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plusData\Export\"/>
    </mc:Choice>
  </mc:AlternateContent>
  <bookViews>
    <workbookView xWindow="0" yWindow="0" windowWidth="0" windowHeight="0"/>
  </bookViews>
  <sheets>
    <sheet name="Rekapitulace stavby" sheetId="1" r:id="rId1"/>
    <sheet name="24-SO008.1 - IO I.01  Pří..." sheetId="2" r:id="rId2"/>
    <sheet name="24-SO008.1-01 - D.1.1 Arc..." sheetId="3" r:id="rId3"/>
    <sheet name="24-SO008.3 - IO I.201 Are..." sheetId="4" r:id="rId4"/>
    <sheet name="24-SO008.5 - IO I.403.1 O..." sheetId="5" r:id="rId5"/>
    <sheet name="24-SO008.8 - Vedlejší a o..." sheetId="6" r:id="rId6"/>
    <sheet name="Pokyny pro vyplnění" sheetId="7" r:id="rId7"/>
  </sheets>
  <definedNames>
    <definedName name="_xlnm.Print_Area" localSheetId="0">'Rekapitulace stavby'!$D$4:$AO$36,'Rekapitulace stavby'!$C$42:$AQ$61</definedName>
    <definedName name="_xlnm.Print_Titles" localSheetId="0">'Rekapitulace stavby'!$52:$52</definedName>
    <definedName name="_xlnm._FilterDatabase" localSheetId="1" hidden="1">'24-SO008.1 - IO I.01  Pří...'!$C$82:$K$126</definedName>
    <definedName name="_xlnm.Print_Area" localSheetId="1">'24-SO008.1 - IO I.01  Pří...'!$C$4:$J$39,'24-SO008.1 - IO I.01  Pří...'!$C$45:$J$64,'24-SO008.1 - IO I.01  Pří...'!$C$70:$J$126</definedName>
    <definedName name="_xlnm.Print_Titles" localSheetId="1">'24-SO008.1 - IO I.01  Pří...'!$82:$82</definedName>
    <definedName name="_xlnm._FilterDatabase" localSheetId="2" hidden="1">'24-SO008.1-01 - D.1.1 Arc...'!$C$92:$K$353</definedName>
    <definedName name="_xlnm.Print_Area" localSheetId="2">'24-SO008.1-01 - D.1.1 Arc...'!$C$4:$J$41,'24-SO008.1-01 - D.1.1 Arc...'!$C$47:$J$72,'24-SO008.1-01 - D.1.1 Arc...'!$C$78:$J$353</definedName>
    <definedName name="_xlnm.Print_Titles" localSheetId="2">'24-SO008.1-01 - D.1.1 Arc...'!$92:$92</definedName>
    <definedName name="_xlnm._FilterDatabase" localSheetId="3" hidden="1">'24-SO008.3 - IO I.201 Are...'!$C$92:$K$262</definedName>
    <definedName name="_xlnm.Print_Area" localSheetId="3">'24-SO008.3 - IO I.201 Are...'!$C$4:$J$39,'24-SO008.3 - IO I.201 Are...'!$C$45:$J$74,'24-SO008.3 - IO I.201 Are...'!$C$80:$J$262</definedName>
    <definedName name="_xlnm.Print_Titles" localSheetId="3">'24-SO008.3 - IO I.201 Are...'!$92:$92</definedName>
    <definedName name="_xlnm._FilterDatabase" localSheetId="4" hidden="1">'24-SO008.5 - IO I.403.1 O...'!$C$80:$K$115</definedName>
    <definedName name="_xlnm.Print_Area" localSheetId="4">'24-SO008.5 - IO I.403.1 O...'!$C$4:$J$39,'24-SO008.5 - IO I.403.1 O...'!$C$45:$J$62,'24-SO008.5 - IO I.403.1 O...'!$C$68:$J$115</definedName>
    <definedName name="_xlnm.Print_Titles" localSheetId="4">'24-SO008.5 - IO I.403.1 O...'!$80:$80</definedName>
    <definedName name="_xlnm._FilterDatabase" localSheetId="5" hidden="1">'24-SO008.8 - Vedlejší a o...'!$C$82:$K$111</definedName>
    <definedName name="_xlnm.Print_Area" localSheetId="5">'24-SO008.8 - Vedlejší a o...'!$C$4:$J$39,'24-SO008.8 - Vedlejší a o...'!$C$45:$J$64,'24-SO008.8 - Vedlejší a o...'!$C$70:$J$111</definedName>
    <definedName name="_xlnm.Print_Titles" localSheetId="5">'24-SO008.8 - Vedlejší a o...'!$82:$82</definedName>
    <definedName name="_xlnm.Print_Area" localSheetId="6">'Pokyny pro vyplnění'!$B$2:$K$71,'Pokyny pro vyplnění'!$B$74:$K$118,'Pokyny pro vyplnění'!$B$121:$K$161,'Pokyny pro vyplnění'!$B$164:$K$219</definedName>
  </definedNames>
  <calcPr/>
</workbook>
</file>

<file path=xl/calcChain.xml><?xml version="1.0" encoding="utf-8"?>
<calcChain xmlns="http://schemas.openxmlformats.org/spreadsheetml/2006/main">
  <c i="6" l="1" r="J37"/>
  <c r="J36"/>
  <c i="1" r="AY60"/>
  <c i="6" r="J35"/>
  <c i="1" r="AX60"/>
  <c i="6" r="BI109"/>
  <c r="BH109"/>
  <c r="BG109"/>
  <c r="BF109"/>
  <c r="T109"/>
  <c r="R109"/>
  <c r="P109"/>
  <c r="BI105"/>
  <c r="BH105"/>
  <c r="BG105"/>
  <c r="BF105"/>
  <c r="T105"/>
  <c r="R105"/>
  <c r="P105"/>
  <c r="BI100"/>
  <c r="BH100"/>
  <c r="BG100"/>
  <c r="BF100"/>
  <c r="T100"/>
  <c r="T99"/>
  <c r="R100"/>
  <c r="R99"/>
  <c r="P100"/>
  <c r="P99"/>
  <c r="BI96"/>
  <c r="BH96"/>
  <c r="BG96"/>
  <c r="BF96"/>
  <c r="T96"/>
  <c r="R96"/>
  <c r="P96"/>
  <c r="BI92"/>
  <c r="BH92"/>
  <c r="BG92"/>
  <c r="BF92"/>
  <c r="T92"/>
  <c r="R92"/>
  <c r="P92"/>
  <c r="BI89"/>
  <c r="BH89"/>
  <c r="BG89"/>
  <c r="BF89"/>
  <c r="T89"/>
  <c r="R89"/>
  <c r="P89"/>
  <c r="BI86"/>
  <c r="BH86"/>
  <c r="BG86"/>
  <c r="BF86"/>
  <c r="T86"/>
  <c r="R86"/>
  <c r="P86"/>
  <c r="J80"/>
  <c r="J79"/>
  <c r="F79"/>
  <c r="F77"/>
  <c r="E75"/>
  <c r="J55"/>
  <c r="J54"/>
  <c r="F54"/>
  <c r="F52"/>
  <c r="E50"/>
  <c r="J18"/>
  <c r="E18"/>
  <c r="F80"/>
  <c r="J17"/>
  <c r="J12"/>
  <c r="J52"/>
  <c r="E7"/>
  <c r="E48"/>
  <c i="5" r="J37"/>
  <c r="J36"/>
  <c i="1" r="AY59"/>
  <c i="5" r="J35"/>
  <c i="1" r="AX59"/>
  <c i="5" r="BI114"/>
  <c r="BH114"/>
  <c r="BG114"/>
  <c r="BF114"/>
  <c r="T114"/>
  <c r="R114"/>
  <c r="P114"/>
  <c r="BI112"/>
  <c r="BH112"/>
  <c r="BG112"/>
  <c r="BF112"/>
  <c r="T112"/>
  <c r="R112"/>
  <c r="P112"/>
  <c r="BI110"/>
  <c r="BH110"/>
  <c r="BG110"/>
  <c r="BF110"/>
  <c r="T110"/>
  <c r="R110"/>
  <c r="P110"/>
  <c r="BI108"/>
  <c r="BH108"/>
  <c r="BG108"/>
  <c r="BF108"/>
  <c r="T108"/>
  <c r="R108"/>
  <c r="P108"/>
  <c r="BI106"/>
  <c r="BH106"/>
  <c r="BG106"/>
  <c r="BF106"/>
  <c r="T106"/>
  <c r="R106"/>
  <c r="P106"/>
  <c r="BI104"/>
  <c r="BH104"/>
  <c r="BG104"/>
  <c r="BF104"/>
  <c r="T104"/>
  <c r="R104"/>
  <c r="P104"/>
  <c r="BI102"/>
  <c r="BH102"/>
  <c r="BG102"/>
  <c r="BF102"/>
  <c r="T102"/>
  <c r="R102"/>
  <c r="P102"/>
  <c r="BI100"/>
  <c r="BH100"/>
  <c r="BG100"/>
  <c r="BF100"/>
  <c r="T100"/>
  <c r="R100"/>
  <c r="P100"/>
  <c r="BI98"/>
  <c r="BH98"/>
  <c r="BG98"/>
  <c r="BF98"/>
  <c r="T98"/>
  <c r="R98"/>
  <c r="P98"/>
  <c r="BI96"/>
  <c r="BH96"/>
  <c r="BG96"/>
  <c r="BF96"/>
  <c r="T96"/>
  <c r="R96"/>
  <c r="P96"/>
  <c r="BI94"/>
  <c r="BH94"/>
  <c r="BG94"/>
  <c r="BF94"/>
  <c r="T94"/>
  <c r="R94"/>
  <c r="P94"/>
  <c r="BI92"/>
  <c r="BH92"/>
  <c r="BG92"/>
  <c r="BF92"/>
  <c r="T92"/>
  <c r="R92"/>
  <c r="P92"/>
  <c r="BI90"/>
  <c r="BH90"/>
  <c r="BG90"/>
  <c r="BF90"/>
  <c r="T90"/>
  <c r="R90"/>
  <c r="P90"/>
  <c r="BI88"/>
  <c r="BH88"/>
  <c r="BG88"/>
  <c r="BF88"/>
  <c r="T88"/>
  <c r="R88"/>
  <c r="P88"/>
  <c r="BI86"/>
  <c r="BH86"/>
  <c r="BG86"/>
  <c r="BF86"/>
  <c r="T86"/>
  <c r="R86"/>
  <c r="P86"/>
  <c r="BI84"/>
  <c r="BH84"/>
  <c r="BG84"/>
  <c r="BF84"/>
  <c r="T84"/>
  <c r="R84"/>
  <c r="P84"/>
  <c r="J77"/>
  <c r="F77"/>
  <c r="F75"/>
  <c r="E73"/>
  <c r="J54"/>
  <c r="F54"/>
  <c r="F52"/>
  <c r="E50"/>
  <c r="J24"/>
  <c r="E24"/>
  <c r="J78"/>
  <c r="J23"/>
  <c r="J18"/>
  <c r="E18"/>
  <c r="F78"/>
  <c r="J17"/>
  <c r="J12"/>
  <c r="J75"/>
  <c r="E7"/>
  <c r="E48"/>
  <c i="4" r="J37"/>
  <c r="J36"/>
  <c i="1" r="AY58"/>
  <c i="4" r="J35"/>
  <c i="1" r="AX58"/>
  <c i="4" r="BI261"/>
  <c r="BH261"/>
  <c r="BG261"/>
  <c r="BF261"/>
  <c r="T261"/>
  <c r="R261"/>
  <c r="P261"/>
  <c r="BI259"/>
  <c r="BH259"/>
  <c r="BG259"/>
  <c r="BF259"/>
  <c r="T259"/>
  <c r="R259"/>
  <c r="P259"/>
  <c r="BI257"/>
  <c r="BH257"/>
  <c r="BG257"/>
  <c r="BF257"/>
  <c r="T257"/>
  <c r="R257"/>
  <c r="P257"/>
  <c r="BI255"/>
  <c r="BH255"/>
  <c r="BG255"/>
  <c r="BF255"/>
  <c r="T255"/>
  <c r="R255"/>
  <c r="P255"/>
  <c r="BI252"/>
  <c r="BH252"/>
  <c r="BG252"/>
  <c r="BF252"/>
  <c r="T252"/>
  <c r="R252"/>
  <c r="P252"/>
  <c r="BI250"/>
  <c r="BH250"/>
  <c r="BG250"/>
  <c r="BF250"/>
  <c r="T250"/>
  <c r="R250"/>
  <c r="P250"/>
  <c r="BI248"/>
  <c r="BH248"/>
  <c r="BG248"/>
  <c r="BF248"/>
  <c r="T248"/>
  <c r="R248"/>
  <c r="P248"/>
  <c r="BI246"/>
  <c r="BH246"/>
  <c r="BG246"/>
  <c r="BF246"/>
  <c r="T246"/>
  <c r="R246"/>
  <c r="P246"/>
  <c r="BI244"/>
  <c r="BH244"/>
  <c r="BG244"/>
  <c r="BF244"/>
  <c r="T244"/>
  <c r="R244"/>
  <c r="P244"/>
  <c r="BI242"/>
  <c r="BH242"/>
  <c r="BG242"/>
  <c r="BF242"/>
  <c r="T242"/>
  <c r="R242"/>
  <c r="P242"/>
  <c r="BI240"/>
  <c r="BH240"/>
  <c r="BG240"/>
  <c r="BF240"/>
  <c r="T240"/>
  <c r="R240"/>
  <c r="P240"/>
  <c r="BI238"/>
  <c r="BH238"/>
  <c r="BG238"/>
  <c r="BF238"/>
  <c r="T238"/>
  <c r="R238"/>
  <c r="P238"/>
  <c r="BI236"/>
  <c r="BH236"/>
  <c r="BG236"/>
  <c r="BF236"/>
  <c r="T236"/>
  <c r="R236"/>
  <c r="P236"/>
  <c r="BI234"/>
  <c r="BH234"/>
  <c r="BG234"/>
  <c r="BF234"/>
  <c r="T234"/>
  <c r="R234"/>
  <c r="P234"/>
  <c r="BI232"/>
  <c r="BH232"/>
  <c r="BG232"/>
  <c r="BF232"/>
  <c r="T232"/>
  <c r="R232"/>
  <c r="P232"/>
  <c r="BI230"/>
  <c r="BH230"/>
  <c r="BG230"/>
  <c r="BF230"/>
  <c r="T230"/>
  <c r="R230"/>
  <c r="P230"/>
  <c r="BI226"/>
  <c r="BH226"/>
  <c r="BG226"/>
  <c r="BF226"/>
  <c r="T226"/>
  <c r="R226"/>
  <c r="P226"/>
  <c r="BI224"/>
  <c r="BH224"/>
  <c r="BG224"/>
  <c r="BF224"/>
  <c r="T224"/>
  <c r="R224"/>
  <c r="P224"/>
  <c r="BI222"/>
  <c r="BH222"/>
  <c r="BG222"/>
  <c r="BF222"/>
  <c r="T222"/>
  <c r="R222"/>
  <c r="P222"/>
  <c r="BI220"/>
  <c r="BH220"/>
  <c r="BG220"/>
  <c r="BF220"/>
  <c r="T220"/>
  <c r="R220"/>
  <c r="P220"/>
  <c r="BI218"/>
  <c r="BH218"/>
  <c r="BG218"/>
  <c r="BF218"/>
  <c r="T218"/>
  <c r="R218"/>
  <c r="P218"/>
  <c r="BI216"/>
  <c r="BH216"/>
  <c r="BG216"/>
  <c r="BF216"/>
  <c r="T216"/>
  <c r="R216"/>
  <c r="P216"/>
  <c r="BI214"/>
  <c r="BH214"/>
  <c r="BG214"/>
  <c r="BF214"/>
  <c r="T214"/>
  <c r="R214"/>
  <c r="P214"/>
  <c r="BI212"/>
  <c r="BH212"/>
  <c r="BG212"/>
  <c r="BF212"/>
  <c r="T212"/>
  <c r="R212"/>
  <c r="P212"/>
  <c r="BI210"/>
  <c r="BH210"/>
  <c r="BG210"/>
  <c r="BF210"/>
  <c r="T210"/>
  <c r="R210"/>
  <c r="P210"/>
  <c r="BI208"/>
  <c r="BH208"/>
  <c r="BG208"/>
  <c r="BF208"/>
  <c r="T208"/>
  <c r="R208"/>
  <c r="P208"/>
  <c r="BI206"/>
  <c r="BH206"/>
  <c r="BG206"/>
  <c r="BF206"/>
  <c r="T206"/>
  <c r="R206"/>
  <c r="P206"/>
  <c r="BI204"/>
  <c r="BH204"/>
  <c r="BG204"/>
  <c r="BF204"/>
  <c r="T204"/>
  <c r="R204"/>
  <c r="P204"/>
  <c r="BI202"/>
  <c r="BH202"/>
  <c r="BG202"/>
  <c r="BF202"/>
  <c r="T202"/>
  <c r="R202"/>
  <c r="P202"/>
  <c r="BI200"/>
  <c r="BH200"/>
  <c r="BG200"/>
  <c r="BF200"/>
  <c r="T200"/>
  <c r="R200"/>
  <c r="P200"/>
  <c r="BI198"/>
  <c r="BH198"/>
  <c r="BG198"/>
  <c r="BF198"/>
  <c r="T198"/>
  <c r="R198"/>
  <c r="P198"/>
  <c r="BI196"/>
  <c r="BH196"/>
  <c r="BG196"/>
  <c r="BF196"/>
  <c r="T196"/>
  <c r="R196"/>
  <c r="P196"/>
  <c r="BI194"/>
  <c r="BH194"/>
  <c r="BG194"/>
  <c r="BF194"/>
  <c r="T194"/>
  <c r="R194"/>
  <c r="P194"/>
  <c r="BI192"/>
  <c r="BH192"/>
  <c r="BG192"/>
  <c r="BF192"/>
  <c r="T192"/>
  <c r="R192"/>
  <c r="P192"/>
  <c r="BI190"/>
  <c r="BH190"/>
  <c r="BG190"/>
  <c r="BF190"/>
  <c r="T190"/>
  <c r="R190"/>
  <c r="P190"/>
  <c r="BI188"/>
  <c r="BH188"/>
  <c r="BG188"/>
  <c r="BF188"/>
  <c r="T188"/>
  <c r="R188"/>
  <c r="P188"/>
  <c r="BI186"/>
  <c r="BH186"/>
  <c r="BG186"/>
  <c r="BF186"/>
  <c r="T186"/>
  <c r="R186"/>
  <c r="P186"/>
  <c r="BI184"/>
  <c r="BH184"/>
  <c r="BG184"/>
  <c r="BF184"/>
  <c r="T184"/>
  <c r="R184"/>
  <c r="P184"/>
  <c r="BI182"/>
  <c r="BH182"/>
  <c r="BG182"/>
  <c r="BF182"/>
  <c r="T182"/>
  <c r="R182"/>
  <c r="P182"/>
  <c r="BI180"/>
  <c r="BH180"/>
  <c r="BG180"/>
  <c r="BF180"/>
  <c r="T180"/>
  <c r="R180"/>
  <c r="P180"/>
  <c r="BI178"/>
  <c r="BH178"/>
  <c r="BG178"/>
  <c r="BF178"/>
  <c r="T178"/>
  <c r="R178"/>
  <c r="P178"/>
  <c r="BI176"/>
  <c r="BH176"/>
  <c r="BG176"/>
  <c r="BF176"/>
  <c r="T176"/>
  <c r="R176"/>
  <c r="P176"/>
  <c r="BI174"/>
  <c r="BH174"/>
  <c r="BG174"/>
  <c r="BF174"/>
  <c r="T174"/>
  <c r="R174"/>
  <c r="P174"/>
  <c r="BI172"/>
  <c r="BH172"/>
  <c r="BG172"/>
  <c r="BF172"/>
  <c r="T172"/>
  <c r="R172"/>
  <c r="P172"/>
  <c r="BI170"/>
  <c r="BH170"/>
  <c r="BG170"/>
  <c r="BF170"/>
  <c r="T170"/>
  <c r="R170"/>
  <c r="P170"/>
  <c r="BI168"/>
  <c r="BH168"/>
  <c r="BG168"/>
  <c r="BF168"/>
  <c r="T168"/>
  <c r="R168"/>
  <c r="P168"/>
  <c r="BI166"/>
  <c r="BH166"/>
  <c r="BG166"/>
  <c r="BF166"/>
  <c r="T166"/>
  <c r="R166"/>
  <c r="P166"/>
  <c r="BI164"/>
  <c r="BH164"/>
  <c r="BG164"/>
  <c r="BF164"/>
  <c r="T164"/>
  <c r="R164"/>
  <c r="P164"/>
  <c r="BI161"/>
  <c r="BH161"/>
  <c r="BG161"/>
  <c r="BF161"/>
  <c r="T161"/>
  <c r="R161"/>
  <c r="P161"/>
  <c r="BI159"/>
  <c r="BH159"/>
  <c r="BG159"/>
  <c r="BF159"/>
  <c r="T159"/>
  <c r="R159"/>
  <c r="P159"/>
  <c r="BI156"/>
  <c r="BH156"/>
  <c r="BG156"/>
  <c r="BF156"/>
  <c r="T156"/>
  <c r="R156"/>
  <c r="P156"/>
  <c r="BI154"/>
  <c r="BH154"/>
  <c r="BG154"/>
  <c r="BF154"/>
  <c r="T154"/>
  <c r="R154"/>
  <c r="P154"/>
  <c r="BI152"/>
  <c r="BH152"/>
  <c r="BG152"/>
  <c r="BF152"/>
  <c r="T152"/>
  <c r="R152"/>
  <c r="P152"/>
  <c r="BI150"/>
  <c r="BH150"/>
  <c r="BG150"/>
  <c r="BF150"/>
  <c r="T150"/>
  <c r="R150"/>
  <c r="P150"/>
  <c r="BI147"/>
  <c r="BH147"/>
  <c r="BG147"/>
  <c r="BF147"/>
  <c r="T147"/>
  <c r="R147"/>
  <c r="P147"/>
  <c r="BI145"/>
  <c r="BH145"/>
  <c r="BG145"/>
  <c r="BF145"/>
  <c r="T145"/>
  <c r="R145"/>
  <c r="P145"/>
  <c r="BI143"/>
  <c r="BH143"/>
  <c r="BG143"/>
  <c r="BF143"/>
  <c r="T143"/>
  <c r="R143"/>
  <c r="P143"/>
  <c r="BI140"/>
  <c r="BH140"/>
  <c r="BG140"/>
  <c r="BF140"/>
  <c r="T140"/>
  <c r="R140"/>
  <c r="P140"/>
  <c r="BI138"/>
  <c r="BH138"/>
  <c r="BG138"/>
  <c r="BF138"/>
  <c r="T138"/>
  <c r="R138"/>
  <c r="P138"/>
  <c r="BI135"/>
  <c r="BH135"/>
  <c r="BG135"/>
  <c r="BF135"/>
  <c r="T135"/>
  <c r="R135"/>
  <c r="P135"/>
  <c r="BI133"/>
  <c r="BH133"/>
  <c r="BG133"/>
  <c r="BF133"/>
  <c r="T133"/>
  <c r="R133"/>
  <c r="P133"/>
  <c r="BI131"/>
  <c r="BH131"/>
  <c r="BG131"/>
  <c r="BF131"/>
  <c r="T131"/>
  <c r="R131"/>
  <c r="P131"/>
  <c r="BI128"/>
  <c r="BH128"/>
  <c r="BG128"/>
  <c r="BF128"/>
  <c r="T128"/>
  <c r="R128"/>
  <c r="P128"/>
  <c r="BI126"/>
  <c r="BH126"/>
  <c r="BG126"/>
  <c r="BF126"/>
  <c r="T126"/>
  <c r="R126"/>
  <c r="P126"/>
  <c r="BI124"/>
  <c r="BH124"/>
  <c r="BG124"/>
  <c r="BF124"/>
  <c r="T124"/>
  <c r="R124"/>
  <c r="P124"/>
  <c r="BI122"/>
  <c r="BH122"/>
  <c r="BG122"/>
  <c r="BF122"/>
  <c r="T122"/>
  <c r="R122"/>
  <c r="P122"/>
  <c r="BI120"/>
  <c r="BH120"/>
  <c r="BG120"/>
  <c r="BF120"/>
  <c r="T120"/>
  <c r="R120"/>
  <c r="P120"/>
  <c r="BI117"/>
  <c r="BH117"/>
  <c r="BG117"/>
  <c r="BF117"/>
  <c r="T117"/>
  <c r="R117"/>
  <c r="P117"/>
  <c r="BI115"/>
  <c r="BH115"/>
  <c r="BG115"/>
  <c r="BF115"/>
  <c r="T115"/>
  <c r="R115"/>
  <c r="P115"/>
  <c r="BI112"/>
  <c r="BH112"/>
  <c r="BG112"/>
  <c r="BF112"/>
  <c r="T112"/>
  <c r="T111"/>
  <c r="R112"/>
  <c r="R111"/>
  <c r="P112"/>
  <c r="P111"/>
  <c r="BI109"/>
  <c r="BH109"/>
  <c r="BG109"/>
  <c r="BF109"/>
  <c r="T109"/>
  <c r="R109"/>
  <c r="P109"/>
  <c r="BI107"/>
  <c r="BH107"/>
  <c r="BG107"/>
  <c r="BF107"/>
  <c r="T107"/>
  <c r="R107"/>
  <c r="P107"/>
  <c r="BI105"/>
  <c r="BH105"/>
  <c r="BG105"/>
  <c r="BF105"/>
  <c r="T105"/>
  <c r="R105"/>
  <c r="P105"/>
  <c r="BI102"/>
  <c r="BH102"/>
  <c r="BG102"/>
  <c r="BF102"/>
  <c r="T102"/>
  <c r="R102"/>
  <c r="P102"/>
  <c r="BI100"/>
  <c r="BH100"/>
  <c r="BG100"/>
  <c r="BF100"/>
  <c r="T100"/>
  <c r="R100"/>
  <c r="P100"/>
  <c r="BI98"/>
  <c r="BH98"/>
  <c r="BG98"/>
  <c r="BF98"/>
  <c r="T98"/>
  <c r="R98"/>
  <c r="P98"/>
  <c r="BI96"/>
  <c r="BH96"/>
  <c r="BG96"/>
  <c r="BF96"/>
  <c r="T96"/>
  <c r="R96"/>
  <c r="P96"/>
  <c r="J90"/>
  <c r="J89"/>
  <c r="F89"/>
  <c r="F87"/>
  <c r="E85"/>
  <c r="J55"/>
  <c r="J54"/>
  <c r="F54"/>
  <c r="F52"/>
  <c r="E50"/>
  <c r="J18"/>
  <c r="E18"/>
  <c r="F90"/>
  <c r="J17"/>
  <c r="J12"/>
  <c r="J87"/>
  <c r="E7"/>
  <c r="E48"/>
  <c i="3" r="J39"/>
  <c r="J38"/>
  <c i="1" r="AY57"/>
  <c i="3" r="J37"/>
  <c i="1" r="AX57"/>
  <c i="3" r="BI351"/>
  <c r="BH351"/>
  <c r="BG351"/>
  <c r="BF351"/>
  <c r="T351"/>
  <c r="T350"/>
  <c r="R351"/>
  <c r="R350"/>
  <c r="P351"/>
  <c r="P350"/>
  <c r="BI347"/>
  <c r="BH347"/>
  <c r="BG347"/>
  <c r="BF347"/>
  <c r="T347"/>
  <c r="R347"/>
  <c r="P347"/>
  <c r="BI344"/>
  <c r="BH344"/>
  <c r="BG344"/>
  <c r="BF344"/>
  <c r="T344"/>
  <c r="R344"/>
  <c r="P344"/>
  <c r="BI341"/>
  <c r="BH341"/>
  <c r="BG341"/>
  <c r="BF341"/>
  <c r="T341"/>
  <c r="R341"/>
  <c r="P341"/>
  <c r="BI338"/>
  <c r="BH338"/>
  <c r="BG338"/>
  <c r="BF338"/>
  <c r="T338"/>
  <c r="R338"/>
  <c r="P338"/>
  <c r="BI336"/>
  <c r="BH336"/>
  <c r="BG336"/>
  <c r="BF336"/>
  <c r="T336"/>
  <c r="R336"/>
  <c r="P336"/>
  <c r="BI334"/>
  <c r="BH334"/>
  <c r="BG334"/>
  <c r="BF334"/>
  <c r="T334"/>
  <c r="R334"/>
  <c r="P334"/>
  <c r="BI331"/>
  <c r="BH331"/>
  <c r="BG331"/>
  <c r="BF331"/>
  <c r="T331"/>
  <c r="R331"/>
  <c r="P331"/>
  <c r="BI326"/>
  <c r="BH326"/>
  <c r="BG326"/>
  <c r="BF326"/>
  <c r="T326"/>
  <c r="R326"/>
  <c r="P326"/>
  <c r="BI322"/>
  <c r="BH322"/>
  <c r="BG322"/>
  <c r="BF322"/>
  <c r="T322"/>
  <c r="R322"/>
  <c r="P322"/>
  <c r="BI318"/>
  <c r="BH318"/>
  <c r="BG318"/>
  <c r="BF318"/>
  <c r="T318"/>
  <c r="R318"/>
  <c r="P318"/>
  <c r="BI313"/>
  <c r="BH313"/>
  <c r="BG313"/>
  <c r="BF313"/>
  <c r="T313"/>
  <c r="R313"/>
  <c r="P313"/>
  <c r="BI309"/>
  <c r="BH309"/>
  <c r="BG309"/>
  <c r="BF309"/>
  <c r="T309"/>
  <c r="R309"/>
  <c r="P309"/>
  <c r="BI302"/>
  <c r="BH302"/>
  <c r="BG302"/>
  <c r="BF302"/>
  <c r="T302"/>
  <c r="R302"/>
  <c r="P302"/>
  <c r="BI293"/>
  <c r="BH293"/>
  <c r="BG293"/>
  <c r="BF293"/>
  <c r="T293"/>
  <c r="R293"/>
  <c r="P293"/>
  <c r="BI288"/>
  <c r="BH288"/>
  <c r="BG288"/>
  <c r="BF288"/>
  <c r="T288"/>
  <c r="R288"/>
  <c r="P288"/>
  <c r="BI283"/>
  <c r="BH283"/>
  <c r="BG283"/>
  <c r="BF283"/>
  <c r="T283"/>
  <c r="R283"/>
  <c r="P283"/>
  <c r="BI278"/>
  <c r="BH278"/>
  <c r="BG278"/>
  <c r="BF278"/>
  <c r="T278"/>
  <c r="R278"/>
  <c r="P278"/>
  <c r="BI273"/>
  <c r="BH273"/>
  <c r="BG273"/>
  <c r="BF273"/>
  <c r="T273"/>
  <c r="R273"/>
  <c r="P273"/>
  <c r="BI266"/>
  <c r="BH266"/>
  <c r="BG266"/>
  <c r="BF266"/>
  <c r="T266"/>
  <c r="R266"/>
  <c r="P266"/>
  <c r="BI261"/>
  <c r="BH261"/>
  <c r="BG261"/>
  <c r="BF261"/>
  <c r="T261"/>
  <c r="R261"/>
  <c r="P261"/>
  <c r="BI256"/>
  <c r="BH256"/>
  <c r="BG256"/>
  <c r="BF256"/>
  <c r="T256"/>
  <c r="R256"/>
  <c r="P256"/>
  <c r="BI250"/>
  <c r="BH250"/>
  <c r="BG250"/>
  <c r="BF250"/>
  <c r="T250"/>
  <c r="R250"/>
  <c r="P250"/>
  <c r="BI245"/>
  <c r="BH245"/>
  <c r="BG245"/>
  <c r="BF245"/>
  <c r="T245"/>
  <c r="R245"/>
  <c r="P245"/>
  <c r="BI238"/>
  <c r="BH238"/>
  <c r="BG238"/>
  <c r="BF238"/>
  <c r="T238"/>
  <c r="R238"/>
  <c r="P238"/>
  <c r="BI233"/>
  <c r="BH233"/>
  <c r="BG233"/>
  <c r="BF233"/>
  <c r="T233"/>
  <c r="R233"/>
  <c r="P233"/>
  <c r="BI228"/>
  <c r="BH228"/>
  <c r="BG228"/>
  <c r="BF228"/>
  <c r="T228"/>
  <c r="R228"/>
  <c r="P228"/>
  <c r="BI225"/>
  <c r="BH225"/>
  <c r="BG225"/>
  <c r="BF225"/>
  <c r="T225"/>
  <c r="R225"/>
  <c r="P225"/>
  <c r="BI221"/>
  <c r="BH221"/>
  <c r="BG221"/>
  <c r="BF221"/>
  <c r="T221"/>
  <c r="R221"/>
  <c r="P221"/>
  <c r="BI219"/>
  <c r="BH219"/>
  <c r="BG219"/>
  <c r="BF219"/>
  <c r="T219"/>
  <c r="R219"/>
  <c r="P219"/>
  <c r="BI215"/>
  <c r="BH215"/>
  <c r="BG215"/>
  <c r="BF215"/>
  <c r="T215"/>
  <c r="R215"/>
  <c r="P215"/>
  <c r="BI207"/>
  <c r="BH207"/>
  <c r="BG207"/>
  <c r="BF207"/>
  <c r="T207"/>
  <c r="R207"/>
  <c r="P207"/>
  <c r="BI202"/>
  <c r="BH202"/>
  <c r="BG202"/>
  <c r="BF202"/>
  <c r="T202"/>
  <c r="R202"/>
  <c r="P202"/>
  <c r="BI199"/>
  <c r="BH199"/>
  <c r="BG199"/>
  <c r="BF199"/>
  <c r="T199"/>
  <c r="R199"/>
  <c r="P199"/>
  <c r="BI185"/>
  <c r="BH185"/>
  <c r="BG185"/>
  <c r="BF185"/>
  <c r="T185"/>
  <c r="R185"/>
  <c r="P185"/>
  <c r="BI171"/>
  <c r="BH171"/>
  <c r="BG171"/>
  <c r="BF171"/>
  <c r="T171"/>
  <c r="R171"/>
  <c r="P171"/>
  <c r="BI168"/>
  <c r="BH168"/>
  <c r="BG168"/>
  <c r="BF168"/>
  <c r="T168"/>
  <c r="R168"/>
  <c r="P168"/>
  <c r="BI162"/>
  <c r="BH162"/>
  <c r="BG162"/>
  <c r="BF162"/>
  <c r="T162"/>
  <c r="R162"/>
  <c r="P162"/>
  <c r="BI156"/>
  <c r="BH156"/>
  <c r="BG156"/>
  <c r="BF156"/>
  <c r="T156"/>
  <c r="R156"/>
  <c r="P156"/>
  <c r="BI147"/>
  <c r="BH147"/>
  <c r="BG147"/>
  <c r="BF147"/>
  <c r="T147"/>
  <c r="R147"/>
  <c r="P147"/>
  <c r="BI138"/>
  <c r="BH138"/>
  <c r="BG138"/>
  <c r="BF138"/>
  <c r="T138"/>
  <c r="R138"/>
  <c r="P138"/>
  <c r="BI134"/>
  <c r="BH134"/>
  <c r="BG134"/>
  <c r="BF134"/>
  <c r="T134"/>
  <c r="R134"/>
  <c r="P134"/>
  <c r="BI130"/>
  <c r="BH130"/>
  <c r="BG130"/>
  <c r="BF130"/>
  <c r="T130"/>
  <c r="R130"/>
  <c r="P130"/>
  <c r="BI124"/>
  <c r="BH124"/>
  <c r="BG124"/>
  <c r="BF124"/>
  <c r="T124"/>
  <c r="R124"/>
  <c r="P124"/>
  <c r="BI110"/>
  <c r="BH110"/>
  <c r="BG110"/>
  <c r="BF110"/>
  <c r="T110"/>
  <c r="R110"/>
  <c r="P110"/>
  <c r="BI96"/>
  <c r="BH96"/>
  <c r="BG96"/>
  <c r="BF96"/>
  <c r="T96"/>
  <c r="R96"/>
  <c r="P96"/>
  <c r="J90"/>
  <c r="J89"/>
  <c r="F89"/>
  <c r="F87"/>
  <c r="E85"/>
  <c r="J59"/>
  <c r="J58"/>
  <c r="F58"/>
  <c r="F56"/>
  <c r="E54"/>
  <c r="J20"/>
  <c r="E20"/>
  <c r="F90"/>
  <c r="J19"/>
  <c r="J14"/>
  <c r="J56"/>
  <c r="E7"/>
  <c r="E81"/>
  <c i="2" r="J37"/>
  <c r="J36"/>
  <c i="1" r="AY55"/>
  <c i="2" r="J35"/>
  <c i="1" r="AX55"/>
  <c i="2" r="BI123"/>
  <c r="BH123"/>
  <c r="BG123"/>
  <c r="BF123"/>
  <c r="T123"/>
  <c r="R123"/>
  <c r="P123"/>
  <c r="BI120"/>
  <c r="BH120"/>
  <c r="BG120"/>
  <c r="BF120"/>
  <c r="T120"/>
  <c r="R120"/>
  <c r="P120"/>
  <c r="BI117"/>
  <c r="BH117"/>
  <c r="BG117"/>
  <c r="BF117"/>
  <c r="T117"/>
  <c r="R117"/>
  <c r="P117"/>
  <c r="BI111"/>
  <c r="BH111"/>
  <c r="BG111"/>
  <c r="BF111"/>
  <c r="T111"/>
  <c r="R111"/>
  <c r="P111"/>
  <c r="BI106"/>
  <c r="BH106"/>
  <c r="BG106"/>
  <c r="BF106"/>
  <c r="T106"/>
  <c r="R106"/>
  <c r="P106"/>
  <c r="BI102"/>
  <c r="BH102"/>
  <c r="BG102"/>
  <c r="BF102"/>
  <c r="T102"/>
  <c r="R102"/>
  <c r="P102"/>
  <c r="BI96"/>
  <c r="BH96"/>
  <c r="BG96"/>
  <c r="BF96"/>
  <c r="T96"/>
  <c r="R96"/>
  <c r="P96"/>
  <c r="BI91"/>
  <c r="BH91"/>
  <c r="BG91"/>
  <c r="BF91"/>
  <c r="T91"/>
  <c r="R91"/>
  <c r="P91"/>
  <c r="BI86"/>
  <c r="BH86"/>
  <c r="BG86"/>
  <c r="BF86"/>
  <c r="T86"/>
  <c r="R86"/>
  <c r="P86"/>
  <c r="J80"/>
  <c r="J79"/>
  <c r="F79"/>
  <c r="F77"/>
  <c r="E75"/>
  <c r="J55"/>
  <c r="J54"/>
  <c r="F54"/>
  <c r="F52"/>
  <c r="E50"/>
  <c r="J18"/>
  <c r="E18"/>
  <c r="F80"/>
  <c r="J17"/>
  <c r="J12"/>
  <c r="J77"/>
  <c r="E7"/>
  <c r="E73"/>
  <c i="1" r="L50"/>
  <c r="AM50"/>
  <c r="AM49"/>
  <c r="L49"/>
  <c r="AM47"/>
  <c r="L47"/>
  <c r="L45"/>
  <c r="L44"/>
  <c i="2" r="J123"/>
  <c r="J111"/>
  <c r="J102"/>
  <c r="BK86"/>
  <c i="3" r="J351"/>
  <c r="J338"/>
  <c r="BK326"/>
  <c r="J313"/>
  <c r="BK288"/>
  <c r="BK266"/>
  <c r="BK245"/>
  <c r="J225"/>
  <c r="BK207"/>
  <c r="BK171"/>
  <c r="BK147"/>
  <c r="J134"/>
  <c r="BK347"/>
  <c r="J336"/>
  <c r="J318"/>
  <c r="BK293"/>
  <c r="J273"/>
  <c r="BK250"/>
  <c r="BK228"/>
  <c r="BK215"/>
  <c r="BK185"/>
  <c r="BK156"/>
  <c r="BK130"/>
  <c i="4" r="J261"/>
  <c r="BK252"/>
  <c r="BK244"/>
  <c r="BK236"/>
  <c r="J226"/>
  <c r="BK218"/>
  <c r="BK210"/>
  <c r="J202"/>
  <c r="J194"/>
  <c r="J186"/>
  <c r="BK178"/>
  <c r="J170"/>
  <c r="BK161"/>
  <c r="J152"/>
  <c r="J143"/>
  <c r="J131"/>
  <c r="BK122"/>
  <c r="J112"/>
  <c r="J102"/>
  <c r="J259"/>
  <c r="J250"/>
  <c r="BK242"/>
  <c r="BK234"/>
  <c r="J224"/>
  <c r="BK216"/>
  <c r="BK208"/>
  <c r="J200"/>
  <c r="BK194"/>
  <c r="BK186"/>
  <c r="J178"/>
  <c r="BK170"/>
  <c r="J161"/>
  <c r="BK152"/>
  <c r="BK143"/>
  <c r="BK133"/>
  <c r="J126"/>
  <c r="J117"/>
  <c r="J107"/>
  <c r="J98"/>
  <c i="5" r="BK108"/>
  <c r="J100"/>
  <c r="BK92"/>
  <c r="J84"/>
  <c r="J108"/>
  <c r="BK100"/>
  <c r="J92"/>
  <c r="BK84"/>
  <c i="6" r="BK96"/>
  <c r="J105"/>
  <c r="BK89"/>
  <c i="2" r="BK120"/>
  <c r="BK111"/>
  <c r="BK102"/>
  <c r="BK91"/>
  <c r="J86"/>
  <c i="3" r="J341"/>
  <c r="J331"/>
  <c r="BK318"/>
  <c r="J293"/>
  <c r="BK273"/>
  <c r="J250"/>
  <c r="J228"/>
  <c r="J215"/>
  <c r="J185"/>
  <c r="J156"/>
  <c r="J130"/>
  <c r="BK351"/>
  <c r="BK338"/>
  <c r="J326"/>
  <c r="BK302"/>
  <c r="J278"/>
  <c r="J256"/>
  <c r="BK233"/>
  <c r="BK219"/>
  <c r="J199"/>
  <c r="BK162"/>
  <c r="BK134"/>
  <c r="BK96"/>
  <c i="4" r="BK255"/>
  <c r="J246"/>
  <c r="BK238"/>
  <c r="BK230"/>
  <c r="J220"/>
  <c r="BK212"/>
  <c r="BK204"/>
  <c r="BK196"/>
  <c r="J188"/>
  <c r="BK180"/>
  <c r="BK172"/>
  <c r="BK164"/>
  <c r="J154"/>
  <c r="J145"/>
  <c r="BK135"/>
  <c r="BK124"/>
  <c r="BK115"/>
  <c r="BK105"/>
  <c r="J96"/>
  <c r="BK257"/>
  <c r="BK248"/>
  <c r="J240"/>
  <c r="J230"/>
  <c r="J222"/>
  <c r="BK214"/>
  <c r="J204"/>
  <c r="BK198"/>
  <c r="BK188"/>
  <c r="J180"/>
  <c r="J172"/>
  <c r="J164"/>
  <c r="BK154"/>
  <c r="BK145"/>
  <c r="J135"/>
  <c r="BK128"/>
  <c r="J120"/>
  <c r="J109"/>
  <c r="J100"/>
  <c i="5" r="J114"/>
  <c r="J106"/>
  <c r="J98"/>
  <c r="BK90"/>
  <c r="BK114"/>
  <c r="BK106"/>
  <c r="BK98"/>
  <c r="J90"/>
  <c i="6" r="J109"/>
  <c r="BK92"/>
  <c r="BK109"/>
  <c r="J92"/>
  <c i="2" r="J120"/>
  <c r="J117"/>
  <c r="J106"/>
  <c r="J96"/>
  <c r="J91"/>
  <c i="3" r="J344"/>
  <c r="BK334"/>
  <c r="J322"/>
  <c r="J302"/>
  <c r="BK278"/>
  <c r="BK256"/>
  <c r="J233"/>
  <c r="J219"/>
  <c r="BK199"/>
  <c r="J162"/>
  <c r="BK124"/>
  <c r="J96"/>
  <c r="BK341"/>
  <c r="BK331"/>
  <c r="J309"/>
  <c r="BK283"/>
  <c r="BK261"/>
  <c r="BK238"/>
  <c r="J221"/>
  <c r="BK202"/>
  <c r="BK168"/>
  <c r="J138"/>
  <c r="BK110"/>
  <c i="4" r="J257"/>
  <c r="J248"/>
  <c r="BK240"/>
  <c r="BK232"/>
  <c r="BK222"/>
  <c r="J214"/>
  <c r="BK206"/>
  <c r="J198"/>
  <c r="J190"/>
  <c r="J182"/>
  <c r="J174"/>
  <c r="BK166"/>
  <c r="J156"/>
  <c r="J147"/>
  <c r="J138"/>
  <c r="BK126"/>
  <c r="BK117"/>
  <c r="BK107"/>
  <c r="BK98"/>
  <c r="J255"/>
  <c r="BK246"/>
  <c r="J238"/>
  <c r="J232"/>
  <c r="BK220"/>
  <c r="J212"/>
  <c r="J206"/>
  <c r="J196"/>
  <c r="BK190"/>
  <c r="BK182"/>
  <c r="BK174"/>
  <c r="J166"/>
  <c r="BK156"/>
  <c r="BK147"/>
  <c r="BK138"/>
  <c r="BK131"/>
  <c r="J122"/>
  <c r="BK112"/>
  <c r="BK102"/>
  <c i="5" r="J112"/>
  <c r="J104"/>
  <c r="BK96"/>
  <c r="J88"/>
  <c r="BK112"/>
  <c r="BK104"/>
  <c r="J96"/>
  <c r="BK88"/>
  <c i="6" r="BK105"/>
  <c r="J89"/>
  <c r="J96"/>
  <c i="2" r="BK123"/>
  <c r="BK117"/>
  <c r="BK106"/>
  <c r="BK96"/>
  <c i="1" r="AS56"/>
  <c i="3" r="J347"/>
  <c r="BK336"/>
  <c r="BK322"/>
  <c r="BK309"/>
  <c r="J283"/>
  <c r="J261"/>
  <c r="J238"/>
  <c r="BK221"/>
  <c r="J202"/>
  <c r="J168"/>
  <c r="BK138"/>
  <c r="J110"/>
  <c r="BK344"/>
  <c r="J334"/>
  <c r="BK313"/>
  <c r="J288"/>
  <c r="J266"/>
  <c r="J245"/>
  <c r="BK225"/>
  <c r="J207"/>
  <c r="J171"/>
  <c r="J147"/>
  <c r="J124"/>
  <c i="4" r="BK259"/>
  <c r="BK250"/>
  <c r="J242"/>
  <c r="J234"/>
  <c r="BK224"/>
  <c r="J216"/>
  <c r="J208"/>
  <c r="BK200"/>
  <c r="BK192"/>
  <c r="J184"/>
  <c r="BK176"/>
  <c r="BK168"/>
  <c r="BK159"/>
  <c r="J150"/>
  <c r="BK140"/>
  <c r="J128"/>
  <c r="BK120"/>
  <c r="BK109"/>
  <c r="BK100"/>
  <c r="BK261"/>
  <c r="J252"/>
  <c r="J244"/>
  <c r="J236"/>
  <c r="BK226"/>
  <c r="J218"/>
  <c r="J210"/>
  <c r="BK202"/>
  <c r="J192"/>
  <c r="BK184"/>
  <c r="J176"/>
  <c r="J168"/>
  <c r="J159"/>
  <c r="BK150"/>
  <c r="J140"/>
  <c r="J133"/>
  <c r="J124"/>
  <c r="J115"/>
  <c r="J105"/>
  <c r="BK96"/>
  <c i="5" r="BK110"/>
  <c r="J102"/>
  <c r="BK94"/>
  <c r="J86"/>
  <c r="J110"/>
  <c r="BK102"/>
  <c r="J94"/>
  <c r="BK86"/>
  <c i="6" r="BK100"/>
  <c r="BK86"/>
  <c r="J100"/>
  <c r="J86"/>
  <c i="2" l="1" r="BK85"/>
  <c r="J85"/>
  <c r="J61"/>
  <c r="R85"/>
  <c r="BK101"/>
  <c r="J101"/>
  <c r="J62"/>
  <c r="R101"/>
  <c r="P116"/>
  <c r="T116"/>
  <c i="3" r="P95"/>
  <c r="T95"/>
  <c r="P155"/>
  <c r="T155"/>
  <c r="P214"/>
  <c r="T214"/>
  <c r="P249"/>
  <c r="R249"/>
  <c r="BK312"/>
  <c r="J312"/>
  <c r="J69"/>
  <c r="R312"/>
  <c r="BK333"/>
  <c r="J333"/>
  <c r="J70"/>
  <c r="T333"/>
  <c i="4" r="P95"/>
  <c r="T95"/>
  <c r="P104"/>
  <c r="T104"/>
  <c r="P114"/>
  <c r="T114"/>
  <c r="P119"/>
  <c r="T119"/>
  <c r="P130"/>
  <c r="T130"/>
  <c r="P137"/>
  <c r="T137"/>
  <c r="P142"/>
  <c r="T142"/>
  <c r="P149"/>
  <c r="T149"/>
  <c r="P158"/>
  <c r="R158"/>
  <c r="P229"/>
  <c r="T229"/>
  <c r="P254"/>
  <c r="T254"/>
  <c i="5" r="P83"/>
  <c r="P82"/>
  <c r="P81"/>
  <c i="1" r="AU59"/>
  <c i="5" r="T83"/>
  <c r="T82"/>
  <c r="T81"/>
  <c i="6" r="BK85"/>
  <c r="R85"/>
  <c i="2" r="P85"/>
  <c r="T85"/>
  <c r="P101"/>
  <c r="T101"/>
  <c r="BK116"/>
  <c r="J116"/>
  <c r="J63"/>
  <c r="R116"/>
  <c i="3" r="BK95"/>
  <c r="J95"/>
  <c r="J65"/>
  <c r="R95"/>
  <c r="BK155"/>
  <c r="J155"/>
  <c r="J66"/>
  <c r="R155"/>
  <c r="BK214"/>
  <c r="J214"/>
  <c r="J67"/>
  <c r="R214"/>
  <c r="BK249"/>
  <c r="J249"/>
  <c r="J68"/>
  <c r="T249"/>
  <c r="P312"/>
  <c r="T312"/>
  <c r="P333"/>
  <c r="R333"/>
  <c i="4" r="BK95"/>
  <c r="J95"/>
  <c r="J61"/>
  <c r="R95"/>
  <c r="BK104"/>
  <c r="J104"/>
  <c r="J62"/>
  <c r="R104"/>
  <c r="BK114"/>
  <c r="J114"/>
  <c r="J64"/>
  <c r="R114"/>
  <c r="BK119"/>
  <c r="J119"/>
  <c r="J65"/>
  <c r="R119"/>
  <c r="BK130"/>
  <c r="J130"/>
  <c r="J66"/>
  <c r="R130"/>
  <c r="BK137"/>
  <c r="J137"/>
  <c r="J67"/>
  <c r="R137"/>
  <c r="BK142"/>
  <c r="J142"/>
  <c r="J68"/>
  <c r="R142"/>
  <c r="BK149"/>
  <c r="J149"/>
  <c r="J69"/>
  <c r="R149"/>
  <c r="BK158"/>
  <c r="J158"/>
  <c r="J70"/>
  <c r="T158"/>
  <c r="BK229"/>
  <c r="J229"/>
  <c r="J72"/>
  <c r="R229"/>
  <c r="BK254"/>
  <c r="J254"/>
  <c r="J73"/>
  <c r="R254"/>
  <c i="5" r="BK83"/>
  <c r="J83"/>
  <c r="J61"/>
  <c r="R83"/>
  <c r="R82"/>
  <c r="R81"/>
  <c i="6" r="P85"/>
  <c r="T85"/>
  <c r="BK104"/>
  <c r="J104"/>
  <c r="J63"/>
  <c r="P104"/>
  <c r="R104"/>
  <c r="T104"/>
  <c i="3" r="BK350"/>
  <c r="J350"/>
  <c r="J71"/>
  <c i="4" r="BK111"/>
  <c r="J111"/>
  <c r="J63"/>
  <c i="6" r="BK99"/>
  <c r="J99"/>
  <c r="J62"/>
  <c r="F55"/>
  <c r="E73"/>
  <c r="J77"/>
  <c r="BE86"/>
  <c r="BE92"/>
  <c r="BE105"/>
  <c r="BE89"/>
  <c r="BE96"/>
  <c r="BE100"/>
  <c r="BE109"/>
  <c i="5" r="F55"/>
  <c r="E71"/>
  <c r="BE84"/>
  <c r="BE86"/>
  <c r="BE98"/>
  <c r="BE100"/>
  <c r="BE104"/>
  <c r="BE108"/>
  <c r="J52"/>
  <c r="J55"/>
  <c r="BE88"/>
  <c r="BE90"/>
  <c r="BE92"/>
  <c r="BE94"/>
  <c r="BE96"/>
  <c r="BE102"/>
  <c r="BE106"/>
  <c r="BE110"/>
  <c r="BE112"/>
  <c r="BE114"/>
  <c i="4" r="J52"/>
  <c r="F55"/>
  <c r="E83"/>
  <c r="BE96"/>
  <c r="BE102"/>
  <c r="BE112"/>
  <c r="BE117"/>
  <c r="BE120"/>
  <c r="BE126"/>
  <c r="BE131"/>
  <c r="BE135"/>
  <c r="BE140"/>
  <c r="BE145"/>
  <c r="BE150"/>
  <c r="BE152"/>
  <c r="BE154"/>
  <c r="BE156"/>
  <c r="BE159"/>
  <c r="BE168"/>
  <c r="BE172"/>
  <c r="BE180"/>
  <c r="BE182"/>
  <c r="BE184"/>
  <c r="BE186"/>
  <c r="BE188"/>
  <c r="BE192"/>
  <c r="BE196"/>
  <c r="BE202"/>
  <c r="BE208"/>
  <c r="BE212"/>
  <c r="BE214"/>
  <c r="BE218"/>
  <c r="BE222"/>
  <c r="BE224"/>
  <c r="BE232"/>
  <c r="BE238"/>
  <c r="BE240"/>
  <c r="BE244"/>
  <c r="BE246"/>
  <c r="BE250"/>
  <c r="BE259"/>
  <c r="BE98"/>
  <c r="BE100"/>
  <c r="BE105"/>
  <c r="BE107"/>
  <c r="BE109"/>
  <c r="BE115"/>
  <c r="BE122"/>
  <c r="BE124"/>
  <c r="BE128"/>
  <c r="BE133"/>
  <c r="BE138"/>
  <c r="BE143"/>
  <c r="BE147"/>
  <c r="BE161"/>
  <c r="BE164"/>
  <c r="BE166"/>
  <c r="BE170"/>
  <c r="BE174"/>
  <c r="BE176"/>
  <c r="BE178"/>
  <c r="BE190"/>
  <c r="BE194"/>
  <c r="BE198"/>
  <c r="BE200"/>
  <c r="BE204"/>
  <c r="BE206"/>
  <c r="BE210"/>
  <c r="BE216"/>
  <c r="BE220"/>
  <c r="BE226"/>
  <c r="BE230"/>
  <c r="BE234"/>
  <c r="BE236"/>
  <c r="BE242"/>
  <c r="BE248"/>
  <c r="BE252"/>
  <c r="BE255"/>
  <c r="BE257"/>
  <c r="BE261"/>
  <c i="3" r="J87"/>
  <c r="BE96"/>
  <c r="BE124"/>
  <c r="BE138"/>
  <c r="BE156"/>
  <c r="BE162"/>
  <c r="BE168"/>
  <c r="BE171"/>
  <c r="BE199"/>
  <c r="BE207"/>
  <c r="BE215"/>
  <c r="BE219"/>
  <c r="BE225"/>
  <c r="BE228"/>
  <c r="BE233"/>
  <c r="BE245"/>
  <c r="BE261"/>
  <c r="BE283"/>
  <c r="BE293"/>
  <c r="BE309"/>
  <c r="BE326"/>
  <c r="BE331"/>
  <c r="BE336"/>
  <c r="BE341"/>
  <c r="BE344"/>
  <c r="BE347"/>
  <c r="BE351"/>
  <c r="E50"/>
  <c r="F59"/>
  <c r="BE110"/>
  <c r="BE130"/>
  <c r="BE134"/>
  <c r="BE147"/>
  <c r="BE185"/>
  <c r="BE202"/>
  <c r="BE221"/>
  <c r="BE238"/>
  <c r="BE250"/>
  <c r="BE256"/>
  <c r="BE266"/>
  <c r="BE273"/>
  <c r="BE278"/>
  <c r="BE288"/>
  <c r="BE302"/>
  <c r="BE313"/>
  <c r="BE318"/>
  <c r="BE322"/>
  <c r="BE334"/>
  <c r="BE338"/>
  <c i="2" r="E48"/>
  <c r="J52"/>
  <c r="F55"/>
  <c r="BE86"/>
  <c r="BE91"/>
  <c r="BE96"/>
  <c r="BE102"/>
  <c r="BE106"/>
  <c r="BE111"/>
  <c r="BE117"/>
  <c r="BE120"/>
  <c r="BE123"/>
  <c r="F35"/>
  <c i="1" r="BB55"/>
  <c r="AS54"/>
  <c i="3" r="F38"/>
  <c i="1" r="BC57"/>
  <c r="BC56"/>
  <c r="AY56"/>
  <c i="4" r="F35"/>
  <c i="1" r="BB58"/>
  <c i="5" r="F37"/>
  <c i="1" r="BD59"/>
  <c i="5" r="F35"/>
  <c i="1" r="BB59"/>
  <c i="2" r="F36"/>
  <c i="1" r="BC55"/>
  <c i="2" r="F37"/>
  <c i="1" r="BD55"/>
  <c i="3" r="F39"/>
  <c i="1" r="BD57"/>
  <c r="BD56"/>
  <c i="4" r="F36"/>
  <c i="1" r="BC58"/>
  <c i="5" r="F36"/>
  <c i="1" r="BC59"/>
  <c i="6" r="F35"/>
  <c i="1" r="BB60"/>
  <c i="6" r="J34"/>
  <c i="1" r="AW60"/>
  <c i="2" r="J34"/>
  <c i="1" r="AW55"/>
  <c i="3" r="F36"/>
  <c i="1" r="BA57"/>
  <c r="BA56"/>
  <c r="AW56"/>
  <c i="4" r="F34"/>
  <c i="1" r="BA58"/>
  <c i="5" r="F34"/>
  <c i="1" r="BA59"/>
  <c i="5" r="J34"/>
  <c i="1" r="AW59"/>
  <c i="6" r="F36"/>
  <c i="1" r="BC60"/>
  <c i="6" r="F34"/>
  <c i="1" r="BA60"/>
  <c i="2" r="F34"/>
  <c i="1" r="BA55"/>
  <c i="3" r="J36"/>
  <c i="1" r="AW57"/>
  <c i="3" r="F37"/>
  <c i="1" r="BB57"/>
  <c r="BB56"/>
  <c r="AX56"/>
  <c i="4" r="J34"/>
  <c i="1" r="AW58"/>
  <c i="4" r="F37"/>
  <c i="1" r="BD58"/>
  <c i="6" r="F37"/>
  <c i="1" r="BD60"/>
  <c i="6" l="1" r="T84"/>
  <c r="T83"/>
  <c i="4" r="R228"/>
  <c i="3" r="R94"/>
  <c r="R93"/>
  <c i="2" r="T84"/>
  <c r="T83"/>
  <c i="6" r="R84"/>
  <c r="R83"/>
  <c i="4" r="P228"/>
  <c r="T94"/>
  <c i="3" r="T94"/>
  <c r="T93"/>
  <c i="2" r="R84"/>
  <c r="R83"/>
  <c i="6" r="P84"/>
  <c r="P83"/>
  <c i="1" r="AU60"/>
  <c i="4" r="R94"/>
  <c r="R93"/>
  <c i="2" r="P84"/>
  <c r="P83"/>
  <c i="1" r="AU55"/>
  <c i="6" r="BK84"/>
  <c r="J84"/>
  <c r="J60"/>
  <c i="4" r="T228"/>
  <c r="P94"/>
  <c r="P93"/>
  <c i="1" r="AU58"/>
  <c i="3" r="P94"/>
  <c r="P93"/>
  <c i="1" r="AU57"/>
  <c i="2" r="BK84"/>
  <c r="J84"/>
  <c r="J60"/>
  <c i="4" r="BK94"/>
  <c r="J94"/>
  <c r="J60"/>
  <c r="BK228"/>
  <c r="J228"/>
  <c r="J71"/>
  <c i="6" r="J85"/>
  <c r="J61"/>
  <c i="3" r="BK94"/>
  <c r="J94"/>
  <c r="J64"/>
  <c i="5" r="BK82"/>
  <c r="J82"/>
  <c r="J60"/>
  <c i="2" r="F33"/>
  <c i="1" r="AZ55"/>
  <c i="4" r="F33"/>
  <c i="1" r="AZ58"/>
  <c i="5" r="F33"/>
  <c i="1" r="AZ59"/>
  <c r="BA54"/>
  <c r="W30"/>
  <c i="3" r="J35"/>
  <c i="1" r="AV57"/>
  <c r="AT57"/>
  <c i="5" r="J33"/>
  <c i="1" r="AV59"/>
  <c r="AT59"/>
  <c r="BB54"/>
  <c r="W31"/>
  <c r="AU56"/>
  <c i="3" r="F35"/>
  <c i="1" r="AZ57"/>
  <c r="AZ56"/>
  <c r="AV56"/>
  <c r="AT56"/>
  <c i="6" r="J33"/>
  <c i="1" r="AV60"/>
  <c r="AT60"/>
  <c r="BD54"/>
  <c r="W33"/>
  <c i="2" r="J33"/>
  <c i="1" r="AV55"/>
  <c r="AT55"/>
  <c i="4" r="J33"/>
  <c i="1" r="AV58"/>
  <c r="AT58"/>
  <c i="6" r="F33"/>
  <c i="1" r="AZ60"/>
  <c r="BC54"/>
  <c r="AY54"/>
  <c i="4" l="1" r="T93"/>
  <c i="2" r="BK83"/>
  <c r="J83"/>
  <c r="J59"/>
  <c i="3" r="BK93"/>
  <c r="J93"/>
  <c i="4" r="BK93"/>
  <c r="J93"/>
  <c r="J59"/>
  <c i="5" r="BK81"/>
  <c r="J81"/>
  <c r="J59"/>
  <c i="6" r="BK83"/>
  <c r="J83"/>
  <c r="J59"/>
  <c i="1" r="AU54"/>
  <c r="AX54"/>
  <c r="W32"/>
  <c r="AW54"/>
  <c r="AK30"/>
  <c i="3" r="J32"/>
  <c i="1" r="AG57"/>
  <c r="AG56"/>
  <c r="AZ54"/>
  <c r="AV54"/>
  <c r="AK29"/>
  <c i="3" l="1" r="J41"/>
  <c r="J63"/>
  <c i="1" r="AN56"/>
  <c r="AN57"/>
  <c i="2" r="J30"/>
  <c i="1" r="AG55"/>
  <c r="AT54"/>
  <c i="4" r="J30"/>
  <c i="1" r="AG58"/>
  <c i="5" r="J30"/>
  <c i="1" r="AG59"/>
  <c r="W29"/>
  <c i="6" r="J30"/>
  <c i="1" r="AG60"/>
  <c i="4" l="1" r="J39"/>
  <c i="6" r="J39"/>
  <c i="5" r="J39"/>
  <c i="2" r="J39"/>
  <c i="1" r="AN60"/>
  <c r="AN55"/>
  <c r="AN58"/>
  <c r="AN59"/>
  <c r="AG54"/>
  <c r="AK26"/>
  <c r="AK35"/>
  <c l="1" r="AN54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<sst xmlns="http://schemas.openxmlformats.org/spreadsheetml/2006/main">
  <si>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</si>
  <si>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</si>
  <si>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</si>
  <si>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</si>
  <si>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</si>
  <si>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{8e224a32-07da-4530-93d7-4493504fe550}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</si>
  <si>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</si>
  <si>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</si>
  <si>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</si>
  <si>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</si>
  <si>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</si>
  <si>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</si>
  <si>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</si>
  <si>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</si>
  <si>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24-SO008</t>
  </si>
  <si>
    <t>Měnit lze pouze buňky se žlutým podbarvením!_x000d_
_x000d_
1) v Rekapitulaci stavby vyplňte údaje o Uchazeči (přenesou se do ostatních sestav i v jiných listech)_x000d_
_x000d_
2) na vybraných listech vyplňte v sestavě Soupis prací ceny u položek</t>
  </si>
  <si>
    <t>Stavba:</t>
  </si>
  <si>
    <t>Sportovní areál u Červených domků Hodoním</t>
  </si>
  <si>
    <t>KSO:</t>
  </si>
  <si>
    <t/>
  </si>
  <si>
    <t>CC-CZ:</t>
  </si>
  <si>
    <t>Místo:</t>
  </si>
  <si>
    <t>Hodonín</t>
  </si>
  <si>
    <t>Datum:</t>
  </si>
  <si>
    <t>15. 1. 2024</t>
  </si>
  <si>
    <t>Zadavatel:</t>
  </si>
  <si>
    <t>IČ:</t>
  </si>
  <si>
    <t>Město Hodonín</t>
  </si>
  <si>
    <t>DIČ:</t>
  </si>
  <si>
    <t>Uchazeč:</t>
  </si>
  <si>
    <t>Vyplň údaj</t>
  </si>
  <si>
    <t>Projektant:</t>
  </si>
  <si>
    <t>PROAM ARCHITEKTI s.r.o., Brno</t>
  </si>
  <si>
    <t>True</t>
  </si>
  <si>
    <t>Zpracovatel:</t>
  </si>
  <si>
    <t xml:space="preserve"> 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</si>
  <si>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</si>
  <si>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</si>
  <si>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</si>
  <si>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</si>
  <si>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</si>
  <si>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</si>
  <si>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</si>
  <si>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</si>
  <si>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</si>
  <si>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</si>
  <si>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</si>
  <si>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</si>
  <si>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</si>
  <si>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</si>
  <si>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</si>
  <si>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</si>
  <si>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</si>
  <si>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</si>
  <si>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</si>
  <si>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</si>
  <si>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</si>
  <si>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</si>
  <si>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</si>
  <si>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</si>
  <si>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</si>
  <si>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</si>
  <si>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</si>
  <si>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</si>
  <si>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</si>
  <si>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</si>
  <si>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</si>
  <si>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</si>
  <si>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</si>
  <si>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</si>
  <si>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</si>
  <si>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</si>
  <si>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</si>
  <si>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</si>
  <si>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</si>
  <si>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</si>
  <si>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</si>
  <si>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24-SO008.1</t>
  </si>
  <si>
    <t xml:space="preserve">IO I.01  Příprava území</t>
  </si>
  <si>
    <t>STA</t>
  </si>
  <si>
    <t>1</t>
  </si>
  <si>
    <t>{8f0a8382-d8ed-42fb-8ed8-c3031a6d2608}</t>
  </si>
  <si>
    <t>2</t>
  </si>
  <si>
    <t>24-SO008.2</t>
  </si>
  <si>
    <t xml:space="preserve">SO I.501-SO I.504  Sportoviště, zpevněné plochy, oplocení, mobiliář</t>
  </si>
  <si>
    <t>{ee55e6f4-b313-4219-b6ac-bdd5e9b58683}</t>
  </si>
  <si>
    <t>24-SO008.1-01</t>
  </si>
  <si>
    <t>D.1.1 Architektonicko-stavební řešení</t>
  </si>
  <si>
    <t>Soupis</t>
  </si>
  <si>
    <t>{00e9f0d2-346b-4987-bad2-42fc41b6aada}</t>
  </si>
  <si>
    <t>24-SO008.3</t>
  </si>
  <si>
    <t>IO I.201 Areálové vedení NN, IO I.202 Osvětlení hřiště</t>
  </si>
  <si>
    <t>ING</t>
  </si>
  <si>
    <t>{9c783eb5-062d-45a4-8a64-6458df530875}</t>
  </si>
  <si>
    <t>24-SO008.5</t>
  </si>
  <si>
    <t>IO I.403.1 Odvodnění zpevněných ploch, IO I.403.3 Retence</t>
  </si>
  <si>
    <t>{50e20ec1-c38f-4f84-9667-14362caf2d83}</t>
  </si>
  <si>
    <t>24-SO008.8</t>
  </si>
  <si>
    <t>Vedlejší a ostatní náklady</t>
  </si>
  <si>
    <t>VON</t>
  </si>
  <si>
    <t>{73d7630e-a383-4810-8a7c-7c10fc62070c}</t>
  </si>
  <si>
    <t>KRYCÍ LIST SOUPISU PRACÍ</t>
  </si>
  <si>
    <t>Objekt:</t>
  </si>
  <si>
    <t xml:space="preserve">24-SO008.1 - IO I.01  Příprava území</t>
  </si>
  <si>
    <t>Votavová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</si>
  <si>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</si>
  <si>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</si>
  <si>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</si>
  <si>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</si>
  <si>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</si>
  <si>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1 - Zemní práce</t>
  </si>
  <si>
    <t xml:space="preserve">    9 - Ostatní konstrukce a práce, bourání</t>
  </si>
  <si>
    <t xml:space="preserve">    997 - Přesun sutě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</si>
  <si>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</si>
  <si>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</si>
  <si>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</si>
  <si>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</si>
  <si>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</si>
  <si>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</si>
  <si>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</si>
  <si>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</si>
  <si>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</si>
  <si>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</si>
  <si>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</si>
  <si>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</si>
  <si>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</si>
  <si>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</si>
  <si>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</si>
  <si>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</si>
  <si>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</si>
  <si>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</si>
  <si>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111311115</t>
  </si>
  <si>
    <t>Odstranění odumřelého travního drnu po aplikaci herbicidu v rovině nebo ve svahu do 1:5 hl přes 100 do 200 mm</t>
  </si>
  <si>
    <t>m2</t>
  </si>
  <si>
    <t>4</t>
  </si>
  <si>
    <t>-440295328</t>
  </si>
  <si>
    <t>PP</t>
  </si>
  <si>
    <t>Odstranění odumřelého travního drnu po aplikaci herbicidních přípravků ručně s pomocí drobné mechanizace v rovině nebo na svahu do 1:5, hloubky přes 100 do 200 mm</t>
  </si>
  <si>
    <t>Online PSC</t>
  </si>
  <si>
    <t>https://podminky.urs.cz/item/CS_URS_2024_01/111311115</t>
  </si>
  <si>
    <t>VV</t>
  </si>
  <si>
    <t>viz výkr. příprava území - D.1.1.2</t>
  </si>
  <si>
    <t>935,00</t>
  </si>
  <si>
    <t>113106134</t>
  </si>
  <si>
    <t>Rozebrání dlažeb ze zámkových dlaždic komunikací pro pěší strojně pl do 50 m2</t>
  </si>
  <si>
    <t>-1178917842</t>
  </si>
  <si>
    <t>Rozebrání dlažeb komunikací pro pěší s přemístěním hmot na skládku na vzdálenost do 3 m nebo s naložením na dopravní prostředek s ložem z kameniva nebo živice a s jakoukoliv výplní spár strojně plochy jednotlivě do 50 m2 ze zámkové dlažby</t>
  </si>
  <si>
    <t>https://podminky.urs.cz/item/CS_URS_2024_01/113106134</t>
  </si>
  <si>
    <t>17,40</t>
  </si>
  <si>
    <t>3</t>
  </si>
  <si>
    <t>113202111</t>
  </si>
  <si>
    <t>Vytrhání obrub krajníků obrubníků stojatých</t>
  </si>
  <si>
    <t>m</t>
  </si>
  <si>
    <t>2080358576</t>
  </si>
  <si>
    <t>Vytrhání obrub s vybouráním lože, s přemístěním hmot na skládku na vzdálenost do 3 m nebo s naložením na dopravní prostředek z krajníků nebo obrubníků stojatých</t>
  </si>
  <si>
    <t>https://podminky.urs.cz/item/CS_URS_2024_01/113202111</t>
  </si>
  <si>
    <t>výkr. č. - C.2</t>
  </si>
  <si>
    <t xml:space="preserve">41,00           "viz koordinační situace</t>
  </si>
  <si>
    <t>9</t>
  </si>
  <si>
    <t>Ostatní konstrukce a práce, bourání</t>
  </si>
  <si>
    <t>93600-PC01</t>
  </si>
  <si>
    <t>Upravení polohy hracích prvků na pozemku školy (herní hrad)</t>
  </si>
  <si>
    <t>kpl</t>
  </si>
  <si>
    <t>-1372075287</t>
  </si>
  <si>
    <t>příprava území - výkr.č. D.1.1.2</t>
  </si>
  <si>
    <t>1,00</t>
  </si>
  <si>
    <t>5</t>
  </si>
  <si>
    <t>966001211</t>
  </si>
  <si>
    <t>Odstranění lavičky stabilní zabetonované</t>
  </si>
  <si>
    <t>kus</t>
  </si>
  <si>
    <t>1064724041</t>
  </si>
  <si>
    <t>Odstranění lavičky parkové stabilní zabetonované</t>
  </si>
  <si>
    <t>https://podminky.urs.cz/item/CS_URS_2024_01/966001211</t>
  </si>
  <si>
    <t>6</t>
  </si>
  <si>
    <t>966071823</t>
  </si>
  <si>
    <t>Rozebrání oplocení z drátěného pletiva se čtvercovými oky v přes 2,0 do 4,0 m</t>
  </si>
  <si>
    <t>-1384447437</t>
  </si>
  <si>
    <t>Rozebrání oplocení z pletiva drátěného se čtvercovými oky, výšky přes 2,0 do 4,0 m</t>
  </si>
  <si>
    <t>https://podminky.urs.cz/item/CS_URS_2024_01/966071823</t>
  </si>
  <si>
    <t>49,50</t>
  </si>
  <si>
    <t>997</t>
  </si>
  <si>
    <t>Přesun sutě</t>
  </si>
  <si>
    <t>7</t>
  </si>
  <si>
    <t>997013871</t>
  </si>
  <si>
    <t>Poplatek za uložení stavebního odpadu na recyklační skládce (skládkovné) směsného stavebního a demoličního kód odpadu 17 09 04</t>
  </si>
  <si>
    <t>t</t>
  </si>
  <si>
    <t>-2036248129</t>
  </si>
  <si>
    <t>Poplatek za uložení stavebního odpadu na recyklační skládce (skládkovné) směsného stavebního a demoličního zatříděného do Katalogu odpadů pod kódem 17 09 04</t>
  </si>
  <si>
    <t>https://podminky.urs.cz/item/CS_URS_2024_01/997013871</t>
  </si>
  <si>
    <t>8</t>
  </si>
  <si>
    <t>997221561</t>
  </si>
  <si>
    <t>Vodorovná doprava suti z kusových materiálů do 1 km</t>
  </si>
  <si>
    <t>-1781512353</t>
  </si>
  <si>
    <t>Vodorovná doprava suti bez naložení, ale se složením a s hrubým urovnáním z kusových materiálů, na vzdálenost do 1 km</t>
  </si>
  <si>
    <t>https://podminky.urs.cz/item/CS_URS_2024_01/997221561</t>
  </si>
  <si>
    <t>997221569</t>
  </si>
  <si>
    <t>Příplatek ZKD 1 km u vodorovné dopravy suti z kusových materiálů</t>
  </si>
  <si>
    <t>1033431464</t>
  </si>
  <si>
    <t>Vodorovná doprava suti bez naložení, ale se složením a s hrubým urovnáním Příplatek k ceně za každý další započatý 1 km přes 1 km</t>
  </si>
  <si>
    <t>https://podminky.urs.cz/item/CS_URS_2024_01/997221569</t>
  </si>
  <si>
    <t>14,065*14 'Přepočtené koeficientem množství</t>
  </si>
  <si>
    <t xml:space="preserve">24-SO008.2 - SO I.501-SO I.504  Sportoviště, zpevněné plochy, oplocení, mobiliář</t>
  </si>
  <si>
    <t>Soupis:</t>
  </si>
  <si>
    <t>24-SO008.1-01 - D.1.1 Architektonicko-stavební řešení</t>
  </si>
  <si>
    <t xml:space="preserve">    2 - Zakládání</t>
  </si>
  <si>
    <t xml:space="preserve">    3 - Svislé a kompletní konstrukce</t>
  </si>
  <si>
    <t xml:space="preserve">    5 - Komunikace pozemní</t>
  </si>
  <si>
    <t xml:space="preserve">    9.1 - Vybavení hřiště</t>
  </si>
  <si>
    <t xml:space="preserve">    998 - Přesun hmot</t>
  </si>
  <si>
    <t>122251104</t>
  </si>
  <si>
    <t>Odkopávky a prokopávky nezapažené v hornině třídy těžitelnosti I skupiny 3 objem do 500 m3 strojně</t>
  </si>
  <si>
    <t>m3</t>
  </si>
  <si>
    <t>-1615320187</t>
  </si>
  <si>
    <t>Odkopávky a prokopávky nezapažené strojně v hornině třídy těžitelnosti I skupiny 3 přes 100 do 500 m3</t>
  </si>
  <si>
    <t>https://podminky.urs.cz/item/CS_URS_2024_01/122251104</t>
  </si>
  <si>
    <t>viz výkr. příprava území - výkr. č. D.1.1.2</t>
  </si>
  <si>
    <t>po odstranění drnu tl. 200mm na plň -0,36</t>
  </si>
  <si>
    <t xml:space="preserve">0,16*41,35*18,60          "-0,20 až pláň -0,36</t>
  </si>
  <si>
    <t xml:space="preserve">0,05*2,50*18,60           "-0,250 až pláň -0,25 pochozí plochy</t>
  </si>
  <si>
    <t xml:space="preserve">0,05*17,40                      "rozebraná dlažba</t>
  </si>
  <si>
    <t>Mezisoučet</t>
  </si>
  <si>
    <t>pro retenci - pláň -1,20</t>
  </si>
  <si>
    <t xml:space="preserve">0,94*15,65*15,65*2          "-0,36 až -1,20</t>
  </si>
  <si>
    <t>-0,94*3,00*3,55*2</t>
  </si>
  <si>
    <t>Součet</t>
  </si>
  <si>
    <t>133212811</t>
  </si>
  <si>
    <t>Hloubení nezapažených šachet v hornině třídy těžitelnosti I skupiny 3 plocha výkopu do 4 m2 ručně</t>
  </si>
  <si>
    <t>1710761703</t>
  </si>
  <si>
    <t>Hloubení nezapažených šachet ručně v horninách třídy těžitelnosti I skupiny 3, půdorysná plocha výkopu do 4 m2</t>
  </si>
  <si>
    <t>https://podminky.urs.cz/item/CS_URS_2024_01/133212811</t>
  </si>
  <si>
    <t>viz půdorys základů, výkr. č. D.1.1.4</t>
  </si>
  <si>
    <t xml:space="preserve">0,35*0,35*0,85*44          "-1,20 až -0,35 patky oplocení</t>
  </si>
  <si>
    <t>sdružená patka pro oplocení a streetballový koš</t>
  </si>
  <si>
    <t xml:space="preserve">0,75*0,60*0,85*2               "-1,20 až -0,35</t>
  </si>
  <si>
    <t>patka pro basketbalový koš</t>
  </si>
  <si>
    <t xml:space="preserve">0,60*0,60*0,85*4                 "-1,20 až -0,35</t>
  </si>
  <si>
    <t>patka pro kotvení pouzdra branky</t>
  </si>
  <si>
    <t xml:space="preserve">0,40*0,40*0,45*4                    "-0,80 až -0,35</t>
  </si>
  <si>
    <t>patka pro kotvení tenisové/volejbalové sítě</t>
  </si>
  <si>
    <t>162751117</t>
  </si>
  <si>
    <t>Vodorovné přemístění přes 9 000 do 10000 m výkopku/sypaniny z horniny třídy těžitelnosti I skupiny 1 až 3</t>
  </si>
  <si>
    <t>-1174267641</t>
  </si>
  <si>
    <t>Vodorovné přemístění výkopku nebo sypaniny po suchu na obvyklém dopravním prostředku, bez naložení výkopku, avšak se složením bez rozhrnutí z horniny třídy těžitelnosti I skupiny 1 až 3 na vzdálenost přes 9 000 do 10 000 m</t>
  </si>
  <si>
    <t>https://podminky.urs.cz/item/CS_URS_2024_01/162751117</t>
  </si>
  <si>
    <t xml:space="preserve">566,685+7,147                "celkový výkop</t>
  </si>
  <si>
    <t xml:space="preserve">-286,064                            "odpočet zásypu</t>
  </si>
  <si>
    <t>162751119</t>
  </si>
  <si>
    <t>Příplatek k vodorovnému přemístění výkopku/sypaniny z horniny třídy těžitelnosti I skupiny 1 až 3 ZKD 1000 m přes 10000 m</t>
  </si>
  <si>
    <t>-981892819</t>
  </si>
  <si>
    <t>Vodorovné přemístění výkopku nebo sypaniny po suchu na obvyklém dopravním prostředku, bez naložení výkopku, avšak se složením bez rozhrnutí z horniny třídy těžitelnosti I skupiny 1 až 3 na vzdálenost Příplatek k ceně za každých dalších i započatých 1 000 m</t>
  </si>
  <si>
    <t>https://podminky.urs.cz/item/CS_URS_2024_01/162751119</t>
  </si>
  <si>
    <t>287,768*5</t>
  </si>
  <si>
    <t>171201231</t>
  </si>
  <si>
    <t>Poplatek za uložení zeminy a kamení na recyklační skládce (skládkovné) kód odpadu 17 05 04</t>
  </si>
  <si>
    <t>1600047462</t>
  </si>
  <si>
    <t>Poplatek za uložení stavebního odpadu na recyklační skládce (skládkovné) zeminy a kamení zatříděného do Katalogu odpadů pod kódem 17 05 04</t>
  </si>
  <si>
    <t>https://podminky.urs.cz/item/CS_URS_2024_01/171201231</t>
  </si>
  <si>
    <t>287,768*1,85</t>
  </si>
  <si>
    <t>174151102</t>
  </si>
  <si>
    <t>Zásyp v prostoru s omezeným pohybem stroje sypaninou se zhutněním</t>
  </si>
  <si>
    <t>1916893319</t>
  </si>
  <si>
    <t>Zásyp sypaninou z jakékoliv horniny strojně s uložením výkopku ve vrstvách se zhutněním v prostorách s omezeným pohybem stroje s urovnáním povrchu zásypu</t>
  </si>
  <si>
    <t>https://podminky.urs.cz/item/CS_URS_2024_01/174151102</t>
  </si>
  <si>
    <t>celkový výkop pro vsakovací bloky</t>
  </si>
  <si>
    <t>440,432</t>
  </si>
  <si>
    <t>odpočet vsakovacích bloků</t>
  </si>
  <si>
    <t>-((0,40*14,40*14,40*2)-(0,40*3,00*4,80*2))</t>
  </si>
  <si>
    <t>181951112</t>
  </si>
  <si>
    <t>Úprava pláně v hornině třídy těžitelnosti I skupiny 1 až 3 se zhutněním strojně</t>
  </si>
  <si>
    <t>-1459202940</t>
  </si>
  <si>
    <t>Úprava pláně vyrovnáním výškových rozdílů strojně v hornině třídy těžitelnosti I, skupiny 1 až 3 se zhutněním</t>
  </si>
  <si>
    <t>https://podminky.urs.cz/item/CS_URS_2024_01/181951112</t>
  </si>
  <si>
    <t>viz výkr. půdorys hřiště - D.1.1.5</t>
  </si>
  <si>
    <t xml:space="preserve">41,35*18,60          "hřiště</t>
  </si>
  <si>
    <t xml:space="preserve">2,50*18,60              "pochozí plochy</t>
  </si>
  <si>
    <t xml:space="preserve">17,40                         "rozebraná dlažba</t>
  </si>
  <si>
    <t>Zakládání</t>
  </si>
  <si>
    <t>274313611</t>
  </si>
  <si>
    <t>Základové pásy z betonu tř. C 16/20</t>
  </si>
  <si>
    <t>-1080548168</t>
  </si>
  <si>
    <t>Základy z betonu prostého pasy betonu kamenem neprokládaného tř. C 16/20</t>
  </si>
  <si>
    <t>https://podminky.urs.cz/item/CS_URS_2024_01/274313611</t>
  </si>
  <si>
    <t>kotvení laviček</t>
  </si>
  <si>
    <t xml:space="preserve">0,24*0,20*0,80*8                "-0,30 až -0,10</t>
  </si>
  <si>
    <t>274351121</t>
  </si>
  <si>
    <t>Zřízení bednění základových pasů rovného</t>
  </si>
  <si>
    <t>-1984324748</t>
  </si>
  <si>
    <t>Bednění základů pasů rovné zřízení</t>
  </si>
  <si>
    <t>https://podminky.urs.cz/item/CS_URS_2024_01/274351121</t>
  </si>
  <si>
    <t xml:space="preserve">0,20*(0,80+0,24)*2*8                "-0,30 až -0,10</t>
  </si>
  <si>
    <t>10</t>
  </si>
  <si>
    <t>274351122</t>
  </si>
  <si>
    <t>Odstranění bednění základových pasů rovného</t>
  </si>
  <si>
    <t>480805902</t>
  </si>
  <si>
    <t>Bednění základů pasů rovné odstranění</t>
  </si>
  <si>
    <t>https://podminky.urs.cz/item/CS_URS_2024_01/274351122</t>
  </si>
  <si>
    <t>11</t>
  </si>
  <si>
    <t>275313611</t>
  </si>
  <si>
    <t>Základové patky z betonu tř. C 16/20</t>
  </si>
  <si>
    <t>1912085360</t>
  </si>
  <si>
    <t>Základy z betonu prostého patky a bloky z betonu kamenem neprokládaného tř. C 16/20</t>
  </si>
  <si>
    <t>https://podminky.urs.cz/item/CS_URS_2024_01/275313611</t>
  </si>
  <si>
    <t xml:space="preserve">0,35*0,35*0,95*44          "-1,20 až -0,25 patky oplocení</t>
  </si>
  <si>
    <t xml:space="preserve">0,75*0,60*0,95*2               "-1,20 až -0,25</t>
  </si>
  <si>
    <t xml:space="preserve">0,60*0,60*0,95*4                 "-1,20 až -0,25</t>
  </si>
  <si>
    <t xml:space="preserve">0,40*0,40*0,70*4                    "-0,80 až -0,10</t>
  </si>
  <si>
    <t>275351121</t>
  </si>
  <si>
    <t>Zřízení bednění základových patek</t>
  </si>
  <si>
    <t>-548473568</t>
  </si>
  <si>
    <t>Bednění základů patek zřízení</t>
  </si>
  <si>
    <t>https://podminky.urs.cz/item/CS_URS_2024_01/275351121</t>
  </si>
  <si>
    <t xml:space="preserve">(0,35+0,35)*2*0,95*44          "-1,20 až -0,25 patky oplocení</t>
  </si>
  <si>
    <t xml:space="preserve">(0,75+0,60)*2*0,95*2               "-1,20 až -0,25</t>
  </si>
  <si>
    <t xml:space="preserve">(0,60+0,60)*2*0,95*4                 "-1,20 až -0,25</t>
  </si>
  <si>
    <t xml:space="preserve">(0,40+0,40)*2*0,70*4                    "-0,80 až -0,10</t>
  </si>
  <si>
    <t>13</t>
  </si>
  <si>
    <t>275351122</t>
  </si>
  <si>
    <t>Odstranění bednění základových patek</t>
  </si>
  <si>
    <t>-943836734</t>
  </si>
  <si>
    <t>Bednění základů patek odstranění</t>
  </si>
  <si>
    <t>https://podminky.urs.cz/item/CS_URS_2024_01/275351122</t>
  </si>
  <si>
    <t>14</t>
  </si>
  <si>
    <t>275353123</t>
  </si>
  <si>
    <t>Bednění kotevních otvorů v základových patkách průřezu přes 0,02 do 0,05 m2 hl přes 1 do 2 m</t>
  </si>
  <si>
    <t>447248652</t>
  </si>
  <si>
    <t>Bednění kotevních otvorů a prostupů v základových konstrukcích v patkách včetně polohového zajištění a odbednění, popř. ztraceného bednění z pletiva apod. průřezu přes 0,02 do 0,05 m2, hl. přes 1,00 do 2,00 m</t>
  </si>
  <si>
    <t>https://podminky.urs.cz/item/CS_URS_2024_01/275353123</t>
  </si>
  <si>
    <t xml:space="preserve">1,30*44                       "-1,20 až -0,10 patky oplocení</t>
  </si>
  <si>
    <t>15</t>
  </si>
  <si>
    <t>278311041</t>
  </si>
  <si>
    <t>Zálivka kotevních otvorů z betonu tř. C 16/20 obj do 0,02 m3</t>
  </si>
  <si>
    <t>-1399747380</t>
  </si>
  <si>
    <t>Zálivka kotevních otvorů z betonu bez zvýšených nároků na prostředí tř. C 16/20 při objemu jednoho otvoru do 0,02 m3</t>
  </si>
  <si>
    <t>https://podminky.urs.cz/item/CS_URS_2024_01/278311041</t>
  </si>
  <si>
    <t xml:space="preserve">Pi*(0,08)^2*1,10*46                       "-1,20 až -0,10 patky oplocení</t>
  </si>
  <si>
    <t xml:space="preserve">-0,08*0,05*0,80*46                        "-0,90 až -0,10</t>
  </si>
  <si>
    <t>Svislé a kompletní konstrukce</t>
  </si>
  <si>
    <t>16</t>
  </si>
  <si>
    <t>33817-PC01</t>
  </si>
  <si>
    <t>Montáž sloupků a vzpěr plotových ocelových trubkových nebo profilovaných výšky do 4m se zalitím cementovou maltou do vynechaných otvorů</t>
  </si>
  <si>
    <t>855672554</t>
  </si>
  <si>
    <t>viz pohledy, výkr. č. D.1.1.7</t>
  </si>
  <si>
    <t>17*2+6*2</t>
  </si>
  <si>
    <t>17</t>
  </si>
  <si>
    <t>M</t>
  </si>
  <si>
    <t>5534-PC01</t>
  </si>
  <si>
    <t>sloupek oplocení - jekl 80/50/3, délky 5,00m,horní konec zavařen vč. příchytek (motýlek s nerez šroubem), povrchov. úprava PZn</t>
  </si>
  <si>
    <t>5775910</t>
  </si>
  <si>
    <t>18</t>
  </si>
  <si>
    <t>34810-PC01</t>
  </si>
  <si>
    <t>Vestavba ocelové brány 3500/203 mm do stávajícího oplocení</t>
  </si>
  <si>
    <t>1156028181</t>
  </si>
  <si>
    <t>viz koordinační situace výkr.č. C.2</t>
  </si>
  <si>
    <t>19</t>
  </si>
  <si>
    <t>553423</t>
  </si>
  <si>
    <t>brána plotová dvoukřídlá Pz s PVC 3500x2030mm (plný popis viz pozn. k položce)</t>
  </si>
  <si>
    <t>-598225450</t>
  </si>
  <si>
    <t>brána plotová dvoukřídlá Pz s PVC 3500x2030mm</t>
  </si>
  <si>
    <t>P</t>
  </si>
  <si>
    <t xml:space="preserve">Poznámka k položce:_x000d_
Rám: čtvercový profil 40x40x2 mm_x000d_
Nosné sloupy: 80x80x3 mm, výška sloupu 2800 mm_x000d_
Výplň: plotový panel  3D poplastovaný_x000d_
Příslušenství: stavitelné panty, klika, zámek, 3 klíče, zajišťovací kolík_x000d_
Povrchová úprava: pozinkováno a poplastováno</t>
  </si>
  <si>
    <t>20</t>
  </si>
  <si>
    <t>3481710-PC01</t>
  </si>
  <si>
    <t>M+D napojení ke stávajícímu oplocení výšky 2,00m, dl. 1020 mm</t>
  </si>
  <si>
    <t>-1467553481</t>
  </si>
  <si>
    <t>koordinační situace - výkr. č. C2</t>
  </si>
  <si>
    <t>pohledy - výkr. č. D.1.1.7</t>
  </si>
  <si>
    <t>348171146-1</t>
  </si>
  <si>
    <t>Montáž oplocení z dílců kovových panelových svařovaných, na ocelové profilované sloupky, výšky přes 2,0 do 4,0 m</t>
  </si>
  <si>
    <t>2062563530</t>
  </si>
  <si>
    <t>oplocení- typické pole a roh - výkr.č. D.1.1.9</t>
  </si>
  <si>
    <t>(40,56+17,76)*2</t>
  </si>
  <si>
    <t>22</t>
  </si>
  <si>
    <t>55342</t>
  </si>
  <si>
    <t xml:space="preserve">plotový panel svařovaný 2D,  2500/2030 mm, oko 50x200mm, dráty 6/5/6, povrch úprava Pzn</t>
  </si>
  <si>
    <t>-446293186</t>
  </si>
  <si>
    <t xml:space="preserve">16*2*2                "delší strany</t>
  </si>
  <si>
    <t xml:space="preserve">7*2*2                  "kratší</t>
  </si>
  <si>
    <t xml:space="preserve">-2                         "odpočet vstupních bran</t>
  </si>
  <si>
    <t>23</t>
  </si>
  <si>
    <t>34812-PC01</t>
  </si>
  <si>
    <t>M+D vstupní brány 2530/2130 mm vč. pole s nápisem 2530/470 mm</t>
  </si>
  <si>
    <t>-1915142633</t>
  </si>
  <si>
    <t>oplocení vstupní brány - viz výkr.č. D.1.1.8</t>
  </si>
  <si>
    <t>Komunikace pozemní</t>
  </si>
  <si>
    <t>24</t>
  </si>
  <si>
    <t>564211111</t>
  </si>
  <si>
    <t>Podklad nebo podsyp ze štěrkopísku ŠP plochy přes 100 m2 tl 50 mm</t>
  </si>
  <si>
    <t>881788119</t>
  </si>
  <si>
    <t>Podklad nebo podsyp ze štěrkopísku ŠP s rozprostřením, vlhčením a zhutněním plochy přes 100 m2, po zhutnění tl. 50 mm</t>
  </si>
  <si>
    <t>https://podminky.urs.cz/item/CS_URS_2024_01/564211111</t>
  </si>
  <si>
    <t>Poznámka k položce:_x000d_
frakce 0-16</t>
  </si>
  <si>
    <t xml:space="preserve">40,88*18,16                 "hřiště</t>
  </si>
  <si>
    <t>25</t>
  </si>
  <si>
    <t>564730111</t>
  </si>
  <si>
    <t>Podklad z kameniva hrubého drceného vel. 16-32 mm plochy přes 100 m2 tl 100 mm</t>
  </si>
  <si>
    <t>-61925848</t>
  </si>
  <si>
    <t>Podklad nebo kryt z kameniva hrubého drceného vel. 16-32 mm s rozprostřením a zhutněním plochy přes 100 m2, po zhutnění tl. 100 mm</t>
  </si>
  <si>
    <t>https://podminky.urs.cz/item/CS_URS_2024_01/564730111</t>
  </si>
  <si>
    <t>26</t>
  </si>
  <si>
    <t>564731111</t>
  </si>
  <si>
    <t>Podklad z kameniva hrubého drceného vel. 32-63 mm plochy přes 100 m2 tl 100 mm</t>
  </si>
  <si>
    <t>-1674294396</t>
  </si>
  <si>
    <t>Podklad nebo kryt z kameniva hrubého drceného vel. 32-63 mm s rozprostřením a zhutněním plochy přes 100 m2, po zhutnění tl. 100 mm</t>
  </si>
  <si>
    <t>https://podminky.urs.cz/item/CS_URS_2024_01/564731111</t>
  </si>
  <si>
    <t>27</t>
  </si>
  <si>
    <t>564851011</t>
  </si>
  <si>
    <t>Podklad ze štěrkodrtě ŠD plochy do 100 m2 tl 150 mm</t>
  </si>
  <si>
    <t>-67884219</t>
  </si>
  <si>
    <t>Podklad ze štěrkodrti ŠD s rozprostřením a zhutněním plochy jednotlivě do 100 m2, po zhutnění tl. 150 mm</t>
  </si>
  <si>
    <t>https://podminky.urs.cz/item/CS_URS_2024_01/564851011</t>
  </si>
  <si>
    <t xml:space="preserve">2,50*18,60           "pochozí plochy</t>
  </si>
  <si>
    <t xml:space="preserve">17,40                      "rozebraná dlažba</t>
  </si>
  <si>
    <t>28</t>
  </si>
  <si>
    <t>573211109</t>
  </si>
  <si>
    <t>Postřik živičný spojovací z asfaltu v množství 0,50 kg/m2</t>
  </si>
  <si>
    <t>-1552834442</t>
  </si>
  <si>
    <t>Postřik spojovací PS bez posypu kamenivem z asfaltu silničního, v množství 0,50 kg/m2</t>
  </si>
  <si>
    <t>https://podminky.urs.cz/item/CS_URS_2024_01/573211109</t>
  </si>
  <si>
    <t>29</t>
  </si>
  <si>
    <t>576136111</t>
  </si>
  <si>
    <t>Asfaltový koberec otevřený AKO 8 (AKOJ) tl 40 mm š do 3 m z modifikovaného asfaltu</t>
  </si>
  <si>
    <t>505117692</t>
  </si>
  <si>
    <t>Asfaltový koberec otevřený AKO 8 (AKOJ) s rozprostřením a se zhutněním z modifikovaného asfaltu v pruhu šířky do 3 m, po zhutnění tl. 40 mm</t>
  </si>
  <si>
    <t>https://podminky.urs.cz/item/CS_URS_2024_01/576136111</t>
  </si>
  <si>
    <t>30</t>
  </si>
  <si>
    <t>576146311</t>
  </si>
  <si>
    <t>Asfaltový koberec otevřený AKO 16 (AKOH) tl 50 mm š do 3 m z nemodifikovaného asfaltu</t>
  </si>
  <si>
    <t>-653834866</t>
  </si>
  <si>
    <t>Asfaltový koberec otevřený AKO 16 (AKOH) s rozprostřením a se zhutněním z nemodifikovaného asfaltu v pruhu šířky do 3 m, po zhutnění tl. 50 mm</t>
  </si>
  <si>
    <t>https://podminky.urs.cz/item/CS_URS_2024_01/576146311</t>
  </si>
  <si>
    <t>31</t>
  </si>
  <si>
    <t>579221221</t>
  </si>
  <si>
    <t>Strojně litý pryžový povrch 1-vrstvý tl 13 mm 1 základní barva s impregnací na asfalt přes 300 m2</t>
  </si>
  <si>
    <t>-201739127</t>
  </si>
  <si>
    <t>Venkovní lité pryžové povrchy na asfaltový podklad jednovrstvé tloušťky 13 mm s impregnací na podklad, prováděné strojně plochy přes 300 m2 jedna barva červená, zelená</t>
  </si>
  <si>
    <t>https://podminky.urs.cz/item/CS_URS_2024_01/579221221</t>
  </si>
  <si>
    <t>32</t>
  </si>
  <si>
    <t>579291111</t>
  </si>
  <si>
    <t>Lajnování venkovního litého pryžového povrchu elastickým lakem v různé barevnosti</t>
  </si>
  <si>
    <t>-179195550</t>
  </si>
  <si>
    <t>Venkovní lité pryžové povrchy - vodorovné značení (lajnování) dvousložkovým elastickým lakem</t>
  </si>
  <si>
    <t>https://podminky.urs.cz/item/CS_URS_2024_01/579291111</t>
  </si>
  <si>
    <t xml:space="preserve">114,00                "futsal</t>
  </si>
  <si>
    <t xml:space="preserve">293,20                "basketbal</t>
  </si>
  <si>
    <t xml:space="preserve">166,30                "tenis</t>
  </si>
  <si>
    <t xml:space="preserve">107,00                 "volejbal</t>
  </si>
  <si>
    <t>33</t>
  </si>
  <si>
    <t>596211110</t>
  </si>
  <si>
    <t>Kladení zámkové dlažby komunikací pro pěší ručně tl 60 mm skupiny A pl do 50 m2</t>
  </si>
  <si>
    <t>841198838</t>
  </si>
  <si>
    <t>Kladení dlažby z betonových zámkových dlaždic komunikací pro pěší ručně s ložem z kameniva těženého nebo drceného tl. do 40 mm, s vyplněním spár s dvojitým hutněním, vibrováním a se smetením přebytečného materiálu na krajnici tl. 60 mm skupiny A, pro plochy do 50 m2</t>
  </si>
  <si>
    <t>https://podminky.urs.cz/item/CS_URS_2024_01/596211110</t>
  </si>
  <si>
    <t>34</t>
  </si>
  <si>
    <t>59245018</t>
  </si>
  <si>
    <t>dlažba skladebná betonová 200x100mm tl 60mm přírodní</t>
  </si>
  <si>
    <t>-1054409360</t>
  </si>
  <si>
    <t>63,90*1,03</t>
  </si>
  <si>
    <t>35</t>
  </si>
  <si>
    <t>916231213</t>
  </si>
  <si>
    <t>Osazení chodníkového obrubníku betonového stojatého s boční opěrou do lože z betonu prostého</t>
  </si>
  <si>
    <t>687020938</t>
  </si>
  <si>
    <t>Osazení chodníkového obrubníku betonového se zřízením lože, s vyplněním a zatřením spár cementovou maltou stojatého s boční opěrou z betonu prostého, do lože z betonu prostého</t>
  </si>
  <si>
    <t>https://podminky.urs.cz/item/CS_URS_2024_01/916231213</t>
  </si>
  <si>
    <t>140,00</t>
  </si>
  <si>
    <t>36</t>
  </si>
  <si>
    <t>59217016</t>
  </si>
  <si>
    <t>obrubník betonový chodníkový 1000x80x250mm</t>
  </si>
  <si>
    <t>-2096722042</t>
  </si>
  <si>
    <t>140,00*1,02</t>
  </si>
  <si>
    <t>37</t>
  </si>
  <si>
    <t>916991121</t>
  </si>
  <si>
    <t>Lože pod obrubníky, krajníky nebo obruby z dlažebních kostek z betonu prostého</t>
  </si>
  <si>
    <t>2094982817</t>
  </si>
  <si>
    <t>https://podminky.urs.cz/item/CS_URS_2024_01/916991121</t>
  </si>
  <si>
    <t>0,25*0,23*140,00</t>
  </si>
  <si>
    <t>38</t>
  </si>
  <si>
    <t>936124113.1</t>
  </si>
  <si>
    <t>Montáž lavičky stabilní kotvené - chemická kotva do betonu</t>
  </si>
  <si>
    <t>-1906439044</t>
  </si>
  <si>
    <t>39</t>
  </si>
  <si>
    <t>74910</t>
  </si>
  <si>
    <t xml:space="preserve">OS.01  parková lavička 2000x440x810 mm svařovaná ocelová konstrukce vč. povrchové úpravy - viz výpis mobiliáře</t>
  </si>
  <si>
    <t>882386822</t>
  </si>
  <si>
    <t>9.1</t>
  </si>
  <si>
    <t>Vybavení hřiště</t>
  </si>
  <si>
    <t>40</t>
  </si>
  <si>
    <t>PC-01</t>
  </si>
  <si>
    <t>OS.05 M+D Souprava pro tenis /síť, sloupky, pouzdra, anténky/ (plný popis viz výpis mobiliáře)</t>
  </si>
  <si>
    <t>-69185883</t>
  </si>
  <si>
    <t>41</t>
  </si>
  <si>
    <t>PC-02</t>
  </si>
  <si>
    <t xml:space="preserve">OS.02  M+D ocelová dvousloupová konstrukce basketbalového koše - osazena do ocel. pouzdra vč. pouzdra, vč. koše  (plný popis viz výpis mobiliáře)</t>
  </si>
  <si>
    <t>329133406</t>
  </si>
  <si>
    <t>OS.02 M+D ocelová dvousloupová konstrukce basketbalového koše - osazena do ocel. pouzdra vč. pouzdra, vč. koše (plný popis viz výpis mobiliáře)</t>
  </si>
  <si>
    <t>42</t>
  </si>
  <si>
    <t>PC-03</t>
  </si>
  <si>
    <t xml:space="preserve">OS.05  M+D Ocelový kůl na volejbalovou/nohejbal  síť vč. pouzdra  (plný popis viz výpis mobiliáře)</t>
  </si>
  <si>
    <t>-1076175666</t>
  </si>
  <si>
    <t>OS.05 M+D Ocelový kůl na volejbalovou/nohejbal síť vč. pouzdra (plný popis viz výpis mobiliáře)</t>
  </si>
  <si>
    <t>43</t>
  </si>
  <si>
    <t>PC-04</t>
  </si>
  <si>
    <t>Síť pro volejbal/nohejbal</t>
  </si>
  <si>
    <t>-1273666950</t>
  </si>
  <si>
    <t>Síť pro volejbal</t>
  </si>
  <si>
    <t>44</t>
  </si>
  <si>
    <t>PC-05</t>
  </si>
  <si>
    <t xml:space="preserve">OS.04  Fotbalová branka na futsal 3000x2000x1000  (plný popis viz výpis mobiliáře)</t>
  </si>
  <si>
    <t>153917285</t>
  </si>
  <si>
    <t>OS.04 Fotbalová branka na futsal 3000x2000x1000 (plný popis viz výpis mobiliáře)</t>
  </si>
  <si>
    <t>45</t>
  </si>
  <si>
    <t>PC-06</t>
  </si>
  <si>
    <t xml:space="preserve">OS.03  M+D ocelová jednosloupová konstrukce streedbalového  koše - osazena do ocel. pouzdra vč. pouzdra, vč. koše  (plný popis viz výpis mobiliáře)</t>
  </si>
  <si>
    <t>-529129557</t>
  </si>
  <si>
    <t>OS.03 M+D ocelová jednosloupová konstrukce streedbalového koše - osazena do ocel. pouzdra vč. pouzdra, vč. koše (plný popis viz výpis mobiliáře)</t>
  </si>
  <si>
    <t>998</t>
  </si>
  <si>
    <t>Přesun hmot</t>
  </si>
  <si>
    <t>46</t>
  </si>
  <si>
    <t>998222012</t>
  </si>
  <si>
    <t>Přesun hmot pro tělovýchovné plochy</t>
  </si>
  <si>
    <t>-1341943351</t>
  </si>
  <si>
    <t>Přesun hmot pro tělovýchovné plochy dopravní vzdálenost do 200 m</t>
  </si>
  <si>
    <t>https://podminky.urs.cz/item/CS_URS_2024_01/998222012</t>
  </si>
  <si>
    <t>24-SO008.3 - IO I.201 Areálové vedení NN, IO I.202 Osvětlení hřiště</t>
  </si>
  <si>
    <t>Petr Winkler</t>
  </si>
  <si>
    <t>Všechny položky musí obsahovat dodávku i montáž, popř. softwarové vybavení, včetně drobného spojovacího a kotvícího materiálu (např. kotvy, závěsy, chráničky,...). Zhotovitel musí do ceny zahrnout veškeré náklady, aby cena byla konečná a zahrnovala celou dodávku a montáž akce. Dodávka akce se předpokládá včetně kompletní montáže, veškerého souvisejícího doplňkového, podružného a montážního materiálu tak, aby celé zařízení bylo funkční a splňovalo všechny předpisy, normy, zákony ale i technologické postupy zvolených výrobců, které se na ně vztahují. Všechna zařízení, systémy rozvody, instalace a konstrukce budou oceňovány a dodávány plně funkční, tj. včetně všech komponentů, upevňovacích prvků, podpor, prostupů, apod.. Do všech činností musí zhotovitel zohlednit stavební přípomoc (např. drážky prostupy, respektive není-li uvedeno jinak). Zhotovitel bere na vědomí, že musí v ceně zohlednit jak dílčí tak celkové revize, zkoušky, regulace, atd.. Projektová dokumentace textová a grafická je nadřazena výkazu výměr, respektive rozpočtu nákladů. Zhotovitel je do ceny povinen zahrnout veškeré náklady spojené s případnou etapizací, realizací stavby za provozu a ve ztížených podmínkách. Zhotovitel musí v ceně zohlednit provizorní opatření vedoucí k zajištění stavby před vnějšími vlivy, zejména pak déšť, sníh, vítr. Zhotovitel bere na vědomí, že stavba musí probíhat po částech, tak aby nedošlo k poškození stavby klimatickými vlivy. Zhotovitel musí provést na svůj náklad i zaškolení obsluhy a údržby na všech částech dodávky. Zhotovitel musí zohlednit náklady na přesun hmot a odvoz sutě a odpadů, včetně uložení (předpokládá se odpad z drážek, prostupů, atd.). Zhotovitel musí v ceně zohlednit náklady na pomocné lešení, konstrukce a stroje, které bude potřebovat pro realizaci díla.					 Vybraný dodavatel stavby bude splňovat odborné kvalifikační předpoklady a nabídková cena bude obsahovat i práce v projektové dokumentaci a výkazu výměr neuvedené, ale nutné k bezpečnému a správnému stavebně technickému provedení stavby s ohledem na bezpečnost užívání a kolaudaci stavby.	 Zhotovitel díla je povinen zkontrolovat specifikaci materiálu a prací s technickou zprávou a projektovou dokumentací. V případě rozporů, obraťte se na zhotovitele projektové dokumentace.</t>
  </si>
  <si>
    <t>PSV - Práce a dodávky PSV</t>
  </si>
  <si>
    <t xml:space="preserve">    741.0 - Dodávka materiálu - Kabely,vodiče a příslušenství</t>
  </si>
  <si>
    <t xml:space="preserve">    741.1 - Dodávka materiálu - Úložný materiál,krabice a příslušenství</t>
  </si>
  <si>
    <t xml:space="preserve">    741.2 - Dodávka materiálu - El. přístroje a příslušenství</t>
  </si>
  <si>
    <t xml:space="preserve">    741.3 - Dodávka materiálu - Rozváděče,skříně a příslušenství</t>
  </si>
  <si>
    <t xml:space="preserve">    741.4 - Dodávka materiálu - Materiál zemních a stavebních prací</t>
  </si>
  <si>
    <t xml:space="preserve">    741.5 - Dodávka materiálu - Hromosvody a uzemnění</t>
  </si>
  <si>
    <t xml:space="preserve">    741.6 - Dodávka materiálu - Barvy a nátěry</t>
  </si>
  <si>
    <t xml:space="preserve">    741.7 - Dodávka materiálu - Ukončovací prvky a svorkovnice</t>
  </si>
  <si>
    <t xml:space="preserve">    741.8 - Dodávka materiálu - Svítidla</t>
  </si>
  <si>
    <t xml:space="preserve">    741.01 - Montáže dle ceníku M741</t>
  </si>
  <si>
    <t>M - Práce a dodávky M</t>
  </si>
  <si>
    <t xml:space="preserve">    846-9 - Stavební práce při elektromontážích</t>
  </si>
  <si>
    <t xml:space="preserve">    741.09 - Demontáže dle ceníku M741</t>
  </si>
  <si>
    <t>PSV</t>
  </si>
  <si>
    <t>Práce a dodávky PSV</t>
  </si>
  <si>
    <t>741.0</t>
  </si>
  <si>
    <t>Dodávka materiálu - Kabely,vodiče a příslušenství</t>
  </si>
  <si>
    <t>CYKY-J4X10</t>
  </si>
  <si>
    <t>KABEL CYKY-J 4x10</t>
  </si>
  <si>
    <t>2060601334</t>
  </si>
  <si>
    <t>FOLIE330MM</t>
  </si>
  <si>
    <t>FOLIE VYSTRAZNA CEZ 330MM 250</t>
  </si>
  <si>
    <t>-981921810</t>
  </si>
  <si>
    <t>CYKY-J3X1,5</t>
  </si>
  <si>
    <t>KABEL CYKY-J 3x1,5</t>
  </si>
  <si>
    <t>-285127777</t>
  </si>
  <si>
    <t>CYKY-J3X4</t>
  </si>
  <si>
    <t>KABEL CYKY-J 3x4</t>
  </si>
  <si>
    <t>883745240</t>
  </si>
  <si>
    <t>741.1</t>
  </si>
  <si>
    <t>Dodávka materiálu - Úložný materiál,krabice a příslušenství</t>
  </si>
  <si>
    <t>HMOZDINKA8/100M</t>
  </si>
  <si>
    <t>HMOZDINKA 8/100MMZATLOUK. NH</t>
  </si>
  <si>
    <t>KS</t>
  </si>
  <si>
    <t>1710839114</t>
  </si>
  <si>
    <t>KF09063</t>
  </si>
  <si>
    <t>KABELOVÁ CHRÁNIČKA DN63</t>
  </si>
  <si>
    <t>-649472627</t>
  </si>
  <si>
    <t>LHD40X40HD</t>
  </si>
  <si>
    <t>ZLAB KABELOVY LHD 40X40 2M</t>
  </si>
  <si>
    <t>297213537</t>
  </si>
  <si>
    <t>741.2</t>
  </si>
  <si>
    <t>Dodávka materiálu - El. přístroje a příslušenství</t>
  </si>
  <si>
    <t>E000002183140</t>
  </si>
  <si>
    <t>JISTIC PL7-B25/3</t>
  </si>
  <si>
    <t>-1141529796</t>
  </si>
  <si>
    <t>741.3</t>
  </si>
  <si>
    <t>Dodávka materiálu - Rozváděče,skříně a příslušenství</t>
  </si>
  <si>
    <t>E000009160480</t>
  </si>
  <si>
    <t>Rozváděč RO dle PD IO I.201;IO I.202-07</t>
  </si>
  <si>
    <t>ks</t>
  </si>
  <si>
    <t>333124238</t>
  </si>
  <si>
    <t>M001</t>
  </si>
  <si>
    <t>Dozbrojení stávajícího rozváděče</t>
  </si>
  <si>
    <t>-2112947858</t>
  </si>
  <si>
    <t>741.4</t>
  </si>
  <si>
    <t>Dodávka materiálu - Materiál zemních a stavebních prací</t>
  </si>
  <si>
    <t>VLZ213910</t>
  </si>
  <si>
    <t>SP315/1500 st.pouz.PVC pro stož. SB, LB, LLB, JB</t>
  </si>
  <si>
    <t>-1112913579</t>
  </si>
  <si>
    <t>VLZ213950</t>
  </si>
  <si>
    <t>Dlažba 300x300x5</t>
  </si>
  <si>
    <t>1008928493</t>
  </si>
  <si>
    <t>VLZ000110</t>
  </si>
  <si>
    <t>Betonová směs C25/30</t>
  </si>
  <si>
    <t>766965901</t>
  </si>
  <si>
    <t>VLZ000010</t>
  </si>
  <si>
    <t>Písek kopaný</t>
  </si>
  <si>
    <t>-2029089697</t>
  </si>
  <si>
    <t>VLZ000042</t>
  </si>
  <si>
    <t>Kamenivo frakce 0/16</t>
  </si>
  <si>
    <t>-24895421</t>
  </si>
  <si>
    <t>741.5</t>
  </si>
  <si>
    <t>Dodávka materiálu - Hromosvody a uzemnění</t>
  </si>
  <si>
    <t>DRAT10</t>
  </si>
  <si>
    <t>DRAT FEZN 0,62KG/M D=10MM</t>
  </si>
  <si>
    <t>KG</t>
  </si>
  <si>
    <t>-1454397608</t>
  </si>
  <si>
    <t>SS</t>
  </si>
  <si>
    <t>SVORKA SPOJOVACI SS</t>
  </si>
  <si>
    <t>-1603093040</t>
  </si>
  <si>
    <t>SP</t>
  </si>
  <si>
    <t>SVORKA PRIPOJOVACI SP</t>
  </si>
  <si>
    <t>992621809</t>
  </si>
  <si>
    <t>741.6</t>
  </si>
  <si>
    <t>Dodávka materiálu - Barvy a nátěry</t>
  </si>
  <si>
    <t>VLB000550</t>
  </si>
  <si>
    <t>Asfaltový lak (ochrana zemních spojů)</t>
  </si>
  <si>
    <t>kg</t>
  </si>
  <si>
    <t>82996006</t>
  </si>
  <si>
    <t>VLB000380</t>
  </si>
  <si>
    <t>Benzin technický</t>
  </si>
  <si>
    <t>l</t>
  </si>
  <si>
    <t>167540975</t>
  </si>
  <si>
    <t>741.7</t>
  </si>
  <si>
    <t>Dodávka materiálu - Ukončovací prvky a svorkovnice</t>
  </si>
  <si>
    <t>H441121</t>
  </si>
  <si>
    <t>atypická svorkovnice SV-B 6.4.3/2 doplněná na stávající stožárovou svorkovnici</t>
  </si>
  <si>
    <t>1729981919</t>
  </si>
  <si>
    <t>H441120</t>
  </si>
  <si>
    <t>atypická svorkovnice SV-B 6.4.3/2</t>
  </si>
  <si>
    <t>460630104</t>
  </si>
  <si>
    <t>10X8KU-L</t>
  </si>
  <si>
    <t>OKO KABELOVE 10X8 KU-L</t>
  </si>
  <si>
    <t>-792512935</t>
  </si>
  <si>
    <t>741.8</t>
  </si>
  <si>
    <t>Dodávka materiálu - Svítidla</t>
  </si>
  <si>
    <t>TR2/89-1000-PL</t>
  </si>
  <si>
    <t>DRZAK REFLEKTORU OSVETL.SPORT TR2/89-1000-PL</t>
  </si>
  <si>
    <t>-254720065</t>
  </si>
  <si>
    <t>TR22/89-1000-P</t>
  </si>
  <si>
    <t>DRZAK REFLEKTORU OSVETL.SPORT TR2+2/89-1000-PL</t>
  </si>
  <si>
    <t>1140297524</t>
  </si>
  <si>
    <t>51001</t>
  </si>
  <si>
    <t>osvětlovací těleso LED, 1x318W, 54423lm, 4000K, IP66, IK08, Ra70, CRI80, distribuce světla asymetrická, výstup světla přímé, rozměry 568 x 333 x 90 mm</t>
  </si>
  <si>
    <t>-1373312626</t>
  </si>
  <si>
    <t>JBUD10T</t>
  </si>
  <si>
    <t>STOZAR JBUD 10 T ZZ</t>
  </si>
  <si>
    <t>-1685542686</t>
  </si>
  <si>
    <t>741.01</t>
  </si>
  <si>
    <t>Montáže dle ceníku M741</t>
  </si>
  <si>
    <t>741000002</t>
  </si>
  <si>
    <t>Přesun hmot (vnitrostaveništní i mimostaveništní dopravu, přesuny hmot všech jednotlivých dílů dilčích rozpočtů)</t>
  </si>
  <si>
    <t>soubor</t>
  </si>
  <si>
    <t>-1414982687</t>
  </si>
  <si>
    <t>741000003</t>
  </si>
  <si>
    <t>Pomocné práce - viz pozn. k položce</t>
  </si>
  <si>
    <t>-645512283</t>
  </si>
  <si>
    <t>Poznámka k položce:_x000d_
Pomocné práce (vysekání kapes pro kotvicí šrouby vodítek a prostupů pro rozvody a jejich zazdění nebo zabetonování ve zdech nebo stropech; osazení, zazdění nebo zabetonování konzol, podpěr, závěsů, pevných bodů a konstrukcí; podezdění nebo podbetonování armatur; zalití kotevních šroubů, podlití strojů bez omezení rozsahu a tloušťky podloží, podlévání vyrovnaných strojů nebo jiných zařízení betonem; zabetonování kotvicích rámů do betonových bloků; nastřelování upevňovacích prvků)</t>
  </si>
  <si>
    <t>741000005</t>
  </si>
  <si>
    <t>Pomocný drobný materiál (drobný spojovací a kotvicí materiál, související doplňkový, podružný a montážní materiál. Součástí jsou veškeré komponenty, upevňovací prvky, podpory apod.)</t>
  </si>
  <si>
    <t>-189498480</t>
  </si>
  <si>
    <t>746212110</t>
  </si>
  <si>
    <t>Ukončení vodičů na svorkov 2,5 mm2</t>
  </si>
  <si>
    <t>1052864768</t>
  </si>
  <si>
    <t>746212120</t>
  </si>
  <si>
    <t>Ukončení vodičů na svorkov 4mm2</t>
  </si>
  <si>
    <t>1083789564</t>
  </si>
  <si>
    <t>746214110</t>
  </si>
  <si>
    <t>Ukončení vodičů kabelov okem -25mm2</t>
  </si>
  <si>
    <t>2847826</t>
  </si>
  <si>
    <t>745904113</t>
  </si>
  <si>
    <t>Příplatek za zatahování kabelů-4kg</t>
  </si>
  <si>
    <t>249919161</t>
  </si>
  <si>
    <t>744441100</t>
  </si>
  <si>
    <t>Mont kabel Cu-1kV pevně sk.1 -0,4kg</t>
  </si>
  <si>
    <t>-126289651</t>
  </si>
  <si>
    <t>744441300</t>
  </si>
  <si>
    <t>Mont kabel Cu-1kV pevně sk.1 -1,0kg</t>
  </si>
  <si>
    <t>-376095674</t>
  </si>
  <si>
    <t>745904112</t>
  </si>
  <si>
    <t>Příplatek za zatahování kabelů-2kg</t>
  </si>
  <si>
    <t>-344599853</t>
  </si>
  <si>
    <t>747233110</t>
  </si>
  <si>
    <t>Montáž jističů 3pólových nn do 25 A</t>
  </si>
  <si>
    <t>779370977</t>
  </si>
  <si>
    <t>748739100</t>
  </si>
  <si>
    <t>mtz patic stozaru betonovych</t>
  </si>
  <si>
    <t>1148381345</t>
  </si>
  <si>
    <t>748742000</t>
  </si>
  <si>
    <t>mtz elvyzbroje stozaru 2 okruhy</t>
  </si>
  <si>
    <t>-1472442561</t>
  </si>
  <si>
    <t>783903510</t>
  </si>
  <si>
    <t>nater zem pasku 1slozk 1kryci pruhy</t>
  </si>
  <si>
    <t>447470338</t>
  </si>
  <si>
    <t>748724220</t>
  </si>
  <si>
    <t>mtz vylozniku 4ramennych sloupovych</t>
  </si>
  <si>
    <t>-505304565</t>
  </si>
  <si>
    <t>748132400</t>
  </si>
  <si>
    <t>mtz svit vyboj prumysl na sloupek</t>
  </si>
  <si>
    <t>-1132876964</t>
  </si>
  <si>
    <t>748711200</t>
  </si>
  <si>
    <t>mtz stozaru osvet parkov ocelovych</t>
  </si>
  <si>
    <t>1044570675</t>
  </si>
  <si>
    <t>47</t>
  </si>
  <si>
    <t>748722220</t>
  </si>
  <si>
    <t>mtz vylozniku 2ramen sloupov 70-kg</t>
  </si>
  <si>
    <t>1184201756</t>
  </si>
  <si>
    <t>48</t>
  </si>
  <si>
    <t>743622200</t>
  </si>
  <si>
    <t>Montáž hromosvod svorek se 3 šrouby</t>
  </si>
  <si>
    <t>1563561994</t>
  </si>
  <si>
    <t>49</t>
  </si>
  <si>
    <t>740999910</t>
  </si>
  <si>
    <t>Zabezpečení pracoviště</t>
  </si>
  <si>
    <t>soub</t>
  </si>
  <si>
    <t>1941643063</t>
  </si>
  <si>
    <t>50</t>
  </si>
  <si>
    <t>740999912</t>
  </si>
  <si>
    <t>Oprava proj. dokumentace dle skut.stavu dle vyhl. 499/2006 S</t>
  </si>
  <si>
    <t>-1897220014</t>
  </si>
  <si>
    <t>51</t>
  </si>
  <si>
    <t>740999913</t>
  </si>
  <si>
    <t>Pomocné lešení, plošina po celou dobu stavby</t>
  </si>
  <si>
    <t>-1729021159</t>
  </si>
  <si>
    <t>52</t>
  </si>
  <si>
    <t>740999906</t>
  </si>
  <si>
    <t>Revize, zkoušky, dílčí revize</t>
  </si>
  <si>
    <t>-1775121235</t>
  </si>
  <si>
    <t>53</t>
  </si>
  <si>
    <t>M002</t>
  </si>
  <si>
    <t>Mtz.dozbrojení stávajícího rozváděče</t>
  </si>
  <si>
    <t>-956156802</t>
  </si>
  <si>
    <t>54</t>
  </si>
  <si>
    <t>740999901</t>
  </si>
  <si>
    <t>Práce na stávající instalaci</t>
  </si>
  <si>
    <t>303017525</t>
  </si>
  <si>
    <t>55</t>
  </si>
  <si>
    <t>740999902</t>
  </si>
  <si>
    <t>Zapojení přístrojů a zařízení</t>
  </si>
  <si>
    <t>2106872037</t>
  </si>
  <si>
    <t>56</t>
  </si>
  <si>
    <t>740999914</t>
  </si>
  <si>
    <t>Montážní stroje a mechanismy</t>
  </si>
  <si>
    <t>555336422</t>
  </si>
  <si>
    <t>57</t>
  </si>
  <si>
    <t>743312120</t>
  </si>
  <si>
    <t>Montáž lišt vkládac s víčkem -40 mm</t>
  </si>
  <si>
    <t>-1405939410</t>
  </si>
  <si>
    <t>58</t>
  </si>
  <si>
    <t>743612121</t>
  </si>
  <si>
    <t>Mont uzem drátu-p10mm v zemi městě</t>
  </si>
  <si>
    <t>1202394648</t>
  </si>
  <si>
    <t>59</t>
  </si>
  <si>
    <t>743622100</t>
  </si>
  <si>
    <t>Montáž hromosvod svorek se 2 šrouby</t>
  </si>
  <si>
    <t>-1628124091</t>
  </si>
  <si>
    <t>60</t>
  </si>
  <si>
    <t>743131115</t>
  </si>
  <si>
    <t>Montáž trub ochran PH tuh pevně-p63</t>
  </si>
  <si>
    <t>1452264693</t>
  </si>
  <si>
    <t>61</t>
  </si>
  <si>
    <t>740999915</t>
  </si>
  <si>
    <t>Geodetické zaměření</t>
  </si>
  <si>
    <t>1503911195</t>
  </si>
  <si>
    <t>62</t>
  </si>
  <si>
    <t>740999916</t>
  </si>
  <si>
    <t>Vytýčení sítí</t>
  </si>
  <si>
    <t>403886554</t>
  </si>
  <si>
    <t>63</t>
  </si>
  <si>
    <t>742311330</t>
  </si>
  <si>
    <t>Montáž pilířů skříní PRIS 3,7</t>
  </si>
  <si>
    <t>-703493930</t>
  </si>
  <si>
    <t>Práce a dodávky M</t>
  </si>
  <si>
    <t>846-9</t>
  </si>
  <si>
    <t>Stavební práce při elektromontážích</t>
  </si>
  <si>
    <t>64</t>
  </si>
  <si>
    <t>388113100</t>
  </si>
  <si>
    <t>Osazení žlabů beton pochozích 0,25t</t>
  </si>
  <si>
    <t>256</t>
  </si>
  <si>
    <t>-1141755710</t>
  </si>
  <si>
    <t>65</t>
  </si>
  <si>
    <t>270311200</t>
  </si>
  <si>
    <t>Základové konstrukce z betonu B 10</t>
  </si>
  <si>
    <t>-2048173308</t>
  </si>
  <si>
    <t>66</t>
  </si>
  <si>
    <t>181111100</t>
  </si>
  <si>
    <t>Provizor úprava terénu se zhut tř.1</t>
  </si>
  <si>
    <t>-902938691</t>
  </si>
  <si>
    <t>67</t>
  </si>
  <si>
    <t>953993120</t>
  </si>
  <si>
    <t>Osazení hmoždinek stěn cihel d.8 mm</t>
  </si>
  <si>
    <t>-739928438</t>
  </si>
  <si>
    <t>68</t>
  </si>
  <si>
    <t>451572110</t>
  </si>
  <si>
    <t>Lože pískové tl.10 cm, š.do 65 cm</t>
  </si>
  <si>
    <t>656633175</t>
  </si>
  <si>
    <t>69</t>
  </si>
  <si>
    <t>388791210</t>
  </si>
  <si>
    <t>Osaz trub plast do rýhy+obsyp 10 cm</t>
  </si>
  <si>
    <t>259757147</t>
  </si>
  <si>
    <t>70</t>
  </si>
  <si>
    <t>131315110</t>
  </si>
  <si>
    <t>Jámy základů skříní přístrojov tř.3</t>
  </si>
  <si>
    <t>-1063823183</t>
  </si>
  <si>
    <t>71</t>
  </si>
  <si>
    <t>131311700</t>
  </si>
  <si>
    <t>Jámy stožárů veřej osvětlení tř.3</t>
  </si>
  <si>
    <t>-1385371105</t>
  </si>
  <si>
    <t>72</t>
  </si>
  <si>
    <t>110002200</t>
  </si>
  <si>
    <t>Vytyč vedení podzem v zástavbě</t>
  </si>
  <si>
    <t>km</t>
  </si>
  <si>
    <t>1828045593</t>
  </si>
  <si>
    <t>73</t>
  </si>
  <si>
    <t>174311318</t>
  </si>
  <si>
    <t>Zásyp rýh ručně š.35cm,hl.80cm,tř.3</t>
  </si>
  <si>
    <t>328502388</t>
  </si>
  <si>
    <t>74</t>
  </si>
  <si>
    <t>171401000</t>
  </si>
  <si>
    <t>Ulož sypaníny do násypu zhut tř.3-4</t>
  </si>
  <si>
    <t>763350968</t>
  </si>
  <si>
    <t>75</t>
  </si>
  <si>
    <t>132311318</t>
  </si>
  <si>
    <t>Rýhy ručně š.35 cm, hl.80 cm, tř.3</t>
  </si>
  <si>
    <t>1594034459</t>
  </si>
  <si>
    <t>741.09</t>
  </si>
  <si>
    <t>Demontáže dle ceníku M741</t>
  </si>
  <si>
    <t>76</t>
  </si>
  <si>
    <t>748722220dem</t>
  </si>
  <si>
    <t>-1507980272</t>
  </si>
  <si>
    <t>77</t>
  </si>
  <si>
    <t>748742000dem</t>
  </si>
  <si>
    <t>-192468913</t>
  </si>
  <si>
    <t>78</t>
  </si>
  <si>
    <t>746212110dem</t>
  </si>
  <si>
    <t>Ukončení vodičů na svorkov -2,5 mm2</t>
  </si>
  <si>
    <t>1143139799</t>
  </si>
  <si>
    <t>79</t>
  </si>
  <si>
    <t>748132400dem</t>
  </si>
  <si>
    <t>mtz svit zariv prumysl na sloupek</t>
  </si>
  <si>
    <t>78608796</t>
  </si>
  <si>
    <t>24-SO008.5 - IO I.403.1 Odvodnění zpevněných ploch, IO I.403.3 Retence</t>
  </si>
  <si>
    <t>PSV - PSV</t>
  </si>
  <si>
    <t xml:space="preserve">    721A01aa - Kanalizace dešťová</t>
  </si>
  <si>
    <t>721A01aa</t>
  </si>
  <si>
    <t>Kanalizace dešťová</t>
  </si>
  <si>
    <t>721176224R00</t>
  </si>
  <si>
    <t>Potrubí KG svodné (ležaté) v zemi D 160 x 4,0 mm, D+M</t>
  </si>
  <si>
    <t>-925719051</t>
  </si>
  <si>
    <t>892571111R00</t>
  </si>
  <si>
    <t>Zkouška těsnosti kanalizace DN do 200, vodou</t>
  </si>
  <si>
    <t>190496608</t>
  </si>
  <si>
    <t>286971402R</t>
  </si>
  <si>
    <t>Roura šachtová korugovaná bez hrdla 425/1500 mm, D+M</t>
  </si>
  <si>
    <t>-474256967</t>
  </si>
  <si>
    <t>286971681Rx1</t>
  </si>
  <si>
    <t>Kanalizační plastové dno vpusti Ø 425 z PP vč. Těsnění</t>
  </si>
  <si>
    <t>1975743962</t>
  </si>
  <si>
    <t>55243064ARX</t>
  </si>
  <si>
    <t>Sestava poklopu DN425 (těsnění, teleskopická roura, litinový poklop B125), D+M</t>
  </si>
  <si>
    <t>-741307540</t>
  </si>
  <si>
    <t>286 97910.Rx1</t>
  </si>
  <si>
    <t>Vsakovací blok 600x300x600 s kanálkem DN180</t>
  </si>
  <si>
    <t>1825823277</t>
  </si>
  <si>
    <t>286 97910.Rx2</t>
  </si>
  <si>
    <t>Vsakovací blok 600x300x600</t>
  </si>
  <si>
    <t>-1831616933</t>
  </si>
  <si>
    <t>286 97915.Rx1</t>
  </si>
  <si>
    <t>Konektor boxů</t>
  </si>
  <si>
    <t>1327187365</t>
  </si>
  <si>
    <t>693 650455.R0x1</t>
  </si>
  <si>
    <t>Geotextilie pro zamezení znečištění okolní zeminou (200 gr/m2)</t>
  </si>
  <si>
    <t>-942172620</t>
  </si>
  <si>
    <t>213 15-1121.R00</t>
  </si>
  <si>
    <t>Obalení vsakovacích bloků geotextílií</t>
  </si>
  <si>
    <t>-6479574</t>
  </si>
  <si>
    <t>213 15-1111.R00</t>
  </si>
  <si>
    <t>Montáž vsakovacího bloku nebo tunelu do V 450 l</t>
  </si>
  <si>
    <t>-17212993</t>
  </si>
  <si>
    <t>286 11255.A.Rx1</t>
  </si>
  <si>
    <t>Trubka PVC-U drenážní flexibilní d 160 mm Multifil, plášt z PP vláken</t>
  </si>
  <si>
    <t>-1981928133</t>
  </si>
  <si>
    <t>597 10-1020.RA0x1</t>
  </si>
  <si>
    <t>Žlab odvodňovací polymerbeton 200mm se spádem, zatížení B125 kN</t>
  </si>
  <si>
    <t>210213125</t>
  </si>
  <si>
    <t>597 10-1020.RA0x2</t>
  </si>
  <si>
    <t>Žlab odvodňovací polymerbeton 200mm + svislé odtokové hrdlo DN160 + kalový koš</t>
  </si>
  <si>
    <t>686622829</t>
  </si>
  <si>
    <t>597 10-1020.RA0x3</t>
  </si>
  <si>
    <t>Rošt litinový můstkový, zatížení B125 kN</t>
  </si>
  <si>
    <t>-390803848</t>
  </si>
  <si>
    <t>597 10-1020.RA0x4</t>
  </si>
  <si>
    <t>Montáž žlabu a roštu</t>
  </si>
  <si>
    <t>137320340</t>
  </si>
  <si>
    <t>24-SO008.8 - Vedlejší a ostatní náklady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</si>
  <si>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</si>
  <si>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</si>
  <si>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</si>
  <si>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VRN4 - Inženýrská činnost</t>
  </si>
  <si>
    <t>VRN</t>
  </si>
  <si>
    <t>Vedlejší rozpočtové náklady</t>
  </si>
  <si>
    <t>VRN1</t>
  </si>
  <si>
    <t>Průzkumné, geodetické a projektové práce</t>
  </si>
  <si>
    <t>011002000</t>
  </si>
  <si>
    <t>Průzkumné práce - vytýčení inženýrských sítí</t>
  </si>
  <si>
    <t>Kč</t>
  </si>
  <si>
    <t>1024</t>
  </si>
  <si>
    <t>1339908931</t>
  </si>
  <si>
    <t>https://podminky.urs.cz/item/CS_URS_2023_02/011002000</t>
  </si>
  <si>
    <t>012303000</t>
  </si>
  <si>
    <t>Geodetické práce po výstavbě - vypracování geometrických plánů</t>
  </si>
  <si>
    <t>-2080220570</t>
  </si>
  <si>
    <t>https://podminky.urs.cz/item/CS_URS_2023_02/012303000</t>
  </si>
  <si>
    <t>013254000</t>
  </si>
  <si>
    <t xml:space="preserve">Dokumentace skutečného provedení stavby - 3x vyhotovení v tištěné podobě, 1x elektronicky ve formátu  PDF</t>
  </si>
  <si>
    <t>-1520976000</t>
  </si>
  <si>
    <t>Dokumentace skutečného provedení stavby - 3x vyhotovení v tištěné podobě, 1x elektronicky ve formátu PDF</t>
  </si>
  <si>
    <t>https://podminky.urs.cz/item/CS_URS_2023_02/013254000</t>
  </si>
  <si>
    <t xml:space="preserve">Poznámka k položce:_x000d_
Poznámka k položce:_x000d_
Dokumentace skutečného provedení v rozsahu dle platné vyhlášky na dokumentaci staveb v počtu dle SOD a VOP (3 x papírově a 1 x elektronicky ve formátu PDF)_x000d_
</t>
  </si>
  <si>
    <t>013294000</t>
  </si>
  <si>
    <t>Ostatní dokumentace - dílenská dokumentace, dokumentace pro provedení stsavby</t>
  </si>
  <si>
    <t>269005696</t>
  </si>
  <si>
    <t>https://podminky.urs.cz/item/CS_URS_2024_01/013294000</t>
  </si>
  <si>
    <t>VRN3</t>
  </si>
  <si>
    <t>Zařízení staveniště</t>
  </si>
  <si>
    <t>031002000</t>
  </si>
  <si>
    <t xml:space="preserve">Zařízení staveniště, provoz a  zrušení zařízení staveniště</t>
  </si>
  <si>
    <t>-1251126924</t>
  </si>
  <si>
    <t>Zařízení staveniště, provoz a zrušení zařízení staveniště</t>
  </si>
  <si>
    <t>https://podminky.urs.cz/item/CS_URS_2023_02/031002000</t>
  </si>
  <si>
    <t>Poznámka k položce:_x000d_
Poznámka k položce: Náklady na vybudování a zajištění zařízení staveniště a jeho provoz, údržbu a likvidaci v souladu s platnými právními předpisy, včetně případného zajištění ohlášení dle zákona č. 183/2006 Sb., o územním plánování a stavebním řádu (stavební zákon), ve znění pozdějších předpisů; zřízení staveništních přípojek energií (vody a energie), jejich měření, provoz, údržba, úhrada a likvidace; zajištění případného zimního opatření; náklady na úpravu povrchů po odstranění zařízení staveniště a úklid ploch, na kterých bylo zařízení staveniště provozováno; dodávka, skladování, správa, zabudování a montáž veškerých dílů a materiálů a zařízení týkající se veřejné zakázky; zajištění staveniště proti přístupu nepovolaných osob, zabezpečení staveniště. Náklady na vybavení objektů zařízení staveniště a odstranění objektů zařízení staveniště včetně odvozu. Náklady na střežení, vhodné zabezpečení staveniště.</t>
  </si>
  <si>
    <t>VRN4</t>
  </si>
  <si>
    <t>Inženýrská činnost</t>
  </si>
  <si>
    <t>043103001</t>
  </si>
  <si>
    <t>Náklady na provedení zkoušek, revizí a měření</t>
  </si>
  <si>
    <t>2064485691</t>
  </si>
  <si>
    <t>https://podminky.urs.cz/item/CS_URS_2023_02/043103001</t>
  </si>
  <si>
    <t xml:space="preserve">Poznámka k položce:_x000d_
Poznámka k položce:_x000d_
Náklady na provedení zkoušek, revizí a měření, které jsou vyžadovány v  technických normách a dalších předpisech ve vztahu k prováděným pracím, dodávkám a službám.</t>
  </si>
  <si>
    <t>045203000</t>
  </si>
  <si>
    <t>Inženýrská činnost monitoring kompletační a koordinační činnost kompletační činnost</t>
  </si>
  <si>
    <t>-987320449</t>
  </si>
  <si>
    <t>https://podminky.urs.cz/item/CS_URS_2023_02/045203000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</si>
  <si>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</si>
  <si>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</si>
  <si>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</si>
  <si>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</si>
  <si>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stavby </t>
    </r>
    <r>
      <rPr>
        <rFont val="Arial CE"/>
        <charset val="238"/>
        <color auto="1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</si>
  <si>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stavby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</si>
  <si>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uchazeče.</t>
  </si>
  <si>
    <t xml:space="preserve">Termínem "uchazeč"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</si>
  <si>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stavby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</si>
  <si>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</si>
  <si>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</si>
  <si>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</si>
  <si>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Stavební objekt inženýrský</t>
  </si>
  <si>
    <t>PRO</t>
  </si>
  <si>
    <t>Provozní soubor</t>
  </si>
  <si>
    <t>OST</t>
  </si>
  <si>
    <t>Ostatní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</si>
  <si>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</si>
  <si>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</si>
  <si>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</si>
  <si>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</si>
  <si>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uchazeče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</si>
  <si>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</si>
  <si>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</si>
  <si>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</si>
  <si>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</si>
  <si>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</si>
  <si>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</si>
  <si>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</si>
  <si>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</si>
  <si>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</si>
  <si>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</si>
  <si>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</si>
  <si>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</si>
  <si>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</si>
  <si>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</si>
  <si>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</si>
  <si>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</si>
  <si>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</si>
  <si>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</si>
  <si>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</si>
  <si>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</si>
  <si>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</si>
  <si>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</si>
  <si>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</si>
  <si>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</si>
  <si>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</si>
  <si>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</si>
  <si>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Uchazeč je pro podání nabídky povinen vyplnit žlutě podbarvená pole: </t>
  </si>
  <si>
    <t xml:space="preserve">Pole Uchazeč v sestavě Rekapitulace stavby - zde uchazeč vyplní svůj název (název subjektu) </t>
  </si>
  <si>
    <t>Pole IČ a DIČ v sestavě Rekapitulace stavby - zde uchazeč vyplní svoje IČ a DIČ</t>
  </si>
  <si>
    <t>Datum v sestavě Rekapitulace stavby - zde uchazeč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</si>
  <si>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</si>
  <si>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</si>
  <si>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</si>
  <si>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</si>
  <si>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</si>
  <si>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</si>
  <si>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Uchazeč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</si>
  <si>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</si>
  <si>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</si>
  <si>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</si>
  <si>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</si>
  <si>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</si>
  <si>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</si>
  <si>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</si>
  <si>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</si>
  <si>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</si>
  <si>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</si>
  <si>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</si>
  <si>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</si>
  <si>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</si>
  <si>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</si>
  <si>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</si>
  <si>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</si>
  <si>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</si>
  <si>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</si>
  <si>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</si>
  <si>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</si>
  <si>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</si>
  <si>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</si>
  <si>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</si>
  <si>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</si>
  <si>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</si>
  <si>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</si>
  <si>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</si>
  <si>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</si>
  <si>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</si>
  <si>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</si>
  <si>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</si>
  <si>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</si>
  <si>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</si>
  <si>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</si>
  <si>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Uchazeč</t>
  </si>
  <si>
    <t>Uchazeč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</si>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</sst>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56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0000A8"/>
      <name val="Arial CE"/>
    </font>
    <font>
      <sz val="8"/>
      <color rgb="FFFF0000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i/>
      <sz val="9"/>
      <color rgb="FF0000FF"/>
      <name val="Arial CE"/>
    </font>
    <font>
      <i/>
      <sz val="8"/>
      <color rgb="FF0000FF"/>
      <name val="Arial CE"/>
    </font>
    <font>
      <i/>
      <sz val="7"/>
      <color rgb="FF969696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family val="0"/>
      <charset val="238"/>
    </font>
    <font>
      <sz val="8"/>
      <name val="Arial CE"/>
      <family val="0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54" fillId="0" borderId="0" applyNumberFormat="0" applyFill="0" applyBorder="0" applyAlignment="0" applyProtection="0"/>
  </cellStyleXfs>
  <cellXfs count="390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4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5" fillId="0" borderId="0" xfId="0" applyFont="1" applyAlignment="1" applyProtection="1">
      <alignment horizontal="left" vertical="center"/>
    </xf>
    <xf numFmtId="0" fontId="16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8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8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9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4" fontId="19" fillId="0" borderId="6" xfId="0" applyNumberFormat="1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20" fillId="0" borderId="0" xfId="0" applyNumberFormat="1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20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4" xfId="0" applyFont="1" applyBorder="1" applyAlignment="1">
      <alignment vertical="center"/>
    </xf>
    <xf numFmtId="0" fontId="19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1" fillId="0" borderId="12" xfId="0" applyFont="1" applyBorder="1" applyAlignment="1">
      <alignment horizontal="center" vertical="center"/>
    </xf>
    <xf numFmtId="0" fontId="21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2" fillId="0" borderId="15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22" fillId="0" borderId="15" xfId="0" applyFont="1" applyBorder="1" applyAlignment="1" applyProtection="1">
      <alignment horizontal="left" vertical="center"/>
    </xf>
    <xf numFmtId="0" fontId="22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23" fillId="4" borderId="7" xfId="0" applyFont="1" applyFill="1" applyBorder="1" applyAlignment="1" applyProtection="1">
      <alignment horizontal="center" vertical="center"/>
    </xf>
    <xf numFmtId="0" fontId="23" fillId="4" borderId="8" xfId="0" applyFont="1" applyFill="1" applyBorder="1" applyAlignment="1" applyProtection="1">
      <alignment horizontal="left" vertical="center"/>
    </xf>
    <xf numFmtId="0" fontId="0" fillId="4" borderId="8" xfId="0" applyFont="1" applyFill="1" applyBorder="1" applyAlignment="1" applyProtection="1">
      <alignment vertical="center"/>
    </xf>
    <xf numFmtId="0" fontId="23" fillId="4" borderId="8" xfId="0" applyFont="1" applyFill="1" applyBorder="1" applyAlignment="1" applyProtection="1">
      <alignment horizontal="center" vertical="center"/>
    </xf>
    <xf numFmtId="0" fontId="23" fillId="4" borderId="8" xfId="0" applyFont="1" applyFill="1" applyBorder="1" applyAlignment="1" applyProtection="1">
      <alignment horizontal="right" vertical="center"/>
    </xf>
    <xf numFmtId="0" fontId="23" fillId="4" borderId="9" xfId="0" applyFont="1" applyFill="1" applyBorder="1" applyAlignment="1" applyProtection="1">
      <alignment horizontal="center" vertical="center"/>
    </xf>
    <xf numFmtId="0" fontId="24" fillId="0" borderId="17" xfId="0" applyFont="1" applyBorder="1" applyAlignment="1" applyProtection="1">
      <alignment horizontal="center" vertical="center" wrapText="1"/>
    </xf>
    <xf numFmtId="0" fontId="24" fillId="0" borderId="18" xfId="0" applyFont="1" applyBorder="1" applyAlignment="1" applyProtection="1">
      <alignment horizontal="center" vertical="center" wrapText="1"/>
    </xf>
    <xf numFmtId="0" fontId="24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5" fillId="0" borderId="0" xfId="0" applyFont="1" applyAlignment="1" applyProtection="1">
      <alignment horizontal="left" vertical="center"/>
    </xf>
    <xf numFmtId="0" fontId="25" fillId="0" borderId="0" xfId="0" applyFont="1" applyAlignment="1" applyProtection="1">
      <alignment vertical="center"/>
    </xf>
    <xf numFmtId="4" fontId="25" fillId="0" borderId="0" xfId="0" applyNumberFormat="1" applyFont="1" applyAlignment="1" applyProtection="1">
      <alignment horizontal="right" vertical="center"/>
    </xf>
    <xf numFmtId="4" fontId="25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21" fillId="0" borderId="15" xfId="0" applyNumberFormat="1" applyFont="1" applyBorder="1" applyAlignment="1" applyProtection="1">
      <alignment vertical="center"/>
    </xf>
    <xf numFmtId="4" fontId="21" fillId="0" borderId="0" xfId="0" applyNumberFormat="1" applyFont="1" applyBorder="1" applyAlignment="1" applyProtection="1">
      <alignment vertical="center"/>
    </xf>
    <xf numFmtId="166" fontId="21" fillId="0" borderId="0" xfId="0" applyNumberFormat="1" applyFont="1" applyBorder="1" applyAlignment="1" applyProtection="1">
      <alignment vertical="center"/>
    </xf>
    <xf numFmtId="4" fontId="21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7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8" fillId="0" borderId="0" xfId="0" applyFont="1" applyAlignment="1" applyProtection="1">
      <alignment vertical="center"/>
    </xf>
    <xf numFmtId="0" fontId="28" fillId="0" borderId="0" xfId="0" applyFont="1" applyAlignment="1" applyProtection="1">
      <alignment horizontal="left" vertical="center" wrapText="1"/>
    </xf>
    <xf numFmtId="0" fontId="29" fillId="0" borderId="0" xfId="0" applyFont="1" applyAlignment="1" applyProtection="1">
      <alignment vertical="center"/>
    </xf>
    <xf numFmtId="4" fontId="29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30" fillId="0" borderId="15" xfId="0" applyNumberFormat="1" applyFont="1" applyBorder="1" applyAlignment="1" applyProtection="1">
      <alignment vertical="center"/>
    </xf>
    <xf numFmtId="4" fontId="30" fillId="0" borderId="0" xfId="0" applyNumberFormat="1" applyFont="1" applyBorder="1" applyAlignment="1" applyProtection="1">
      <alignment vertical="center"/>
    </xf>
    <xf numFmtId="166" fontId="30" fillId="0" borderId="0" xfId="0" applyNumberFormat="1" applyFont="1" applyBorder="1" applyAlignment="1" applyProtection="1">
      <alignment vertical="center"/>
    </xf>
    <xf numFmtId="4" fontId="30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9" fillId="0" borderId="0" xfId="0" applyNumberFormat="1" applyFont="1" applyAlignment="1" applyProtection="1">
      <alignment horizontal="right" vertical="center"/>
    </xf>
    <xf numFmtId="0" fontId="7" fillId="0" borderId="0" xfId="0" applyFont="1" applyAlignment="1" applyProtection="1">
      <alignment vertical="center"/>
    </xf>
    <xf numFmtId="0" fontId="31" fillId="0" borderId="0" xfId="0" applyFont="1" applyAlignment="1" applyProtection="1">
      <alignment horizontal="left" vertical="center" wrapText="1"/>
    </xf>
    <xf numFmtId="4" fontId="7" fillId="0" borderId="0" xfId="0" applyNumberFormat="1" applyFont="1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4" fontId="1" fillId="0" borderId="15" xfId="0" applyNumberFormat="1" applyFont="1" applyBorder="1" applyAlignment="1" applyProtection="1">
      <alignment vertical="center"/>
    </xf>
    <xf numFmtId="4" fontId="1" fillId="0" borderId="0" xfId="0" applyNumberFormat="1" applyFont="1" applyBorder="1" applyAlignment="1" applyProtection="1">
      <alignment vertical="center"/>
    </xf>
    <xf numFmtId="166" fontId="1" fillId="0" borderId="0" xfId="0" applyNumberFormat="1" applyFont="1" applyBorder="1" applyAlignment="1" applyProtection="1">
      <alignment vertical="center"/>
    </xf>
    <xf numFmtId="4" fontId="1" fillId="0" borderId="16" xfId="0" applyNumberFormat="1" applyFont="1" applyBorder="1" applyAlignment="1" applyProtection="1">
      <alignment vertical="center"/>
    </xf>
    <xf numFmtId="0" fontId="2" fillId="0" borderId="0" xfId="0" applyFont="1" applyAlignment="1">
      <alignment horizontal="left" vertical="center"/>
    </xf>
    <xf numFmtId="4" fontId="30" fillId="0" borderId="20" xfId="0" applyNumberFormat="1" applyFont="1" applyBorder="1" applyAlignment="1" applyProtection="1">
      <alignment vertical="center"/>
    </xf>
    <xf numFmtId="4" fontId="30" fillId="0" borderId="21" xfId="0" applyNumberFormat="1" applyFont="1" applyBorder="1" applyAlignment="1" applyProtection="1">
      <alignment vertical="center"/>
    </xf>
    <xf numFmtId="166" fontId="30" fillId="0" borderId="21" xfId="0" applyNumberFormat="1" applyFont="1" applyBorder="1" applyAlignment="1" applyProtection="1">
      <alignment vertical="center"/>
    </xf>
    <xf numFmtId="4" fontId="30" fillId="0" borderId="22" xfId="0" applyNumberFormat="1" applyFont="1" applyBorder="1" applyAlignment="1" applyProtection="1">
      <alignment vertical="center"/>
    </xf>
    <xf numFmtId="0" fontId="0" fillId="0" borderId="2" xfId="0" applyBorder="1"/>
    <xf numFmtId="0" fontId="0" fillId="0" borderId="3" xfId="0" applyBorder="1"/>
    <xf numFmtId="0" fontId="15" fillId="0" borderId="0" xfId="0" applyFont="1" applyAlignment="1">
      <alignment horizontal="left" vertical="center"/>
    </xf>
    <xf numFmtId="0" fontId="3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4" fontId="25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2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3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3" fillId="4" borderId="0" xfId="0" applyFont="1" applyFill="1" applyAlignment="1" applyProtection="1">
      <alignment horizontal="right" vertical="center"/>
    </xf>
    <xf numFmtId="0" fontId="33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3" fillId="4" borderId="17" xfId="0" applyFont="1" applyFill="1" applyBorder="1" applyAlignment="1" applyProtection="1">
      <alignment horizontal="center" vertical="center" wrapText="1"/>
    </xf>
    <xf numFmtId="0" fontId="23" fillId="4" borderId="18" xfId="0" applyFont="1" applyFill="1" applyBorder="1" applyAlignment="1" applyProtection="1">
      <alignment horizontal="center" vertical="center" wrapText="1"/>
    </xf>
    <xf numFmtId="0" fontId="23" fillId="4" borderId="19" xfId="0" applyFont="1" applyFill="1" applyBorder="1" applyAlignment="1" applyProtection="1">
      <alignment horizontal="center" vertical="center" wrapText="1"/>
    </xf>
    <xf numFmtId="0" fontId="23" fillId="4" borderId="0" xfId="0" applyFont="1" applyFill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5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4" fillId="0" borderId="13" xfId="0" applyNumberFormat="1" applyFont="1" applyBorder="1" applyAlignment="1" applyProtection="1"/>
    <xf numFmtId="166" fontId="34" fillId="0" borderId="14" xfId="0" applyNumberFormat="1" applyFont="1" applyBorder="1" applyAlignment="1" applyProtection="1"/>
    <xf numFmtId="4" fontId="35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3" fillId="0" borderId="23" xfId="0" applyFont="1" applyBorder="1" applyAlignment="1" applyProtection="1">
      <alignment horizontal="center" vertical="center"/>
    </xf>
    <xf numFmtId="49" fontId="23" fillId="0" borderId="23" xfId="0" applyNumberFormat="1" applyFont="1" applyBorder="1" applyAlignment="1" applyProtection="1">
      <alignment horizontal="left" vertical="center" wrapText="1"/>
    </xf>
    <xf numFmtId="0" fontId="23" fillId="0" borderId="23" xfId="0" applyFont="1" applyBorder="1" applyAlignment="1" applyProtection="1">
      <alignment horizontal="left" vertical="center" wrapText="1"/>
    </xf>
    <xf numFmtId="0" fontId="23" fillId="0" borderId="23" xfId="0" applyFont="1" applyBorder="1" applyAlignment="1" applyProtection="1">
      <alignment horizontal="center" vertical="center" wrapText="1"/>
    </xf>
    <xf numFmtId="167" fontId="23" fillId="0" borderId="23" xfId="0" applyNumberFormat="1" applyFont="1" applyBorder="1" applyAlignment="1" applyProtection="1">
      <alignment vertical="center"/>
    </xf>
    <xf numFmtId="4" fontId="23" fillId="2" borderId="23" xfId="0" applyNumberFormat="1" applyFont="1" applyFill="1" applyBorder="1" applyAlignment="1" applyProtection="1">
      <alignment vertical="center"/>
      <protection locked="0"/>
    </xf>
    <xf numFmtId="4" fontId="23" fillId="0" borderId="23" xfId="0" applyNumberFormat="1" applyFont="1" applyBorder="1" applyAlignment="1" applyProtection="1">
      <alignment vertical="center"/>
    </xf>
    <xf numFmtId="0" fontId="0" fillId="0" borderId="23" xfId="0" applyFont="1" applyBorder="1" applyAlignment="1" applyProtection="1">
      <alignment vertical="center"/>
    </xf>
    <xf numFmtId="0" fontId="24" fillId="2" borderId="15" xfId="0" applyFont="1" applyFill="1" applyBorder="1" applyAlignment="1" applyProtection="1">
      <alignment horizontal="left" vertical="center"/>
      <protection locked="0"/>
    </xf>
    <xf numFmtId="0" fontId="24" fillId="0" borderId="0" xfId="0" applyFont="1" applyBorder="1" applyAlignment="1" applyProtection="1">
      <alignment horizontal="center" vertical="center"/>
    </xf>
    <xf numFmtId="166" fontId="24" fillId="0" borderId="0" xfId="0" applyNumberFormat="1" applyFont="1" applyBorder="1" applyAlignment="1" applyProtection="1">
      <alignment vertical="center"/>
    </xf>
    <xf numFmtId="166" fontId="24" fillId="0" borderId="16" xfId="0" applyNumberFormat="1" applyFont="1" applyBorder="1" applyAlignment="1" applyProtection="1">
      <alignment vertical="center"/>
    </xf>
    <xf numFmtId="0" fontId="23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6" fillId="0" borderId="0" xfId="0" applyFont="1" applyAlignment="1" applyProtection="1">
      <alignment horizontal="left" vertical="center"/>
    </xf>
    <xf numFmtId="0" fontId="37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38" fillId="0" borderId="0" xfId="0" applyFont="1" applyAlignment="1" applyProtection="1">
      <alignment horizontal="left" vertical="center"/>
    </xf>
    <xf numFmtId="0" fontId="39" fillId="0" borderId="0" xfId="1" applyFont="1" applyAlignment="1" applyProtection="1">
      <alignment vertical="center" wrapText="1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0" fillId="0" borderId="20" xfId="0" applyFont="1" applyBorder="1" applyAlignment="1" applyProtection="1">
      <alignment vertical="center"/>
    </xf>
    <xf numFmtId="0" fontId="10" fillId="0" borderId="21" xfId="0" applyFont="1" applyBorder="1" applyAlignment="1" applyProtection="1">
      <alignment vertical="center"/>
    </xf>
    <xf numFmtId="0" fontId="10" fillId="0" borderId="22" xfId="0" applyFont="1" applyBorder="1" applyAlignment="1" applyProtection="1">
      <alignment vertical="center"/>
    </xf>
    <xf numFmtId="0" fontId="11" fillId="0" borderId="4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4" xfId="0" applyFont="1" applyBorder="1" applyAlignment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6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12" fillId="0" borderId="4" xfId="0" applyFont="1" applyBorder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Alignment="1" applyProtection="1">
      <alignment horizontal="left" vertical="center"/>
    </xf>
    <xf numFmtId="0" fontId="12" fillId="0" borderId="0" xfId="0" applyFont="1" applyAlignment="1" applyProtection="1">
      <alignment horizontal="left" vertical="center" wrapText="1"/>
    </xf>
    <xf numFmtId="167" fontId="12" fillId="0" borderId="0" xfId="0" applyNumberFormat="1" applyFont="1" applyAlignment="1" applyProtection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4" xfId="0" applyFont="1" applyBorder="1" applyAlignment="1">
      <alignment vertical="center"/>
    </xf>
    <xf numFmtId="0" fontId="12" fillId="0" borderId="15" xfId="0" applyFont="1" applyBorder="1" applyAlignment="1" applyProtection="1">
      <alignment vertical="center"/>
    </xf>
    <xf numFmtId="0" fontId="12" fillId="0" borderId="0" xfId="0" applyFont="1" applyBorder="1" applyAlignment="1" applyProtection="1">
      <alignment vertical="center"/>
    </xf>
    <xf numFmtId="0" fontId="12" fillId="0" borderId="16" xfId="0" applyFont="1" applyBorder="1" applyAlignment="1" applyProtection="1">
      <alignment vertical="center"/>
    </xf>
    <xf numFmtId="0" fontId="12" fillId="0" borderId="0" xfId="0" applyFont="1" applyAlignment="1">
      <alignment horizontal="left" vertical="center"/>
    </xf>
    <xf numFmtId="0" fontId="40" fillId="0" borderId="23" xfId="0" applyFont="1" applyBorder="1" applyAlignment="1" applyProtection="1">
      <alignment horizontal="center" vertical="center"/>
    </xf>
    <xf numFmtId="49" fontId="40" fillId="0" borderId="23" xfId="0" applyNumberFormat="1" applyFont="1" applyBorder="1" applyAlignment="1" applyProtection="1">
      <alignment horizontal="left" vertical="center" wrapText="1"/>
    </xf>
    <xf numFmtId="0" fontId="40" fillId="0" borderId="23" xfId="0" applyFont="1" applyBorder="1" applyAlignment="1" applyProtection="1">
      <alignment horizontal="left" vertical="center" wrapText="1"/>
    </xf>
    <xf numFmtId="0" fontId="40" fillId="0" borderId="23" xfId="0" applyFont="1" applyBorder="1" applyAlignment="1" applyProtection="1">
      <alignment horizontal="center" vertical="center" wrapText="1"/>
    </xf>
    <xf numFmtId="167" fontId="40" fillId="0" borderId="23" xfId="0" applyNumberFormat="1" applyFont="1" applyBorder="1" applyAlignment="1" applyProtection="1">
      <alignment vertical="center"/>
    </xf>
    <xf numFmtId="4" fontId="40" fillId="2" borderId="23" xfId="0" applyNumberFormat="1" applyFont="1" applyFill="1" applyBorder="1" applyAlignment="1" applyProtection="1">
      <alignment vertical="center"/>
      <protection locked="0"/>
    </xf>
    <xf numFmtId="4" fontId="40" fillId="0" borderId="23" xfId="0" applyNumberFormat="1" applyFont="1" applyBorder="1" applyAlignment="1" applyProtection="1">
      <alignment vertical="center"/>
    </xf>
    <xf numFmtId="0" fontId="41" fillId="0" borderId="23" xfId="0" applyFont="1" applyBorder="1" applyAlignment="1" applyProtection="1">
      <alignment vertical="center"/>
    </xf>
    <xf numFmtId="0" fontId="41" fillId="0" borderId="4" xfId="0" applyFont="1" applyBorder="1" applyAlignment="1">
      <alignment vertical="center"/>
    </xf>
    <xf numFmtId="0" fontId="40" fillId="2" borderId="15" xfId="0" applyFont="1" applyFill="1" applyBorder="1" applyAlignment="1" applyProtection="1">
      <alignment horizontal="left" vertical="center"/>
      <protection locked="0"/>
    </xf>
    <xf numFmtId="0" fontId="40" fillId="0" borderId="0" xfId="0" applyFont="1" applyBorder="1" applyAlignment="1" applyProtection="1">
      <alignment horizontal="center" vertical="center"/>
    </xf>
    <xf numFmtId="0" fontId="42" fillId="0" borderId="0" xfId="0" applyFont="1" applyAlignment="1" applyProtection="1">
      <alignment vertical="center" wrapText="1"/>
    </xf>
    <xf numFmtId="0" fontId="0" fillId="0" borderId="20" xfId="0" applyFont="1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0" fillId="0" borderId="0" xfId="0" applyAlignment="1">
      <alignment vertical="top"/>
    </xf>
    <xf numFmtId="0" fontId="43" fillId="0" borderId="24" xfId="0" applyFont="1" applyBorder="1" applyAlignment="1">
      <alignment vertical="center" wrapText="1"/>
    </xf>
    <xf numFmtId="0" fontId="43" fillId="0" borderId="25" xfId="0" applyFont="1" applyBorder="1" applyAlignment="1">
      <alignment vertical="center" wrapText="1"/>
    </xf>
    <xf numFmtId="0" fontId="43" fillId="0" borderId="26" xfId="0" applyFont="1" applyBorder="1" applyAlignment="1">
      <alignment vertical="center" wrapText="1"/>
    </xf>
    <xf numFmtId="0" fontId="43" fillId="0" borderId="27" xfId="0" applyFont="1" applyBorder="1" applyAlignment="1">
      <alignment horizontal="center" vertical="center" wrapText="1"/>
    </xf>
    <xf numFmtId="0" fontId="44" fillId="0" borderId="1" xfId="0" applyFont="1" applyBorder="1" applyAlignment="1">
      <alignment horizontal="center" vertical="center" wrapText="1"/>
    </xf>
    <xf numFmtId="0" fontId="43" fillId="0" borderId="28" xfId="0" applyFont="1" applyBorder="1" applyAlignment="1">
      <alignment horizontal="center" vertical="center" wrapText="1"/>
    </xf>
    <xf numFmtId="0" fontId="43" fillId="0" borderId="27" xfId="0" applyFont="1" applyBorder="1" applyAlignment="1">
      <alignment vertical="center" wrapText="1"/>
    </xf>
    <xf numFmtId="0" fontId="45" fillId="0" borderId="29" xfId="0" applyFont="1" applyBorder="1" applyAlignment="1">
      <alignment horizontal="left" wrapText="1"/>
    </xf>
    <xf numFmtId="0" fontId="43" fillId="0" borderId="28" xfId="0" applyFont="1" applyBorder="1" applyAlignment="1">
      <alignment vertical="center" wrapText="1"/>
    </xf>
    <xf numFmtId="0" fontId="45" fillId="0" borderId="1" xfId="0" applyFont="1" applyBorder="1" applyAlignment="1">
      <alignment horizontal="left" vertical="center" wrapText="1"/>
    </xf>
    <xf numFmtId="0" fontId="46" fillId="0" borderId="1" xfId="0" applyFont="1" applyBorder="1" applyAlignment="1">
      <alignment horizontal="left" vertical="center" wrapText="1"/>
    </xf>
    <xf numFmtId="0" fontId="47" fillId="0" borderId="27" xfId="0" applyFont="1" applyBorder="1" applyAlignment="1">
      <alignment vertical="center" wrapText="1"/>
    </xf>
    <xf numFmtId="0" fontId="46" fillId="0" borderId="1" xfId="0" applyFont="1" applyBorder="1" applyAlignment="1">
      <alignment vertical="center" wrapText="1"/>
    </xf>
    <xf numFmtId="0" fontId="46" fillId="0" borderId="1" xfId="0" applyFont="1" applyBorder="1" applyAlignment="1">
      <alignment horizontal="left" vertical="center"/>
    </xf>
    <xf numFmtId="0" fontId="46" fillId="0" borderId="1" xfId="0" applyFont="1" applyBorder="1" applyAlignment="1">
      <alignment vertical="center"/>
    </xf>
    <xf numFmtId="49" fontId="46" fillId="0" borderId="1" xfId="0" applyNumberFormat="1" applyFont="1" applyBorder="1" applyAlignment="1">
      <alignment horizontal="left" vertical="center" wrapText="1"/>
    </xf>
    <xf numFmtId="49" fontId="46" fillId="0" borderId="1" xfId="0" applyNumberFormat="1" applyFont="1" applyBorder="1" applyAlignment="1">
      <alignment vertical="center" wrapText="1"/>
    </xf>
    <xf numFmtId="0" fontId="43" fillId="0" borderId="30" xfId="0" applyFont="1" applyBorder="1" applyAlignment="1">
      <alignment vertical="center" wrapText="1"/>
    </xf>
    <xf numFmtId="0" fontId="48" fillId="0" borderId="29" xfId="0" applyFont="1" applyBorder="1" applyAlignment="1">
      <alignment vertical="center" wrapText="1"/>
    </xf>
    <xf numFmtId="0" fontId="43" fillId="0" borderId="31" xfId="0" applyFont="1" applyBorder="1" applyAlignment="1">
      <alignment vertical="center" wrapText="1"/>
    </xf>
    <xf numFmtId="0" fontId="43" fillId="0" borderId="1" xfId="0" applyFont="1" applyBorder="1" applyAlignment="1">
      <alignment vertical="top"/>
    </xf>
    <xf numFmtId="0" fontId="43" fillId="0" borderId="0" xfId="0" applyFont="1" applyAlignment="1">
      <alignment vertical="top"/>
    </xf>
    <xf numFmtId="0" fontId="43" fillId="0" borderId="24" xfId="0" applyFont="1" applyBorder="1" applyAlignment="1">
      <alignment horizontal="left" vertical="center"/>
    </xf>
    <xf numFmtId="0" fontId="43" fillId="0" borderId="25" xfId="0" applyFont="1" applyBorder="1" applyAlignment="1">
      <alignment horizontal="left" vertical="center"/>
    </xf>
    <xf numFmtId="0" fontId="43" fillId="0" borderId="26" xfId="0" applyFont="1" applyBorder="1" applyAlignment="1">
      <alignment horizontal="left" vertical="center"/>
    </xf>
    <xf numFmtId="0" fontId="43" fillId="0" borderId="27" xfId="0" applyFont="1" applyBorder="1" applyAlignment="1">
      <alignment horizontal="left" vertical="center"/>
    </xf>
    <xf numFmtId="0" fontId="44" fillId="0" borderId="1" xfId="0" applyFont="1" applyBorder="1" applyAlignment="1">
      <alignment horizontal="center" vertical="center"/>
    </xf>
    <xf numFmtId="0" fontId="43" fillId="0" borderId="28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9" fillId="0" borderId="0" xfId="0" applyFont="1" applyAlignment="1">
      <alignment horizontal="left" vertical="center"/>
    </xf>
    <xf numFmtId="0" fontId="45" fillId="0" borderId="29" xfId="0" applyFont="1" applyBorder="1" applyAlignment="1">
      <alignment horizontal="left" vertical="center"/>
    </xf>
    <xf numFmtId="0" fontId="45" fillId="0" borderId="29" xfId="0" applyFont="1" applyBorder="1" applyAlignment="1">
      <alignment horizontal="center" vertical="center"/>
    </xf>
    <xf numFmtId="0" fontId="49" fillId="0" borderId="29" xfId="0" applyFont="1" applyBorder="1" applyAlignment="1">
      <alignment horizontal="left" vertical="center"/>
    </xf>
    <xf numFmtId="0" fontId="50" fillId="0" borderId="1" xfId="0" applyFont="1" applyBorder="1" applyAlignment="1">
      <alignment horizontal="left" vertical="center"/>
    </xf>
    <xf numFmtId="0" fontId="47" fillId="0" borderId="0" xfId="0" applyFont="1" applyAlignment="1">
      <alignment horizontal="left" vertical="center"/>
    </xf>
    <xf numFmtId="0" fontId="51" fillId="0" borderId="1" xfId="0" applyFont="1" applyBorder="1" applyAlignment="1">
      <alignment horizontal="left" vertical="center"/>
    </xf>
    <xf numFmtId="0" fontId="46" fillId="0" borderId="1" xfId="0" applyFont="1" applyBorder="1" applyAlignment="1">
      <alignment horizontal="center" vertical="center"/>
    </xf>
    <xf numFmtId="0" fontId="46" fillId="0" borderId="0" xfId="0" applyFont="1" applyAlignment="1">
      <alignment horizontal="left" vertical="center"/>
    </xf>
    <xf numFmtId="0" fontId="47" fillId="0" borderId="27" xfId="0" applyFont="1" applyBorder="1" applyAlignment="1">
      <alignment horizontal="left" vertical="center"/>
    </xf>
    <xf numFmtId="0" fontId="46" fillId="0" borderId="1" xfId="0" applyFont="1" applyFill="1" applyBorder="1" applyAlignment="1">
      <alignment horizontal="left" vertical="center"/>
    </xf>
    <xf numFmtId="0" fontId="46" fillId="0" borderId="1" xfId="0" applyFont="1" applyFill="1" applyBorder="1" applyAlignment="1">
      <alignment horizontal="center" vertical="center"/>
    </xf>
    <xf numFmtId="0" fontId="43" fillId="0" borderId="30" xfId="0" applyFont="1" applyBorder="1" applyAlignment="1">
      <alignment horizontal="left" vertical="center"/>
    </xf>
    <xf numFmtId="0" fontId="48" fillId="0" borderId="29" xfId="0" applyFont="1" applyBorder="1" applyAlignment="1">
      <alignment horizontal="left" vertical="center"/>
    </xf>
    <xf numFmtId="0" fontId="43" fillId="0" borderId="31" xfId="0" applyFont="1" applyBorder="1" applyAlignment="1">
      <alignment horizontal="left" vertical="center"/>
    </xf>
    <xf numFmtId="0" fontId="43" fillId="0" borderId="1" xfId="0" applyFont="1" applyBorder="1" applyAlignment="1">
      <alignment horizontal="left" vertical="center"/>
    </xf>
    <xf numFmtId="0" fontId="48" fillId="0" borderId="1" xfId="0" applyFont="1" applyBorder="1" applyAlignment="1">
      <alignment horizontal="left" vertical="center"/>
    </xf>
    <xf numFmtId="0" fontId="49" fillId="0" borderId="1" xfId="0" applyFont="1" applyBorder="1" applyAlignment="1">
      <alignment horizontal="left" vertical="center"/>
    </xf>
    <xf numFmtId="0" fontId="47" fillId="0" borderId="29" xfId="0" applyFont="1" applyBorder="1" applyAlignment="1">
      <alignment horizontal="left" vertical="center"/>
    </xf>
    <xf numFmtId="0" fontId="43" fillId="0" borderId="1" xfId="0" applyFont="1" applyBorder="1" applyAlignment="1">
      <alignment horizontal="left" vertical="center" wrapText="1"/>
    </xf>
    <xf numFmtId="0" fontId="47" fillId="0" borderId="1" xfId="0" applyFont="1" applyBorder="1" applyAlignment="1">
      <alignment horizontal="left" vertical="center" wrapText="1"/>
    </xf>
    <xf numFmtId="0" fontId="47" fillId="0" borderId="1" xfId="0" applyFont="1" applyBorder="1" applyAlignment="1">
      <alignment horizontal="center" vertical="center" wrapText="1"/>
    </xf>
    <xf numFmtId="0" fontId="43" fillId="0" borderId="24" xfId="0" applyFont="1" applyBorder="1" applyAlignment="1">
      <alignment horizontal="left" vertical="center" wrapText="1"/>
    </xf>
    <xf numFmtId="0" fontId="43" fillId="0" borderId="25" xfId="0" applyFont="1" applyBorder="1" applyAlignment="1">
      <alignment horizontal="left" vertical="center" wrapText="1"/>
    </xf>
    <xf numFmtId="0" fontId="43" fillId="0" borderId="26" xfId="0" applyFont="1" applyBorder="1" applyAlignment="1">
      <alignment horizontal="left" vertical="center" wrapText="1"/>
    </xf>
    <xf numFmtId="0" fontId="43" fillId="0" borderId="27" xfId="0" applyFont="1" applyBorder="1" applyAlignment="1">
      <alignment horizontal="left" vertical="center" wrapText="1"/>
    </xf>
    <xf numFmtId="0" fontId="43" fillId="0" borderId="28" xfId="0" applyFont="1" applyBorder="1" applyAlignment="1">
      <alignment horizontal="left" vertical="center" wrapText="1"/>
    </xf>
    <xf numFmtId="0" fontId="49" fillId="0" borderId="27" xfId="0" applyFont="1" applyBorder="1" applyAlignment="1">
      <alignment horizontal="left" vertical="center" wrapText="1"/>
    </xf>
    <xf numFmtId="0" fontId="49" fillId="0" borderId="28" xfId="0" applyFont="1" applyBorder="1" applyAlignment="1">
      <alignment horizontal="left" vertical="center" wrapText="1"/>
    </xf>
    <xf numFmtId="0" fontId="47" fillId="0" borderId="27" xfId="0" applyFont="1" applyBorder="1" applyAlignment="1">
      <alignment horizontal="left" vertical="center" wrapText="1"/>
    </xf>
    <xf numFmtId="0" fontId="47" fillId="0" borderId="1" xfId="0" applyFont="1" applyBorder="1" applyAlignment="1">
      <alignment horizontal="left" vertical="center"/>
    </xf>
    <xf numFmtId="0" fontId="47" fillId="0" borderId="28" xfId="0" applyFont="1" applyBorder="1" applyAlignment="1">
      <alignment horizontal="left" vertical="center" wrapText="1"/>
    </xf>
    <xf numFmtId="0" fontId="47" fillId="0" borderId="28" xfId="0" applyFont="1" applyBorder="1" applyAlignment="1">
      <alignment horizontal="left" vertical="center"/>
    </xf>
    <xf numFmtId="0" fontId="47" fillId="0" borderId="30" xfId="0" applyFont="1" applyBorder="1" applyAlignment="1">
      <alignment horizontal="left" vertical="center" wrapText="1"/>
    </xf>
    <xf numFmtId="0" fontId="47" fillId="0" borderId="29" xfId="0" applyFont="1" applyBorder="1" applyAlignment="1">
      <alignment horizontal="left" vertical="center" wrapText="1"/>
    </xf>
    <xf numFmtId="0" fontId="47" fillId="0" borderId="31" xfId="0" applyFont="1" applyBorder="1" applyAlignment="1">
      <alignment horizontal="left" vertical="center" wrapText="1"/>
    </xf>
    <xf numFmtId="0" fontId="46" fillId="0" borderId="1" xfId="0" applyFont="1" applyBorder="1" applyAlignment="1">
      <alignment horizontal="left" vertical="top"/>
    </xf>
    <xf numFmtId="0" fontId="46" fillId="0" borderId="1" xfId="0" applyFont="1" applyBorder="1" applyAlignment="1">
      <alignment horizontal="center" vertical="top"/>
    </xf>
    <xf numFmtId="0" fontId="47" fillId="0" borderId="30" xfId="0" applyFont="1" applyBorder="1" applyAlignment="1">
      <alignment horizontal="left" vertical="center"/>
    </xf>
    <xf numFmtId="0" fontId="47" fillId="0" borderId="31" xfId="0" applyFont="1" applyBorder="1" applyAlignment="1">
      <alignment horizontal="left" vertical="center"/>
    </xf>
    <xf numFmtId="0" fontId="47" fillId="0" borderId="1" xfId="0" applyFont="1" applyBorder="1" applyAlignment="1">
      <alignment horizontal="center" vertical="center"/>
    </xf>
    <xf numFmtId="0" fontId="49" fillId="0" borderId="0" xfId="0" applyFont="1" applyAlignment="1">
      <alignment vertical="center"/>
    </xf>
    <xf numFmtId="0" fontId="45" fillId="0" borderId="1" xfId="0" applyFont="1" applyBorder="1" applyAlignment="1">
      <alignment vertical="center"/>
    </xf>
    <xf numFmtId="0" fontId="49" fillId="0" borderId="29" xfId="0" applyFont="1" applyBorder="1" applyAlignment="1">
      <alignment vertical="center"/>
    </xf>
    <xf numFmtId="0" fontId="45" fillId="0" borderId="29" xfId="0" applyFont="1" applyBorder="1" applyAlignment="1">
      <alignment vertical="center"/>
    </xf>
    <xf numFmtId="0" fontId="46" fillId="0" borderId="1" xfId="0" applyFont="1" applyBorder="1" applyAlignment="1">
      <alignment vertical="top"/>
    </xf>
    <xf numFmtId="49" fontId="46" fillId="0" borderId="1" xfId="0" applyNumberFormat="1" applyFont="1" applyBorder="1" applyAlignment="1">
      <alignment horizontal="left" vertical="center"/>
    </xf>
    <xf numFmtId="0" fontId="52" fillId="0" borderId="27" xfId="0" applyFont="1" applyBorder="1" applyAlignment="1" applyProtection="1">
      <alignment horizontal="left" vertical="center"/>
    </xf>
    <xf numFmtId="0" fontId="53" fillId="0" borderId="1" xfId="0" applyFont="1" applyBorder="1" applyAlignment="1" applyProtection="1">
      <alignment vertical="top"/>
    </xf>
    <xf numFmtId="0" fontId="53" fillId="0" borderId="1" xfId="0" applyFont="1" applyBorder="1" applyAlignment="1" applyProtection="1">
      <alignment horizontal="left" vertical="center"/>
    </xf>
    <xf numFmtId="0" fontId="53" fillId="0" borderId="1" xfId="0" applyFont="1" applyBorder="1" applyAlignment="1" applyProtection="1">
      <alignment horizontal="center" vertical="center"/>
    </xf>
    <xf numFmtId="49" fontId="53" fillId="0" borderId="1" xfId="0" applyNumberFormat="1" applyFont="1" applyBorder="1" applyAlignment="1" applyProtection="1">
      <alignment horizontal="left" vertical="center"/>
    </xf>
    <xf numFmtId="0" fontId="52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45" fillId="0" borderId="29" xfId="0" applyFont="1" applyBorder="1" applyAlignment="1">
      <alignment horizontal="left"/>
    </xf>
    <xf numFmtId="0" fontId="49" fillId="0" borderId="29" xfId="0" applyFont="1" applyBorder="1" applyAlignment="1"/>
    <xf numFmtId="0" fontId="43" fillId="0" borderId="27" xfId="0" applyFont="1" applyBorder="1" applyAlignment="1">
      <alignment vertical="top"/>
    </xf>
    <xf numFmtId="0" fontId="43" fillId="0" borderId="28" xfId="0" applyFont="1" applyBorder="1" applyAlignment="1">
      <alignment vertical="top"/>
    </xf>
    <xf numFmtId="0" fontId="43" fillId="0" borderId="30" xfId="0" applyFont="1" applyBorder="1" applyAlignment="1">
      <alignment vertical="top"/>
    </xf>
    <xf numFmtId="0" fontId="43" fillId="0" borderId="29" xfId="0" applyFont="1" applyBorder="1" applyAlignment="1">
      <alignment vertical="top"/>
    </xf>
    <xf numFmtId="0" fontId="43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styles" Target="styles.xml" /><Relationship Id="rId9" Type="http://schemas.openxmlformats.org/officeDocument/2006/relationships/theme" Target="theme/theme1.xml" /><Relationship Id="rId10" Type="http://schemas.openxmlformats.org/officeDocument/2006/relationships/calcChain" Target="calcChain.xml" /><Relationship Id="rId11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6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1/111311115" TargetMode="External" /><Relationship Id="rId2" Type="http://schemas.openxmlformats.org/officeDocument/2006/relationships/hyperlink" Target="https://podminky.urs.cz/item/CS_URS_2024_01/113106134" TargetMode="External" /><Relationship Id="rId3" Type="http://schemas.openxmlformats.org/officeDocument/2006/relationships/hyperlink" Target="https://podminky.urs.cz/item/CS_URS_2024_01/113202111" TargetMode="External" /><Relationship Id="rId4" Type="http://schemas.openxmlformats.org/officeDocument/2006/relationships/hyperlink" Target="https://podminky.urs.cz/item/CS_URS_2024_01/966001211" TargetMode="External" /><Relationship Id="rId5" Type="http://schemas.openxmlformats.org/officeDocument/2006/relationships/hyperlink" Target="https://podminky.urs.cz/item/CS_URS_2024_01/966071823" TargetMode="External" /><Relationship Id="rId6" Type="http://schemas.openxmlformats.org/officeDocument/2006/relationships/hyperlink" Target="https://podminky.urs.cz/item/CS_URS_2024_01/997013871" TargetMode="External" /><Relationship Id="rId7" Type="http://schemas.openxmlformats.org/officeDocument/2006/relationships/hyperlink" Target="https://podminky.urs.cz/item/CS_URS_2024_01/997221561" TargetMode="External" /><Relationship Id="rId8" Type="http://schemas.openxmlformats.org/officeDocument/2006/relationships/hyperlink" Target="https://podminky.urs.cz/item/CS_URS_2024_01/997221569" TargetMode="External" /><Relationship Id="rId9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1/122251104" TargetMode="External" /><Relationship Id="rId2" Type="http://schemas.openxmlformats.org/officeDocument/2006/relationships/hyperlink" Target="https://podminky.urs.cz/item/CS_URS_2024_01/133212811" TargetMode="External" /><Relationship Id="rId3" Type="http://schemas.openxmlformats.org/officeDocument/2006/relationships/hyperlink" Target="https://podminky.urs.cz/item/CS_URS_2024_01/162751117" TargetMode="External" /><Relationship Id="rId4" Type="http://schemas.openxmlformats.org/officeDocument/2006/relationships/hyperlink" Target="https://podminky.urs.cz/item/CS_URS_2024_01/162751119" TargetMode="External" /><Relationship Id="rId5" Type="http://schemas.openxmlformats.org/officeDocument/2006/relationships/hyperlink" Target="https://podminky.urs.cz/item/CS_URS_2024_01/171201231" TargetMode="External" /><Relationship Id="rId6" Type="http://schemas.openxmlformats.org/officeDocument/2006/relationships/hyperlink" Target="https://podminky.urs.cz/item/CS_URS_2024_01/174151102" TargetMode="External" /><Relationship Id="rId7" Type="http://schemas.openxmlformats.org/officeDocument/2006/relationships/hyperlink" Target="https://podminky.urs.cz/item/CS_URS_2024_01/181951112" TargetMode="External" /><Relationship Id="rId8" Type="http://schemas.openxmlformats.org/officeDocument/2006/relationships/hyperlink" Target="https://podminky.urs.cz/item/CS_URS_2024_01/274313611" TargetMode="External" /><Relationship Id="rId9" Type="http://schemas.openxmlformats.org/officeDocument/2006/relationships/hyperlink" Target="https://podminky.urs.cz/item/CS_URS_2024_01/274351121" TargetMode="External" /><Relationship Id="rId10" Type="http://schemas.openxmlformats.org/officeDocument/2006/relationships/hyperlink" Target="https://podminky.urs.cz/item/CS_URS_2024_01/274351122" TargetMode="External" /><Relationship Id="rId11" Type="http://schemas.openxmlformats.org/officeDocument/2006/relationships/hyperlink" Target="https://podminky.urs.cz/item/CS_URS_2024_01/275313611" TargetMode="External" /><Relationship Id="rId12" Type="http://schemas.openxmlformats.org/officeDocument/2006/relationships/hyperlink" Target="https://podminky.urs.cz/item/CS_URS_2024_01/275351121" TargetMode="External" /><Relationship Id="rId13" Type="http://schemas.openxmlformats.org/officeDocument/2006/relationships/hyperlink" Target="https://podminky.urs.cz/item/CS_URS_2024_01/275351122" TargetMode="External" /><Relationship Id="rId14" Type="http://schemas.openxmlformats.org/officeDocument/2006/relationships/hyperlink" Target="https://podminky.urs.cz/item/CS_URS_2024_01/275353123" TargetMode="External" /><Relationship Id="rId15" Type="http://schemas.openxmlformats.org/officeDocument/2006/relationships/hyperlink" Target="https://podminky.urs.cz/item/CS_URS_2024_01/278311041" TargetMode="External" /><Relationship Id="rId16" Type="http://schemas.openxmlformats.org/officeDocument/2006/relationships/hyperlink" Target="https://podminky.urs.cz/item/CS_URS_2024_01/564211111" TargetMode="External" /><Relationship Id="rId17" Type="http://schemas.openxmlformats.org/officeDocument/2006/relationships/hyperlink" Target="https://podminky.urs.cz/item/CS_URS_2024_01/564730111" TargetMode="External" /><Relationship Id="rId18" Type="http://schemas.openxmlformats.org/officeDocument/2006/relationships/hyperlink" Target="https://podminky.urs.cz/item/CS_URS_2024_01/564731111" TargetMode="External" /><Relationship Id="rId19" Type="http://schemas.openxmlformats.org/officeDocument/2006/relationships/hyperlink" Target="https://podminky.urs.cz/item/CS_URS_2024_01/564851011" TargetMode="External" /><Relationship Id="rId20" Type="http://schemas.openxmlformats.org/officeDocument/2006/relationships/hyperlink" Target="https://podminky.urs.cz/item/CS_URS_2024_01/573211109" TargetMode="External" /><Relationship Id="rId21" Type="http://schemas.openxmlformats.org/officeDocument/2006/relationships/hyperlink" Target="https://podminky.urs.cz/item/CS_URS_2024_01/576136111" TargetMode="External" /><Relationship Id="rId22" Type="http://schemas.openxmlformats.org/officeDocument/2006/relationships/hyperlink" Target="https://podminky.urs.cz/item/CS_URS_2024_01/576146311" TargetMode="External" /><Relationship Id="rId23" Type="http://schemas.openxmlformats.org/officeDocument/2006/relationships/hyperlink" Target="https://podminky.urs.cz/item/CS_URS_2024_01/579221221" TargetMode="External" /><Relationship Id="rId24" Type="http://schemas.openxmlformats.org/officeDocument/2006/relationships/hyperlink" Target="https://podminky.urs.cz/item/CS_URS_2024_01/579291111" TargetMode="External" /><Relationship Id="rId25" Type="http://schemas.openxmlformats.org/officeDocument/2006/relationships/hyperlink" Target="https://podminky.urs.cz/item/CS_URS_2024_01/596211110" TargetMode="External" /><Relationship Id="rId26" Type="http://schemas.openxmlformats.org/officeDocument/2006/relationships/hyperlink" Target="https://podminky.urs.cz/item/CS_URS_2024_01/916231213" TargetMode="External" /><Relationship Id="rId27" Type="http://schemas.openxmlformats.org/officeDocument/2006/relationships/hyperlink" Target="https://podminky.urs.cz/item/CS_URS_2024_01/916991121" TargetMode="External" /><Relationship Id="rId28" Type="http://schemas.openxmlformats.org/officeDocument/2006/relationships/hyperlink" Target="https://podminky.urs.cz/item/CS_URS_2024_01/998222012" TargetMode="External" /><Relationship Id="rId29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3_02/011002000" TargetMode="External" /><Relationship Id="rId2" Type="http://schemas.openxmlformats.org/officeDocument/2006/relationships/hyperlink" Target="https://podminky.urs.cz/item/CS_URS_2023_02/012303000" TargetMode="External" /><Relationship Id="rId3" Type="http://schemas.openxmlformats.org/officeDocument/2006/relationships/hyperlink" Target="https://podminky.urs.cz/item/CS_URS_2023_02/013254000" TargetMode="External" /><Relationship Id="rId4" Type="http://schemas.openxmlformats.org/officeDocument/2006/relationships/hyperlink" Target="https://podminky.urs.cz/item/CS_URS_2024_01/013294000" TargetMode="External" /><Relationship Id="rId5" Type="http://schemas.openxmlformats.org/officeDocument/2006/relationships/hyperlink" Target="https://podminky.urs.cz/item/CS_URS_2023_02/031002000" TargetMode="External" /><Relationship Id="rId6" Type="http://schemas.openxmlformats.org/officeDocument/2006/relationships/hyperlink" Target="https://podminky.urs.cz/item/CS_URS_2023_02/043103001" TargetMode="External" /><Relationship Id="rId7" Type="http://schemas.openxmlformats.org/officeDocument/2006/relationships/hyperlink" Target="https://podminky.urs.cz/item/CS_URS_2023_02/045203000" TargetMode="External" /><Relationship Id="rId8" Type="http://schemas.openxmlformats.org/officeDocument/2006/relationships/drawing" Target="../drawings/drawing6.xml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9" t="s">
        <v>0</v>
      </c>
      <c r="AZ1" s="19" t="s">
        <v>1</v>
      </c>
      <c r="BA1" s="19" t="s">
        <v>2</v>
      </c>
      <c r="BB1" s="19" t="s">
        <v>3</v>
      </c>
      <c r="BT1" s="19" t="s">
        <v>4</v>
      </c>
      <c r="BU1" s="19" t="s">
        <v>4</v>
      </c>
      <c r="BV1" s="19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20" t="s">
        <v>6</v>
      </c>
      <c r="BT2" s="20" t="s">
        <v>7</v>
      </c>
    </row>
    <row r="3" s="1" customFormat="1" ht="6.96" customHeight="1">
      <c r="B3" s="21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3"/>
      <c r="BS3" s="20" t="s">
        <v>6</v>
      </c>
      <c r="BT3" s="20" t="s">
        <v>8</v>
      </c>
    </row>
    <row r="4" s="1" customFormat="1" ht="24.96" customHeight="1">
      <c r="B4" s="24"/>
      <c r="C4" s="25"/>
      <c r="D4" s="26" t="s">
        <v>9</v>
      </c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3"/>
      <c r="AS4" s="27" t="s">
        <v>10</v>
      </c>
      <c r="BE4" s="28" t="s">
        <v>11</v>
      </c>
      <c r="BS4" s="20" t="s">
        <v>12</v>
      </c>
    </row>
    <row r="5" s="1" customFormat="1" ht="12" customHeight="1">
      <c r="B5" s="24"/>
      <c r="C5" s="25"/>
      <c r="D5" s="29" t="s">
        <v>13</v>
      </c>
      <c r="E5" s="25"/>
      <c r="F5" s="25"/>
      <c r="G5" s="25"/>
      <c r="H5" s="25"/>
      <c r="I5" s="25"/>
      <c r="J5" s="25"/>
      <c r="K5" s="30" t="s">
        <v>14</v>
      </c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3"/>
      <c r="BE5" s="31" t="s">
        <v>15</v>
      </c>
      <c r="BS5" s="20" t="s">
        <v>6</v>
      </c>
    </row>
    <row r="6" s="1" customFormat="1" ht="36.96" customHeight="1">
      <c r="B6" s="24"/>
      <c r="C6" s="25"/>
      <c r="D6" s="32" t="s">
        <v>16</v>
      </c>
      <c r="E6" s="25"/>
      <c r="F6" s="25"/>
      <c r="G6" s="25"/>
      <c r="H6" s="25"/>
      <c r="I6" s="25"/>
      <c r="J6" s="25"/>
      <c r="K6" s="33" t="s">
        <v>17</v>
      </c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  <c r="AR6" s="23"/>
      <c r="BE6" s="34"/>
      <c r="BS6" s="20" t="s">
        <v>6</v>
      </c>
    </row>
    <row r="7" s="1" customFormat="1" ht="12" customHeight="1">
      <c r="B7" s="24"/>
      <c r="C7" s="25"/>
      <c r="D7" s="35" t="s">
        <v>18</v>
      </c>
      <c r="E7" s="25"/>
      <c r="F7" s="25"/>
      <c r="G7" s="25"/>
      <c r="H7" s="25"/>
      <c r="I7" s="25"/>
      <c r="J7" s="25"/>
      <c r="K7" s="30" t="s">
        <v>19</v>
      </c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35" t="s">
        <v>20</v>
      </c>
      <c r="AL7" s="25"/>
      <c r="AM7" s="25"/>
      <c r="AN7" s="30" t="s">
        <v>19</v>
      </c>
      <c r="AO7" s="25"/>
      <c r="AP7" s="25"/>
      <c r="AQ7" s="25"/>
      <c r="AR7" s="23"/>
      <c r="BE7" s="34"/>
      <c r="BS7" s="20" t="s">
        <v>6</v>
      </c>
    </row>
    <row r="8" s="1" customFormat="1" ht="12" customHeight="1">
      <c r="B8" s="24"/>
      <c r="C8" s="25"/>
      <c r="D8" s="35" t="s">
        <v>21</v>
      </c>
      <c r="E8" s="25"/>
      <c r="F8" s="25"/>
      <c r="G8" s="25"/>
      <c r="H8" s="25"/>
      <c r="I8" s="25"/>
      <c r="J8" s="25"/>
      <c r="K8" s="30" t="s">
        <v>22</v>
      </c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35" t="s">
        <v>23</v>
      </c>
      <c r="AL8" s="25"/>
      <c r="AM8" s="25"/>
      <c r="AN8" s="36" t="s">
        <v>24</v>
      </c>
      <c r="AO8" s="25"/>
      <c r="AP8" s="25"/>
      <c r="AQ8" s="25"/>
      <c r="AR8" s="23"/>
      <c r="BE8" s="34"/>
      <c r="BS8" s="20" t="s">
        <v>6</v>
      </c>
    </row>
    <row r="9" s="1" customFormat="1" ht="14.4" customHeight="1">
      <c r="B9" s="24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5"/>
      <c r="AR9" s="23"/>
      <c r="BE9" s="34"/>
      <c r="BS9" s="20" t="s">
        <v>6</v>
      </c>
    </row>
    <row r="10" s="1" customFormat="1" ht="12" customHeight="1">
      <c r="B10" s="24"/>
      <c r="C10" s="25"/>
      <c r="D10" s="35" t="s">
        <v>25</v>
      </c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35" t="s">
        <v>26</v>
      </c>
      <c r="AL10" s="25"/>
      <c r="AM10" s="25"/>
      <c r="AN10" s="30" t="s">
        <v>19</v>
      </c>
      <c r="AO10" s="25"/>
      <c r="AP10" s="25"/>
      <c r="AQ10" s="25"/>
      <c r="AR10" s="23"/>
      <c r="BE10" s="34"/>
      <c r="BS10" s="20" t="s">
        <v>6</v>
      </c>
    </row>
    <row r="11" s="1" customFormat="1" ht="18.48" customHeight="1">
      <c r="B11" s="24"/>
      <c r="C11" s="25"/>
      <c r="D11" s="25"/>
      <c r="E11" s="30" t="s">
        <v>27</v>
      </c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35" t="s">
        <v>28</v>
      </c>
      <c r="AL11" s="25"/>
      <c r="AM11" s="25"/>
      <c r="AN11" s="30" t="s">
        <v>19</v>
      </c>
      <c r="AO11" s="25"/>
      <c r="AP11" s="25"/>
      <c r="AQ11" s="25"/>
      <c r="AR11" s="23"/>
      <c r="BE11" s="34"/>
      <c r="BS11" s="20" t="s">
        <v>6</v>
      </c>
    </row>
    <row r="12" s="1" customFormat="1" ht="6.96" customHeight="1">
      <c r="B12" s="24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  <c r="AN12" s="25"/>
      <c r="AO12" s="25"/>
      <c r="AP12" s="25"/>
      <c r="AQ12" s="25"/>
      <c r="AR12" s="23"/>
      <c r="BE12" s="34"/>
      <c r="BS12" s="20" t="s">
        <v>6</v>
      </c>
    </row>
    <row r="13" s="1" customFormat="1" ht="12" customHeight="1">
      <c r="B13" s="24"/>
      <c r="C13" s="25"/>
      <c r="D13" s="35" t="s">
        <v>29</v>
      </c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35" t="s">
        <v>26</v>
      </c>
      <c r="AL13" s="25"/>
      <c r="AM13" s="25"/>
      <c r="AN13" s="37" t="s">
        <v>30</v>
      </c>
      <c r="AO13" s="25"/>
      <c r="AP13" s="25"/>
      <c r="AQ13" s="25"/>
      <c r="AR13" s="23"/>
      <c r="BE13" s="34"/>
      <c r="BS13" s="20" t="s">
        <v>6</v>
      </c>
    </row>
    <row r="14">
      <c r="B14" s="24"/>
      <c r="C14" s="25"/>
      <c r="D14" s="25"/>
      <c r="E14" s="37" t="s">
        <v>30</v>
      </c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5" t="s">
        <v>28</v>
      </c>
      <c r="AL14" s="25"/>
      <c r="AM14" s="25"/>
      <c r="AN14" s="37" t="s">
        <v>30</v>
      </c>
      <c r="AO14" s="25"/>
      <c r="AP14" s="25"/>
      <c r="AQ14" s="25"/>
      <c r="AR14" s="23"/>
      <c r="BE14" s="34"/>
      <c r="BS14" s="20" t="s">
        <v>6</v>
      </c>
    </row>
    <row r="15" s="1" customFormat="1" ht="6.96" customHeight="1">
      <c r="B15" s="24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5"/>
      <c r="AR15" s="23"/>
      <c r="BE15" s="34"/>
      <c r="BS15" s="20" t="s">
        <v>4</v>
      </c>
    </row>
    <row r="16" s="1" customFormat="1" ht="12" customHeight="1">
      <c r="B16" s="24"/>
      <c r="C16" s="25"/>
      <c r="D16" s="35" t="s">
        <v>31</v>
      </c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35" t="s">
        <v>26</v>
      </c>
      <c r="AL16" s="25"/>
      <c r="AM16" s="25"/>
      <c r="AN16" s="30" t="s">
        <v>19</v>
      </c>
      <c r="AO16" s="25"/>
      <c r="AP16" s="25"/>
      <c r="AQ16" s="25"/>
      <c r="AR16" s="23"/>
      <c r="BE16" s="34"/>
      <c r="BS16" s="20" t="s">
        <v>4</v>
      </c>
    </row>
    <row r="17" s="1" customFormat="1" ht="18.48" customHeight="1">
      <c r="B17" s="24"/>
      <c r="C17" s="25"/>
      <c r="D17" s="25"/>
      <c r="E17" s="30" t="s">
        <v>32</v>
      </c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35" t="s">
        <v>28</v>
      </c>
      <c r="AL17" s="25"/>
      <c r="AM17" s="25"/>
      <c r="AN17" s="30" t="s">
        <v>19</v>
      </c>
      <c r="AO17" s="25"/>
      <c r="AP17" s="25"/>
      <c r="AQ17" s="25"/>
      <c r="AR17" s="23"/>
      <c r="BE17" s="34"/>
      <c r="BS17" s="20" t="s">
        <v>33</v>
      </c>
    </row>
    <row r="18" s="1" customFormat="1" ht="6.96" customHeight="1">
      <c r="B18" s="24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5"/>
      <c r="AR18" s="23"/>
      <c r="BE18" s="34"/>
      <c r="BS18" s="20" t="s">
        <v>6</v>
      </c>
    </row>
    <row r="19" s="1" customFormat="1" ht="12" customHeight="1">
      <c r="B19" s="24"/>
      <c r="C19" s="25"/>
      <c r="D19" s="35" t="s">
        <v>34</v>
      </c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35" t="s">
        <v>26</v>
      </c>
      <c r="AL19" s="25"/>
      <c r="AM19" s="25"/>
      <c r="AN19" s="30" t="s">
        <v>19</v>
      </c>
      <c r="AO19" s="25"/>
      <c r="AP19" s="25"/>
      <c r="AQ19" s="25"/>
      <c r="AR19" s="23"/>
      <c r="BE19" s="34"/>
      <c r="BS19" s="20" t="s">
        <v>6</v>
      </c>
    </row>
    <row r="20" s="1" customFormat="1" ht="18.48" customHeight="1">
      <c r="B20" s="24"/>
      <c r="C20" s="25"/>
      <c r="D20" s="25"/>
      <c r="E20" s="30" t="s">
        <v>35</v>
      </c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35" t="s">
        <v>28</v>
      </c>
      <c r="AL20" s="25"/>
      <c r="AM20" s="25"/>
      <c r="AN20" s="30" t="s">
        <v>19</v>
      </c>
      <c r="AO20" s="25"/>
      <c r="AP20" s="25"/>
      <c r="AQ20" s="25"/>
      <c r="AR20" s="23"/>
      <c r="BE20" s="34"/>
      <c r="BS20" s="20" t="s">
        <v>33</v>
      </c>
    </row>
    <row r="21" s="1" customFormat="1" ht="6.96" customHeight="1">
      <c r="B21" s="24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5"/>
      <c r="AR21" s="23"/>
      <c r="BE21" s="34"/>
    </row>
    <row r="22" s="1" customFormat="1" ht="12" customHeight="1">
      <c r="B22" s="24"/>
      <c r="C22" s="25"/>
      <c r="D22" s="35" t="s">
        <v>36</v>
      </c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3"/>
      <c r="BE22" s="34"/>
    </row>
    <row r="23" s="1" customFormat="1" ht="47.25" customHeight="1">
      <c r="B23" s="24"/>
      <c r="C23" s="25"/>
      <c r="D23" s="25"/>
      <c r="E23" s="39" t="s">
        <v>37</v>
      </c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39"/>
      <c r="AO23" s="25"/>
      <c r="AP23" s="25"/>
      <c r="AQ23" s="25"/>
      <c r="AR23" s="23"/>
      <c r="BE23" s="34"/>
    </row>
    <row r="24" s="1" customFormat="1" ht="6.96" customHeight="1">
      <c r="B24" s="24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3"/>
      <c r="BE24" s="34"/>
    </row>
    <row r="25" s="1" customFormat="1" ht="6.96" customHeight="1">
      <c r="B25" s="24"/>
      <c r="C25" s="25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25"/>
      <c r="AQ25" s="25"/>
      <c r="AR25" s="23"/>
      <c r="BE25" s="34"/>
    </row>
    <row r="26" s="2" customFormat="1" ht="25.92" customHeight="1">
      <c r="A26" s="41"/>
      <c r="B26" s="42"/>
      <c r="C26" s="43"/>
      <c r="D26" s="44" t="s">
        <v>38</v>
      </c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5"/>
      <c r="AK26" s="46">
        <f>ROUND(AG54,2)</f>
        <v>0</v>
      </c>
      <c r="AL26" s="45"/>
      <c r="AM26" s="45"/>
      <c r="AN26" s="45"/>
      <c r="AO26" s="45"/>
      <c r="AP26" s="43"/>
      <c r="AQ26" s="43"/>
      <c r="AR26" s="47"/>
      <c r="BE26" s="34"/>
    </row>
    <row r="27" s="2" customFormat="1" ht="6.96" customHeight="1">
      <c r="A27" s="41"/>
      <c r="B27" s="42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43"/>
      <c r="AM27" s="43"/>
      <c r="AN27" s="43"/>
      <c r="AO27" s="43"/>
      <c r="AP27" s="43"/>
      <c r="AQ27" s="43"/>
      <c r="AR27" s="47"/>
      <c r="BE27" s="34"/>
    </row>
    <row r="28" s="2" customFormat="1">
      <c r="A28" s="41"/>
      <c r="B28" s="42"/>
      <c r="C28" s="43"/>
      <c r="D28" s="43"/>
      <c r="E28" s="43"/>
      <c r="F28" s="43"/>
      <c r="G28" s="43"/>
      <c r="H28" s="43"/>
      <c r="I28" s="43"/>
      <c r="J28" s="43"/>
      <c r="K28" s="43"/>
      <c r="L28" s="48" t="s">
        <v>39</v>
      </c>
      <c r="M28" s="48"/>
      <c r="N28" s="48"/>
      <c r="O28" s="48"/>
      <c r="P28" s="48"/>
      <c r="Q28" s="43"/>
      <c r="R28" s="43"/>
      <c r="S28" s="43"/>
      <c r="T28" s="43"/>
      <c r="U28" s="43"/>
      <c r="V28" s="43"/>
      <c r="W28" s="48" t="s">
        <v>40</v>
      </c>
      <c r="X28" s="48"/>
      <c r="Y28" s="48"/>
      <c r="Z28" s="48"/>
      <c r="AA28" s="48"/>
      <c r="AB28" s="48"/>
      <c r="AC28" s="48"/>
      <c r="AD28" s="48"/>
      <c r="AE28" s="48"/>
      <c r="AF28" s="43"/>
      <c r="AG28" s="43"/>
      <c r="AH28" s="43"/>
      <c r="AI28" s="43"/>
      <c r="AJ28" s="43"/>
      <c r="AK28" s="48" t="s">
        <v>41</v>
      </c>
      <c r="AL28" s="48"/>
      <c r="AM28" s="48"/>
      <c r="AN28" s="48"/>
      <c r="AO28" s="48"/>
      <c r="AP28" s="43"/>
      <c r="AQ28" s="43"/>
      <c r="AR28" s="47"/>
      <c r="BE28" s="34"/>
    </row>
    <row r="29" s="3" customFormat="1" ht="14.4" customHeight="1">
      <c r="A29" s="3"/>
      <c r="B29" s="49"/>
      <c r="C29" s="50"/>
      <c r="D29" s="35" t="s">
        <v>42</v>
      </c>
      <c r="E29" s="50"/>
      <c r="F29" s="35" t="s">
        <v>43</v>
      </c>
      <c r="G29" s="50"/>
      <c r="H29" s="50"/>
      <c r="I29" s="50"/>
      <c r="J29" s="50"/>
      <c r="K29" s="50"/>
      <c r="L29" s="51">
        <v>0.20999999999999999</v>
      </c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2">
        <f>ROUND(AZ54, 2)</f>
        <v>0</v>
      </c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  <c r="AJ29" s="50"/>
      <c r="AK29" s="52">
        <f>ROUND(AV54, 2)</f>
        <v>0</v>
      </c>
      <c r="AL29" s="50"/>
      <c r="AM29" s="50"/>
      <c r="AN29" s="50"/>
      <c r="AO29" s="50"/>
      <c r="AP29" s="50"/>
      <c r="AQ29" s="50"/>
      <c r="AR29" s="53"/>
      <c r="BE29" s="54"/>
    </row>
    <row r="30" s="3" customFormat="1" ht="14.4" customHeight="1">
      <c r="A30" s="3"/>
      <c r="B30" s="49"/>
      <c r="C30" s="50"/>
      <c r="D30" s="50"/>
      <c r="E30" s="50"/>
      <c r="F30" s="35" t="s">
        <v>44</v>
      </c>
      <c r="G30" s="50"/>
      <c r="H30" s="50"/>
      <c r="I30" s="50"/>
      <c r="J30" s="50"/>
      <c r="K30" s="50"/>
      <c r="L30" s="51">
        <v>0.12</v>
      </c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2">
        <f>ROUND(BA54, 2)</f>
        <v>0</v>
      </c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2">
        <f>ROUND(AW54, 2)</f>
        <v>0</v>
      </c>
      <c r="AL30" s="50"/>
      <c r="AM30" s="50"/>
      <c r="AN30" s="50"/>
      <c r="AO30" s="50"/>
      <c r="AP30" s="50"/>
      <c r="AQ30" s="50"/>
      <c r="AR30" s="53"/>
      <c r="BE30" s="54"/>
    </row>
    <row r="31" hidden="1" s="3" customFormat="1" ht="14.4" customHeight="1">
      <c r="A31" s="3"/>
      <c r="B31" s="49"/>
      <c r="C31" s="50"/>
      <c r="D31" s="50"/>
      <c r="E31" s="50"/>
      <c r="F31" s="35" t="s">
        <v>45</v>
      </c>
      <c r="G31" s="50"/>
      <c r="H31" s="50"/>
      <c r="I31" s="50"/>
      <c r="J31" s="50"/>
      <c r="K31" s="50"/>
      <c r="L31" s="51">
        <v>0.20999999999999999</v>
      </c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2">
        <f>ROUND(BB54, 2)</f>
        <v>0</v>
      </c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  <c r="AJ31" s="50"/>
      <c r="AK31" s="52">
        <v>0</v>
      </c>
      <c r="AL31" s="50"/>
      <c r="AM31" s="50"/>
      <c r="AN31" s="50"/>
      <c r="AO31" s="50"/>
      <c r="AP31" s="50"/>
      <c r="AQ31" s="50"/>
      <c r="AR31" s="53"/>
      <c r="BE31" s="54"/>
    </row>
    <row r="32" hidden="1" s="3" customFormat="1" ht="14.4" customHeight="1">
      <c r="A32" s="3"/>
      <c r="B32" s="49"/>
      <c r="C32" s="50"/>
      <c r="D32" s="50"/>
      <c r="E32" s="50"/>
      <c r="F32" s="35" t="s">
        <v>46</v>
      </c>
      <c r="G32" s="50"/>
      <c r="H32" s="50"/>
      <c r="I32" s="50"/>
      <c r="J32" s="50"/>
      <c r="K32" s="50"/>
      <c r="L32" s="51">
        <v>0.12</v>
      </c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2">
        <f>ROUND(BC54, 2)</f>
        <v>0</v>
      </c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  <c r="AJ32" s="50"/>
      <c r="AK32" s="52">
        <v>0</v>
      </c>
      <c r="AL32" s="50"/>
      <c r="AM32" s="50"/>
      <c r="AN32" s="50"/>
      <c r="AO32" s="50"/>
      <c r="AP32" s="50"/>
      <c r="AQ32" s="50"/>
      <c r="AR32" s="53"/>
      <c r="BE32" s="54"/>
    </row>
    <row r="33" hidden="1" s="3" customFormat="1" ht="14.4" customHeight="1">
      <c r="A33" s="3"/>
      <c r="B33" s="49"/>
      <c r="C33" s="50"/>
      <c r="D33" s="50"/>
      <c r="E33" s="50"/>
      <c r="F33" s="35" t="s">
        <v>47</v>
      </c>
      <c r="G33" s="50"/>
      <c r="H33" s="50"/>
      <c r="I33" s="50"/>
      <c r="J33" s="50"/>
      <c r="K33" s="50"/>
      <c r="L33" s="51">
        <v>0</v>
      </c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2">
        <f>ROUND(BD54, 2)</f>
        <v>0</v>
      </c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  <c r="AJ33" s="50"/>
      <c r="AK33" s="52">
        <v>0</v>
      </c>
      <c r="AL33" s="50"/>
      <c r="AM33" s="50"/>
      <c r="AN33" s="50"/>
      <c r="AO33" s="50"/>
      <c r="AP33" s="50"/>
      <c r="AQ33" s="50"/>
      <c r="AR33" s="53"/>
      <c r="BE33" s="3"/>
    </row>
    <row r="34" s="2" customFormat="1" ht="6.96" customHeight="1">
      <c r="A34" s="41"/>
      <c r="B34" s="42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/>
      <c r="AM34" s="43"/>
      <c r="AN34" s="43"/>
      <c r="AO34" s="43"/>
      <c r="AP34" s="43"/>
      <c r="AQ34" s="43"/>
      <c r="AR34" s="47"/>
      <c r="BE34" s="41"/>
    </row>
    <row r="35" s="2" customFormat="1" ht="25.92" customHeight="1">
      <c r="A35" s="41"/>
      <c r="B35" s="42"/>
      <c r="C35" s="55"/>
      <c r="D35" s="56" t="s">
        <v>48</v>
      </c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7"/>
      <c r="T35" s="58" t="s">
        <v>49</v>
      </c>
      <c r="U35" s="57"/>
      <c r="V35" s="57"/>
      <c r="W35" s="57"/>
      <c r="X35" s="59" t="s">
        <v>50</v>
      </c>
      <c r="Y35" s="57"/>
      <c r="Z35" s="57"/>
      <c r="AA35" s="57"/>
      <c r="AB35" s="57"/>
      <c r="AC35" s="57"/>
      <c r="AD35" s="57"/>
      <c r="AE35" s="57"/>
      <c r="AF35" s="57"/>
      <c r="AG35" s="57"/>
      <c r="AH35" s="57"/>
      <c r="AI35" s="57"/>
      <c r="AJ35" s="57"/>
      <c r="AK35" s="60">
        <f>SUM(AK26:AK33)</f>
        <v>0</v>
      </c>
      <c r="AL35" s="57"/>
      <c r="AM35" s="57"/>
      <c r="AN35" s="57"/>
      <c r="AO35" s="61"/>
      <c r="AP35" s="55"/>
      <c r="AQ35" s="55"/>
      <c r="AR35" s="47"/>
      <c r="BE35" s="41"/>
    </row>
    <row r="36" s="2" customFormat="1" ht="6.96" customHeight="1">
      <c r="A36" s="41"/>
      <c r="B36" s="42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43"/>
      <c r="AN36" s="43"/>
      <c r="AO36" s="43"/>
      <c r="AP36" s="43"/>
      <c r="AQ36" s="43"/>
      <c r="AR36" s="47"/>
      <c r="BE36" s="41"/>
    </row>
    <row r="37" s="2" customFormat="1" ht="6.96" customHeight="1">
      <c r="A37" s="41"/>
      <c r="B37" s="62"/>
      <c r="C37" s="63"/>
      <c r="D37" s="63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3"/>
      <c r="AA37" s="63"/>
      <c r="AB37" s="63"/>
      <c r="AC37" s="63"/>
      <c r="AD37" s="63"/>
      <c r="AE37" s="63"/>
      <c r="AF37" s="63"/>
      <c r="AG37" s="63"/>
      <c r="AH37" s="63"/>
      <c r="AI37" s="63"/>
      <c r="AJ37" s="63"/>
      <c r="AK37" s="63"/>
      <c r="AL37" s="63"/>
      <c r="AM37" s="63"/>
      <c r="AN37" s="63"/>
      <c r="AO37" s="63"/>
      <c r="AP37" s="63"/>
      <c r="AQ37" s="63"/>
      <c r="AR37" s="47"/>
      <c r="BE37" s="41"/>
    </row>
    <row r="41" s="2" customFormat="1" ht="6.96" customHeight="1">
      <c r="A41" s="41"/>
      <c r="B41" s="64"/>
      <c r="C41" s="65"/>
      <c r="D41" s="65"/>
      <c r="E41" s="65"/>
      <c r="F41" s="65"/>
      <c r="G41" s="65"/>
      <c r="H41" s="65"/>
      <c r="I41" s="65"/>
      <c r="J41" s="65"/>
      <c r="K41" s="65"/>
      <c r="L41" s="65"/>
      <c r="M41" s="65"/>
      <c r="N41" s="65"/>
      <c r="O41" s="65"/>
      <c r="P41" s="65"/>
      <c r="Q41" s="65"/>
      <c r="R41" s="65"/>
      <c r="S41" s="65"/>
      <c r="T41" s="65"/>
      <c r="U41" s="65"/>
      <c r="V41" s="65"/>
      <c r="W41" s="65"/>
      <c r="X41" s="65"/>
      <c r="Y41" s="65"/>
      <c r="Z41" s="65"/>
      <c r="AA41" s="65"/>
      <c r="AB41" s="65"/>
      <c r="AC41" s="65"/>
      <c r="AD41" s="65"/>
      <c r="AE41" s="65"/>
      <c r="AF41" s="65"/>
      <c r="AG41" s="65"/>
      <c r="AH41" s="65"/>
      <c r="AI41" s="65"/>
      <c r="AJ41" s="65"/>
      <c r="AK41" s="65"/>
      <c r="AL41" s="65"/>
      <c r="AM41" s="65"/>
      <c r="AN41" s="65"/>
      <c r="AO41" s="65"/>
      <c r="AP41" s="65"/>
      <c r="AQ41" s="65"/>
      <c r="AR41" s="47"/>
      <c r="BE41" s="41"/>
    </row>
    <row r="42" s="2" customFormat="1" ht="24.96" customHeight="1">
      <c r="A42" s="41"/>
      <c r="B42" s="42"/>
      <c r="C42" s="26" t="s">
        <v>51</v>
      </c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3"/>
      <c r="AH42" s="43"/>
      <c r="AI42" s="43"/>
      <c r="AJ42" s="43"/>
      <c r="AK42" s="43"/>
      <c r="AL42" s="43"/>
      <c r="AM42" s="43"/>
      <c r="AN42" s="43"/>
      <c r="AO42" s="43"/>
      <c r="AP42" s="43"/>
      <c r="AQ42" s="43"/>
      <c r="AR42" s="47"/>
      <c r="BE42" s="41"/>
    </row>
    <row r="43" s="2" customFormat="1" ht="6.96" customHeight="1">
      <c r="A43" s="41"/>
      <c r="B43" s="42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3"/>
      <c r="AJ43" s="43"/>
      <c r="AK43" s="43"/>
      <c r="AL43" s="43"/>
      <c r="AM43" s="43"/>
      <c r="AN43" s="43"/>
      <c r="AO43" s="43"/>
      <c r="AP43" s="43"/>
      <c r="AQ43" s="43"/>
      <c r="AR43" s="47"/>
      <c r="BE43" s="41"/>
    </row>
    <row r="44" s="4" customFormat="1" ht="12" customHeight="1">
      <c r="A44" s="4"/>
      <c r="B44" s="66"/>
      <c r="C44" s="35" t="s">
        <v>13</v>
      </c>
      <c r="D44" s="67"/>
      <c r="E44" s="67"/>
      <c r="F44" s="67"/>
      <c r="G44" s="67"/>
      <c r="H44" s="67"/>
      <c r="I44" s="67"/>
      <c r="J44" s="67"/>
      <c r="K44" s="67"/>
      <c r="L44" s="67" t="str">
        <f>K5</f>
        <v>24-SO008</v>
      </c>
      <c r="M44" s="67"/>
      <c r="N44" s="67"/>
      <c r="O44" s="67"/>
      <c r="P44" s="67"/>
      <c r="Q44" s="67"/>
      <c r="R44" s="67"/>
      <c r="S44" s="67"/>
      <c r="T44" s="67"/>
      <c r="U44" s="67"/>
      <c r="V44" s="67"/>
      <c r="W44" s="67"/>
      <c r="X44" s="67"/>
      <c r="Y44" s="67"/>
      <c r="Z44" s="67"/>
      <c r="AA44" s="67"/>
      <c r="AB44" s="67"/>
      <c r="AC44" s="67"/>
      <c r="AD44" s="67"/>
      <c r="AE44" s="67"/>
      <c r="AF44" s="67"/>
      <c r="AG44" s="67"/>
      <c r="AH44" s="67"/>
      <c r="AI44" s="67"/>
      <c r="AJ44" s="67"/>
      <c r="AK44" s="67"/>
      <c r="AL44" s="67"/>
      <c r="AM44" s="67"/>
      <c r="AN44" s="67"/>
      <c r="AO44" s="67"/>
      <c r="AP44" s="67"/>
      <c r="AQ44" s="67"/>
      <c r="AR44" s="68"/>
      <c r="BE44" s="4"/>
    </row>
    <row r="45" s="5" customFormat="1" ht="36.96" customHeight="1">
      <c r="A45" s="5"/>
      <c r="B45" s="69"/>
      <c r="C45" s="70" t="s">
        <v>16</v>
      </c>
      <c r="D45" s="71"/>
      <c r="E45" s="71"/>
      <c r="F45" s="71"/>
      <c r="G45" s="71"/>
      <c r="H45" s="71"/>
      <c r="I45" s="71"/>
      <c r="J45" s="71"/>
      <c r="K45" s="71"/>
      <c r="L45" s="72" t="str">
        <f>K6</f>
        <v>Sportovní areál u Červených domků Hodoním</v>
      </c>
      <c r="M45" s="71"/>
      <c r="N45" s="71"/>
      <c r="O45" s="71"/>
      <c r="P45" s="71"/>
      <c r="Q45" s="71"/>
      <c r="R45" s="71"/>
      <c r="S45" s="71"/>
      <c r="T45" s="71"/>
      <c r="U45" s="71"/>
      <c r="V45" s="71"/>
      <c r="W45" s="71"/>
      <c r="X45" s="71"/>
      <c r="Y45" s="71"/>
      <c r="Z45" s="71"/>
      <c r="AA45" s="71"/>
      <c r="AB45" s="71"/>
      <c r="AC45" s="71"/>
      <c r="AD45" s="71"/>
      <c r="AE45" s="71"/>
      <c r="AF45" s="71"/>
      <c r="AG45" s="71"/>
      <c r="AH45" s="71"/>
      <c r="AI45" s="71"/>
      <c r="AJ45" s="71"/>
      <c r="AK45" s="71"/>
      <c r="AL45" s="71"/>
      <c r="AM45" s="71"/>
      <c r="AN45" s="71"/>
      <c r="AO45" s="71"/>
      <c r="AP45" s="71"/>
      <c r="AQ45" s="71"/>
      <c r="AR45" s="73"/>
      <c r="BE45" s="5"/>
    </row>
    <row r="46" s="2" customFormat="1" ht="6.96" customHeight="1">
      <c r="A46" s="41"/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43"/>
      <c r="AF46" s="43"/>
      <c r="AG46" s="43"/>
      <c r="AH46" s="43"/>
      <c r="AI46" s="43"/>
      <c r="AJ46" s="43"/>
      <c r="AK46" s="43"/>
      <c r="AL46" s="43"/>
      <c r="AM46" s="43"/>
      <c r="AN46" s="43"/>
      <c r="AO46" s="43"/>
      <c r="AP46" s="43"/>
      <c r="AQ46" s="43"/>
      <c r="AR46" s="47"/>
      <c r="BE46" s="41"/>
    </row>
    <row r="47" s="2" customFormat="1" ht="12" customHeight="1">
      <c r="A47" s="41"/>
      <c r="B47" s="42"/>
      <c r="C47" s="35" t="s">
        <v>21</v>
      </c>
      <c r="D47" s="43"/>
      <c r="E47" s="43"/>
      <c r="F47" s="43"/>
      <c r="G47" s="43"/>
      <c r="H47" s="43"/>
      <c r="I47" s="43"/>
      <c r="J47" s="43"/>
      <c r="K47" s="43"/>
      <c r="L47" s="74" t="str">
        <f>IF(K8="","",K8)</f>
        <v>Hodonín</v>
      </c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  <c r="AG47" s="43"/>
      <c r="AH47" s="43"/>
      <c r="AI47" s="35" t="s">
        <v>23</v>
      </c>
      <c r="AJ47" s="43"/>
      <c r="AK47" s="43"/>
      <c r="AL47" s="43"/>
      <c r="AM47" s="75" t="str">
        <f>IF(AN8= "","",AN8)</f>
        <v>15. 1. 2024</v>
      </c>
      <c r="AN47" s="75"/>
      <c r="AO47" s="43"/>
      <c r="AP47" s="43"/>
      <c r="AQ47" s="43"/>
      <c r="AR47" s="47"/>
      <c r="BE47" s="41"/>
    </row>
    <row r="48" s="2" customFormat="1" ht="6.96" customHeight="1">
      <c r="A48" s="41"/>
      <c r="B48" s="42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43"/>
      <c r="AF48" s="43"/>
      <c r="AG48" s="43"/>
      <c r="AH48" s="43"/>
      <c r="AI48" s="43"/>
      <c r="AJ48" s="43"/>
      <c r="AK48" s="43"/>
      <c r="AL48" s="43"/>
      <c r="AM48" s="43"/>
      <c r="AN48" s="43"/>
      <c r="AO48" s="43"/>
      <c r="AP48" s="43"/>
      <c r="AQ48" s="43"/>
      <c r="AR48" s="47"/>
      <c r="BE48" s="41"/>
    </row>
    <row r="49" s="2" customFormat="1" ht="25.65" customHeight="1">
      <c r="A49" s="41"/>
      <c r="B49" s="42"/>
      <c r="C49" s="35" t="s">
        <v>25</v>
      </c>
      <c r="D49" s="43"/>
      <c r="E49" s="43"/>
      <c r="F49" s="43"/>
      <c r="G49" s="43"/>
      <c r="H49" s="43"/>
      <c r="I49" s="43"/>
      <c r="J49" s="43"/>
      <c r="K49" s="43"/>
      <c r="L49" s="67" t="str">
        <f>IF(E11= "","",E11)</f>
        <v>Město Hodonín</v>
      </c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  <c r="AH49" s="43"/>
      <c r="AI49" s="35" t="s">
        <v>31</v>
      </c>
      <c r="AJ49" s="43"/>
      <c r="AK49" s="43"/>
      <c r="AL49" s="43"/>
      <c r="AM49" s="76" t="str">
        <f>IF(E17="","",E17)</f>
        <v>PROAM ARCHITEKTI s.r.o., Brno</v>
      </c>
      <c r="AN49" s="67"/>
      <c r="AO49" s="67"/>
      <c r="AP49" s="67"/>
      <c r="AQ49" s="43"/>
      <c r="AR49" s="47"/>
      <c r="AS49" s="77" t="s">
        <v>52</v>
      </c>
      <c r="AT49" s="78"/>
      <c r="AU49" s="79"/>
      <c r="AV49" s="79"/>
      <c r="AW49" s="79"/>
      <c r="AX49" s="79"/>
      <c r="AY49" s="79"/>
      <c r="AZ49" s="79"/>
      <c r="BA49" s="79"/>
      <c r="BB49" s="79"/>
      <c r="BC49" s="79"/>
      <c r="BD49" s="80"/>
      <c r="BE49" s="41"/>
    </row>
    <row r="50" s="2" customFormat="1" ht="15.15" customHeight="1">
      <c r="A50" s="41"/>
      <c r="B50" s="42"/>
      <c r="C50" s="35" t="s">
        <v>29</v>
      </c>
      <c r="D50" s="43"/>
      <c r="E50" s="43"/>
      <c r="F50" s="43"/>
      <c r="G50" s="43"/>
      <c r="H50" s="43"/>
      <c r="I50" s="43"/>
      <c r="J50" s="43"/>
      <c r="K50" s="43"/>
      <c r="L50" s="67" t="str">
        <f>IF(E14= "Vyplň údaj","",E14)</f>
        <v/>
      </c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  <c r="AG50" s="43"/>
      <c r="AH50" s="43"/>
      <c r="AI50" s="35" t="s">
        <v>34</v>
      </c>
      <c r="AJ50" s="43"/>
      <c r="AK50" s="43"/>
      <c r="AL50" s="43"/>
      <c r="AM50" s="76" t="str">
        <f>IF(E20="","",E20)</f>
        <v xml:space="preserve"> </v>
      </c>
      <c r="AN50" s="67"/>
      <c r="AO50" s="67"/>
      <c r="AP50" s="67"/>
      <c r="AQ50" s="43"/>
      <c r="AR50" s="47"/>
      <c r="AS50" s="81"/>
      <c r="AT50" s="82"/>
      <c r="AU50" s="83"/>
      <c r="AV50" s="83"/>
      <c r="AW50" s="83"/>
      <c r="AX50" s="83"/>
      <c r="AY50" s="83"/>
      <c r="AZ50" s="83"/>
      <c r="BA50" s="83"/>
      <c r="BB50" s="83"/>
      <c r="BC50" s="83"/>
      <c r="BD50" s="84"/>
      <c r="BE50" s="41"/>
    </row>
    <row r="51" s="2" customFormat="1" ht="10.8" customHeight="1">
      <c r="A51" s="41"/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43"/>
      <c r="AF51" s="43"/>
      <c r="AG51" s="43"/>
      <c r="AH51" s="43"/>
      <c r="AI51" s="43"/>
      <c r="AJ51" s="43"/>
      <c r="AK51" s="43"/>
      <c r="AL51" s="43"/>
      <c r="AM51" s="43"/>
      <c r="AN51" s="43"/>
      <c r="AO51" s="43"/>
      <c r="AP51" s="43"/>
      <c r="AQ51" s="43"/>
      <c r="AR51" s="47"/>
      <c r="AS51" s="85"/>
      <c r="AT51" s="86"/>
      <c r="AU51" s="87"/>
      <c r="AV51" s="87"/>
      <c r="AW51" s="87"/>
      <c r="AX51" s="87"/>
      <c r="AY51" s="87"/>
      <c r="AZ51" s="87"/>
      <c r="BA51" s="87"/>
      <c r="BB51" s="87"/>
      <c r="BC51" s="87"/>
      <c r="BD51" s="88"/>
      <c r="BE51" s="41"/>
    </row>
    <row r="52" s="2" customFormat="1" ht="29.28" customHeight="1">
      <c r="A52" s="41"/>
      <c r="B52" s="42"/>
      <c r="C52" s="89" t="s">
        <v>53</v>
      </c>
      <c r="D52" s="90"/>
      <c r="E52" s="90"/>
      <c r="F52" s="90"/>
      <c r="G52" s="90"/>
      <c r="H52" s="91"/>
      <c r="I52" s="92" t="s">
        <v>54</v>
      </c>
      <c r="J52" s="90"/>
      <c r="K52" s="90"/>
      <c r="L52" s="90"/>
      <c r="M52" s="90"/>
      <c r="N52" s="90"/>
      <c r="O52" s="90"/>
      <c r="P52" s="90"/>
      <c r="Q52" s="90"/>
      <c r="R52" s="90"/>
      <c r="S52" s="90"/>
      <c r="T52" s="90"/>
      <c r="U52" s="90"/>
      <c r="V52" s="90"/>
      <c r="W52" s="90"/>
      <c r="X52" s="90"/>
      <c r="Y52" s="90"/>
      <c r="Z52" s="90"/>
      <c r="AA52" s="90"/>
      <c r="AB52" s="90"/>
      <c r="AC52" s="90"/>
      <c r="AD52" s="90"/>
      <c r="AE52" s="90"/>
      <c r="AF52" s="90"/>
      <c r="AG52" s="93" t="s">
        <v>55</v>
      </c>
      <c r="AH52" s="90"/>
      <c r="AI52" s="90"/>
      <c r="AJ52" s="90"/>
      <c r="AK52" s="90"/>
      <c r="AL52" s="90"/>
      <c r="AM52" s="90"/>
      <c r="AN52" s="92" t="s">
        <v>56</v>
      </c>
      <c r="AO52" s="90"/>
      <c r="AP52" s="90"/>
      <c r="AQ52" s="94" t="s">
        <v>57</v>
      </c>
      <c r="AR52" s="47"/>
      <c r="AS52" s="95" t="s">
        <v>58</v>
      </c>
      <c r="AT52" s="96" t="s">
        <v>59</v>
      </c>
      <c r="AU52" s="96" t="s">
        <v>60</v>
      </c>
      <c r="AV52" s="96" t="s">
        <v>61</v>
      </c>
      <c r="AW52" s="96" t="s">
        <v>62</v>
      </c>
      <c r="AX52" s="96" t="s">
        <v>63</v>
      </c>
      <c r="AY52" s="96" t="s">
        <v>64</v>
      </c>
      <c r="AZ52" s="96" t="s">
        <v>65</v>
      </c>
      <c r="BA52" s="96" t="s">
        <v>66</v>
      </c>
      <c r="BB52" s="96" t="s">
        <v>67</v>
      </c>
      <c r="BC52" s="96" t="s">
        <v>68</v>
      </c>
      <c r="BD52" s="97" t="s">
        <v>69</v>
      </c>
      <c r="BE52" s="41"/>
    </row>
    <row r="53" s="2" customFormat="1" ht="10.8" customHeight="1">
      <c r="A53" s="41"/>
      <c r="B53" s="42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3"/>
      <c r="AF53" s="43"/>
      <c r="AG53" s="43"/>
      <c r="AH53" s="43"/>
      <c r="AI53" s="43"/>
      <c r="AJ53" s="43"/>
      <c r="AK53" s="43"/>
      <c r="AL53" s="43"/>
      <c r="AM53" s="43"/>
      <c r="AN53" s="43"/>
      <c r="AO53" s="43"/>
      <c r="AP53" s="43"/>
      <c r="AQ53" s="43"/>
      <c r="AR53" s="47"/>
      <c r="AS53" s="98"/>
      <c r="AT53" s="99"/>
      <c r="AU53" s="99"/>
      <c r="AV53" s="99"/>
      <c r="AW53" s="99"/>
      <c r="AX53" s="99"/>
      <c r="AY53" s="99"/>
      <c r="AZ53" s="99"/>
      <c r="BA53" s="99"/>
      <c r="BB53" s="99"/>
      <c r="BC53" s="99"/>
      <c r="BD53" s="100"/>
      <c r="BE53" s="41"/>
    </row>
    <row r="54" s="6" customFormat="1" ht="32.4" customHeight="1">
      <c r="A54" s="6"/>
      <c r="B54" s="101"/>
      <c r="C54" s="102" t="s">
        <v>70</v>
      </c>
      <c r="D54" s="103"/>
      <c r="E54" s="103"/>
      <c r="F54" s="103"/>
      <c r="G54" s="103"/>
      <c r="H54" s="103"/>
      <c r="I54" s="103"/>
      <c r="J54" s="103"/>
      <c r="K54" s="103"/>
      <c r="L54" s="103"/>
      <c r="M54" s="103"/>
      <c r="N54" s="103"/>
      <c r="O54" s="103"/>
      <c r="P54" s="103"/>
      <c r="Q54" s="103"/>
      <c r="R54" s="103"/>
      <c r="S54" s="103"/>
      <c r="T54" s="103"/>
      <c r="U54" s="103"/>
      <c r="V54" s="103"/>
      <c r="W54" s="103"/>
      <c r="X54" s="103"/>
      <c r="Y54" s="103"/>
      <c r="Z54" s="103"/>
      <c r="AA54" s="103"/>
      <c r="AB54" s="103"/>
      <c r="AC54" s="103"/>
      <c r="AD54" s="103"/>
      <c r="AE54" s="103"/>
      <c r="AF54" s="103"/>
      <c r="AG54" s="104">
        <f>ROUND(AG55+AG56+SUM(AG58:AG60),2)</f>
        <v>0</v>
      </c>
      <c r="AH54" s="104"/>
      <c r="AI54" s="104"/>
      <c r="AJ54" s="104"/>
      <c r="AK54" s="104"/>
      <c r="AL54" s="104"/>
      <c r="AM54" s="104"/>
      <c r="AN54" s="105">
        <f>SUM(AG54,AT54)</f>
        <v>0</v>
      </c>
      <c r="AO54" s="105"/>
      <c r="AP54" s="105"/>
      <c r="AQ54" s="106" t="s">
        <v>19</v>
      </c>
      <c r="AR54" s="107"/>
      <c r="AS54" s="108">
        <f>ROUND(AS55+AS56+SUM(AS58:AS60),2)</f>
        <v>0</v>
      </c>
      <c r="AT54" s="109">
        <f>ROUND(SUM(AV54:AW54),2)</f>
        <v>0</v>
      </c>
      <c r="AU54" s="110">
        <f>ROUND(AU55+AU56+SUM(AU58:AU60),5)</f>
        <v>0</v>
      </c>
      <c r="AV54" s="109">
        <f>ROUND(AZ54*L29,2)</f>
        <v>0</v>
      </c>
      <c r="AW54" s="109">
        <f>ROUND(BA54*L30,2)</f>
        <v>0</v>
      </c>
      <c r="AX54" s="109">
        <f>ROUND(BB54*L29,2)</f>
        <v>0</v>
      </c>
      <c r="AY54" s="109">
        <f>ROUND(BC54*L30,2)</f>
        <v>0</v>
      </c>
      <c r="AZ54" s="109">
        <f>ROUND(AZ55+AZ56+SUM(AZ58:AZ60),2)</f>
        <v>0</v>
      </c>
      <c r="BA54" s="109">
        <f>ROUND(BA55+BA56+SUM(BA58:BA60),2)</f>
        <v>0</v>
      </c>
      <c r="BB54" s="109">
        <f>ROUND(BB55+BB56+SUM(BB58:BB60),2)</f>
        <v>0</v>
      </c>
      <c r="BC54" s="109">
        <f>ROUND(BC55+BC56+SUM(BC58:BC60),2)</f>
        <v>0</v>
      </c>
      <c r="BD54" s="111">
        <f>ROUND(BD55+BD56+SUM(BD58:BD60),2)</f>
        <v>0</v>
      </c>
      <c r="BE54" s="6"/>
      <c r="BS54" s="112" t="s">
        <v>71</v>
      </c>
      <c r="BT54" s="112" t="s">
        <v>72</v>
      </c>
      <c r="BU54" s="113" t="s">
        <v>73</v>
      </c>
      <c r="BV54" s="112" t="s">
        <v>74</v>
      </c>
      <c r="BW54" s="112" t="s">
        <v>5</v>
      </c>
      <c r="BX54" s="112" t="s">
        <v>75</v>
      </c>
      <c r="CL54" s="112" t="s">
        <v>19</v>
      </c>
    </row>
    <row r="55" s="7" customFormat="1" ht="24.75" customHeight="1">
      <c r="A55" s="114" t="s">
        <v>76</v>
      </c>
      <c r="B55" s="115"/>
      <c r="C55" s="116"/>
      <c r="D55" s="117" t="s">
        <v>77</v>
      </c>
      <c r="E55" s="117"/>
      <c r="F55" s="117"/>
      <c r="G55" s="117"/>
      <c r="H55" s="117"/>
      <c r="I55" s="118"/>
      <c r="J55" s="117" t="s">
        <v>78</v>
      </c>
      <c r="K55" s="117"/>
      <c r="L55" s="117"/>
      <c r="M55" s="117"/>
      <c r="N55" s="117"/>
      <c r="O55" s="117"/>
      <c r="P55" s="117"/>
      <c r="Q55" s="117"/>
      <c r="R55" s="117"/>
      <c r="S55" s="117"/>
      <c r="T55" s="117"/>
      <c r="U55" s="117"/>
      <c r="V55" s="117"/>
      <c r="W55" s="117"/>
      <c r="X55" s="117"/>
      <c r="Y55" s="117"/>
      <c r="Z55" s="117"/>
      <c r="AA55" s="117"/>
      <c r="AB55" s="117"/>
      <c r="AC55" s="117"/>
      <c r="AD55" s="117"/>
      <c r="AE55" s="117"/>
      <c r="AF55" s="117"/>
      <c r="AG55" s="119">
        <f>'24-SO008.1 - IO I.01  Pří...'!J30</f>
        <v>0</v>
      </c>
      <c r="AH55" s="118"/>
      <c r="AI55" s="118"/>
      <c r="AJ55" s="118"/>
      <c r="AK55" s="118"/>
      <c r="AL55" s="118"/>
      <c r="AM55" s="118"/>
      <c r="AN55" s="119">
        <f>SUM(AG55,AT55)</f>
        <v>0</v>
      </c>
      <c r="AO55" s="118"/>
      <c r="AP55" s="118"/>
      <c r="AQ55" s="120" t="s">
        <v>79</v>
      </c>
      <c r="AR55" s="121"/>
      <c r="AS55" s="122">
        <v>0</v>
      </c>
      <c r="AT55" s="123">
        <f>ROUND(SUM(AV55:AW55),2)</f>
        <v>0</v>
      </c>
      <c r="AU55" s="124">
        <f>'24-SO008.1 - IO I.01  Pří...'!P83</f>
        <v>0</v>
      </c>
      <c r="AV55" s="123">
        <f>'24-SO008.1 - IO I.01  Pří...'!J33</f>
        <v>0</v>
      </c>
      <c r="AW55" s="123">
        <f>'24-SO008.1 - IO I.01  Pří...'!J34</f>
        <v>0</v>
      </c>
      <c r="AX55" s="123">
        <f>'24-SO008.1 - IO I.01  Pří...'!J35</f>
        <v>0</v>
      </c>
      <c r="AY55" s="123">
        <f>'24-SO008.1 - IO I.01  Pří...'!J36</f>
        <v>0</v>
      </c>
      <c r="AZ55" s="123">
        <f>'24-SO008.1 - IO I.01  Pří...'!F33</f>
        <v>0</v>
      </c>
      <c r="BA55" s="123">
        <f>'24-SO008.1 - IO I.01  Pří...'!F34</f>
        <v>0</v>
      </c>
      <c r="BB55" s="123">
        <f>'24-SO008.1 - IO I.01  Pří...'!F35</f>
        <v>0</v>
      </c>
      <c r="BC55" s="123">
        <f>'24-SO008.1 - IO I.01  Pří...'!F36</f>
        <v>0</v>
      </c>
      <c r="BD55" s="125">
        <f>'24-SO008.1 - IO I.01  Pří...'!F37</f>
        <v>0</v>
      </c>
      <c r="BE55" s="7"/>
      <c r="BT55" s="126" t="s">
        <v>80</v>
      </c>
      <c r="BV55" s="126" t="s">
        <v>74</v>
      </c>
      <c r="BW55" s="126" t="s">
        <v>81</v>
      </c>
      <c r="BX55" s="126" t="s">
        <v>5</v>
      </c>
      <c r="CL55" s="126" t="s">
        <v>19</v>
      </c>
      <c r="CM55" s="126" t="s">
        <v>82</v>
      </c>
    </row>
    <row r="56" s="7" customFormat="1" ht="24.75" customHeight="1">
      <c r="A56" s="7"/>
      <c r="B56" s="115"/>
      <c r="C56" s="116"/>
      <c r="D56" s="117" t="s">
        <v>83</v>
      </c>
      <c r="E56" s="117"/>
      <c r="F56" s="117"/>
      <c r="G56" s="117"/>
      <c r="H56" s="117"/>
      <c r="I56" s="118"/>
      <c r="J56" s="117" t="s">
        <v>84</v>
      </c>
      <c r="K56" s="117"/>
      <c r="L56" s="117"/>
      <c r="M56" s="117"/>
      <c r="N56" s="117"/>
      <c r="O56" s="117"/>
      <c r="P56" s="117"/>
      <c r="Q56" s="117"/>
      <c r="R56" s="117"/>
      <c r="S56" s="117"/>
      <c r="T56" s="117"/>
      <c r="U56" s="117"/>
      <c r="V56" s="117"/>
      <c r="W56" s="117"/>
      <c r="X56" s="117"/>
      <c r="Y56" s="117"/>
      <c r="Z56" s="117"/>
      <c r="AA56" s="117"/>
      <c r="AB56" s="117"/>
      <c r="AC56" s="117"/>
      <c r="AD56" s="117"/>
      <c r="AE56" s="117"/>
      <c r="AF56" s="117"/>
      <c r="AG56" s="127">
        <f>ROUND(AG57,2)</f>
        <v>0</v>
      </c>
      <c r="AH56" s="118"/>
      <c r="AI56" s="118"/>
      <c r="AJ56" s="118"/>
      <c r="AK56" s="118"/>
      <c r="AL56" s="118"/>
      <c r="AM56" s="118"/>
      <c r="AN56" s="119">
        <f>SUM(AG56,AT56)</f>
        <v>0</v>
      </c>
      <c r="AO56" s="118"/>
      <c r="AP56" s="118"/>
      <c r="AQ56" s="120" t="s">
        <v>79</v>
      </c>
      <c r="AR56" s="121"/>
      <c r="AS56" s="122">
        <f>ROUND(AS57,2)</f>
        <v>0</v>
      </c>
      <c r="AT56" s="123">
        <f>ROUND(SUM(AV56:AW56),2)</f>
        <v>0</v>
      </c>
      <c r="AU56" s="124">
        <f>ROUND(AU57,5)</f>
        <v>0</v>
      </c>
      <c r="AV56" s="123">
        <f>ROUND(AZ56*L29,2)</f>
        <v>0</v>
      </c>
      <c r="AW56" s="123">
        <f>ROUND(BA56*L30,2)</f>
        <v>0</v>
      </c>
      <c r="AX56" s="123">
        <f>ROUND(BB56*L29,2)</f>
        <v>0</v>
      </c>
      <c r="AY56" s="123">
        <f>ROUND(BC56*L30,2)</f>
        <v>0</v>
      </c>
      <c r="AZ56" s="123">
        <f>ROUND(AZ57,2)</f>
        <v>0</v>
      </c>
      <c r="BA56" s="123">
        <f>ROUND(BA57,2)</f>
        <v>0</v>
      </c>
      <c r="BB56" s="123">
        <f>ROUND(BB57,2)</f>
        <v>0</v>
      </c>
      <c r="BC56" s="123">
        <f>ROUND(BC57,2)</f>
        <v>0</v>
      </c>
      <c r="BD56" s="125">
        <f>ROUND(BD57,2)</f>
        <v>0</v>
      </c>
      <c r="BE56" s="7"/>
      <c r="BS56" s="126" t="s">
        <v>71</v>
      </c>
      <c r="BT56" s="126" t="s">
        <v>80</v>
      </c>
      <c r="BU56" s="126" t="s">
        <v>73</v>
      </c>
      <c r="BV56" s="126" t="s">
        <v>74</v>
      </c>
      <c r="BW56" s="126" t="s">
        <v>85</v>
      </c>
      <c r="BX56" s="126" t="s">
        <v>5</v>
      </c>
      <c r="CL56" s="126" t="s">
        <v>19</v>
      </c>
      <c r="CM56" s="126" t="s">
        <v>82</v>
      </c>
    </row>
    <row r="57" s="4" customFormat="1" ht="35.25" customHeight="1">
      <c r="A57" s="114" t="s">
        <v>76</v>
      </c>
      <c r="B57" s="66"/>
      <c r="C57" s="128"/>
      <c r="D57" s="128"/>
      <c r="E57" s="129" t="s">
        <v>86</v>
      </c>
      <c r="F57" s="129"/>
      <c r="G57" s="129"/>
      <c r="H57" s="129"/>
      <c r="I57" s="129"/>
      <c r="J57" s="128"/>
      <c r="K57" s="129" t="s">
        <v>87</v>
      </c>
      <c r="L57" s="129"/>
      <c r="M57" s="129"/>
      <c r="N57" s="129"/>
      <c r="O57" s="129"/>
      <c r="P57" s="129"/>
      <c r="Q57" s="129"/>
      <c r="R57" s="129"/>
      <c r="S57" s="129"/>
      <c r="T57" s="129"/>
      <c r="U57" s="129"/>
      <c r="V57" s="129"/>
      <c r="W57" s="129"/>
      <c r="X57" s="129"/>
      <c r="Y57" s="129"/>
      <c r="Z57" s="129"/>
      <c r="AA57" s="129"/>
      <c r="AB57" s="129"/>
      <c r="AC57" s="129"/>
      <c r="AD57" s="129"/>
      <c r="AE57" s="129"/>
      <c r="AF57" s="129"/>
      <c r="AG57" s="130">
        <f>'24-SO008.1-01 - D.1.1 Arc...'!J32</f>
        <v>0</v>
      </c>
      <c r="AH57" s="128"/>
      <c r="AI57" s="128"/>
      <c r="AJ57" s="128"/>
      <c r="AK57" s="128"/>
      <c r="AL57" s="128"/>
      <c r="AM57" s="128"/>
      <c r="AN57" s="130">
        <f>SUM(AG57,AT57)</f>
        <v>0</v>
      </c>
      <c r="AO57" s="128"/>
      <c r="AP57" s="128"/>
      <c r="AQ57" s="131" t="s">
        <v>88</v>
      </c>
      <c r="AR57" s="68"/>
      <c r="AS57" s="132">
        <v>0</v>
      </c>
      <c r="AT57" s="133">
        <f>ROUND(SUM(AV57:AW57),2)</f>
        <v>0</v>
      </c>
      <c r="AU57" s="134">
        <f>'24-SO008.1-01 - D.1.1 Arc...'!P93</f>
        <v>0</v>
      </c>
      <c r="AV57" s="133">
        <f>'24-SO008.1-01 - D.1.1 Arc...'!J35</f>
        <v>0</v>
      </c>
      <c r="AW57" s="133">
        <f>'24-SO008.1-01 - D.1.1 Arc...'!J36</f>
        <v>0</v>
      </c>
      <c r="AX57" s="133">
        <f>'24-SO008.1-01 - D.1.1 Arc...'!J37</f>
        <v>0</v>
      </c>
      <c r="AY57" s="133">
        <f>'24-SO008.1-01 - D.1.1 Arc...'!J38</f>
        <v>0</v>
      </c>
      <c r="AZ57" s="133">
        <f>'24-SO008.1-01 - D.1.1 Arc...'!F35</f>
        <v>0</v>
      </c>
      <c r="BA57" s="133">
        <f>'24-SO008.1-01 - D.1.1 Arc...'!F36</f>
        <v>0</v>
      </c>
      <c r="BB57" s="133">
        <f>'24-SO008.1-01 - D.1.1 Arc...'!F37</f>
        <v>0</v>
      </c>
      <c r="BC57" s="133">
        <f>'24-SO008.1-01 - D.1.1 Arc...'!F38</f>
        <v>0</v>
      </c>
      <c r="BD57" s="135">
        <f>'24-SO008.1-01 - D.1.1 Arc...'!F39</f>
        <v>0</v>
      </c>
      <c r="BE57" s="4"/>
      <c r="BT57" s="136" t="s">
        <v>82</v>
      </c>
      <c r="BV57" s="136" t="s">
        <v>74</v>
      </c>
      <c r="BW57" s="136" t="s">
        <v>89</v>
      </c>
      <c r="BX57" s="136" t="s">
        <v>85</v>
      </c>
      <c r="CL57" s="136" t="s">
        <v>19</v>
      </c>
    </row>
    <row r="58" s="7" customFormat="1" ht="24.75" customHeight="1">
      <c r="A58" s="114" t="s">
        <v>76</v>
      </c>
      <c r="B58" s="115"/>
      <c r="C58" s="116"/>
      <c r="D58" s="117" t="s">
        <v>90</v>
      </c>
      <c r="E58" s="117"/>
      <c r="F58" s="117"/>
      <c r="G58" s="117"/>
      <c r="H58" s="117"/>
      <c r="I58" s="118"/>
      <c r="J58" s="117" t="s">
        <v>91</v>
      </c>
      <c r="K58" s="117"/>
      <c r="L58" s="117"/>
      <c r="M58" s="117"/>
      <c r="N58" s="117"/>
      <c r="O58" s="117"/>
      <c r="P58" s="117"/>
      <c r="Q58" s="117"/>
      <c r="R58" s="117"/>
      <c r="S58" s="117"/>
      <c r="T58" s="117"/>
      <c r="U58" s="117"/>
      <c r="V58" s="117"/>
      <c r="W58" s="117"/>
      <c r="X58" s="117"/>
      <c r="Y58" s="117"/>
      <c r="Z58" s="117"/>
      <c r="AA58" s="117"/>
      <c r="AB58" s="117"/>
      <c r="AC58" s="117"/>
      <c r="AD58" s="117"/>
      <c r="AE58" s="117"/>
      <c r="AF58" s="117"/>
      <c r="AG58" s="119">
        <f>'24-SO008.3 - IO I.201 Are...'!J30</f>
        <v>0</v>
      </c>
      <c r="AH58" s="118"/>
      <c r="AI58" s="118"/>
      <c r="AJ58" s="118"/>
      <c r="AK58" s="118"/>
      <c r="AL58" s="118"/>
      <c r="AM58" s="118"/>
      <c r="AN58" s="119">
        <f>SUM(AG58,AT58)</f>
        <v>0</v>
      </c>
      <c r="AO58" s="118"/>
      <c r="AP58" s="118"/>
      <c r="AQ58" s="120" t="s">
        <v>92</v>
      </c>
      <c r="AR58" s="121"/>
      <c r="AS58" s="122">
        <v>0</v>
      </c>
      <c r="AT58" s="123">
        <f>ROUND(SUM(AV58:AW58),2)</f>
        <v>0</v>
      </c>
      <c r="AU58" s="124">
        <f>'24-SO008.3 - IO I.201 Are...'!P93</f>
        <v>0</v>
      </c>
      <c r="AV58" s="123">
        <f>'24-SO008.3 - IO I.201 Are...'!J33</f>
        <v>0</v>
      </c>
      <c r="AW58" s="123">
        <f>'24-SO008.3 - IO I.201 Are...'!J34</f>
        <v>0</v>
      </c>
      <c r="AX58" s="123">
        <f>'24-SO008.3 - IO I.201 Are...'!J35</f>
        <v>0</v>
      </c>
      <c r="AY58" s="123">
        <f>'24-SO008.3 - IO I.201 Are...'!J36</f>
        <v>0</v>
      </c>
      <c r="AZ58" s="123">
        <f>'24-SO008.3 - IO I.201 Are...'!F33</f>
        <v>0</v>
      </c>
      <c r="BA58" s="123">
        <f>'24-SO008.3 - IO I.201 Are...'!F34</f>
        <v>0</v>
      </c>
      <c r="BB58" s="123">
        <f>'24-SO008.3 - IO I.201 Are...'!F35</f>
        <v>0</v>
      </c>
      <c r="BC58" s="123">
        <f>'24-SO008.3 - IO I.201 Are...'!F36</f>
        <v>0</v>
      </c>
      <c r="BD58" s="125">
        <f>'24-SO008.3 - IO I.201 Are...'!F37</f>
        <v>0</v>
      </c>
      <c r="BE58" s="7"/>
      <c r="BT58" s="126" t="s">
        <v>80</v>
      </c>
      <c r="BV58" s="126" t="s">
        <v>74</v>
      </c>
      <c r="BW58" s="126" t="s">
        <v>93</v>
      </c>
      <c r="BX58" s="126" t="s">
        <v>5</v>
      </c>
      <c r="CL58" s="126" t="s">
        <v>19</v>
      </c>
      <c r="CM58" s="126" t="s">
        <v>82</v>
      </c>
    </row>
    <row r="59" s="7" customFormat="1" ht="24.75" customHeight="1">
      <c r="A59" s="114" t="s">
        <v>76</v>
      </c>
      <c r="B59" s="115"/>
      <c r="C59" s="116"/>
      <c r="D59" s="117" t="s">
        <v>94</v>
      </c>
      <c r="E59" s="117"/>
      <c r="F59" s="117"/>
      <c r="G59" s="117"/>
      <c r="H59" s="117"/>
      <c r="I59" s="118"/>
      <c r="J59" s="117" t="s">
        <v>95</v>
      </c>
      <c r="K59" s="117"/>
      <c r="L59" s="117"/>
      <c r="M59" s="117"/>
      <c r="N59" s="117"/>
      <c r="O59" s="117"/>
      <c r="P59" s="117"/>
      <c r="Q59" s="117"/>
      <c r="R59" s="117"/>
      <c r="S59" s="117"/>
      <c r="T59" s="117"/>
      <c r="U59" s="117"/>
      <c r="V59" s="117"/>
      <c r="W59" s="117"/>
      <c r="X59" s="117"/>
      <c r="Y59" s="117"/>
      <c r="Z59" s="117"/>
      <c r="AA59" s="117"/>
      <c r="AB59" s="117"/>
      <c r="AC59" s="117"/>
      <c r="AD59" s="117"/>
      <c r="AE59" s="117"/>
      <c r="AF59" s="117"/>
      <c r="AG59" s="119">
        <f>'24-SO008.5 - IO I.403.1 O...'!J30</f>
        <v>0</v>
      </c>
      <c r="AH59" s="118"/>
      <c r="AI59" s="118"/>
      <c r="AJ59" s="118"/>
      <c r="AK59" s="118"/>
      <c r="AL59" s="118"/>
      <c r="AM59" s="118"/>
      <c r="AN59" s="119">
        <f>SUM(AG59,AT59)</f>
        <v>0</v>
      </c>
      <c r="AO59" s="118"/>
      <c r="AP59" s="118"/>
      <c r="AQ59" s="120" t="s">
        <v>92</v>
      </c>
      <c r="AR59" s="121"/>
      <c r="AS59" s="122">
        <v>0</v>
      </c>
      <c r="AT59" s="123">
        <f>ROUND(SUM(AV59:AW59),2)</f>
        <v>0</v>
      </c>
      <c r="AU59" s="124">
        <f>'24-SO008.5 - IO I.403.1 O...'!P81</f>
        <v>0</v>
      </c>
      <c r="AV59" s="123">
        <f>'24-SO008.5 - IO I.403.1 O...'!J33</f>
        <v>0</v>
      </c>
      <c r="AW59" s="123">
        <f>'24-SO008.5 - IO I.403.1 O...'!J34</f>
        <v>0</v>
      </c>
      <c r="AX59" s="123">
        <f>'24-SO008.5 - IO I.403.1 O...'!J35</f>
        <v>0</v>
      </c>
      <c r="AY59" s="123">
        <f>'24-SO008.5 - IO I.403.1 O...'!J36</f>
        <v>0</v>
      </c>
      <c r="AZ59" s="123">
        <f>'24-SO008.5 - IO I.403.1 O...'!F33</f>
        <v>0</v>
      </c>
      <c r="BA59" s="123">
        <f>'24-SO008.5 - IO I.403.1 O...'!F34</f>
        <v>0</v>
      </c>
      <c r="BB59" s="123">
        <f>'24-SO008.5 - IO I.403.1 O...'!F35</f>
        <v>0</v>
      </c>
      <c r="BC59" s="123">
        <f>'24-SO008.5 - IO I.403.1 O...'!F36</f>
        <v>0</v>
      </c>
      <c r="BD59" s="125">
        <f>'24-SO008.5 - IO I.403.1 O...'!F37</f>
        <v>0</v>
      </c>
      <c r="BE59" s="7"/>
      <c r="BT59" s="126" t="s">
        <v>80</v>
      </c>
      <c r="BV59" s="126" t="s">
        <v>74</v>
      </c>
      <c r="BW59" s="126" t="s">
        <v>96</v>
      </c>
      <c r="BX59" s="126" t="s">
        <v>5</v>
      </c>
      <c r="CL59" s="126" t="s">
        <v>19</v>
      </c>
      <c r="CM59" s="126" t="s">
        <v>82</v>
      </c>
    </row>
    <row r="60" s="7" customFormat="1" ht="24.75" customHeight="1">
      <c r="A60" s="114" t="s">
        <v>76</v>
      </c>
      <c r="B60" s="115"/>
      <c r="C60" s="116"/>
      <c r="D60" s="117" t="s">
        <v>97</v>
      </c>
      <c r="E60" s="117"/>
      <c r="F60" s="117"/>
      <c r="G60" s="117"/>
      <c r="H60" s="117"/>
      <c r="I60" s="118"/>
      <c r="J60" s="117" t="s">
        <v>98</v>
      </c>
      <c r="K60" s="117"/>
      <c r="L60" s="117"/>
      <c r="M60" s="117"/>
      <c r="N60" s="117"/>
      <c r="O60" s="117"/>
      <c r="P60" s="117"/>
      <c r="Q60" s="117"/>
      <c r="R60" s="117"/>
      <c r="S60" s="117"/>
      <c r="T60" s="117"/>
      <c r="U60" s="117"/>
      <c r="V60" s="117"/>
      <c r="W60" s="117"/>
      <c r="X60" s="117"/>
      <c r="Y60" s="117"/>
      <c r="Z60" s="117"/>
      <c r="AA60" s="117"/>
      <c r="AB60" s="117"/>
      <c r="AC60" s="117"/>
      <c r="AD60" s="117"/>
      <c r="AE60" s="117"/>
      <c r="AF60" s="117"/>
      <c r="AG60" s="119">
        <f>'24-SO008.8 - Vedlejší a o...'!J30</f>
        <v>0</v>
      </c>
      <c r="AH60" s="118"/>
      <c r="AI60" s="118"/>
      <c r="AJ60" s="118"/>
      <c r="AK60" s="118"/>
      <c r="AL60" s="118"/>
      <c r="AM60" s="118"/>
      <c r="AN60" s="119">
        <f>SUM(AG60,AT60)</f>
        <v>0</v>
      </c>
      <c r="AO60" s="118"/>
      <c r="AP60" s="118"/>
      <c r="AQ60" s="120" t="s">
        <v>99</v>
      </c>
      <c r="AR60" s="121"/>
      <c r="AS60" s="137">
        <v>0</v>
      </c>
      <c r="AT60" s="138">
        <f>ROUND(SUM(AV60:AW60),2)</f>
        <v>0</v>
      </c>
      <c r="AU60" s="139">
        <f>'24-SO008.8 - Vedlejší a o...'!P83</f>
        <v>0</v>
      </c>
      <c r="AV60" s="138">
        <f>'24-SO008.8 - Vedlejší a o...'!J33</f>
        <v>0</v>
      </c>
      <c r="AW60" s="138">
        <f>'24-SO008.8 - Vedlejší a o...'!J34</f>
        <v>0</v>
      </c>
      <c r="AX60" s="138">
        <f>'24-SO008.8 - Vedlejší a o...'!J35</f>
        <v>0</v>
      </c>
      <c r="AY60" s="138">
        <f>'24-SO008.8 - Vedlejší a o...'!J36</f>
        <v>0</v>
      </c>
      <c r="AZ60" s="138">
        <f>'24-SO008.8 - Vedlejší a o...'!F33</f>
        <v>0</v>
      </c>
      <c r="BA60" s="138">
        <f>'24-SO008.8 - Vedlejší a o...'!F34</f>
        <v>0</v>
      </c>
      <c r="BB60" s="138">
        <f>'24-SO008.8 - Vedlejší a o...'!F35</f>
        <v>0</v>
      </c>
      <c r="BC60" s="138">
        <f>'24-SO008.8 - Vedlejší a o...'!F36</f>
        <v>0</v>
      </c>
      <c r="BD60" s="140">
        <f>'24-SO008.8 - Vedlejší a o...'!F37</f>
        <v>0</v>
      </c>
      <c r="BE60" s="7"/>
      <c r="BT60" s="126" t="s">
        <v>80</v>
      </c>
      <c r="BV60" s="126" t="s">
        <v>74</v>
      </c>
      <c r="BW60" s="126" t="s">
        <v>100</v>
      </c>
      <c r="BX60" s="126" t="s">
        <v>5</v>
      </c>
      <c r="CL60" s="126" t="s">
        <v>19</v>
      </c>
      <c r="CM60" s="126" t="s">
        <v>82</v>
      </c>
    </row>
    <row r="61" s="2" customFormat="1" ht="30" customHeight="1">
      <c r="A61" s="41"/>
      <c r="B61" s="42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  <c r="Z61" s="43"/>
      <c r="AA61" s="43"/>
      <c r="AB61" s="43"/>
      <c r="AC61" s="43"/>
      <c r="AD61" s="43"/>
      <c r="AE61" s="43"/>
      <c r="AF61" s="43"/>
      <c r="AG61" s="43"/>
      <c r="AH61" s="43"/>
      <c r="AI61" s="43"/>
      <c r="AJ61" s="43"/>
      <c r="AK61" s="43"/>
      <c r="AL61" s="43"/>
      <c r="AM61" s="43"/>
      <c r="AN61" s="43"/>
      <c r="AO61" s="43"/>
      <c r="AP61" s="43"/>
      <c r="AQ61" s="43"/>
      <c r="AR61" s="47"/>
      <c r="AS61" s="41"/>
      <c r="AT61" s="41"/>
      <c r="AU61" s="41"/>
      <c r="AV61" s="41"/>
      <c r="AW61" s="41"/>
      <c r="AX61" s="41"/>
      <c r="AY61" s="41"/>
      <c r="AZ61" s="41"/>
      <c r="BA61" s="41"/>
      <c r="BB61" s="41"/>
      <c r="BC61" s="41"/>
      <c r="BD61" s="41"/>
      <c r="BE61" s="41"/>
    </row>
    <row r="62" s="2" customFormat="1" ht="6.96" customHeight="1">
      <c r="A62" s="41"/>
      <c r="B62" s="62"/>
      <c r="C62" s="63"/>
      <c r="D62" s="63"/>
      <c r="E62" s="63"/>
      <c r="F62" s="63"/>
      <c r="G62" s="63"/>
      <c r="H62" s="63"/>
      <c r="I62" s="63"/>
      <c r="J62" s="63"/>
      <c r="K62" s="63"/>
      <c r="L62" s="63"/>
      <c r="M62" s="63"/>
      <c r="N62" s="63"/>
      <c r="O62" s="63"/>
      <c r="P62" s="63"/>
      <c r="Q62" s="63"/>
      <c r="R62" s="63"/>
      <c r="S62" s="63"/>
      <c r="T62" s="63"/>
      <c r="U62" s="63"/>
      <c r="V62" s="63"/>
      <c r="W62" s="63"/>
      <c r="X62" s="63"/>
      <c r="Y62" s="63"/>
      <c r="Z62" s="63"/>
      <c r="AA62" s="63"/>
      <c r="AB62" s="63"/>
      <c r="AC62" s="63"/>
      <c r="AD62" s="63"/>
      <c r="AE62" s="63"/>
      <c r="AF62" s="63"/>
      <c r="AG62" s="63"/>
      <c r="AH62" s="63"/>
      <c r="AI62" s="63"/>
      <c r="AJ62" s="63"/>
      <c r="AK62" s="63"/>
      <c r="AL62" s="63"/>
      <c r="AM62" s="63"/>
      <c r="AN62" s="63"/>
      <c r="AO62" s="63"/>
      <c r="AP62" s="63"/>
      <c r="AQ62" s="63"/>
      <c r="AR62" s="47"/>
      <c r="AS62" s="41"/>
      <c r="AT62" s="41"/>
      <c r="AU62" s="41"/>
      <c r="AV62" s="41"/>
      <c r="AW62" s="41"/>
      <c r="AX62" s="41"/>
      <c r="AY62" s="41"/>
      <c r="AZ62" s="41"/>
      <c r="BA62" s="41"/>
      <c r="BB62" s="41"/>
      <c r="BC62" s="41"/>
      <c r="BD62" s="41"/>
      <c r="BE62" s="41"/>
    </row>
  </sheetData>
  <sheetProtection sheet="1" formatColumns="0" formatRows="0" objects="1" scenarios="1" spinCount="100000" saltValue="vrnqrmjk69Fn6EhPoGiZgSLuMTyCwuabrhfTNuLT6mSJqx+cb9yzho1pi2lYV/RgOm/qcMBg+Dg+sHl5ps3S+w==" hashValue="/ds9EOdhAfH6P8HZ0WB2oMVA/AHbajgUD1tB3+UznF4lXqAxywlCTxv9cEmHk/lm1VMn3ymQ+NVYmYj8DJWxRw==" algorithmName="SHA-512" password="CC2A"/>
  <mergeCells count="62">
    <mergeCell ref="L45:AO45"/>
    <mergeCell ref="AM47:AN47"/>
    <mergeCell ref="AM49:AP49"/>
    <mergeCell ref="AS49:AT51"/>
    <mergeCell ref="AM50:AP50"/>
    <mergeCell ref="C52:G52"/>
    <mergeCell ref="AG52:AM52"/>
    <mergeCell ref="AN52:AP52"/>
    <mergeCell ref="I52:AF52"/>
    <mergeCell ref="AN55:AP55"/>
    <mergeCell ref="D55:H55"/>
    <mergeCell ref="J55:AF55"/>
    <mergeCell ref="AG55:AM55"/>
    <mergeCell ref="D56:H56"/>
    <mergeCell ref="J56:AF56"/>
    <mergeCell ref="AN56:AP56"/>
    <mergeCell ref="AG56:AM56"/>
    <mergeCell ref="K57:AF57"/>
    <mergeCell ref="AN57:AP57"/>
    <mergeCell ref="E57:I57"/>
    <mergeCell ref="AG57:AM57"/>
    <mergeCell ref="AG58:AM58"/>
    <mergeCell ref="AN58:AP58"/>
    <mergeCell ref="D58:H58"/>
    <mergeCell ref="J58:AF58"/>
    <mergeCell ref="AN59:AP59"/>
    <mergeCell ref="AG59:AM59"/>
    <mergeCell ref="D59:H59"/>
    <mergeCell ref="J59:AF59"/>
    <mergeCell ref="AN60:AP60"/>
    <mergeCell ref="AG60:AM60"/>
    <mergeCell ref="D60:H60"/>
    <mergeCell ref="J60:AF60"/>
    <mergeCell ref="AG54:AM54"/>
    <mergeCell ref="AN54:AP54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AK29:AO29"/>
    <mergeCell ref="W29:AE29"/>
    <mergeCell ref="L29:P29"/>
    <mergeCell ref="W30:AE30"/>
    <mergeCell ref="AK30:AO30"/>
    <mergeCell ref="L30:P30"/>
    <mergeCell ref="W31:AE31"/>
    <mergeCell ref="L31:P31"/>
    <mergeCell ref="AK31:AO31"/>
    <mergeCell ref="L32:P32"/>
    <mergeCell ref="W32:AE32"/>
    <mergeCell ref="AK32:AO32"/>
    <mergeCell ref="L33:P33"/>
    <mergeCell ref="W33:AE33"/>
    <mergeCell ref="AK33:AO33"/>
    <mergeCell ref="AK35:AO35"/>
    <mergeCell ref="X35:AB35"/>
    <mergeCell ref="AR2:BE2"/>
  </mergeCells>
  <hyperlinks>
    <hyperlink ref="A55" location="'24-SO008.1 - IO I.01  Pří...'!C2" display="/"/>
    <hyperlink ref="A57" location="'24-SO008.1-01 - D.1.1 Arc...'!C2" display="/"/>
    <hyperlink ref="A58" location="'24-SO008.3 - IO I.201 Are...'!C2" display="/"/>
    <hyperlink ref="A59" location="'24-SO008.5 - IO I.403.1 O...'!C2" display="/"/>
    <hyperlink ref="A60" location="'24-SO008.8 - Vedlejší a o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81</v>
      </c>
    </row>
    <row r="3" s="1" customFormat="1" ht="6.96" customHeight="1">
      <c r="B3" s="141"/>
      <c r="C3" s="142"/>
      <c r="D3" s="142"/>
      <c r="E3" s="142"/>
      <c r="F3" s="142"/>
      <c r="G3" s="142"/>
      <c r="H3" s="142"/>
      <c r="I3" s="142"/>
      <c r="J3" s="142"/>
      <c r="K3" s="142"/>
      <c r="L3" s="23"/>
      <c r="AT3" s="20" t="s">
        <v>82</v>
      </c>
    </row>
    <row r="4" s="1" customFormat="1" ht="24.96" customHeight="1">
      <c r="B4" s="23"/>
      <c r="D4" s="143" t="s">
        <v>101</v>
      </c>
      <c r="L4" s="23"/>
      <c r="M4" s="144" t="s">
        <v>10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145" t="s">
        <v>16</v>
      </c>
      <c r="L6" s="23"/>
    </row>
    <row r="7" s="1" customFormat="1" ht="16.5" customHeight="1">
      <c r="B7" s="23"/>
      <c r="E7" s="146" t="str">
        <f>'Rekapitulace stavby'!K6</f>
        <v>Sportovní areál u Červených domků Hodoním</v>
      </c>
      <c r="F7" s="145"/>
      <c r="G7" s="145"/>
      <c r="H7" s="145"/>
      <c r="L7" s="23"/>
    </row>
    <row r="8" s="2" customFormat="1" ht="12" customHeight="1">
      <c r="A8" s="41"/>
      <c r="B8" s="47"/>
      <c r="C8" s="41"/>
      <c r="D8" s="145" t="s">
        <v>102</v>
      </c>
      <c r="E8" s="41"/>
      <c r="F8" s="41"/>
      <c r="G8" s="41"/>
      <c r="H8" s="41"/>
      <c r="I8" s="41"/>
      <c r="J8" s="41"/>
      <c r="K8" s="41"/>
      <c r="L8" s="147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</row>
    <row r="9" s="2" customFormat="1" ht="16.5" customHeight="1">
      <c r="A9" s="41"/>
      <c r="B9" s="47"/>
      <c r="C9" s="41"/>
      <c r="D9" s="41"/>
      <c r="E9" s="148" t="s">
        <v>103</v>
      </c>
      <c r="F9" s="41"/>
      <c r="G9" s="41"/>
      <c r="H9" s="41"/>
      <c r="I9" s="41"/>
      <c r="J9" s="41"/>
      <c r="K9" s="41"/>
      <c r="L9" s="147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>
      <c r="A10" s="41"/>
      <c r="B10" s="47"/>
      <c r="C10" s="41"/>
      <c r="D10" s="41"/>
      <c r="E10" s="41"/>
      <c r="F10" s="41"/>
      <c r="G10" s="41"/>
      <c r="H10" s="41"/>
      <c r="I10" s="41"/>
      <c r="J10" s="41"/>
      <c r="K10" s="41"/>
      <c r="L10" s="147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2" customHeight="1">
      <c r="A11" s="41"/>
      <c r="B11" s="47"/>
      <c r="C11" s="41"/>
      <c r="D11" s="145" t="s">
        <v>18</v>
      </c>
      <c r="E11" s="41"/>
      <c r="F11" s="136" t="s">
        <v>19</v>
      </c>
      <c r="G11" s="41"/>
      <c r="H11" s="41"/>
      <c r="I11" s="145" t="s">
        <v>20</v>
      </c>
      <c r="J11" s="136" t="s">
        <v>19</v>
      </c>
      <c r="K11" s="41"/>
      <c r="L11" s="147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 ht="12" customHeight="1">
      <c r="A12" s="41"/>
      <c r="B12" s="47"/>
      <c r="C12" s="41"/>
      <c r="D12" s="145" t="s">
        <v>21</v>
      </c>
      <c r="E12" s="41"/>
      <c r="F12" s="136" t="s">
        <v>22</v>
      </c>
      <c r="G12" s="41"/>
      <c r="H12" s="41"/>
      <c r="I12" s="145" t="s">
        <v>23</v>
      </c>
      <c r="J12" s="149" t="str">
        <f>'Rekapitulace stavby'!AN8</f>
        <v>15. 1. 2024</v>
      </c>
      <c r="K12" s="41"/>
      <c r="L12" s="147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0.8" customHeight="1">
      <c r="A13" s="41"/>
      <c r="B13" s="47"/>
      <c r="C13" s="41"/>
      <c r="D13" s="41"/>
      <c r="E13" s="41"/>
      <c r="F13" s="41"/>
      <c r="G13" s="41"/>
      <c r="H13" s="41"/>
      <c r="I13" s="41"/>
      <c r="J13" s="41"/>
      <c r="K13" s="41"/>
      <c r="L13" s="147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7"/>
      <c r="C14" s="41"/>
      <c r="D14" s="145" t="s">
        <v>25</v>
      </c>
      <c r="E14" s="41"/>
      <c r="F14" s="41"/>
      <c r="G14" s="41"/>
      <c r="H14" s="41"/>
      <c r="I14" s="145" t="s">
        <v>26</v>
      </c>
      <c r="J14" s="136" t="s">
        <v>19</v>
      </c>
      <c r="K14" s="41"/>
      <c r="L14" s="147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8" customHeight="1">
      <c r="A15" s="41"/>
      <c r="B15" s="47"/>
      <c r="C15" s="41"/>
      <c r="D15" s="41"/>
      <c r="E15" s="136" t="s">
        <v>27</v>
      </c>
      <c r="F15" s="41"/>
      <c r="G15" s="41"/>
      <c r="H15" s="41"/>
      <c r="I15" s="145" t="s">
        <v>28</v>
      </c>
      <c r="J15" s="136" t="s">
        <v>19</v>
      </c>
      <c r="K15" s="41"/>
      <c r="L15" s="147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6.96" customHeight="1">
      <c r="A16" s="41"/>
      <c r="B16" s="47"/>
      <c r="C16" s="41"/>
      <c r="D16" s="41"/>
      <c r="E16" s="41"/>
      <c r="F16" s="41"/>
      <c r="G16" s="41"/>
      <c r="H16" s="41"/>
      <c r="I16" s="41"/>
      <c r="J16" s="41"/>
      <c r="K16" s="41"/>
      <c r="L16" s="147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2" customHeight="1">
      <c r="A17" s="41"/>
      <c r="B17" s="47"/>
      <c r="C17" s="41"/>
      <c r="D17" s="145" t="s">
        <v>29</v>
      </c>
      <c r="E17" s="41"/>
      <c r="F17" s="41"/>
      <c r="G17" s="41"/>
      <c r="H17" s="41"/>
      <c r="I17" s="145" t="s">
        <v>26</v>
      </c>
      <c r="J17" s="36" t="str">
        <f>'Rekapitulace stavby'!AN13</f>
        <v>Vyplň údaj</v>
      </c>
      <c r="K17" s="41"/>
      <c r="L17" s="147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18" customHeight="1">
      <c r="A18" s="41"/>
      <c r="B18" s="47"/>
      <c r="C18" s="41"/>
      <c r="D18" s="41"/>
      <c r="E18" s="36" t="str">
        <f>'Rekapitulace stavby'!E14</f>
        <v>Vyplň údaj</v>
      </c>
      <c r="F18" s="136"/>
      <c r="G18" s="136"/>
      <c r="H18" s="136"/>
      <c r="I18" s="145" t="s">
        <v>28</v>
      </c>
      <c r="J18" s="36" t="str">
        <f>'Rekapitulace stavby'!AN14</f>
        <v>Vyplň údaj</v>
      </c>
      <c r="K18" s="41"/>
      <c r="L18" s="147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6.96" customHeight="1">
      <c r="A19" s="41"/>
      <c r="B19" s="47"/>
      <c r="C19" s="41"/>
      <c r="D19" s="41"/>
      <c r="E19" s="41"/>
      <c r="F19" s="41"/>
      <c r="G19" s="41"/>
      <c r="H19" s="41"/>
      <c r="I19" s="41"/>
      <c r="J19" s="41"/>
      <c r="K19" s="41"/>
      <c r="L19" s="147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2" customHeight="1">
      <c r="A20" s="41"/>
      <c r="B20" s="47"/>
      <c r="C20" s="41"/>
      <c r="D20" s="145" t="s">
        <v>31</v>
      </c>
      <c r="E20" s="41"/>
      <c r="F20" s="41"/>
      <c r="G20" s="41"/>
      <c r="H20" s="41"/>
      <c r="I20" s="145" t="s">
        <v>26</v>
      </c>
      <c r="J20" s="136" t="s">
        <v>19</v>
      </c>
      <c r="K20" s="41"/>
      <c r="L20" s="147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18" customHeight="1">
      <c r="A21" s="41"/>
      <c r="B21" s="47"/>
      <c r="C21" s="41"/>
      <c r="D21" s="41"/>
      <c r="E21" s="136" t="s">
        <v>32</v>
      </c>
      <c r="F21" s="41"/>
      <c r="G21" s="41"/>
      <c r="H21" s="41"/>
      <c r="I21" s="145" t="s">
        <v>28</v>
      </c>
      <c r="J21" s="136" t="s">
        <v>19</v>
      </c>
      <c r="K21" s="41"/>
      <c r="L21" s="147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6.96" customHeight="1">
      <c r="A22" s="41"/>
      <c r="B22" s="47"/>
      <c r="C22" s="41"/>
      <c r="D22" s="41"/>
      <c r="E22" s="41"/>
      <c r="F22" s="41"/>
      <c r="G22" s="41"/>
      <c r="H22" s="41"/>
      <c r="I22" s="41"/>
      <c r="J22" s="41"/>
      <c r="K22" s="41"/>
      <c r="L22" s="147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2" customHeight="1">
      <c r="A23" s="41"/>
      <c r="B23" s="47"/>
      <c r="C23" s="41"/>
      <c r="D23" s="145" t="s">
        <v>34</v>
      </c>
      <c r="E23" s="41"/>
      <c r="F23" s="41"/>
      <c r="G23" s="41"/>
      <c r="H23" s="41"/>
      <c r="I23" s="145" t="s">
        <v>26</v>
      </c>
      <c r="J23" s="136" t="s">
        <v>19</v>
      </c>
      <c r="K23" s="41"/>
      <c r="L23" s="147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18" customHeight="1">
      <c r="A24" s="41"/>
      <c r="B24" s="47"/>
      <c r="C24" s="41"/>
      <c r="D24" s="41"/>
      <c r="E24" s="136" t="s">
        <v>104</v>
      </c>
      <c r="F24" s="41"/>
      <c r="G24" s="41"/>
      <c r="H24" s="41"/>
      <c r="I24" s="145" t="s">
        <v>28</v>
      </c>
      <c r="J24" s="136" t="s">
        <v>19</v>
      </c>
      <c r="K24" s="41"/>
      <c r="L24" s="147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6.96" customHeight="1">
      <c r="A25" s="41"/>
      <c r="B25" s="47"/>
      <c r="C25" s="41"/>
      <c r="D25" s="41"/>
      <c r="E25" s="41"/>
      <c r="F25" s="41"/>
      <c r="G25" s="41"/>
      <c r="H25" s="41"/>
      <c r="I25" s="41"/>
      <c r="J25" s="41"/>
      <c r="K25" s="41"/>
      <c r="L25" s="147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2" customHeight="1">
      <c r="A26" s="41"/>
      <c r="B26" s="47"/>
      <c r="C26" s="41"/>
      <c r="D26" s="145" t="s">
        <v>36</v>
      </c>
      <c r="E26" s="41"/>
      <c r="F26" s="41"/>
      <c r="G26" s="41"/>
      <c r="H26" s="41"/>
      <c r="I26" s="41"/>
      <c r="J26" s="41"/>
      <c r="K26" s="41"/>
      <c r="L26" s="147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8" customFormat="1" ht="16.5" customHeight="1">
      <c r="A27" s="150"/>
      <c r="B27" s="151"/>
      <c r="C27" s="150"/>
      <c r="D27" s="150"/>
      <c r="E27" s="152" t="s">
        <v>19</v>
      </c>
      <c r="F27" s="152"/>
      <c r="G27" s="152"/>
      <c r="H27" s="152"/>
      <c r="I27" s="150"/>
      <c r="J27" s="150"/>
      <c r="K27" s="150"/>
      <c r="L27" s="153"/>
      <c r="S27" s="150"/>
      <c r="T27" s="150"/>
      <c r="U27" s="150"/>
      <c r="V27" s="150"/>
      <c r="W27" s="150"/>
      <c r="X27" s="150"/>
      <c r="Y27" s="150"/>
      <c r="Z27" s="150"/>
      <c r="AA27" s="150"/>
      <c r="AB27" s="150"/>
      <c r="AC27" s="150"/>
      <c r="AD27" s="150"/>
      <c r="AE27" s="150"/>
    </row>
    <row r="28" s="2" customFormat="1" ht="6.96" customHeight="1">
      <c r="A28" s="41"/>
      <c r="B28" s="47"/>
      <c r="C28" s="41"/>
      <c r="D28" s="41"/>
      <c r="E28" s="41"/>
      <c r="F28" s="41"/>
      <c r="G28" s="41"/>
      <c r="H28" s="41"/>
      <c r="I28" s="41"/>
      <c r="J28" s="41"/>
      <c r="K28" s="41"/>
      <c r="L28" s="147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2" customFormat="1" ht="6.96" customHeight="1">
      <c r="A29" s="41"/>
      <c r="B29" s="47"/>
      <c r="C29" s="41"/>
      <c r="D29" s="154"/>
      <c r="E29" s="154"/>
      <c r="F29" s="154"/>
      <c r="G29" s="154"/>
      <c r="H29" s="154"/>
      <c r="I29" s="154"/>
      <c r="J29" s="154"/>
      <c r="K29" s="154"/>
      <c r="L29" s="147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</row>
    <row r="30" s="2" customFormat="1" ht="25.44" customHeight="1">
      <c r="A30" s="41"/>
      <c r="B30" s="47"/>
      <c r="C30" s="41"/>
      <c r="D30" s="155" t="s">
        <v>38</v>
      </c>
      <c r="E30" s="41"/>
      <c r="F30" s="41"/>
      <c r="G30" s="41"/>
      <c r="H30" s="41"/>
      <c r="I30" s="41"/>
      <c r="J30" s="156">
        <f>ROUND(J83, 2)</f>
        <v>0</v>
      </c>
      <c r="K30" s="41"/>
      <c r="L30" s="147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7"/>
      <c r="C31" s="41"/>
      <c r="D31" s="154"/>
      <c r="E31" s="154"/>
      <c r="F31" s="154"/>
      <c r="G31" s="154"/>
      <c r="H31" s="154"/>
      <c r="I31" s="154"/>
      <c r="J31" s="154"/>
      <c r="K31" s="154"/>
      <c r="L31" s="147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14.4" customHeight="1">
      <c r="A32" s="41"/>
      <c r="B32" s="47"/>
      <c r="C32" s="41"/>
      <c r="D32" s="41"/>
      <c r="E32" s="41"/>
      <c r="F32" s="157" t="s">
        <v>40</v>
      </c>
      <c r="G32" s="41"/>
      <c r="H32" s="41"/>
      <c r="I32" s="157" t="s">
        <v>39</v>
      </c>
      <c r="J32" s="157" t="s">
        <v>41</v>
      </c>
      <c r="K32" s="41"/>
      <c r="L32" s="147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14.4" customHeight="1">
      <c r="A33" s="41"/>
      <c r="B33" s="47"/>
      <c r="C33" s="41"/>
      <c r="D33" s="158" t="s">
        <v>42</v>
      </c>
      <c r="E33" s="145" t="s">
        <v>43</v>
      </c>
      <c r="F33" s="159">
        <f>ROUND((SUM(BE83:BE126)),  2)</f>
        <v>0</v>
      </c>
      <c r="G33" s="41"/>
      <c r="H33" s="41"/>
      <c r="I33" s="160">
        <v>0.20999999999999999</v>
      </c>
      <c r="J33" s="159">
        <f>ROUND(((SUM(BE83:BE126))*I33),  2)</f>
        <v>0</v>
      </c>
      <c r="K33" s="41"/>
      <c r="L33" s="147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7"/>
      <c r="C34" s="41"/>
      <c r="D34" s="41"/>
      <c r="E34" s="145" t="s">
        <v>44</v>
      </c>
      <c r="F34" s="159">
        <f>ROUND((SUM(BF83:BF126)),  2)</f>
        <v>0</v>
      </c>
      <c r="G34" s="41"/>
      <c r="H34" s="41"/>
      <c r="I34" s="160">
        <v>0.12</v>
      </c>
      <c r="J34" s="159">
        <f>ROUND(((SUM(BF83:BF126))*I34),  2)</f>
        <v>0</v>
      </c>
      <c r="K34" s="41"/>
      <c r="L34" s="147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hidden="1" s="2" customFormat="1" ht="14.4" customHeight="1">
      <c r="A35" s="41"/>
      <c r="B35" s="47"/>
      <c r="C35" s="41"/>
      <c r="D35" s="41"/>
      <c r="E35" s="145" t="s">
        <v>45</v>
      </c>
      <c r="F35" s="159">
        <f>ROUND((SUM(BG83:BG126)),  2)</f>
        <v>0</v>
      </c>
      <c r="G35" s="41"/>
      <c r="H35" s="41"/>
      <c r="I35" s="160">
        <v>0.20999999999999999</v>
      </c>
      <c r="J35" s="159">
        <f>0</f>
        <v>0</v>
      </c>
      <c r="K35" s="41"/>
      <c r="L35" s="147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hidden="1" s="2" customFormat="1" ht="14.4" customHeight="1">
      <c r="A36" s="41"/>
      <c r="B36" s="47"/>
      <c r="C36" s="41"/>
      <c r="D36" s="41"/>
      <c r="E36" s="145" t="s">
        <v>46</v>
      </c>
      <c r="F36" s="159">
        <f>ROUND((SUM(BH83:BH126)),  2)</f>
        <v>0</v>
      </c>
      <c r="G36" s="41"/>
      <c r="H36" s="41"/>
      <c r="I36" s="160">
        <v>0.12</v>
      </c>
      <c r="J36" s="159">
        <f>0</f>
        <v>0</v>
      </c>
      <c r="K36" s="41"/>
      <c r="L36" s="147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7"/>
      <c r="C37" s="41"/>
      <c r="D37" s="41"/>
      <c r="E37" s="145" t="s">
        <v>47</v>
      </c>
      <c r="F37" s="159">
        <f>ROUND((SUM(BI83:BI126)),  2)</f>
        <v>0</v>
      </c>
      <c r="G37" s="41"/>
      <c r="H37" s="41"/>
      <c r="I37" s="160">
        <v>0</v>
      </c>
      <c r="J37" s="159">
        <f>0</f>
        <v>0</v>
      </c>
      <c r="K37" s="41"/>
      <c r="L37" s="147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s="2" customFormat="1" ht="6.96" customHeight="1">
      <c r="A38" s="41"/>
      <c r="B38" s="47"/>
      <c r="C38" s="41"/>
      <c r="D38" s="41"/>
      <c r="E38" s="41"/>
      <c r="F38" s="41"/>
      <c r="G38" s="41"/>
      <c r="H38" s="41"/>
      <c r="I38" s="41"/>
      <c r="J38" s="41"/>
      <c r="K38" s="41"/>
      <c r="L38" s="147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s="2" customFormat="1" ht="25.44" customHeight="1">
      <c r="A39" s="41"/>
      <c r="B39" s="47"/>
      <c r="C39" s="161"/>
      <c r="D39" s="162" t="s">
        <v>48</v>
      </c>
      <c r="E39" s="163"/>
      <c r="F39" s="163"/>
      <c r="G39" s="164" t="s">
        <v>49</v>
      </c>
      <c r="H39" s="165" t="s">
        <v>50</v>
      </c>
      <c r="I39" s="163"/>
      <c r="J39" s="166">
        <f>SUM(J30:J37)</f>
        <v>0</v>
      </c>
      <c r="K39" s="167"/>
      <c r="L39" s="147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14.4" customHeight="1">
      <c r="A40" s="41"/>
      <c r="B40" s="168"/>
      <c r="C40" s="169"/>
      <c r="D40" s="169"/>
      <c r="E40" s="169"/>
      <c r="F40" s="169"/>
      <c r="G40" s="169"/>
      <c r="H40" s="169"/>
      <c r="I40" s="169"/>
      <c r="J40" s="169"/>
      <c r="K40" s="169"/>
      <c r="L40" s="147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4" s="2" customFormat="1" ht="6.96" customHeight="1">
      <c r="A44" s="41"/>
      <c r="B44" s="170"/>
      <c r="C44" s="171"/>
      <c r="D44" s="171"/>
      <c r="E44" s="171"/>
      <c r="F44" s="171"/>
      <c r="G44" s="171"/>
      <c r="H44" s="171"/>
      <c r="I44" s="171"/>
      <c r="J44" s="171"/>
      <c r="K44" s="171"/>
      <c r="L44" s="147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</row>
    <row r="45" s="2" customFormat="1" ht="24.96" customHeight="1">
      <c r="A45" s="41"/>
      <c r="B45" s="42"/>
      <c r="C45" s="26" t="s">
        <v>105</v>
      </c>
      <c r="D45" s="43"/>
      <c r="E45" s="43"/>
      <c r="F45" s="43"/>
      <c r="G45" s="43"/>
      <c r="H45" s="43"/>
      <c r="I45" s="43"/>
      <c r="J45" s="43"/>
      <c r="K45" s="43"/>
      <c r="L45" s="147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</row>
    <row r="46" s="2" customFormat="1" ht="6.96" customHeight="1">
      <c r="A46" s="41"/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147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12" customHeight="1">
      <c r="A47" s="41"/>
      <c r="B47" s="42"/>
      <c r="C47" s="35" t="s">
        <v>16</v>
      </c>
      <c r="D47" s="43"/>
      <c r="E47" s="43"/>
      <c r="F47" s="43"/>
      <c r="G47" s="43"/>
      <c r="H47" s="43"/>
      <c r="I47" s="43"/>
      <c r="J47" s="43"/>
      <c r="K47" s="43"/>
      <c r="L47" s="147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16.5" customHeight="1">
      <c r="A48" s="41"/>
      <c r="B48" s="42"/>
      <c r="C48" s="43"/>
      <c r="D48" s="43"/>
      <c r="E48" s="172" t="str">
        <f>E7</f>
        <v>Sportovní areál u Červených domků Hodoním</v>
      </c>
      <c r="F48" s="35"/>
      <c r="G48" s="35"/>
      <c r="H48" s="35"/>
      <c r="I48" s="43"/>
      <c r="J48" s="43"/>
      <c r="K48" s="43"/>
      <c r="L48" s="147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5" t="s">
        <v>102</v>
      </c>
      <c r="D49" s="43"/>
      <c r="E49" s="43"/>
      <c r="F49" s="43"/>
      <c r="G49" s="43"/>
      <c r="H49" s="43"/>
      <c r="I49" s="43"/>
      <c r="J49" s="43"/>
      <c r="K49" s="43"/>
      <c r="L49" s="147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16.5" customHeight="1">
      <c r="A50" s="41"/>
      <c r="B50" s="42"/>
      <c r="C50" s="43"/>
      <c r="D50" s="43"/>
      <c r="E50" s="72" t="str">
        <f>E9</f>
        <v xml:space="preserve">24-SO008.1 - IO I.01  Příprava území</v>
      </c>
      <c r="F50" s="43"/>
      <c r="G50" s="43"/>
      <c r="H50" s="43"/>
      <c r="I50" s="43"/>
      <c r="J50" s="43"/>
      <c r="K50" s="43"/>
      <c r="L50" s="147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2" customFormat="1" ht="6.96" customHeight="1">
      <c r="A51" s="41"/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147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</row>
    <row r="52" s="2" customFormat="1" ht="12" customHeight="1">
      <c r="A52" s="41"/>
      <c r="B52" s="42"/>
      <c r="C52" s="35" t="s">
        <v>21</v>
      </c>
      <c r="D52" s="43"/>
      <c r="E52" s="43"/>
      <c r="F52" s="30" t="str">
        <f>F12</f>
        <v>Hodonín</v>
      </c>
      <c r="G52" s="43"/>
      <c r="H52" s="43"/>
      <c r="I52" s="35" t="s">
        <v>23</v>
      </c>
      <c r="J52" s="75" t="str">
        <f>IF(J12="","",J12)</f>
        <v>15. 1. 2024</v>
      </c>
      <c r="K52" s="43"/>
      <c r="L52" s="147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6.96" customHeight="1">
      <c r="A53" s="41"/>
      <c r="B53" s="42"/>
      <c r="C53" s="43"/>
      <c r="D53" s="43"/>
      <c r="E53" s="43"/>
      <c r="F53" s="43"/>
      <c r="G53" s="43"/>
      <c r="H53" s="43"/>
      <c r="I53" s="43"/>
      <c r="J53" s="43"/>
      <c r="K53" s="43"/>
      <c r="L53" s="147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25.65" customHeight="1">
      <c r="A54" s="41"/>
      <c r="B54" s="42"/>
      <c r="C54" s="35" t="s">
        <v>25</v>
      </c>
      <c r="D54" s="43"/>
      <c r="E54" s="43"/>
      <c r="F54" s="30" t="str">
        <f>E15</f>
        <v>Město Hodonín</v>
      </c>
      <c r="G54" s="43"/>
      <c r="H54" s="43"/>
      <c r="I54" s="35" t="s">
        <v>31</v>
      </c>
      <c r="J54" s="39" t="str">
        <f>E21</f>
        <v>PROAM ARCHITEKTI s.r.o., Brno</v>
      </c>
      <c r="K54" s="43"/>
      <c r="L54" s="147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15.15" customHeight="1">
      <c r="A55" s="41"/>
      <c r="B55" s="42"/>
      <c r="C55" s="35" t="s">
        <v>29</v>
      </c>
      <c r="D55" s="43"/>
      <c r="E55" s="43"/>
      <c r="F55" s="30" t="str">
        <f>IF(E18="","",E18)</f>
        <v>Vyplň údaj</v>
      </c>
      <c r="G55" s="43"/>
      <c r="H55" s="43"/>
      <c r="I55" s="35" t="s">
        <v>34</v>
      </c>
      <c r="J55" s="39" t="str">
        <f>E24</f>
        <v>Votavová</v>
      </c>
      <c r="K55" s="43"/>
      <c r="L55" s="147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0.32" customHeight="1">
      <c r="A56" s="41"/>
      <c r="B56" s="42"/>
      <c r="C56" s="43"/>
      <c r="D56" s="43"/>
      <c r="E56" s="43"/>
      <c r="F56" s="43"/>
      <c r="G56" s="43"/>
      <c r="H56" s="43"/>
      <c r="I56" s="43"/>
      <c r="J56" s="43"/>
      <c r="K56" s="43"/>
      <c r="L56" s="147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29.28" customHeight="1">
      <c r="A57" s="41"/>
      <c r="B57" s="42"/>
      <c r="C57" s="173" t="s">
        <v>106</v>
      </c>
      <c r="D57" s="174"/>
      <c r="E57" s="174"/>
      <c r="F57" s="174"/>
      <c r="G57" s="174"/>
      <c r="H57" s="174"/>
      <c r="I57" s="174"/>
      <c r="J57" s="175" t="s">
        <v>107</v>
      </c>
      <c r="K57" s="174"/>
      <c r="L57" s="147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10.32" customHeight="1">
      <c r="A58" s="41"/>
      <c r="B58" s="42"/>
      <c r="C58" s="43"/>
      <c r="D58" s="43"/>
      <c r="E58" s="43"/>
      <c r="F58" s="43"/>
      <c r="G58" s="43"/>
      <c r="H58" s="43"/>
      <c r="I58" s="43"/>
      <c r="J58" s="43"/>
      <c r="K58" s="43"/>
      <c r="L58" s="147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22.8" customHeight="1">
      <c r="A59" s="41"/>
      <c r="B59" s="42"/>
      <c r="C59" s="176" t="s">
        <v>70</v>
      </c>
      <c r="D59" s="43"/>
      <c r="E59" s="43"/>
      <c r="F59" s="43"/>
      <c r="G59" s="43"/>
      <c r="H59" s="43"/>
      <c r="I59" s="43"/>
      <c r="J59" s="105">
        <f>J83</f>
        <v>0</v>
      </c>
      <c r="K59" s="43"/>
      <c r="L59" s="147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U59" s="20" t="s">
        <v>108</v>
      </c>
    </row>
    <row r="60" s="9" customFormat="1" ht="24.96" customHeight="1">
      <c r="A60" s="9"/>
      <c r="B60" s="177"/>
      <c r="C60" s="178"/>
      <c r="D60" s="179" t="s">
        <v>109</v>
      </c>
      <c r="E60" s="180"/>
      <c r="F60" s="180"/>
      <c r="G60" s="180"/>
      <c r="H60" s="180"/>
      <c r="I60" s="180"/>
      <c r="J60" s="181">
        <f>J84</f>
        <v>0</v>
      </c>
      <c r="K60" s="178"/>
      <c r="L60" s="18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83"/>
      <c r="C61" s="128"/>
      <c r="D61" s="184" t="s">
        <v>110</v>
      </c>
      <c r="E61" s="185"/>
      <c r="F61" s="185"/>
      <c r="G61" s="185"/>
      <c r="H61" s="185"/>
      <c r="I61" s="185"/>
      <c r="J61" s="186">
        <f>J85</f>
        <v>0</v>
      </c>
      <c r="K61" s="128"/>
      <c r="L61" s="187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83"/>
      <c r="C62" s="128"/>
      <c r="D62" s="184" t="s">
        <v>111</v>
      </c>
      <c r="E62" s="185"/>
      <c r="F62" s="185"/>
      <c r="G62" s="185"/>
      <c r="H62" s="185"/>
      <c r="I62" s="185"/>
      <c r="J62" s="186">
        <f>J101</f>
        <v>0</v>
      </c>
      <c r="K62" s="128"/>
      <c r="L62" s="187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83"/>
      <c r="C63" s="128"/>
      <c r="D63" s="184" t="s">
        <v>112</v>
      </c>
      <c r="E63" s="185"/>
      <c r="F63" s="185"/>
      <c r="G63" s="185"/>
      <c r="H63" s="185"/>
      <c r="I63" s="185"/>
      <c r="J63" s="186">
        <f>J116</f>
        <v>0</v>
      </c>
      <c r="K63" s="128"/>
      <c r="L63" s="187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2" customFormat="1" ht="21.84" customHeight="1">
      <c r="A64" s="41"/>
      <c r="B64" s="42"/>
      <c r="C64" s="43"/>
      <c r="D64" s="43"/>
      <c r="E64" s="43"/>
      <c r="F64" s="43"/>
      <c r="G64" s="43"/>
      <c r="H64" s="43"/>
      <c r="I64" s="43"/>
      <c r="J64" s="43"/>
      <c r="K64" s="43"/>
      <c r="L64" s="147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</row>
    <row r="65" s="2" customFormat="1" ht="6.96" customHeight="1">
      <c r="A65" s="41"/>
      <c r="B65" s="62"/>
      <c r="C65" s="63"/>
      <c r="D65" s="63"/>
      <c r="E65" s="63"/>
      <c r="F65" s="63"/>
      <c r="G65" s="63"/>
      <c r="H65" s="63"/>
      <c r="I65" s="63"/>
      <c r="J65" s="63"/>
      <c r="K65" s="63"/>
      <c r="L65" s="147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</row>
    <row r="69" s="2" customFormat="1" ht="6.96" customHeight="1">
      <c r="A69" s="41"/>
      <c r="B69" s="64"/>
      <c r="C69" s="65"/>
      <c r="D69" s="65"/>
      <c r="E69" s="65"/>
      <c r="F69" s="65"/>
      <c r="G69" s="65"/>
      <c r="H69" s="65"/>
      <c r="I69" s="65"/>
      <c r="J69" s="65"/>
      <c r="K69" s="65"/>
      <c r="L69" s="147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</row>
    <row r="70" s="2" customFormat="1" ht="24.96" customHeight="1">
      <c r="A70" s="41"/>
      <c r="B70" s="42"/>
      <c r="C70" s="26" t="s">
        <v>113</v>
      </c>
      <c r="D70" s="43"/>
      <c r="E70" s="43"/>
      <c r="F70" s="43"/>
      <c r="G70" s="43"/>
      <c r="H70" s="43"/>
      <c r="I70" s="43"/>
      <c r="J70" s="43"/>
      <c r="K70" s="43"/>
      <c r="L70" s="147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</row>
    <row r="71" s="2" customFormat="1" ht="6.96" customHeight="1">
      <c r="A71" s="41"/>
      <c r="B71" s="42"/>
      <c r="C71" s="43"/>
      <c r="D71" s="43"/>
      <c r="E71" s="43"/>
      <c r="F71" s="43"/>
      <c r="G71" s="43"/>
      <c r="H71" s="43"/>
      <c r="I71" s="43"/>
      <c r="J71" s="43"/>
      <c r="K71" s="43"/>
      <c r="L71" s="147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</row>
    <row r="72" s="2" customFormat="1" ht="12" customHeight="1">
      <c r="A72" s="41"/>
      <c r="B72" s="42"/>
      <c r="C72" s="35" t="s">
        <v>16</v>
      </c>
      <c r="D72" s="43"/>
      <c r="E72" s="43"/>
      <c r="F72" s="43"/>
      <c r="G72" s="43"/>
      <c r="H72" s="43"/>
      <c r="I72" s="43"/>
      <c r="J72" s="43"/>
      <c r="K72" s="43"/>
      <c r="L72" s="147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</row>
    <row r="73" s="2" customFormat="1" ht="16.5" customHeight="1">
      <c r="A73" s="41"/>
      <c r="B73" s="42"/>
      <c r="C73" s="43"/>
      <c r="D73" s="43"/>
      <c r="E73" s="172" t="str">
        <f>E7</f>
        <v>Sportovní areál u Červených domků Hodoním</v>
      </c>
      <c r="F73" s="35"/>
      <c r="G73" s="35"/>
      <c r="H73" s="35"/>
      <c r="I73" s="43"/>
      <c r="J73" s="43"/>
      <c r="K73" s="43"/>
      <c r="L73" s="147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</row>
    <row r="74" s="2" customFormat="1" ht="12" customHeight="1">
      <c r="A74" s="41"/>
      <c r="B74" s="42"/>
      <c r="C74" s="35" t="s">
        <v>102</v>
      </c>
      <c r="D74" s="43"/>
      <c r="E74" s="43"/>
      <c r="F74" s="43"/>
      <c r="G74" s="43"/>
      <c r="H74" s="43"/>
      <c r="I74" s="43"/>
      <c r="J74" s="43"/>
      <c r="K74" s="43"/>
      <c r="L74" s="147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</row>
    <row r="75" s="2" customFormat="1" ht="16.5" customHeight="1">
      <c r="A75" s="41"/>
      <c r="B75" s="42"/>
      <c r="C75" s="43"/>
      <c r="D75" s="43"/>
      <c r="E75" s="72" t="str">
        <f>E9</f>
        <v xml:space="preserve">24-SO008.1 - IO I.01  Příprava území</v>
      </c>
      <c r="F75" s="43"/>
      <c r="G75" s="43"/>
      <c r="H75" s="43"/>
      <c r="I75" s="43"/>
      <c r="J75" s="43"/>
      <c r="K75" s="43"/>
      <c r="L75" s="147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</row>
    <row r="76" s="2" customFormat="1" ht="6.96" customHeight="1">
      <c r="A76" s="41"/>
      <c r="B76" s="42"/>
      <c r="C76" s="43"/>
      <c r="D76" s="43"/>
      <c r="E76" s="43"/>
      <c r="F76" s="43"/>
      <c r="G76" s="43"/>
      <c r="H76" s="43"/>
      <c r="I76" s="43"/>
      <c r="J76" s="43"/>
      <c r="K76" s="43"/>
      <c r="L76" s="147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</row>
    <row r="77" s="2" customFormat="1" ht="12" customHeight="1">
      <c r="A77" s="41"/>
      <c r="B77" s="42"/>
      <c r="C77" s="35" t="s">
        <v>21</v>
      </c>
      <c r="D77" s="43"/>
      <c r="E77" s="43"/>
      <c r="F77" s="30" t="str">
        <f>F12</f>
        <v>Hodonín</v>
      </c>
      <c r="G77" s="43"/>
      <c r="H77" s="43"/>
      <c r="I77" s="35" t="s">
        <v>23</v>
      </c>
      <c r="J77" s="75" t="str">
        <f>IF(J12="","",J12)</f>
        <v>15. 1. 2024</v>
      </c>
      <c r="K77" s="43"/>
      <c r="L77" s="147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</row>
    <row r="78" s="2" customFormat="1" ht="6.96" customHeight="1">
      <c r="A78" s="41"/>
      <c r="B78" s="42"/>
      <c r="C78" s="43"/>
      <c r="D78" s="43"/>
      <c r="E78" s="43"/>
      <c r="F78" s="43"/>
      <c r="G78" s="43"/>
      <c r="H78" s="43"/>
      <c r="I78" s="43"/>
      <c r="J78" s="43"/>
      <c r="K78" s="43"/>
      <c r="L78" s="147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</row>
    <row r="79" s="2" customFormat="1" ht="25.65" customHeight="1">
      <c r="A79" s="41"/>
      <c r="B79" s="42"/>
      <c r="C79" s="35" t="s">
        <v>25</v>
      </c>
      <c r="D79" s="43"/>
      <c r="E79" s="43"/>
      <c r="F79" s="30" t="str">
        <f>E15</f>
        <v>Město Hodonín</v>
      </c>
      <c r="G79" s="43"/>
      <c r="H79" s="43"/>
      <c r="I79" s="35" t="s">
        <v>31</v>
      </c>
      <c r="J79" s="39" t="str">
        <f>E21</f>
        <v>PROAM ARCHITEKTI s.r.o., Brno</v>
      </c>
      <c r="K79" s="43"/>
      <c r="L79" s="147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</row>
    <row r="80" s="2" customFormat="1" ht="15.15" customHeight="1">
      <c r="A80" s="41"/>
      <c r="B80" s="42"/>
      <c r="C80" s="35" t="s">
        <v>29</v>
      </c>
      <c r="D80" s="43"/>
      <c r="E80" s="43"/>
      <c r="F80" s="30" t="str">
        <f>IF(E18="","",E18)</f>
        <v>Vyplň údaj</v>
      </c>
      <c r="G80" s="43"/>
      <c r="H80" s="43"/>
      <c r="I80" s="35" t="s">
        <v>34</v>
      </c>
      <c r="J80" s="39" t="str">
        <f>E24</f>
        <v>Votavová</v>
      </c>
      <c r="K80" s="43"/>
      <c r="L80" s="147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</row>
    <row r="81" s="2" customFormat="1" ht="10.32" customHeight="1">
      <c r="A81" s="41"/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147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</row>
    <row r="82" s="11" customFormat="1" ht="29.28" customHeight="1">
      <c r="A82" s="188"/>
      <c r="B82" s="189"/>
      <c r="C82" s="190" t="s">
        <v>114</v>
      </c>
      <c r="D82" s="191" t="s">
        <v>57</v>
      </c>
      <c r="E82" s="191" t="s">
        <v>53</v>
      </c>
      <c r="F82" s="191" t="s">
        <v>54</v>
      </c>
      <c r="G82" s="191" t="s">
        <v>115</v>
      </c>
      <c r="H82" s="191" t="s">
        <v>116</v>
      </c>
      <c r="I82" s="191" t="s">
        <v>117</v>
      </c>
      <c r="J82" s="192" t="s">
        <v>107</v>
      </c>
      <c r="K82" s="193" t="s">
        <v>118</v>
      </c>
      <c r="L82" s="194"/>
      <c r="M82" s="95" t="s">
        <v>19</v>
      </c>
      <c r="N82" s="96" t="s">
        <v>42</v>
      </c>
      <c r="O82" s="96" t="s">
        <v>119</v>
      </c>
      <c r="P82" s="96" t="s">
        <v>120</v>
      </c>
      <c r="Q82" s="96" t="s">
        <v>121</v>
      </c>
      <c r="R82" s="96" t="s">
        <v>122</v>
      </c>
      <c r="S82" s="96" t="s">
        <v>123</v>
      </c>
      <c r="T82" s="97" t="s">
        <v>124</v>
      </c>
      <c r="U82" s="188"/>
      <c r="V82" s="188"/>
      <c r="W82" s="188"/>
      <c r="X82" s="188"/>
      <c r="Y82" s="188"/>
      <c r="Z82" s="188"/>
      <c r="AA82" s="188"/>
      <c r="AB82" s="188"/>
      <c r="AC82" s="188"/>
      <c r="AD82" s="188"/>
      <c r="AE82" s="188"/>
    </row>
    <row r="83" s="2" customFormat="1" ht="22.8" customHeight="1">
      <c r="A83" s="41"/>
      <c r="B83" s="42"/>
      <c r="C83" s="102" t="s">
        <v>125</v>
      </c>
      <c r="D83" s="43"/>
      <c r="E83" s="43"/>
      <c r="F83" s="43"/>
      <c r="G83" s="43"/>
      <c r="H83" s="43"/>
      <c r="I83" s="43"/>
      <c r="J83" s="195">
        <f>BK83</f>
        <v>0</v>
      </c>
      <c r="K83" s="43"/>
      <c r="L83" s="47"/>
      <c r="M83" s="98"/>
      <c r="N83" s="196"/>
      <c r="O83" s="99"/>
      <c r="P83" s="197">
        <f>P84</f>
        <v>0</v>
      </c>
      <c r="Q83" s="99"/>
      <c r="R83" s="197">
        <f>R84</f>
        <v>0</v>
      </c>
      <c r="S83" s="99"/>
      <c r="T83" s="198">
        <f>T84</f>
        <v>14.065259999999999</v>
      </c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T83" s="20" t="s">
        <v>71</v>
      </c>
      <c r="AU83" s="20" t="s">
        <v>108</v>
      </c>
      <c r="BK83" s="199">
        <f>BK84</f>
        <v>0</v>
      </c>
    </row>
    <row r="84" s="12" customFormat="1" ht="25.92" customHeight="1">
      <c r="A84" s="12"/>
      <c r="B84" s="200"/>
      <c r="C84" s="201"/>
      <c r="D84" s="202" t="s">
        <v>71</v>
      </c>
      <c r="E84" s="203" t="s">
        <v>126</v>
      </c>
      <c r="F84" s="203" t="s">
        <v>127</v>
      </c>
      <c r="G84" s="201"/>
      <c r="H84" s="201"/>
      <c r="I84" s="204"/>
      <c r="J84" s="205">
        <f>BK84</f>
        <v>0</v>
      </c>
      <c r="K84" s="201"/>
      <c r="L84" s="206"/>
      <c r="M84" s="207"/>
      <c r="N84" s="208"/>
      <c r="O84" s="208"/>
      <c r="P84" s="209">
        <f>P85+P101+P116</f>
        <v>0</v>
      </c>
      <c r="Q84" s="208"/>
      <c r="R84" s="209">
        <f>R85+R101+R116</f>
        <v>0</v>
      </c>
      <c r="S84" s="208"/>
      <c r="T84" s="210">
        <f>T85+T101+T116</f>
        <v>14.065259999999999</v>
      </c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R84" s="211" t="s">
        <v>80</v>
      </c>
      <c r="AT84" s="212" t="s">
        <v>71</v>
      </c>
      <c r="AU84" s="212" t="s">
        <v>72</v>
      </c>
      <c r="AY84" s="211" t="s">
        <v>128</v>
      </c>
      <c r="BK84" s="213">
        <f>BK85+BK101+BK116</f>
        <v>0</v>
      </c>
    </row>
    <row r="85" s="12" customFormat="1" ht="22.8" customHeight="1">
      <c r="A85" s="12"/>
      <c r="B85" s="200"/>
      <c r="C85" s="201"/>
      <c r="D85" s="202" t="s">
        <v>71</v>
      </c>
      <c r="E85" s="214" t="s">
        <v>80</v>
      </c>
      <c r="F85" s="214" t="s">
        <v>129</v>
      </c>
      <c r="G85" s="201"/>
      <c r="H85" s="201"/>
      <c r="I85" s="204"/>
      <c r="J85" s="215">
        <f>BK85</f>
        <v>0</v>
      </c>
      <c r="K85" s="201"/>
      <c r="L85" s="206"/>
      <c r="M85" s="207"/>
      <c r="N85" s="208"/>
      <c r="O85" s="208"/>
      <c r="P85" s="209">
        <f>SUM(P86:P100)</f>
        <v>0</v>
      </c>
      <c r="Q85" s="208"/>
      <c r="R85" s="209">
        <f>SUM(R86:R100)</f>
        <v>0</v>
      </c>
      <c r="S85" s="208"/>
      <c r="T85" s="210">
        <f>SUM(T86:T100)</f>
        <v>12.928999999999999</v>
      </c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R85" s="211" t="s">
        <v>80</v>
      </c>
      <c r="AT85" s="212" t="s">
        <v>71</v>
      </c>
      <c r="AU85" s="212" t="s">
        <v>80</v>
      </c>
      <c r="AY85" s="211" t="s">
        <v>128</v>
      </c>
      <c r="BK85" s="213">
        <f>SUM(BK86:BK100)</f>
        <v>0</v>
      </c>
    </row>
    <row r="86" s="2" customFormat="1" ht="37.8" customHeight="1">
      <c r="A86" s="41"/>
      <c r="B86" s="42"/>
      <c r="C86" s="216" t="s">
        <v>80</v>
      </c>
      <c r="D86" s="216" t="s">
        <v>130</v>
      </c>
      <c r="E86" s="217" t="s">
        <v>131</v>
      </c>
      <c r="F86" s="218" t="s">
        <v>132</v>
      </c>
      <c r="G86" s="219" t="s">
        <v>133</v>
      </c>
      <c r="H86" s="220">
        <v>935</v>
      </c>
      <c r="I86" s="221"/>
      <c r="J86" s="222">
        <f>ROUND(I86*H86,2)</f>
        <v>0</v>
      </c>
      <c r="K86" s="223"/>
      <c r="L86" s="47"/>
      <c r="M86" s="224" t="s">
        <v>19</v>
      </c>
      <c r="N86" s="225" t="s">
        <v>43</v>
      </c>
      <c r="O86" s="87"/>
      <c r="P86" s="226">
        <f>O86*H86</f>
        <v>0</v>
      </c>
      <c r="Q86" s="226">
        <v>0</v>
      </c>
      <c r="R86" s="226">
        <f>Q86*H86</f>
        <v>0</v>
      </c>
      <c r="S86" s="226">
        <v>0</v>
      </c>
      <c r="T86" s="227">
        <f>S86*H86</f>
        <v>0</v>
      </c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R86" s="228" t="s">
        <v>134</v>
      </c>
      <c r="AT86" s="228" t="s">
        <v>130</v>
      </c>
      <c r="AU86" s="228" t="s">
        <v>82</v>
      </c>
      <c r="AY86" s="20" t="s">
        <v>128</v>
      </c>
      <c r="BE86" s="229">
        <f>IF(N86="základní",J86,0)</f>
        <v>0</v>
      </c>
      <c r="BF86" s="229">
        <f>IF(N86="snížená",J86,0)</f>
        <v>0</v>
      </c>
      <c r="BG86" s="229">
        <f>IF(N86="zákl. přenesená",J86,0)</f>
        <v>0</v>
      </c>
      <c r="BH86" s="229">
        <f>IF(N86="sníž. přenesená",J86,0)</f>
        <v>0</v>
      </c>
      <c r="BI86" s="229">
        <f>IF(N86="nulová",J86,0)</f>
        <v>0</v>
      </c>
      <c r="BJ86" s="20" t="s">
        <v>80</v>
      </c>
      <c r="BK86" s="229">
        <f>ROUND(I86*H86,2)</f>
        <v>0</v>
      </c>
      <c r="BL86" s="20" t="s">
        <v>134</v>
      </c>
      <c r="BM86" s="228" t="s">
        <v>135</v>
      </c>
    </row>
    <row r="87" s="2" customFormat="1">
      <c r="A87" s="41"/>
      <c r="B87" s="42"/>
      <c r="C87" s="43"/>
      <c r="D87" s="230" t="s">
        <v>136</v>
      </c>
      <c r="E87" s="43"/>
      <c r="F87" s="231" t="s">
        <v>137</v>
      </c>
      <c r="G87" s="43"/>
      <c r="H87" s="43"/>
      <c r="I87" s="232"/>
      <c r="J87" s="43"/>
      <c r="K87" s="43"/>
      <c r="L87" s="47"/>
      <c r="M87" s="233"/>
      <c r="N87" s="234"/>
      <c r="O87" s="87"/>
      <c r="P87" s="87"/>
      <c r="Q87" s="87"/>
      <c r="R87" s="87"/>
      <c r="S87" s="87"/>
      <c r="T87" s="88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T87" s="20" t="s">
        <v>136</v>
      </c>
      <c r="AU87" s="20" t="s">
        <v>82</v>
      </c>
    </row>
    <row r="88" s="2" customFormat="1">
      <c r="A88" s="41"/>
      <c r="B88" s="42"/>
      <c r="C88" s="43"/>
      <c r="D88" s="235" t="s">
        <v>138</v>
      </c>
      <c r="E88" s="43"/>
      <c r="F88" s="236" t="s">
        <v>139</v>
      </c>
      <c r="G88" s="43"/>
      <c r="H88" s="43"/>
      <c r="I88" s="232"/>
      <c r="J88" s="43"/>
      <c r="K88" s="43"/>
      <c r="L88" s="47"/>
      <c r="M88" s="233"/>
      <c r="N88" s="234"/>
      <c r="O88" s="87"/>
      <c r="P88" s="87"/>
      <c r="Q88" s="87"/>
      <c r="R88" s="87"/>
      <c r="S88" s="87"/>
      <c r="T88" s="88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T88" s="20" t="s">
        <v>138</v>
      </c>
      <c r="AU88" s="20" t="s">
        <v>82</v>
      </c>
    </row>
    <row r="89" s="13" customFormat="1">
      <c r="A89" s="13"/>
      <c r="B89" s="237"/>
      <c r="C89" s="238"/>
      <c r="D89" s="230" t="s">
        <v>140</v>
      </c>
      <c r="E89" s="239" t="s">
        <v>19</v>
      </c>
      <c r="F89" s="240" t="s">
        <v>141</v>
      </c>
      <c r="G89" s="238"/>
      <c r="H89" s="239" t="s">
        <v>19</v>
      </c>
      <c r="I89" s="241"/>
      <c r="J89" s="238"/>
      <c r="K89" s="238"/>
      <c r="L89" s="242"/>
      <c r="M89" s="243"/>
      <c r="N89" s="244"/>
      <c r="O89" s="244"/>
      <c r="P89" s="244"/>
      <c r="Q89" s="244"/>
      <c r="R89" s="244"/>
      <c r="S89" s="244"/>
      <c r="T89" s="245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T89" s="246" t="s">
        <v>140</v>
      </c>
      <c r="AU89" s="246" t="s">
        <v>82</v>
      </c>
      <c r="AV89" s="13" t="s">
        <v>80</v>
      </c>
      <c r="AW89" s="13" t="s">
        <v>33</v>
      </c>
      <c r="AX89" s="13" t="s">
        <v>72</v>
      </c>
      <c r="AY89" s="246" t="s">
        <v>128</v>
      </c>
    </row>
    <row r="90" s="14" customFormat="1">
      <c r="A90" s="14"/>
      <c r="B90" s="247"/>
      <c r="C90" s="248"/>
      <c r="D90" s="230" t="s">
        <v>140</v>
      </c>
      <c r="E90" s="249" t="s">
        <v>19</v>
      </c>
      <c r="F90" s="250" t="s">
        <v>142</v>
      </c>
      <c r="G90" s="248"/>
      <c r="H90" s="251">
        <v>935</v>
      </c>
      <c r="I90" s="252"/>
      <c r="J90" s="248"/>
      <c r="K90" s="248"/>
      <c r="L90" s="253"/>
      <c r="M90" s="254"/>
      <c r="N90" s="255"/>
      <c r="O90" s="255"/>
      <c r="P90" s="255"/>
      <c r="Q90" s="255"/>
      <c r="R90" s="255"/>
      <c r="S90" s="255"/>
      <c r="T90" s="256"/>
      <c r="U90" s="14"/>
      <c r="V90" s="14"/>
      <c r="W90" s="14"/>
      <c r="X90" s="14"/>
      <c r="Y90" s="14"/>
      <c r="Z90" s="14"/>
      <c r="AA90" s="14"/>
      <c r="AB90" s="14"/>
      <c r="AC90" s="14"/>
      <c r="AD90" s="14"/>
      <c r="AE90" s="14"/>
      <c r="AT90" s="257" t="s">
        <v>140</v>
      </c>
      <c r="AU90" s="257" t="s">
        <v>82</v>
      </c>
      <c r="AV90" s="14" t="s">
        <v>82</v>
      </c>
      <c r="AW90" s="14" t="s">
        <v>33</v>
      </c>
      <c r="AX90" s="14" t="s">
        <v>80</v>
      </c>
      <c r="AY90" s="257" t="s">
        <v>128</v>
      </c>
    </row>
    <row r="91" s="2" customFormat="1" ht="24.15" customHeight="1">
      <c r="A91" s="41"/>
      <c r="B91" s="42"/>
      <c r="C91" s="216" t="s">
        <v>82</v>
      </c>
      <c r="D91" s="216" t="s">
        <v>130</v>
      </c>
      <c r="E91" s="217" t="s">
        <v>143</v>
      </c>
      <c r="F91" s="218" t="s">
        <v>144</v>
      </c>
      <c r="G91" s="219" t="s">
        <v>133</v>
      </c>
      <c r="H91" s="220">
        <v>17.399999999999999</v>
      </c>
      <c r="I91" s="221"/>
      <c r="J91" s="222">
        <f>ROUND(I91*H91,2)</f>
        <v>0</v>
      </c>
      <c r="K91" s="223"/>
      <c r="L91" s="47"/>
      <c r="M91" s="224" t="s">
        <v>19</v>
      </c>
      <c r="N91" s="225" t="s">
        <v>43</v>
      </c>
      <c r="O91" s="87"/>
      <c r="P91" s="226">
        <f>O91*H91</f>
        <v>0</v>
      </c>
      <c r="Q91" s="226">
        <v>0</v>
      </c>
      <c r="R91" s="226">
        <f>Q91*H91</f>
        <v>0</v>
      </c>
      <c r="S91" s="226">
        <v>0.26000000000000001</v>
      </c>
      <c r="T91" s="227">
        <f>S91*H91</f>
        <v>4.524</v>
      </c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R91" s="228" t="s">
        <v>134</v>
      </c>
      <c r="AT91" s="228" t="s">
        <v>130</v>
      </c>
      <c r="AU91" s="228" t="s">
        <v>82</v>
      </c>
      <c r="AY91" s="20" t="s">
        <v>128</v>
      </c>
      <c r="BE91" s="229">
        <f>IF(N91="základní",J91,0)</f>
        <v>0</v>
      </c>
      <c r="BF91" s="229">
        <f>IF(N91="snížená",J91,0)</f>
        <v>0</v>
      </c>
      <c r="BG91" s="229">
        <f>IF(N91="zákl. přenesená",J91,0)</f>
        <v>0</v>
      </c>
      <c r="BH91" s="229">
        <f>IF(N91="sníž. přenesená",J91,0)</f>
        <v>0</v>
      </c>
      <c r="BI91" s="229">
        <f>IF(N91="nulová",J91,0)</f>
        <v>0</v>
      </c>
      <c r="BJ91" s="20" t="s">
        <v>80</v>
      </c>
      <c r="BK91" s="229">
        <f>ROUND(I91*H91,2)</f>
        <v>0</v>
      </c>
      <c r="BL91" s="20" t="s">
        <v>134</v>
      </c>
      <c r="BM91" s="228" t="s">
        <v>145</v>
      </c>
    </row>
    <row r="92" s="2" customFormat="1">
      <c r="A92" s="41"/>
      <c r="B92" s="42"/>
      <c r="C92" s="43"/>
      <c r="D92" s="230" t="s">
        <v>136</v>
      </c>
      <c r="E92" s="43"/>
      <c r="F92" s="231" t="s">
        <v>146</v>
      </c>
      <c r="G92" s="43"/>
      <c r="H92" s="43"/>
      <c r="I92" s="232"/>
      <c r="J92" s="43"/>
      <c r="K92" s="43"/>
      <c r="L92" s="47"/>
      <c r="M92" s="233"/>
      <c r="N92" s="234"/>
      <c r="O92" s="87"/>
      <c r="P92" s="87"/>
      <c r="Q92" s="87"/>
      <c r="R92" s="87"/>
      <c r="S92" s="87"/>
      <c r="T92" s="88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T92" s="20" t="s">
        <v>136</v>
      </c>
      <c r="AU92" s="20" t="s">
        <v>82</v>
      </c>
    </row>
    <row r="93" s="2" customFormat="1">
      <c r="A93" s="41"/>
      <c r="B93" s="42"/>
      <c r="C93" s="43"/>
      <c r="D93" s="235" t="s">
        <v>138</v>
      </c>
      <c r="E93" s="43"/>
      <c r="F93" s="236" t="s">
        <v>147</v>
      </c>
      <c r="G93" s="43"/>
      <c r="H93" s="43"/>
      <c r="I93" s="232"/>
      <c r="J93" s="43"/>
      <c r="K93" s="43"/>
      <c r="L93" s="47"/>
      <c r="M93" s="233"/>
      <c r="N93" s="234"/>
      <c r="O93" s="87"/>
      <c r="P93" s="87"/>
      <c r="Q93" s="87"/>
      <c r="R93" s="87"/>
      <c r="S93" s="87"/>
      <c r="T93" s="88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T93" s="20" t="s">
        <v>138</v>
      </c>
      <c r="AU93" s="20" t="s">
        <v>82</v>
      </c>
    </row>
    <row r="94" s="13" customFormat="1">
      <c r="A94" s="13"/>
      <c r="B94" s="237"/>
      <c r="C94" s="238"/>
      <c r="D94" s="230" t="s">
        <v>140</v>
      </c>
      <c r="E94" s="239" t="s">
        <v>19</v>
      </c>
      <c r="F94" s="240" t="s">
        <v>141</v>
      </c>
      <c r="G94" s="238"/>
      <c r="H94" s="239" t="s">
        <v>19</v>
      </c>
      <c r="I94" s="241"/>
      <c r="J94" s="238"/>
      <c r="K94" s="238"/>
      <c r="L94" s="242"/>
      <c r="M94" s="243"/>
      <c r="N94" s="244"/>
      <c r="O94" s="244"/>
      <c r="P94" s="244"/>
      <c r="Q94" s="244"/>
      <c r="R94" s="244"/>
      <c r="S94" s="244"/>
      <c r="T94" s="245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T94" s="246" t="s">
        <v>140</v>
      </c>
      <c r="AU94" s="246" t="s">
        <v>82</v>
      </c>
      <c r="AV94" s="13" t="s">
        <v>80</v>
      </c>
      <c r="AW94" s="13" t="s">
        <v>33</v>
      </c>
      <c r="AX94" s="13" t="s">
        <v>72</v>
      </c>
      <c r="AY94" s="246" t="s">
        <v>128</v>
      </c>
    </row>
    <row r="95" s="14" customFormat="1">
      <c r="A95" s="14"/>
      <c r="B95" s="247"/>
      <c r="C95" s="248"/>
      <c r="D95" s="230" t="s">
        <v>140</v>
      </c>
      <c r="E95" s="249" t="s">
        <v>19</v>
      </c>
      <c r="F95" s="250" t="s">
        <v>148</v>
      </c>
      <c r="G95" s="248"/>
      <c r="H95" s="251">
        <v>17.399999999999999</v>
      </c>
      <c r="I95" s="252"/>
      <c r="J95" s="248"/>
      <c r="K95" s="248"/>
      <c r="L95" s="253"/>
      <c r="M95" s="254"/>
      <c r="N95" s="255"/>
      <c r="O95" s="255"/>
      <c r="P95" s="255"/>
      <c r="Q95" s="255"/>
      <c r="R95" s="255"/>
      <c r="S95" s="255"/>
      <c r="T95" s="256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  <c r="AT95" s="257" t="s">
        <v>140</v>
      </c>
      <c r="AU95" s="257" t="s">
        <v>82</v>
      </c>
      <c r="AV95" s="14" t="s">
        <v>82</v>
      </c>
      <c r="AW95" s="14" t="s">
        <v>33</v>
      </c>
      <c r="AX95" s="14" t="s">
        <v>80</v>
      </c>
      <c r="AY95" s="257" t="s">
        <v>128</v>
      </c>
    </row>
    <row r="96" s="2" customFormat="1" ht="16.5" customHeight="1">
      <c r="A96" s="41"/>
      <c r="B96" s="42"/>
      <c r="C96" s="216" t="s">
        <v>149</v>
      </c>
      <c r="D96" s="216" t="s">
        <v>130</v>
      </c>
      <c r="E96" s="217" t="s">
        <v>150</v>
      </c>
      <c r="F96" s="218" t="s">
        <v>151</v>
      </c>
      <c r="G96" s="219" t="s">
        <v>152</v>
      </c>
      <c r="H96" s="220">
        <v>41</v>
      </c>
      <c r="I96" s="221"/>
      <c r="J96" s="222">
        <f>ROUND(I96*H96,2)</f>
        <v>0</v>
      </c>
      <c r="K96" s="223"/>
      <c r="L96" s="47"/>
      <c r="M96" s="224" t="s">
        <v>19</v>
      </c>
      <c r="N96" s="225" t="s">
        <v>43</v>
      </c>
      <c r="O96" s="87"/>
      <c r="P96" s="226">
        <f>O96*H96</f>
        <v>0</v>
      </c>
      <c r="Q96" s="226">
        <v>0</v>
      </c>
      <c r="R96" s="226">
        <f>Q96*H96</f>
        <v>0</v>
      </c>
      <c r="S96" s="226">
        <v>0.20499999999999999</v>
      </c>
      <c r="T96" s="227">
        <f>S96*H96</f>
        <v>8.4049999999999994</v>
      </c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R96" s="228" t="s">
        <v>134</v>
      </c>
      <c r="AT96" s="228" t="s">
        <v>130</v>
      </c>
      <c r="AU96" s="228" t="s">
        <v>82</v>
      </c>
      <c r="AY96" s="20" t="s">
        <v>128</v>
      </c>
      <c r="BE96" s="229">
        <f>IF(N96="základní",J96,0)</f>
        <v>0</v>
      </c>
      <c r="BF96" s="229">
        <f>IF(N96="snížená",J96,0)</f>
        <v>0</v>
      </c>
      <c r="BG96" s="229">
        <f>IF(N96="zákl. přenesená",J96,0)</f>
        <v>0</v>
      </c>
      <c r="BH96" s="229">
        <f>IF(N96="sníž. přenesená",J96,0)</f>
        <v>0</v>
      </c>
      <c r="BI96" s="229">
        <f>IF(N96="nulová",J96,0)</f>
        <v>0</v>
      </c>
      <c r="BJ96" s="20" t="s">
        <v>80</v>
      </c>
      <c r="BK96" s="229">
        <f>ROUND(I96*H96,2)</f>
        <v>0</v>
      </c>
      <c r="BL96" s="20" t="s">
        <v>134</v>
      </c>
      <c r="BM96" s="228" t="s">
        <v>153</v>
      </c>
    </row>
    <row r="97" s="2" customFormat="1">
      <c r="A97" s="41"/>
      <c r="B97" s="42"/>
      <c r="C97" s="43"/>
      <c r="D97" s="230" t="s">
        <v>136</v>
      </c>
      <c r="E97" s="43"/>
      <c r="F97" s="231" t="s">
        <v>154</v>
      </c>
      <c r="G97" s="43"/>
      <c r="H97" s="43"/>
      <c r="I97" s="232"/>
      <c r="J97" s="43"/>
      <c r="K97" s="43"/>
      <c r="L97" s="47"/>
      <c r="M97" s="233"/>
      <c r="N97" s="234"/>
      <c r="O97" s="87"/>
      <c r="P97" s="87"/>
      <c r="Q97" s="87"/>
      <c r="R97" s="87"/>
      <c r="S97" s="87"/>
      <c r="T97" s="88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T97" s="20" t="s">
        <v>136</v>
      </c>
      <c r="AU97" s="20" t="s">
        <v>82</v>
      </c>
    </row>
    <row r="98" s="2" customFormat="1">
      <c r="A98" s="41"/>
      <c r="B98" s="42"/>
      <c r="C98" s="43"/>
      <c r="D98" s="235" t="s">
        <v>138</v>
      </c>
      <c r="E98" s="43"/>
      <c r="F98" s="236" t="s">
        <v>155</v>
      </c>
      <c r="G98" s="43"/>
      <c r="H98" s="43"/>
      <c r="I98" s="232"/>
      <c r="J98" s="43"/>
      <c r="K98" s="43"/>
      <c r="L98" s="47"/>
      <c r="M98" s="233"/>
      <c r="N98" s="234"/>
      <c r="O98" s="87"/>
      <c r="P98" s="87"/>
      <c r="Q98" s="87"/>
      <c r="R98" s="87"/>
      <c r="S98" s="87"/>
      <c r="T98" s="88"/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T98" s="20" t="s">
        <v>138</v>
      </c>
      <c r="AU98" s="20" t="s">
        <v>82</v>
      </c>
    </row>
    <row r="99" s="13" customFormat="1">
      <c r="A99" s="13"/>
      <c r="B99" s="237"/>
      <c r="C99" s="238"/>
      <c r="D99" s="230" t="s">
        <v>140</v>
      </c>
      <c r="E99" s="239" t="s">
        <v>19</v>
      </c>
      <c r="F99" s="240" t="s">
        <v>156</v>
      </c>
      <c r="G99" s="238"/>
      <c r="H99" s="239" t="s">
        <v>19</v>
      </c>
      <c r="I99" s="241"/>
      <c r="J99" s="238"/>
      <c r="K99" s="238"/>
      <c r="L99" s="242"/>
      <c r="M99" s="243"/>
      <c r="N99" s="244"/>
      <c r="O99" s="244"/>
      <c r="P99" s="244"/>
      <c r="Q99" s="244"/>
      <c r="R99" s="244"/>
      <c r="S99" s="244"/>
      <c r="T99" s="245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T99" s="246" t="s">
        <v>140</v>
      </c>
      <c r="AU99" s="246" t="s">
        <v>82</v>
      </c>
      <c r="AV99" s="13" t="s">
        <v>80</v>
      </c>
      <c r="AW99" s="13" t="s">
        <v>33</v>
      </c>
      <c r="AX99" s="13" t="s">
        <v>72</v>
      </c>
      <c r="AY99" s="246" t="s">
        <v>128</v>
      </c>
    </row>
    <row r="100" s="14" customFormat="1">
      <c r="A100" s="14"/>
      <c r="B100" s="247"/>
      <c r="C100" s="248"/>
      <c r="D100" s="230" t="s">
        <v>140</v>
      </c>
      <c r="E100" s="249" t="s">
        <v>19</v>
      </c>
      <c r="F100" s="250" t="s">
        <v>157</v>
      </c>
      <c r="G100" s="248"/>
      <c r="H100" s="251">
        <v>41</v>
      </c>
      <c r="I100" s="252"/>
      <c r="J100" s="248"/>
      <c r="K100" s="248"/>
      <c r="L100" s="253"/>
      <c r="M100" s="254"/>
      <c r="N100" s="255"/>
      <c r="O100" s="255"/>
      <c r="P100" s="255"/>
      <c r="Q100" s="255"/>
      <c r="R100" s="255"/>
      <c r="S100" s="255"/>
      <c r="T100" s="256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T100" s="257" t="s">
        <v>140</v>
      </c>
      <c r="AU100" s="257" t="s">
        <v>82</v>
      </c>
      <c r="AV100" s="14" t="s">
        <v>82</v>
      </c>
      <c r="AW100" s="14" t="s">
        <v>33</v>
      </c>
      <c r="AX100" s="14" t="s">
        <v>80</v>
      </c>
      <c r="AY100" s="257" t="s">
        <v>128</v>
      </c>
    </row>
    <row r="101" s="12" customFormat="1" ht="22.8" customHeight="1">
      <c r="A101" s="12"/>
      <c r="B101" s="200"/>
      <c r="C101" s="201"/>
      <c r="D101" s="202" t="s">
        <v>71</v>
      </c>
      <c r="E101" s="214" t="s">
        <v>158</v>
      </c>
      <c r="F101" s="214" t="s">
        <v>159</v>
      </c>
      <c r="G101" s="201"/>
      <c r="H101" s="201"/>
      <c r="I101" s="204"/>
      <c r="J101" s="215">
        <f>BK101</f>
        <v>0</v>
      </c>
      <c r="K101" s="201"/>
      <c r="L101" s="206"/>
      <c r="M101" s="207"/>
      <c r="N101" s="208"/>
      <c r="O101" s="208"/>
      <c r="P101" s="209">
        <f>SUM(P102:P115)</f>
        <v>0</v>
      </c>
      <c r="Q101" s="208"/>
      <c r="R101" s="209">
        <f>SUM(R102:R115)</f>
        <v>0</v>
      </c>
      <c r="S101" s="208"/>
      <c r="T101" s="210">
        <f>SUM(T102:T115)</f>
        <v>1.1362600000000001</v>
      </c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R101" s="211" t="s">
        <v>80</v>
      </c>
      <c r="AT101" s="212" t="s">
        <v>71</v>
      </c>
      <c r="AU101" s="212" t="s">
        <v>80</v>
      </c>
      <c r="AY101" s="211" t="s">
        <v>128</v>
      </c>
      <c r="BK101" s="213">
        <f>SUM(BK102:BK115)</f>
        <v>0</v>
      </c>
    </row>
    <row r="102" s="2" customFormat="1" ht="24.15" customHeight="1">
      <c r="A102" s="41"/>
      <c r="B102" s="42"/>
      <c r="C102" s="216" t="s">
        <v>134</v>
      </c>
      <c r="D102" s="216" t="s">
        <v>130</v>
      </c>
      <c r="E102" s="217" t="s">
        <v>160</v>
      </c>
      <c r="F102" s="218" t="s">
        <v>161</v>
      </c>
      <c r="G102" s="219" t="s">
        <v>162</v>
      </c>
      <c r="H102" s="220">
        <v>1</v>
      </c>
      <c r="I102" s="221"/>
      <c r="J102" s="222">
        <f>ROUND(I102*H102,2)</f>
        <v>0</v>
      </c>
      <c r="K102" s="223"/>
      <c r="L102" s="47"/>
      <c r="M102" s="224" t="s">
        <v>19</v>
      </c>
      <c r="N102" s="225" t="s">
        <v>43</v>
      </c>
      <c r="O102" s="87"/>
      <c r="P102" s="226">
        <f>O102*H102</f>
        <v>0</v>
      </c>
      <c r="Q102" s="226">
        <v>0</v>
      </c>
      <c r="R102" s="226">
        <f>Q102*H102</f>
        <v>0</v>
      </c>
      <c r="S102" s="226">
        <v>0</v>
      </c>
      <c r="T102" s="227">
        <f>S102*H102</f>
        <v>0</v>
      </c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R102" s="228" t="s">
        <v>134</v>
      </c>
      <c r="AT102" s="228" t="s">
        <v>130</v>
      </c>
      <c r="AU102" s="228" t="s">
        <v>82</v>
      </c>
      <c r="AY102" s="20" t="s">
        <v>128</v>
      </c>
      <c r="BE102" s="229">
        <f>IF(N102="základní",J102,0)</f>
        <v>0</v>
      </c>
      <c r="BF102" s="229">
        <f>IF(N102="snížená",J102,0)</f>
        <v>0</v>
      </c>
      <c r="BG102" s="229">
        <f>IF(N102="zákl. přenesená",J102,0)</f>
        <v>0</v>
      </c>
      <c r="BH102" s="229">
        <f>IF(N102="sníž. přenesená",J102,0)</f>
        <v>0</v>
      </c>
      <c r="BI102" s="229">
        <f>IF(N102="nulová",J102,0)</f>
        <v>0</v>
      </c>
      <c r="BJ102" s="20" t="s">
        <v>80</v>
      </c>
      <c r="BK102" s="229">
        <f>ROUND(I102*H102,2)</f>
        <v>0</v>
      </c>
      <c r="BL102" s="20" t="s">
        <v>134</v>
      </c>
      <c r="BM102" s="228" t="s">
        <v>163</v>
      </c>
    </row>
    <row r="103" s="2" customFormat="1">
      <c r="A103" s="41"/>
      <c r="B103" s="42"/>
      <c r="C103" s="43"/>
      <c r="D103" s="230" t="s">
        <v>136</v>
      </c>
      <c r="E103" s="43"/>
      <c r="F103" s="231" t="s">
        <v>161</v>
      </c>
      <c r="G103" s="43"/>
      <c r="H103" s="43"/>
      <c r="I103" s="232"/>
      <c r="J103" s="43"/>
      <c r="K103" s="43"/>
      <c r="L103" s="47"/>
      <c r="M103" s="233"/>
      <c r="N103" s="234"/>
      <c r="O103" s="87"/>
      <c r="P103" s="87"/>
      <c r="Q103" s="87"/>
      <c r="R103" s="87"/>
      <c r="S103" s="87"/>
      <c r="T103" s="88"/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T103" s="20" t="s">
        <v>136</v>
      </c>
      <c r="AU103" s="20" t="s">
        <v>82</v>
      </c>
    </row>
    <row r="104" s="13" customFormat="1">
      <c r="A104" s="13"/>
      <c r="B104" s="237"/>
      <c r="C104" s="238"/>
      <c r="D104" s="230" t="s">
        <v>140</v>
      </c>
      <c r="E104" s="239" t="s">
        <v>19</v>
      </c>
      <c r="F104" s="240" t="s">
        <v>164</v>
      </c>
      <c r="G104" s="238"/>
      <c r="H104" s="239" t="s">
        <v>19</v>
      </c>
      <c r="I104" s="241"/>
      <c r="J104" s="238"/>
      <c r="K104" s="238"/>
      <c r="L104" s="242"/>
      <c r="M104" s="243"/>
      <c r="N104" s="244"/>
      <c r="O104" s="244"/>
      <c r="P104" s="244"/>
      <c r="Q104" s="244"/>
      <c r="R104" s="244"/>
      <c r="S104" s="244"/>
      <c r="T104" s="245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T104" s="246" t="s">
        <v>140</v>
      </c>
      <c r="AU104" s="246" t="s">
        <v>82</v>
      </c>
      <c r="AV104" s="13" t="s">
        <v>80</v>
      </c>
      <c r="AW104" s="13" t="s">
        <v>33</v>
      </c>
      <c r="AX104" s="13" t="s">
        <v>72</v>
      </c>
      <c r="AY104" s="246" t="s">
        <v>128</v>
      </c>
    </row>
    <row r="105" s="14" customFormat="1">
      <c r="A105" s="14"/>
      <c r="B105" s="247"/>
      <c r="C105" s="248"/>
      <c r="D105" s="230" t="s">
        <v>140</v>
      </c>
      <c r="E105" s="249" t="s">
        <v>19</v>
      </c>
      <c r="F105" s="250" t="s">
        <v>165</v>
      </c>
      <c r="G105" s="248"/>
      <c r="H105" s="251">
        <v>1</v>
      </c>
      <c r="I105" s="252"/>
      <c r="J105" s="248"/>
      <c r="K105" s="248"/>
      <c r="L105" s="253"/>
      <c r="M105" s="254"/>
      <c r="N105" s="255"/>
      <c r="O105" s="255"/>
      <c r="P105" s="255"/>
      <c r="Q105" s="255"/>
      <c r="R105" s="255"/>
      <c r="S105" s="255"/>
      <c r="T105" s="256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T105" s="257" t="s">
        <v>140</v>
      </c>
      <c r="AU105" s="257" t="s">
        <v>82</v>
      </c>
      <c r="AV105" s="14" t="s">
        <v>82</v>
      </c>
      <c r="AW105" s="14" t="s">
        <v>33</v>
      </c>
      <c r="AX105" s="14" t="s">
        <v>80</v>
      </c>
      <c r="AY105" s="257" t="s">
        <v>128</v>
      </c>
    </row>
    <row r="106" s="2" customFormat="1" ht="16.5" customHeight="1">
      <c r="A106" s="41"/>
      <c r="B106" s="42"/>
      <c r="C106" s="216" t="s">
        <v>166</v>
      </c>
      <c r="D106" s="216" t="s">
        <v>130</v>
      </c>
      <c r="E106" s="217" t="s">
        <v>167</v>
      </c>
      <c r="F106" s="218" t="s">
        <v>168</v>
      </c>
      <c r="G106" s="219" t="s">
        <v>169</v>
      </c>
      <c r="H106" s="220">
        <v>2</v>
      </c>
      <c r="I106" s="221"/>
      <c r="J106" s="222">
        <f>ROUND(I106*H106,2)</f>
        <v>0</v>
      </c>
      <c r="K106" s="223"/>
      <c r="L106" s="47"/>
      <c r="M106" s="224" t="s">
        <v>19</v>
      </c>
      <c r="N106" s="225" t="s">
        <v>43</v>
      </c>
      <c r="O106" s="87"/>
      <c r="P106" s="226">
        <f>O106*H106</f>
        <v>0</v>
      </c>
      <c r="Q106" s="226">
        <v>0</v>
      </c>
      <c r="R106" s="226">
        <f>Q106*H106</f>
        <v>0</v>
      </c>
      <c r="S106" s="226">
        <v>0.48199999999999998</v>
      </c>
      <c r="T106" s="227">
        <f>S106*H106</f>
        <v>0.96399999999999997</v>
      </c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R106" s="228" t="s">
        <v>134</v>
      </c>
      <c r="AT106" s="228" t="s">
        <v>130</v>
      </c>
      <c r="AU106" s="228" t="s">
        <v>82</v>
      </c>
      <c r="AY106" s="20" t="s">
        <v>128</v>
      </c>
      <c r="BE106" s="229">
        <f>IF(N106="základní",J106,0)</f>
        <v>0</v>
      </c>
      <c r="BF106" s="229">
        <f>IF(N106="snížená",J106,0)</f>
        <v>0</v>
      </c>
      <c r="BG106" s="229">
        <f>IF(N106="zákl. přenesená",J106,0)</f>
        <v>0</v>
      </c>
      <c r="BH106" s="229">
        <f>IF(N106="sníž. přenesená",J106,0)</f>
        <v>0</v>
      </c>
      <c r="BI106" s="229">
        <f>IF(N106="nulová",J106,0)</f>
        <v>0</v>
      </c>
      <c r="BJ106" s="20" t="s">
        <v>80</v>
      </c>
      <c r="BK106" s="229">
        <f>ROUND(I106*H106,2)</f>
        <v>0</v>
      </c>
      <c r="BL106" s="20" t="s">
        <v>134</v>
      </c>
      <c r="BM106" s="228" t="s">
        <v>170</v>
      </c>
    </row>
    <row r="107" s="2" customFormat="1">
      <c r="A107" s="41"/>
      <c r="B107" s="42"/>
      <c r="C107" s="43"/>
      <c r="D107" s="230" t="s">
        <v>136</v>
      </c>
      <c r="E107" s="43"/>
      <c r="F107" s="231" t="s">
        <v>171</v>
      </c>
      <c r="G107" s="43"/>
      <c r="H107" s="43"/>
      <c r="I107" s="232"/>
      <c r="J107" s="43"/>
      <c r="K107" s="43"/>
      <c r="L107" s="47"/>
      <c r="M107" s="233"/>
      <c r="N107" s="234"/>
      <c r="O107" s="87"/>
      <c r="P107" s="87"/>
      <c r="Q107" s="87"/>
      <c r="R107" s="87"/>
      <c r="S107" s="87"/>
      <c r="T107" s="88"/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  <c r="AT107" s="20" t="s">
        <v>136</v>
      </c>
      <c r="AU107" s="20" t="s">
        <v>82</v>
      </c>
    </row>
    <row r="108" s="2" customFormat="1">
      <c r="A108" s="41"/>
      <c r="B108" s="42"/>
      <c r="C108" s="43"/>
      <c r="D108" s="235" t="s">
        <v>138</v>
      </c>
      <c r="E108" s="43"/>
      <c r="F108" s="236" t="s">
        <v>172</v>
      </c>
      <c r="G108" s="43"/>
      <c r="H108" s="43"/>
      <c r="I108" s="232"/>
      <c r="J108" s="43"/>
      <c r="K108" s="43"/>
      <c r="L108" s="47"/>
      <c r="M108" s="233"/>
      <c r="N108" s="234"/>
      <c r="O108" s="87"/>
      <c r="P108" s="87"/>
      <c r="Q108" s="87"/>
      <c r="R108" s="87"/>
      <c r="S108" s="87"/>
      <c r="T108" s="88"/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  <c r="AT108" s="20" t="s">
        <v>138</v>
      </c>
      <c r="AU108" s="20" t="s">
        <v>82</v>
      </c>
    </row>
    <row r="109" s="13" customFormat="1">
      <c r="A109" s="13"/>
      <c r="B109" s="237"/>
      <c r="C109" s="238"/>
      <c r="D109" s="230" t="s">
        <v>140</v>
      </c>
      <c r="E109" s="239" t="s">
        <v>19</v>
      </c>
      <c r="F109" s="240" t="s">
        <v>141</v>
      </c>
      <c r="G109" s="238"/>
      <c r="H109" s="239" t="s">
        <v>19</v>
      </c>
      <c r="I109" s="241"/>
      <c r="J109" s="238"/>
      <c r="K109" s="238"/>
      <c r="L109" s="242"/>
      <c r="M109" s="243"/>
      <c r="N109" s="244"/>
      <c r="O109" s="244"/>
      <c r="P109" s="244"/>
      <c r="Q109" s="244"/>
      <c r="R109" s="244"/>
      <c r="S109" s="244"/>
      <c r="T109" s="245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T109" s="246" t="s">
        <v>140</v>
      </c>
      <c r="AU109" s="246" t="s">
        <v>82</v>
      </c>
      <c r="AV109" s="13" t="s">
        <v>80</v>
      </c>
      <c r="AW109" s="13" t="s">
        <v>33</v>
      </c>
      <c r="AX109" s="13" t="s">
        <v>72</v>
      </c>
      <c r="AY109" s="246" t="s">
        <v>128</v>
      </c>
    </row>
    <row r="110" s="14" customFormat="1">
      <c r="A110" s="14"/>
      <c r="B110" s="247"/>
      <c r="C110" s="248"/>
      <c r="D110" s="230" t="s">
        <v>140</v>
      </c>
      <c r="E110" s="249" t="s">
        <v>19</v>
      </c>
      <c r="F110" s="250" t="s">
        <v>82</v>
      </c>
      <c r="G110" s="248"/>
      <c r="H110" s="251">
        <v>2</v>
      </c>
      <c r="I110" s="252"/>
      <c r="J110" s="248"/>
      <c r="K110" s="248"/>
      <c r="L110" s="253"/>
      <c r="M110" s="254"/>
      <c r="N110" s="255"/>
      <c r="O110" s="255"/>
      <c r="P110" s="255"/>
      <c r="Q110" s="255"/>
      <c r="R110" s="255"/>
      <c r="S110" s="255"/>
      <c r="T110" s="256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T110" s="257" t="s">
        <v>140</v>
      </c>
      <c r="AU110" s="257" t="s">
        <v>82</v>
      </c>
      <c r="AV110" s="14" t="s">
        <v>82</v>
      </c>
      <c r="AW110" s="14" t="s">
        <v>33</v>
      </c>
      <c r="AX110" s="14" t="s">
        <v>80</v>
      </c>
      <c r="AY110" s="257" t="s">
        <v>128</v>
      </c>
    </row>
    <row r="111" s="2" customFormat="1" ht="24.15" customHeight="1">
      <c r="A111" s="41"/>
      <c r="B111" s="42"/>
      <c r="C111" s="216" t="s">
        <v>173</v>
      </c>
      <c r="D111" s="216" t="s">
        <v>130</v>
      </c>
      <c r="E111" s="217" t="s">
        <v>174</v>
      </c>
      <c r="F111" s="218" t="s">
        <v>175</v>
      </c>
      <c r="G111" s="219" t="s">
        <v>152</v>
      </c>
      <c r="H111" s="220">
        <v>49.5</v>
      </c>
      <c r="I111" s="221"/>
      <c r="J111" s="222">
        <f>ROUND(I111*H111,2)</f>
        <v>0</v>
      </c>
      <c r="K111" s="223"/>
      <c r="L111" s="47"/>
      <c r="M111" s="224" t="s">
        <v>19</v>
      </c>
      <c r="N111" s="225" t="s">
        <v>43</v>
      </c>
      <c r="O111" s="87"/>
      <c r="P111" s="226">
        <f>O111*H111</f>
        <v>0</v>
      </c>
      <c r="Q111" s="226">
        <v>0</v>
      </c>
      <c r="R111" s="226">
        <f>Q111*H111</f>
        <v>0</v>
      </c>
      <c r="S111" s="226">
        <v>0.00348</v>
      </c>
      <c r="T111" s="227">
        <f>S111*H111</f>
        <v>0.17226</v>
      </c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R111" s="228" t="s">
        <v>134</v>
      </c>
      <c r="AT111" s="228" t="s">
        <v>130</v>
      </c>
      <c r="AU111" s="228" t="s">
        <v>82</v>
      </c>
      <c r="AY111" s="20" t="s">
        <v>128</v>
      </c>
      <c r="BE111" s="229">
        <f>IF(N111="základní",J111,0)</f>
        <v>0</v>
      </c>
      <c r="BF111" s="229">
        <f>IF(N111="snížená",J111,0)</f>
        <v>0</v>
      </c>
      <c r="BG111" s="229">
        <f>IF(N111="zákl. přenesená",J111,0)</f>
        <v>0</v>
      </c>
      <c r="BH111" s="229">
        <f>IF(N111="sníž. přenesená",J111,0)</f>
        <v>0</v>
      </c>
      <c r="BI111" s="229">
        <f>IF(N111="nulová",J111,0)</f>
        <v>0</v>
      </c>
      <c r="BJ111" s="20" t="s">
        <v>80</v>
      </c>
      <c r="BK111" s="229">
        <f>ROUND(I111*H111,2)</f>
        <v>0</v>
      </c>
      <c r="BL111" s="20" t="s">
        <v>134</v>
      </c>
      <c r="BM111" s="228" t="s">
        <v>176</v>
      </c>
    </row>
    <row r="112" s="2" customFormat="1">
      <c r="A112" s="41"/>
      <c r="B112" s="42"/>
      <c r="C112" s="43"/>
      <c r="D112" s="230" t="s">
        <v>136</v>
      </c>
      <c r="E112" s="43"/>
      <c r="F112" s="231" t="s">
        <v>177</v>
      </c>
      <c r="G112" s="43"/>
      <c r="H112" s="43"/>
      <c r="I112" s="232"/>
      <c r="J112" s="43"/>
      <c r="K112" s="43"/>
      <c r="L112" s="47"/>
      <c r="M112" s="233"/>
      <c r="N112" s="234"/>
      <c r="O112" s="87"/>
      <c r="P112" s="87"/>
      <c r="Q112" s="87"/>
      <c r="R112" s="87"/>
      <c r="S112" s="87"/>
      <c r="T112" s="88"/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T112" s="20" t="s">
        <v>136</v>
      </c>
      <c r="AU112" s="20" t="s">
        <v>82</v>
      </c>
    </row>
    <row r="113" s="2" customFormat="1">
      <c r="A113" s="41"/>
      <c r="B113" s="42"/>
      <c r="C113" s="43"/>
      <c r="D113" s="235" t="s">
        <v>138</v>
      </c>
      <c r="E113" s="43"/>
      <c r="F113" s="236" t="s">
        <v>178</v>
      </c>
      <c r="G113" s="43"/>
      <c r="H113" s="43"/>
      <c r="I113" s="232"/>
      <c r="J113" s="43"/>
      <c r="K113" s="43"/>
      <c r="L113" s="47"/>
      <c r="M113" s="233"/>
      <c r="N113" s="234"/>
      <c r="O113" s="87"/>
      <c r="P113" s="87"/>
      <c r="Q113" s="87"/>
      <c r="R113" s="87"/>
      <c r="S113" s="87"/>
      <c r="T113" s="88"/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  <c r="AT113" s="20" t="s">
        <v>138</v>
      </c>
      <c r="AU113" s="20" t="s">
        <v>82</v>
      </c>
    </row>
    <row r="114" s="13" customFormat="1">
      <c r="A114" s="13"/>
      <c r="B114" s="237"/>
      <c r="C114" s="238"/>
      <c r="D114" s="230" t="s">
        <v>140</v>
      </c>
      <c r="E114" s="239" t="s">
        <v>19</v>
      </c>
      <c r="F114" s="240" t="s">
        <v>141</v>
      </c>
      <c r="G114" s="238"/>
      <c r="H114" s="239" t="s">
        <v>19</v>
      </c>
      <c r="I114" s="241"/>
      <c r="J114" s="238"/>
      <c r="K114" s="238"/>
      <c r="L114" s="242"/>
      <c r="M114" s="243"/>
      <c r="N114" s="244"/>
      <c r="O114" s="244"/>
      <c r="P114" s="244"/>
      <c r="Q114" s="244"/>
      <c r="R114" s="244"/>
      <c r="S114" s="244"/>
      <c r="T114" s="245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T114" s="246" t="s">
        <v>140</v>
      </c>
      <c r="AU114" s="246" t="s">
        <v>82</v>
      </c>
      <c r="AV114" s="13" t="s">
        <v>80</v>
      </c>
      <c r="AW114" s="13" t="s">
        <v>33</v>
      </c>
      <c r="AX114" s="13" t="s">
        <v>72</v>
      </c>
      <c r="AY114" s="246" t="s">
        <v>128</v>
      </c>
    </row>
    <row r="115" s="14" customFormat="1">
      <c r="A115" s="14"/>
      <c r="B115" s="247"/>
      <c r="C115" s="248"/>
      <c r="D115" s="230" t="s">
        <v>140</v>
      </c>
      <c r="E115" s="249" t="s">
        <v>19</v>
      </c>
      <c r="F115" s="250" t="s">
        <v>179</v>
      </c>
      <c r="G115" s="248"/>
      <c r="H115" s="251">
        <v>49.5</v>
      </c>
      <c r="I115" s="252"/>
      <c r="J115" s="248"/>
      <c r="K115" s="248"/>
      <c r="L115" s="253"/>
      <c r="M115" s="254"/>
      <c r="N115" s="255"/>
      <c r="O115" s="255"/>
      <c r="P115" s="255"/>
      <c r="Q115" s="255"/>
      <c r="R115" s="255"/>
      <c r="S115" s="255"/>
      <c r="T115" s="256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T115" s="257" t="s">
        <v>140</v>
      </c>
      <c r="AU115" s="257" t="s">
        <v>82</v>
      </c>
      <c r="AV115" s="14" t="s">
        <v>82</v>
      </c>
      <c r="AW115" s="14" t="s">
        <v>33</v>
      </c>
      <c r="AX115" s="14" t="s">
        <v>80</v>
      </c>
      <c r="AY115" s="257" t="s">
        <v>128</v>
      </c>
    </row>
    <row r="116" s="12" customFormat="1" ht="22.8" customHeight="1">
      <c r="A116" s="12"/>
      <c r="B116" s="200"/>
      <c r="C116" s="201"/>
      <c r="D116" s="202" t="s">
        <v>71</v>
      </c>
      <c r="E116" s="214" t="s">
        <v>180</v>
      </c>
      <c r="F116" s="214" t="s">
        <v>181</v>
      </c>
      <c r="G116" s="201"/>
      <c r="H116" s="201"/>
      <c r="I116" s="204"/>
      <c r="J116" s="215">
        <f>BK116</f>
        <v>0</v>
      </c>
      <c r="K116" s="201"/>
      <c r="L116" s="206"/>
      <c r="M116" s="207"/>
      <c r="N116" s="208"/>
      <c r="O116" s="208"/>
      <c r="P116" s="209">
        <f>SUM(P117:P126)</f>
        <v>0</v>
      </c>
      <c r="Q116" s="208"/>
      <c r="R116" s="209">
        <f>SUM(R117:R126)</f>
        <v>0</v>
      </c>
      <c r="S116" s="208"/>
      <c r="T116" s="210">
        <f>SUM(T117:T126)</f>
        <v>0</v>
      </c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R116" s="211" t="s">
        <v>80</v>
      </c>
      <c r="AT116" s="212" t="s">
        <v>71</v>
      </c>
      <c r="AU116" s="212" t="s">
        <v>80</v>
      </c>
      <c r="AY116" s="211" t="s">
        <v>128</v>
      </c>
      <c r="BK116" s="213">
        <f>SUM(BK117:BK126)</f>
        <v>0</v>
      </c>
    </row>
    <row r="117" s="2" customFormat="1" ht="44.25" customHeight="1">
      <c r="A117" s="41"/>
      <c r="B117" s="42"/>
      <c r="C117" s="216" t="s">
        <v>182</v>
      </c>
      <c r="D117" s="216" t="s">
        <v>130</v>
      </c>
      <c r="E117" s="217" t="s">
        <v>183</v>
      </c>
      <c r="F117" s="218" t="s">
        <v>184</v>
      </c>
      <c r="G117" s="219" t="s">
        <v>185</v>
      </c>
      <c r="H117" s="220">
        <v>14.065</v>
      </c>
      <c r="I117" s="221"/>
      <c r="J117" s="222">
        <f>ROUND(I117*H117,2)</f>
        <v>0</v>
      </c>
      <c r="K117" s="223"/>
      <c r="L117" s="47"/>
      <c r="M117" s="224" t="s">
        <v>19</v>
      </c>
      <c r="N117" s="225" t="s">
        <v>43</v>
      </c>
      <c r="O117" s="87"/>
      <c r="P117" s="226">
        <f>O117*H117</f>
        <v>0</v>
      </c>
      <c r="Q117" s="226">
        <v>0</v>
      </c>
      <c r="R117" s="226">
        <f>Q117*H117</f>
        <v>0</v>
      </c>
      <c r="S117" s="226">
        <v>0</v>
      </c>
      <c r="T117" s="227">
        <f>S117*H117</f>
        <v>0</v>
      </c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  <c r="AE117" s="41"/>
      <c r="AR117" s="228" t="s">
        <v>134</v>
      </c>
      <c r="AT117" s="228" t="s">
        <v>130</v>
      </c>
      <c r="AU117" s="228" t="s">
        <v>82</v>
      </c>
      <c r="AY117" s="20" t="s">
        <v>128</v>
      </c>
      <c r="BE117" s="229">
        <f>IF(N117="základní",J117,0)</f>
        <v>0</v>
      </c>
      <c r="BF117" s="229">
        <f>IF(N117="snížená",J117,0)</f>
        <v>0</v>
      </c>
      <c r="BG117" s="229">
        <f>IF(N117="zákl. přenesená",J117,0)</f>
        <v>0</v>
      </c>
      <c r="BH117" s="229">
        <f>IF(N117="sníž. přenesená",J117,0)</f>
        <v>0</v>
      </c>
      <c r="BI117" s="229">
        <f>IF(N117="nulová",J117,0)</f>
        <v>0</v>
      </c>
      <c r="BJ117" s="20" t="s">
        <v>80</v>
      </c>
      <c r="BK117" s="229">
        <f>ROUND(I117*H117,2)</f>
        <v>0</v>
      </c>
      <c r="BL117" s="20" t="s">
        <v>134</v>
      </c>
      <c r="BM117" s="228" t="s">
        <v>186</v>
      </c>
    </row>
    <row r="118" s="2" customFormat="1">
      <c r="A118" s="41"/>
      <c r="B118" s="42"/>
      <c r="C118" s="43"/>
      <c r="D118" s="230" t="s">
        <v>136</v>
      </c>
      <c r="E118" s="43"/>
      <c r="F118" s="231" t="s">
        <v>187</v>
      </c>
      <c r="G118" s="43"/>
      <c r="H118" s="43"/>
      <c r="I118" s="232"/>
      <c r="J118" s="43"/>
      <c r="K118" s="43"/>
      <c r="L118" s="47"/>
      <c r="M118" s="233"/>
      <c r="N118" s="234"/>
      <c r="O118" s="87"/>
      <c r="P118" s="87"/>
      <c r="Q118" s="87"/>
      <c r="R118" s="87"/>
      <c r="S118" s="87"/>
      <c r="T118" s="88"/>
      <c r="U118" s="41"/>
      <c r="V118" s="41"/>
      <c r="W118" s="41"/>
      <c r="X118" s="41"/>
      <c r="Y118" s="41"/>
      <c r="Z118" s="41"/>
      <c r="AA118" s="41"/>
      <c r="AB118" s="41"/>
      <c r="AC118" s="41"/>
      <c r="AD118" s="41"/>
      <c r="AE118" s="41"/>
      <c r="AT118" s="20" t="s">
        <v>136</v>
      </c>
      <c r="AU118" s="20" t="s">
        <v>82</v>
      </c>
    </row>
    <row r="119" s="2" customFormat="1">
      <c r="A119" s="41"/>
      <c r="B119" s="42"/>
      <c r="C119" s="43"/>
      <c r="D119" s="235" t="s">
        <v>138</v>
      </c>
      <c r="E119" s="43"/>
      <c r="F119" s="236" t="s">
        <v>188</v>
      </c>
      <c r="G119" s="43"/>
      <c r="H119" s="43"/>
      <c r="I119" s="232"/>
      <c r="J119" s="43"/>
      <c r="K119" s="43"/>
      <c r="L119" s="47"/>
      <c r="M119" s="233"/>
      <c r="N119" s="234"/>
      <c r="O119" s="87"/>
      <c r="P119" s="87"/>
      <c r="Q119" s="87"/>
      <c r="R119" s="87"/>
      <c r="S119" s="87"/>
      <c r="T119" s="88"/>
      <c r="U119" s="41"/>
      <c r="V119" s="41"/>
      <c r="W119" s="41"/>
      <c r="X119" s="41"/>
      <c r="Y119" s="41"/>
      <c r="Z119" s="41"/>
      <c r="AA119" s="41"/>
      <c r="AB119" s="41"/>
      <c r="AC119" s="41"/>
      <c r="AD119" s="41"/>
      <c r="AE119" s="41"/>
      <c r="AT119" s="20" t="s">
        <v>138</v>
      </c>
      <c r="AU119" s="20" t="s">
        <v>82</v>
      </c>
    </row>
    <row r="120" s="2" customFormat="1" ht="21.75" customHeight="1">
      <c r="A120" s="41"/>
      <c r="B120" s="42"/>
      <c r="C120" s="216" t="s">
        <v>189</v>
      </c>
      <c r="D120" s="216" t="s">
        <v>130</v>
      </c>
      <c r="E120" s="217" t="s">
        <v>190</v>
      </c>
      <c r="F120" s="218" t="s">
        <v>191</v>
      </c>
      <c r="G120" s="219" t="s">
        <v>185</v>
      </c>
      <c r="H120" s="220">
        <v>14.065</v>
      </c>
      <c r="I120" s="221"/>
      <c r="J120" s="222">
        <f>ROUND(I120*H120,2)</f>
        <v>0</v>
      </c>
      <c r="K120" s="223"/>
      <c r="L120" s="47"/>
      <c r="M120" s="224" t="s">
        <v>19</v>
      </c>
      <c r="N120" s="225" t="s">
        <v>43</v>
      </c>
      <c r="O120" s="87"/>
      <c r="P120" s="226">
        <f>O120*H120</f>
        <v>0</v>
      </c>
      <c r="Q120" s="226">
        <v>0</v>
      </c>
      <c r="R120" s="226">
        <f>Q120*H120</f>
        <v>0</v>
      </c>
      <c r="S120" s="226">
        <v>0</v>
      </c>
      <c r="T120" s="227">
        <f>S120*H120</f>
        <v>0</v>
      </c>
      <c r="U120" s="41"/>
      <c r="V120" s="41"/>
      <c r="W120" s="41"/>
      <c r="X120" s="41"/>
      <c r="Y120" s="41"/>
      <c r="Z120" s="41"/>
      <c r="AA120" s="41"/>
      <c r="AB120" s="41"/>
      <c r="AC120" s="41"/>
      <c r="AD120" s="41"/>
      <c r="AE120" s="41"/>
      <c r="AR120" s="228" t="s">
        <v>134</v>
      </c>
      <c r="AT120" s="228" t="s">
        <v>130</v>
      </c>
      <c r="AU120" s="228" t="s">
        <v>82</v>
      </c>
      <c r="AY120" s="20" t="s">
        <v>128</v>
      </c>
      <c r="BE120" s="229">
        <f>IF(N120="základní",J120,0)</f>
        <v>0</v>
      </c>
      <c r="BF120" s="229">
        <f>IF(N120="snížená",J120,0)</f>
        <v>0</v>
      </c>
      <c r="BG120" s="229">
        <f>IF(N120="zákl. přenesená",J120,0)</f>
        <v>0</v>
      </c>
      <c r="BH120" s="229">
        <f>IF(N120="sníž. přenesená",J120,0)</f>
        <v>0</v>
      </c>
      <c r="BI120" s="229">
        <f>IF(N120="nulová",J120,0)</f>
        <v>0</v>
      </c>
      <c r="BJ120" s="20" t="s">
        <v>80</v>
      </c>
      <c r="BK120" s="229">
        <f>ROUND(I120*H120,2)</f>
        <v>0</v>
      </c>
      <c r="BL120" s="20" t="s">
        <v>134</v>
      </c>
      <c r="BM120" s="228" t="s">
        <v>192</v>
      </c>
    </row>
    <row r="121" s="2" customFormat="1">
      <c r="A121" s="41"/>
      <c r="B121" s="42"/>
      <c r="C121" s="43"/>
      <c r="D121" s="230" t="s">
        <v>136</v>
      </c>
      <c r="E121" s="43"/>
      <c r="F121" s="231" t="s">
        <v>193</v>
      </c>
      <c r="G121" s="43"/>
      <c r="H121" s="43"/>
      <c r="I121" s="232"/>
      <c r="J121" s="43"/>
      <c r="K121" s="43"/>
      <c r="L121" s="47"/>
      <c r="M121" s="233"/>
      <c r="N121" s="234"/>
      <c r="O121" s="87"/>
      <c r="P121" s="87"/>
      <c r="Q121" s="87"/>
      <c r="R121" s="87"/>
      <c r="S121" s="87"/>
      <c r="T121" s="88"/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  <c r="AT121" s="20" t="s">
        <v>136</v>
      </c>
      <c r="AU121" s="20" t="s">
        <v>82</v>
      </c>
    </row>
    <row r="122" s="2" customFormat="1">
      <c r="A122" s="41"/>
      <c r="B122" s="42"/>
      <c r="C122" s="43"/>
      <c r="D122" s="235" t="s">
        <v>138</v>
      </c>
      <c r="E122" s="43"/>
      <c r="F122" s="236" t="s">
        <v>194</v>
      </c>
      <c r="G122" s="43"/>
      <c r="H122" s="43"/>
      <c r="I122" s="232"/>
      <c r="J122" s="43"/>
      <c r="K122" s="43"/>
      <c r="L122" s="47"/>
      <c r="M122" s="233"/>
      <c r="N122" s="234"/>
      <c r="O122" s="87"/>
      <c r="P122" s="87"/>
      <c r="Q122" s="87"/>
      <c r="R122" s="87"/>
      <c r="S122" s="87"/>
      <c r="T122" s="88"/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  <c r="AT122" s="20" t="s">
        <v>138</v>
      </c>
      <c r="AU122" s="20" t="s">
        <v>82</v>
      </c>
    </row>
    <row r="123" s="2" customFormat="1" ht="24.15" customHeight="1">
      <c r="A123" s="41"/>
      <c r="B123" s="42"/>
      <c r="C123" s="216" t="s">
        <v>158</v>
      </c>
      <c r="D123" s="216" t="s">
        <v>130</v>
      </c>
      <c r="E123" s="217" t="s">
        <v>195</v>
      </c>
      <c r="F123" s="218" t="s">
        <v>196</v>
      </c>
      <c r="G123" s="219" t="s">
        <v>185</v>
      </c>
      <c r="H123" s="220">
        <v>196.91</v>
      </c>
      <c r="I123" s="221"/>
      <c r="J123" s="222">
        <f>ROUND(I123*H123,2)</f>
        <v>0</v>
      </c>
      <c r="K123" s="223"/>
      <c r="L123" s="47"/>
      <c r="M123" s="224" t="s">
        <v>19</v>
      </c>
      <c r="N123" s="225" t="s">
        <v>43</v>
      </c>
      <c r="O123" s="87"/>
      <c r="P123" s="226">
        <f>O123*H123</f>
        <v>0</v>
      </c>
      <c r="Q123" s="226">
        <v>0</v>
      </c>
      <c r="R123" s="226">
        <f>Q123*H123</f>
        <v>0</v>
      </c>
      <c r="S123" s="226">
        <v>0</v>
      </c>
      <c r="T123" s="227">
        <f>S123*H123</f>
        <v>0</v>
      </c>
      <c r="U123" s="41"/>
      <c r="V123" s="41"/>
      <c r="W123" s="41"/>
      <c r="X123" s="41"/>
      <c r="Y123" s="41"/>
      <c r="Z123" s="41"/>
      <c r="AA123" s="41"/>
      <c r="AB123" s="41"/>
      <c r="AC123" s="41"/>
      <c r="AD123" s="41"/>
      <c r="AE123" s="41"/>
      <c r="AR123" s="228" t="s">
        <v>134</v>
      </c>
      <c r="AT123" s="228" t="s">
        <v>130</v>
      </c>
      <c r="AU123" s="228" t="s">
        <v>82</v>
      </c>
      <c r="AY123" s="20" t="s">
        <v>128</v>
      </c>
      <c r="BE123" s="229">
        <f>IF(N123="základní",J123,0)</f>
        <v>0</v>
      </c>
      <c r="BF123" s="229">
        <f>IF(N123="snížená",J123,0)</f>
        <v>0</v>
      </c>
      <c r="BG123" s="229">
        <f>IF(N123="zákl. přenesená",J123,0)</f>
        <v>0</v>
      </c>
      <c r="BH123" s="229">
        <f>IF(N123="sníž. přenesená",J123,0)</f>
        <v>0</v>
      </c>
      <c r="BI123" s="229">
        <f>IF(N123="nulová",J123,0)</f>
        <v>0</v>
      </c>
      <c r="BJ123" s="20" t="s">
        <v>80</v>
      </c>
      <c r="BK123" s="229">
        <f>ROUND(I123*H123,2)</f>
        <v>0</v>
      </c>
      <c r="BL123" s="20" t="s">
        <v>134</v>
      </c>
      <c r="BM123" s="228" t="s">
        <v>197</v>
      </c>
    </row>
    <row r="124" s="2" customFormat="1">
      <c r="A124" s="41"/>
      <c r="B124" s="42"/>
      <c r="C124" s="43"/>
      <c r="D124" s="230" t="s">
        <v>136</v>
      </c>
      <c r="E124" s="43"/>
      <c r="F124" s="231" t="s">
        <v>198</v>
      </c>
      <c r="G124" s="43"/>
      <c r="H124" s="43"/>
      <c r="I124" s="232"/>
      <c r="J124" s="43"/>
      <c r="K124" s="43"/>
      <c r="L124" s="47"/>
      <c r="M124" s="233"/>
      <c r="N124" s="234"/>
      <c r="O124" s="87"/>
      <c r="P124" s="87"/>
      <c r="Q124" s="87"/>
      <c r="R124" s="87"/>
      <c r="S124" s="87"/>
      <c r="T124" s="88"/>
      <c r="U124" s="41"/>
      <c r="V124" s="41"/>
      <c r="W124" s="41"/>
      <c r="X124" s="41"/>
      <c r="Y124" s="41"/>
      <c r="Z124" s="41"/>
      <c r="AA124" s="41"/>
      <c r="AB124" s="41"/>
      <c r="AC124" s="41"/>
      <c r="AD124" s="41"/>
      <c r="AE124" s="41"/>
      <c r="AT124" s="20" t="s">
        <v>136</v>
      </c>
      <c r="AU124" s="20" t="s">
        <v>82</v>
      </c>
    </row>
    <row r="125" s="2" customFormat="1">
      <c r="A125" s="41"/>
      <c r="B125" s="42"/>
      <c r="C125" s="43"/>
      <c r="D125" s="235" t="s">
        <v>138</v>
      </c>
      <c r="E125" s="43"/>
      <c r="F125" s="236" t="s">
        <v>199</v>
      </c>
      <c r="G125" s="43"/>
      <c r="H125" s="43"/>
      <c r="I125" s="232"/>
      <c r="J125" s="43"/>
      <c r="K125" s="43"/>
      <c r="L125" s="47"/>
      <c r="M125" s="233"/>
      <c r="N125" s="234"/>
      <c r="O125" s="87"/>
      <c r="P125" s="87"/>
      <c r="Q125" s="87"/>
      <c r="R125" s="87"/>
      <c r="S125" s="87"/>
      <c r="T125" s="88"/>
      <c r="U125" s="41"/>
      <c r="V125" s="41"/>
      <c r="W125" s="41"/>
      <c r="X125" s="41"/>
      <c r="Y125" s="41"/>
      <c r="Z125" s="41"/>
      <c r="AA125" s="41"/>
      <c r="AB125" s="41"/>
      <c r="AC125" s="41"/>
      <c r="AD125" s="41"/>
      <c r="AE125" s="41"/>
      <c r="AT125" s="20" t="s">
        <v>138</v>
      </c>
      <c r="AU125" s="20" t="s">
        <v>82</v>
      </c>
    </row>
    <row r="126" s="14" customFormat="1">
      <c r="A126" s="14"/>
      <c r="B126" s="247"/>
      <c r="C126" s="248"/>
      <c r="D126" s="230" t="s">
        <v>140</v>
      </c>
      <c r="E126" s="248"/>
      <c r="F126" s="250" t="s">
        <v>200</v>
      </c>
      <c r="G126" s="248"/>
      <c r="H126" s="251">
        <v>196.91</v>
      </c>
      <c r="I126" s="252"/>
      <c r="J126" s="248"/>
      <c r="K126" s="248"/>
      <c r="L126" s="253"/>
      <c r="M126" s="258"/>
      <c r="N126" s="259"/>
      <c r="O126" s="259"/>
      <c r="P126" s="259"/>
      <c r="Q126" s="259"/>
      <c r="R126" s="259"/>
      <c r="S126" s="259"/>
      <c r="T126" s="260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T126" s="257" t="s">
        <v>140</v>
      </c>
      <c r="AU126" s="257" t="s">
        <v>82</v>
      </c>
      <c r="AV126" s="14" t="s">
        <v>82</v>
      </c>
      <c r="AW126" s="14" t="s">
        <v>4</v>
      </c>
      <c r="AX126" s="14" t="s">
        <v>80</v>
      </c>
      <c r="AY126" s="257" t="s">
        <v>128</v>
      </c>
    </row>
    <row r="127" s="2" customFormat="1" ht="6.96" customHeight="1">
      <c r="A127" s="41"/>
      <c r="B127" s="62"/>
      <c r="C127" s="63"/>
      <c r="D127" s="63"/>
      <c r="E127" s="63"/>
      <c r="F127" s="63"/>
      <c r="G127" s="63"/>
      <c r="H127" s="63"/>
      <c r="I127" s="63"/>
      <c r="J127" s="63"/>
      <c r="K127" s="63"/>
      <c r="L127" s="47"/>
      <c r="M127" s="41"/>
      <c r="O127" s="41"/>
      <c r="P127" s="41"/>
      <c r="Q127" s="41"/>
      <c r="R127" s="41"/>
      <c r="S127" s="41"/>
      <c r="T127" s="41"/>
      <c r="U127" s="41"/>
      <c r="V127" s="41"/>
      <c r="W127" s="41"/>
      <c r="X127" s="41"/>
      <c r="Y127" s="41"/>
      <c r="Z127" s="41"/>
      <c r="AA127" s="41"/>
      <c r="AB127" s="41"/>
      <c r="AC127" s="41"/>
      <c r="AD127" s="41"/>
      <c r="AE127" s="41"/>
    </row>
  </sheetData>
  <sheetProtection sheet="1" autoFilter="0" formatColumns="0" formatRows="0" objects="1" scenarios="1" spinCount="100000" saltValue="vZYTmA8ePpEx89QtQOA/YTBl+JVMpHtRx969YdtfHarimnXzirE8nW6XC76qyOZMM3TSOf+suBIHuLvhJ+AmPw==" hashValue="OLeqkBOKGtshLSbAul9eY5REYiYg9kUlF4ElmGTu5dKPxtni4PLWOb9qBCes+MGco1upDaTZT0q9BBj4DadroA==" algorithmName="SHA-512" password="CC2A"/>
  <autoFilter ref="C82:K126"/>
  <mergeCells count="9">
    <mergeCell ref="E7:H7"/>
    <mergeCell ref="E9:H9"/>
    <mergeCell ref="E18:H18"/>
    <mergeCell ref="E27:H27"/>
    <mergeCell ref="E48:H48"/>
    <mergeCell ref="E50:H50"/>
    <mergeCell ref="E73:H73"/>
    <mergeCell ref="E75:H75"/>
    <mergeCell ref="L2:V2"/>
  </mergeCells>
  <hyperlinks>
    <hyperlink ref="F88" r:id="rId1" display="https://podminky.urs.cz/item/CS_URS_2024_01/111311115"/>
    <hyperlink ref="F93" r:id="rId2" display="https://podminky.urs.cz/item/CS_URS_2024_01/113106134"/>
    <hyperlink ref="F98" r:id="rId3" display="https://podminky.urs.cz/item/CS_URS_2024_01/113202111"/>
    <hyperlink ref="F108" r:id="rId4" display="https://podminky.urs.cz/item/CS_URS_2024_01/966001211"/>
    <hyperlink ref="F113" r:id="rId5" display="https://podminky.urs.cz/item/CS_URS_2024_01/966071823"/>
    <hyperlink ref="F119" r:id="rId6" display="https://podminky.urs.cz/item/CS_URS_2024_01/997013871"/>
    <hyperlink ref="F122" r:id="rId7" display="https://podminky.urs.cz/item/CS_URS_2024_01/997221561"/>
    <hyperlink ref="F125" r:id="rId8" display="https://podminky.urs.cz/item/CS_URS_2024_01/997221569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9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89</v>
      </c>
    </row>
    <row r="3" s="1" customFormat="1" ht="6.96" customHeight="1">
      <c r="B3" s="141"/>
      <c r="C3" s="142"/>
      <c r="D3" s="142"/>
      <c r="E3" s="142"/>
      <c r="F3" s="142"/>
      <c r="G3" s="142"/>
      <c r="H3" s="142"/>
      <c r="I3" s="142"/>
      <c r="J3" s="142"/>
      <c r="K3" s="142"/>
      <c r="L3" s="23"/>
      <c r="AT3" s="20" t="s">
        <v>82</v>
      </c>
    </row>
    <row r="4" s="1" customFormat="1" ht="24.96" customHeight="1">
      <c r="B4" s="23"/>
      <c r="D4" s="143" t="s">
        <v>101</v>
      </c>
      <c r="L4" s="23"/>
      <c r="M4" s="144" t="s">
        <v>10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145" t="s">
        <v>16</v>
      </c>
      <c r="L6" s="23"/>
    </row>
    <row r="7" s="1" customFormat="1" ht="16.5" customHeight="1">
      <c r="B7" s="23"/>
      <c r="E7" s="146" t="str">
        <f>'Rekapitulace stavby'!K6</f>
        <v>Sportovní areál u Červených domků Hodoním</v>
      </c>
      <c r="F7" s="145"/>
      <c r="G7" s="145"/>
      <c r="H7" s="145"/>
      <c r="L7" s="23"/>
    </row>
    <row r="8" s="1" customFormat="1" ht="12" customHeight="1">
      <c r="B8" s="23"/>
      <c r="D8" s="145" t="s">
        <v>102</v>
      </c>
      <c r="L8" s="23"/>
    </row>
    <row r="9" s="2" customFormat="1" ht="23.25" customHeight="1">
      <c r="A9" s="41"/>
      <c r="B9" s="47"/>
      <c r="C9" s="41"/>
      <c r="D9" s="41"/>
      <c r="E9" s="146" t="s">
        <v>201</v>
      </c>
      <c r="F9" s="41"/>
      <c r="G9" s="41"/>
      <c r="H9" s="41"/>
      <c r="I9" s="41"/>
      <c r="J9" s="41"/>
      <c r="K9" s="41"/>
      <c r="L9" s="147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 ht="12" customHeight="1">
      <c r="A10" s="41"/>
      <c r="B10" s="47"/>
      <c r="C10" s="41"/>
      <c r="D10" s="145" t="s">
        <v>202</v>
      </c>
      <c r="E10" s="41"/>
      <c r="F10" s="41"/>
      <c r="G10" s="41"/>
      <c r="H10" s="41"/>
      <c r="I10" s="41"/>
      <c r="J10" s="41"/>
      <c r="K10" s="41"/>
      <c r="L10" s="147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6.5" customHeight="1">
      <c r="A11" s="41"/>
      <c r="B11" s="47"/>
      <c r="C11" s="41"/>
      <c r="D11" s="41"/>
      <c r="E11" s="148" t="s">
        <v>203</v>
      </c>
      <c r="F11" s="41"/>
      <c r="G11" s="41"/>
      <c r="H11" s="41"/>
      <c r="I11" s="41"/>
      <c r="J11" s="41"/>
      <c r="K11" s="41"/>
      <c r="L11" s="147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>
      <c r="A12" s="41"/>
      <c r="B12" s="47"/>
      <c r="C12" s="41"/>
      <c r="D12" s="41"/>
      <c r="E12" s="41"/>
      <c r="F12" s="41"/>
      <c r="G12" s="41"/>
      <c r="H12" s="41"/>
      <c r="I12" s="41"/>
      <c r="J12" s="41"/>
      <c r="K12" s="41"/>
      <c r="L12" s="147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2" customHeight="1">
      <c r="A13" s="41"/>
      <c r="B13" s="47"/>
      <c r="C13" s="41"/>
      <c r="D13" s="145" t="s">
        <v>18</v>
      </c>
      <c r="E13" s="41"/>
      <c r="F13" s="136" t="s">
        <v>19</v>
      </c>
      <c r="G13" s="41"/>
      <c r="H13" s="41"/>
      <c r="I13" s="145" t="s">
        <v>20</v>
      </c>
      <c r="J13" s="136" t="s">
        <v>19</v>
      </c>
      <c r="K13" s="41"/>
      <c r="L13" s="147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7"/>
      <c r="C14" s="41"/>
      <c r="D14" s="145" t="s">
        <v>21</v>
      </c>
      <c r="E14" s="41"/>
      <c r="F14" s="136" t="s">
        <v>22</v>
      </c>
      <c r="G14" s="41"/>
      <c r="H14" s="41"/>
      <c r="I14" s="145" t="s">
        <v>23</v>
      </c>
      <c r="J14" s="149" t="str">
        <f>'Rekapitulace stavby'!AN8</f>
        <v>15. 1. 2024</v>
      </c>
      <c r="K14" s="41"/>
      <c r="L14" s="147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0.8" customHeight="1">
      <c r="A15" s="41"/>
      <c r="B15" s="47"/>
      <c r="C15" s="41"/>
      <c r="D15" s="41"/>
      <c r="E15" s="41"/>
      <c r="F15" s="41"/>
      <c r="G15" s="41"/>
      <c r="H15" s="41"/>
      <c r="I15" s="41"/>
      <c r="J15" s="41"/>
      <c r="K15" s="41"/>
      <c r="L15" s="147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12" customHeight="1">
      <c r="A16" s="41"/>
      <c r="B16" s="47"/>
      <c r="C16" s="41"/>
      <c r="D16" s="145" t="s">
        <v>25</v>
      </c>
      <c r="E16" s="41"/>
      <c r="F16" s="41"/>
      <c r="G16" s="41"/>
      <c r="H16" s="41"/>
      <c r="I16" s="145" t="s">
        <v>26</v>
      </c>
      <c r="J16" s="136" t="s">
        <v>19</v>
      </c>
      <c r="K16" s="41"/>
      <c r="L16" s="147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8" customHeight="1">
      <c r="A17" s="41"/>
      <c r="B17" s="47"/>
      <c r="C17" s="41"/>
      <c r="D17" s="41"/>
      <c r="E17" s="136" t="s">
        <v>27</v>
      </c>
      <c r="F17" s="41"/>
      <c r="G17" s="41"/>
      <c r="H17" s="41"/>
      <c r="I17" s="145" t="s">
        <v>28</v>
      </c>
      <c r="J17" s="136" t="s">
        <v>19</v>
      </c>
      <c r="K17" s="41"/>
      <c r="L17" s="147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6.96" customHeight="1">
      <c r="A18" s="41"/>
      <c r="B18" s="47"/>
      <c r="C18" s="41"/>
      <c r="D18" s="41"/>
      <c r="E18" s="41"/>
      <c r="F18" s="41"/>
      <c r="G18" s="41"/>
      <c r="H18" s="41"/>
      <c r="I18" s="41"/>
      <c r="J18" s="41"/>
      <c r="K18" s="41"/>
      <c r="L18" s="147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12" customHeight="1">
      <c r="A19" s="41"/>
      <c r="B19" s="47"/>
      <c r="C19" s="41"/>
      <c r="D19" s="145" t="s">
        <v>29</v>
      </c>
      <c r="E19" s="41"/>
      <c r="F19" s="41"/>
      <c r="G19" s="41"/>
      <c r="H19" s="41"/>
      <c r="I19" s="145" t="s">
        <v>26</v>
      </c>
      <c r="J19" s="36" t="str">
        <f>'Rekapitulace stavby'!AN13</f>
        <v>Vyplň údaj</v>
      </c>
      <c r="K19" s="41"/>
      <c r="L19" s="147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8" customHeight="1">
      <c r="A20" s="41"/>
      <c r="B20" s="47"/>
      <c r="C20" s="41"/>
      <c r="D20" s="41"/>
      <c r="E20" s="36" t="str">
        <f>'Rekapitulace stavby'!E14</f>
        <v>Vyplň údaj</v>
      </c>
      <c r="F20" s="136"/>
      <c r="G20" s="136"/>
      <c r="H20" s="136"/>
      <c r="I20" s="145" t="s">
        <v>28</v>
      </c>
      <c r="J20" s="36" t="str">
        <f>'Rekapitulace stavby'!AN14</f>
        <v>Vyplň údaj</v>
      </c>
      <c r="K20" s="41"/>
      <c r="L20" s="147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6.96" customHeight="1">
      <c r="A21" s="41"/>
      <c r="B21" s="47"/>
      <c r="C21" s="41"/>
      <c r="D21" s="41"/>
      <c r="E21" s="41"/>
      <c r="F21" s="41"/>
      <c r="G21" s="41"/>
      <c r="H21" s="41"/>
      <c r="I21" s="41"/>
      <c r="J21" s="41"/>
      <c r="K21" s="41"/>
      <c r="L21" s="147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12" customHeight="1">
      <c r="A22" s="41"/>
      <c r="B22" s="47"/>
      <c r="C22" s="41"/>
      <c r="D22" s="145" t="s">
        <v>31</v>
      </c>
      <c r="E22" s="41"/>
      <c r="F22" s="41"/>
      <c r="G22" s="41"/>
      <c r="H22" s="41"/>
      <c r="I22" s="145" t="s">
        <v>26</v>
      </c>
      <c r="J22" s="136" t="s">
        <v>19</v>
      </c>
      <c r="K22" s="41"/>
      <c r="L22" s="147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8" customHeight="1">
      <c r="A23" s="41"/>
      <c r="B23" s="47"/>
      <c r="C23" s="41"/>
      <c r="D23" s="41"/>
      <c r="E23" s="136" t="s">
        <v>32</v>
      </c>
      <c r="F23" s="41"/>
      <c r="G23" s="41"/>
      <c r="H23" s="41"/>
      <c r="I23" s="145" t="s">
        <v>28</v>
      </c>
      <c r="J23" s="136" t="s">
        <v>19</v>
      </c>
      <c r="K23" s="41"/>
      <c r="L23" s="147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6.96" customHeight="1">
      <c r="A24" s="41"/>
      <c r="B24" s="47"/>
      <c r="C24" s="41"/>
      <c r="D24" s="41"/>
      <c r="E24" s="41"/>
      <c r="F24" s="41"/>
      <c r="G24" s="41"/>
      <c r="H24" s="41"/>
      <c r="I24" s="41"/>
      <c r="J24" s="41"/>
      <c r="K24" s="41"/>
      <c r="L24" s="147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12" customHeight="1">
      <c r="A25" s="41"/>
      <c r="B25" s="47"/>
      <c r="C25" s="41"/>
      <c r="D25" s="145" t="s">
        <v>34</v>
      </c>
      <c r="E25" s="41"/>
      <c r="F25" s="41"/>
      <c r="G25" s="41"/>
      <c r="H25" s="41"/>
      <c r="I25" s="145" t="s">
        <v>26</v>
      </c>
      <c r="J25" s="136" t="s">
        <v>19</v>
      </c>
      <c r="K25" s="41"/>
      <c r="L25" s="147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8" customHeight="1">
      <c r="A26" s="41"/>
      <c r="B26" s="47"/>
      <c r="C26" s="41"/>
      <c r="D26" s="41"/>
      <c r="E26" s="136" t="s">
        <v>104</v>
      </c>
      <c r="F26" s="41"/>
      <c r="G26" s="41"/>
      <c r="H26" s="41"/>
      <c r="I26" s="145" t="s">
        <v>28</v>
      </c>
      <c r="J26" s="136" t="s">
        <v>19</v>
      </c>
      <c r="K26" s="41"/>
      <c r="L26" s="147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2" customFormat="1" ht="6.96" customHeight="1">
      <c r="A27" s="41"/>
      <c r="B27" s="47"/>
      <c r="C27" s="41"/>
      <c r="D27" s="41"/>
      <c r="E27" s="41"/>
      <c r="F27" s="41"/>
      <c r="G27" s="41"/>
      <c r="H27" s="41"/>
      <c r="I27" s="41"/>
      <c r="J27" s="41"/>
      <c r="K27" s="41"/>
      <c r="L27" s="147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</row>
    <row r="28" s="2" customFormat="1" ht="12" customHeight="1">
      <c r="A28" s="41"/>
      <c r="B28" s="47"/>
      <c r="C28" s="41"/>
      <c r="D28" s="145" t="s">
        <v>36</v>
      </c>
      <c r="E28" s="41"/>
      <c r="F28" s="41"/>
      <c r="G28" s="41"/>
      <c r="H28" s="41"/>
      <c r="I28" s="41"/>
      <c r="J28" s="41"/>
      <c r="K28" s="41"/>
      <c r="L28" s="147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8" customFormat="1" ht="16.5" customHeight="1">
      <c r="A29" s="150"/>
      <c r="B29" s="151"/>
      <c r="C29" s="150"/>
      <c r="D29" s="150"/>
      <c r="E29" s="152" t="s">
        <v>19</v>
      </c>
      <c r="F29" s="152"/>
      <c r="G29" s="152"/>
      <c r="H29" s="152"/>
      <c r="I29" s="150"/>
      <c r="J29" s="150"/>
      <c r="K29" s="150"/>
      <c r="L29" s="153"/>
      <c r="S29" s="150"/>
      <c r="T29" s="150"/>
      <c r="U29" s="150"/>
      <c r="V29" s="150"/>
      <c r="W29" s="150"/>
      <c r="X29" s="150"/>
      <c r="Y29" s="150"/>
      <c r="Z29" s="150"/>
      <c r="AA29" s="150"/>
      <c r="AB29" s="150"/>
      <c r="AC29" s="150"/>
      <c r="AD29" s="150"/>
      <c r="AE29" s="150"/>
    </row>
    <row r="30" s="2" customFormat="1" ht="6.96" customHeight="1">
      <c r="A30" s="41"/>
      <c r="B30" s="47"/>
      <c r="C30" s="41"/>
      <c r="D30" s="41"/>
      <c r="E30" s="41"/>
      <c r="F30" s="41"/>
      <c r="G30" s="41"/>
      <c r="H30" s="41"/>
      <c r="I30" s="41"/>
      <c r="J30" s="41"/>
      <c r="K30" s="41"/>
      <c r="L30" s="147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7"/>
      <c r="C31" s="41"/>
      <c r="D31" s="154"/>
      <c r="E31" s="154"/>
      <c r="F31" s="154"/>
      <c r="G31" s="154"/>
      <c r="H31" s="154"/>
      <c r="I31" s="154"/>
      <c r="J31" s="154"/>
      <c r="K31" s="154"/>
      <c r="L31" s="147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25.44" customHeight="1">
      <c r="A32" s="41"/>
      <c r="B32" s="47"/>
      <c r="C32" s="41"/>
      <c r="D32" s="155" t="s">
        <v>38</v>
      </c>
      <c r="E32" s="41"/>
      <c r="F32" s="41"/>
      <c r="G32" s="41"/>
      <c r="H32" s="41"/>
      <c r="I32" s="41"/>
      <c r="J32" s="156">
        <f>ROUND(J93, 2)</f>
        <v>0</v>
      </c>
      <c r="K32" s="41"/>
      <c r="L32" s="147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6.96" customHeight="1">
      <c r="A33" s="41"/>
      <c r="B33" s="47"/>
      <c r="C33" s="41"/>
      <c r="D33" s="154"/>
      <c r="E33" s="154"/>
      <c r="F33" s="154"/>
      <c r="G33" s="154"/>
      <c r="H33" s="154"/>
      <c r="I33" s="154"/>
      <c r="J33" s="154"/>
      <c r="K33" s="154"/>
      <c r="L33" s="147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7"/>
      <c r="C34" s="41"/>
      <c r="D34" s="41"/>
      <c r="E34" s="41"/>
      <c r="F34" s="157" t="s">
        <v>40</v>
      </c>
      <c r="G34" s="41"/>
      <c r="H34" s="41"/>
      <c r="I34" s="157" t="s">
        <v>39</v>
      </c>
      <c r="J34" s="157" t="s">
        <v>41</v>
      </c>
      <c r="K34" s="41"/>
      <c r="L34" s="147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s="2" customFormat="1" ht="14.4" customHeight="1">
      <c r="A35" s="41"/>
      <c r="B35" s="47"/>
      <c r="C35" s="41"/>
      <c r="D35" s="158" t="s">
        <v>42</v>
      </c>
      <c r="E35" s="145" t="s">
        <v>43</v>
      </c>
      <c r="F35" s="159">
        <f>ROUND((SUM(BE93:BE353)),  2)</f>
        <v>0</v>
      </c>
      <c r="G35" s="41"/>
      <c r="H35" s="41"/>
      <c r="I35" s="160">
        <v>0.20999999999999999</v>
      </c>
      <c r="J35" s="159">
        <f>ROUND(((SUM(BE93:BE353))*I35),  2)</f>
        <v>0</v>
      </c>
      <c r="K35" s="41"/>
      <c r="L35" s="147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s="2" customFormat="1" ht="14.4" customHeight="1">
      <c r="A36" s="41"/>
      <c r="B36" s="47"/>
      <c r="C36" s="41"/>
      <c r="D36" s="41"/>
      <c r="E36" s="145" t="s">
        <v>44</v>
      </c>
      <c r="F36" s="159">
        <f>ROUND((SUM(BF93:BF353)),  2)</f>
        <v>0</v>
      </c>
      <c r="G36" s="41"/>
      <c r="H36" s="41"/>
      <c r="I36" s="160">
        <v>0.12</v>
      </c>
      <c r="J36" s="159">
        <f>ROUND(((SUM(BF93:BF353))*I36),  2)</f>
        <v>0</v>
      </c>
      <c r="K36" s="41"/>
      <c r="L36" s="147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7"/>
      <c r="C37" s="41"/>
      <c r="D37" s="41"/>
      <c r="E37" s="145" t="s">
        <v>45</v>
      </c>
      <c r="F37" s="159">
        <f>ROUND((SUM(BG93:BG353)),  2)</f>
        <v>0</v>
      </c>
      <c r="G37" s="41"/>
      <c r="H37" s="41"/>
      <c r="I37" s="160">
        <v>0.20999999999999999</v>
      </c>
      <c r="J37" s="159">
        <f>0</f>
        <v>0</v>
      </c>
      <c r="K37" s="41"/>
      <c r="L37" s="147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hidden="1" s="2" customFormat="1" ht="14.4" customHeight="1">
      <c r="A38" s="41"/>
      <c r="B38" s="47"/>
      <c r="C38" s="41"/>
      <c r="D38" s="41"/>
      <c r="E38" s="145" t="s">
        <v>46</v>
      </c>
      <c r="F38" s="159">
        <f>ROUND((SUM(BH93:BH353)),  2)</f>
        <v>0</v>
      </c>
      <c r="G38" s="41"/>
      <c r="H38" s="41"/>
      <c r="I38" s="160">
        <v>0.12</v>
      </c>
      <c r="J38" s="159">
        <f>0</f>
        <v>0</v>
      </c>
      <c r="K38" s="41"/>
      <c r="L38" s="147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hidden="1" s="2" customFormat="1" ht="14.4" customHeight="1">
      <c r="A39" s="41"/>
      <c r="B39" s="47"/>
      <c r="C39" s="41"/>
      <c r="D39" s="41"/>
      <c r="E39" s="145" t="s">
        <v>47</v>
      </c>
      <c r="F39" s="159">
        <f>ROUND((SUM(BI93:BI353)),  2)</f>
        <v>0</v>
      </c>
      <c r="G39" s="41"/>
      <c r="H39" s="41"/>
      <c r="I39" s="160">
        <v>0</v>
      </c>
      <c r="J39" s="159">
        <f>0</f>
        <v>0</v>
      </c>
      <c r="K39" s="41"/>
      <c r="L39" s="147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6.96" customHeight="1">
      <c r="A40" s="41"/>
      <c r="B40" s="47"/>
      <c r="C40" s="41"/>
      <c r="D40" s="41"/>
      <c r="E40" s="41"/>
      <c r="F40" s="41"/>
      <c r="G40" s="41"/>
      <c r="H40" s="41"/>
      <c r="I40" s="41"/>
      <c r="J40" s="41"/>
      <c r="K40" s="41"/>
      <c r="L40" s="147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1" s="2" customFormat="1" ht="25.44" customHeight="1">
      <c r="A41" s="41"/>
      <c r="B41" s="47"/>
      <c r="C41" s="161"/>
      <c r="D41" s="162" t="s">
        <v>48</v>
      </c>
      <c r="E41" s="163"/>
      <c r="F41" s="163"/>
      <c r="G41" s="164" t="s">
        <v>49</v>
      </c>
      <c r="H41" s="165" t="s">
        <v>50</v>
      </c>
      <c r="I41" s="163"/>
      <c r="J41" s="166">
        <f>SUM(J32:J39)</f>
        <v>0</v>
      </c>
      <c r="K41" s="167"/>
      <c r="L41" s="147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</row>
    <row r="42" s="2" customFormat="1" ht="14.4" customHeight="1">
      <c r="A42" s="41"/>
      <c r="B42" s="168"/>
      <c r="C42" s="169"/>
      <c r="D42" s="169"/>
      <c r="E42" s="169"/>
      <c r="F42" s="169"/>
      <c r="G42" s="169"/>
      <c r="H42" s="169"/>
      <c r="I42" s="169"/>
      <c r="J42" s="169"/>
      <c r="K42" s="169"/>
      <c r="L42" s="147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</row>
    <row r="46" s="2" customFormat="1" ht="6.96" customHeight="1">
      <c r="A46" s="41"/>
      <c r="B46" s="170"/>
      <c r="C46" s="171"/>
      <c r="D46" s="171"/>
      <c r="E46" s="171"/>
      <c r="F46" s="171"/>
      <c r="G46" s="171"/>
      <c r="H46" s="171"/>
      <c r="I46" s="171"/>
      <c r="J46" s="171"/>
      <c r="K46" s="171"/>
      <c r="L46" s="147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24.96" customHeight="1">
      <c r="A47" s="41"/>
      <c r="B47" s="42"/>
      <c r="C47" s="26" t="s">
        <v>105</v>
      </c>
      <c r="D47" s="43"/>
      <c r="E47" s="43"/>
      <c r="F47" s="43"/>
      <c r="G47" s="43"/>
      <c r="H47" s="43"/>
      <c r="I47" s="43"/>
      <c r="J47" s="43"/>
      <c r="K47" s="43"/>
      <c r="L47" s="147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6.96" customHeight="1">
      <c r="A48" s="41"/>
      <c r="B48" s="42"/>
      <c r="C48" s="43"/>
      <c r="D48" s="43"/>
      <c r="E48" s="43"/>
      <c r="F48" s="43"/>
      <c r="G48" s="43"/>
      <c r="H48" s="43"/>
      <c r="I48" s="43"/>
      <c r="J48" s="43"/>
      <c r="K48" s="43"/>
      <c r="L48" s="147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5" t="s">
        <v>16</v>
      </c>
      <c r="D49" s="43"/>
      <c r="E49" s="43"/>
      <c r="F49" s="43"/>
      <c r="G49" s="43"/>
      <c r="H49" s="43"/>
      <c r="I49" s="43"/>
      <c r="J49" s="43"/>
      <c r="K49" s="43"/>
      <c r="L49" s="147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16.5" customHeight="1">
      <c r="A50" s="41"/>
      <c r="B50" s="42"/>
      <c r="C50" s="43"/>
      <c r="D50" s="43"/>
      <c r="E50" s="172" t="str">
        <f>E7</f>
        <v>Sportovní areál u Červených domků Hodoním</v>
      </c>
      <c r="F50" s="35"/>
      <c r="G50" s="35"/>
      <c r="H50" s="35"/>
      <c r="I50" s="43"/>
      <c r="J50" s="43"/>
      <c r="K50" s="43"/>
      <c r="L50" s="147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1" customFormat="1" ht="12" customHeight="1">
      <c r="B51" s="24"/>
      <c r="C51" s="35" t="s">
        <v>102</v>
      </c>
      <c r="D51" s="25"/>
      <c r="E51" s="25"/>
      <c r="F51" s="25"/>
      <c r="G51" s="25"/>
      <c r="H51" s="25"/>
      <c r="I51" s="25"/>
      <c r="J51" s="25"/>
      <c r="K51" s="25"/>
      <c r="L51" s="23"/>
    </row>
    <row r="52" s="2" customFormat="1" ht="23.25" customHeight="1">
      <c r="A52" s="41"/>
      <c r="B52" s="42"/>
      <c r="C52" s="43"/>
      <c r="D52" s="43"/>
      <c r="E52" s="172" t="s">
        <v>201</v>
      </c>
      <c r="F52" s="43"/>
      <c r="G52" s="43"/>
      <c r="H52" s="43"/>
      <c r="I52" s="43"/>
      <c r="J52" s="43"/>
      <c r="K52" s="43"/>
      <c r="L52" s="147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12" customHeight="1">
      <c r="A53" s="41"/>
      <c r="B53" s="42"/>
      <c r="C53" s="35" t="s">
        <v>202</v>
      </c>
      <c r="D53" s="43"/>
      <c r="E53" s="43"/>
      <c r="F53" s="43"/>
      <c r="G53" s="43"/>
      <c r="H53" s="43"/>
      <c r="I53" s="43"/>
      <c r="J53" s="43"/>
      <c r="K53" s="43"/>
      <c r="L53" s="147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16.5" customHeight="1">
      <c r="A54" s="41"/>
      <c r="B54" s="42"/>
      <c r="C54" s="43"/>
      <c r="D54" s="43"/>
      <c r="E54" s="72" t="str">
        <f>E11</f>
        <v>24-SO008.1-01 - D.1.1 Architektonicko-stavební řešení</v>
      </c>
      <c r="F54" s="43"/>
      <c r="G54" s="43"/>
      <c r="H54" s="43"/>
      <c r="I54" s="43"/>
      <c r="J54" s="43"/>
      <c r="K54" s="43"/>
      <c r="L54" s="147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6.96" customHeight="1">
      <c r="A55" s="41"/>
      <c r="B55" s="42"/>
      <c r="C55" s="43"/>
      <c r="D55" s="43"/>
      <c r="E55" s="43"/>
      <c r="F55" s="43"/>
      <c r="G55" s="43"/>
      <c r="H55" s="43"/>
      <c r="I55" s="43"/>
      <c r="J55" s="43"/>
      <c r="K55" s="43"/>
      <c r="L55" s="147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2" customHeight="1">
      <c r="A56" s="41"/>
      <c r="B56" s="42"/>
      <c r="C56" s="35" t="s">
        <v>21</v>
      </c>
      <c r="D56" s="43"/>
      <c r="E56" s="43"/>
      <c r="F56" s="30" t="str">
        <f>F14</f>
        <v>Hodonín</v>
      </c>
      <c r="G56" s="43"/>
      <c r="H56" s="43"/>
      <c r="I56" s="35" t="s">
        <v>23</v>
      </c>
      <c r="J56" s="75" t="str">
        <f>IF(J14="","",J14)</f>
        <v>15. 1. 2024</v>
      </c>
      <c r="K56" s="43"/>
      <c r="L56" s="147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6.96" customHeight="1">
      <c r="A57" s="41"/>
      <c r="B57" s="42"/>
      <c r="C57" s="43"/>
      <c r="D57" s="43"/>
      <c r="E57" s="43"/>
      <c r="F57" s="43"/>
      <c r="G57" s="43"/>
      <c r="H57" s="43"/>
      <c r="I57" s="43"/>
      <c r="J57" s="43"/>
      <c r="K57" s="43"/>
      <c r="L57" s="147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25.65" customHeight="1">
      <c r="A58" s="41"/>
      <c r="B58" s="42"/>
      <c r="C58" s="35" t="s">
        <v>25</v>
      </c>
      <c r="D58" s="43"/>
      <c r="E58" s="43"/>
      <c r="F58" s="30" t="str">
        <f>E17</f>
        <v>Město Hodonín</v>
      </c>
      <c r="G58" s="43"/>
      <c r="H58" s="43"/>
      <c r="I58" s="35" t="s">
        <v>31</v>
      </c>
      <c r="J58" s="39" t="str">
        <f>E23</f>
        <v>PROAM ARCHITEKTI s.r.o., Brno</v>
      </c>
      <c r="K58" s="43"/>
      <c r="L58" s="147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15.15" customHeight="1">
      <c r="A59" s="41"/>
      <c r="B59" s="42"/>
      <c r="C59" s="35" t="s">
        <v>29</v>
      </c>
      <c r="D59" s="43"/>
      <c r="E59" s="43"/>
      <c r="F59" s="30" t="str">
        <f>IF(E20="","",E20)</f>
        <v>Vyplň údaj</v>
      </c>
      <c r="G59" s="43"/>
      <c r="H59" s="43"/>
      <c r="I59" s="35" t="s">
        <v>34</v>
      </c>
      <c r="J59" s="39" t="str">
        <f>E26</f>
        <v>Votavová</v>
      </c>
      <c r="K59" s="43"/>
      <c r="L59" s="147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</row>
    <row r="60" s="2" customFormat="1" ht="10.32" customHeight="1">
      <c r="A60" s="41"/>
      <c r="B60" s="42"/>
      <c r="C60" s="43"/>
      <c r="D60" s="43"/>
      <c r="E60" s="43"/>
      <c r="F60" s="43"/>
      <c r="G60" s="43"/>
      <c r="H60" s="43"/>
      <c r="I60" s="43"/>
      <c r="J60" s="43"/>
      <c r="K60" s="43"/>
      <c r="L60" s="147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</row>
    <row r="61" s="2" customFormat="1" ht="29.28" customHeight="1">
      <c r="A61" s="41"/>
      <c r="B61" s="42"/>
      <c r="C61" s="173" t="s">
        <v>106</v>
      </c>
      <c r="D61" s="174"/>
      <c r="E61" s="174"/>
      <c r="F61" s="174"/>
      <c r="G61" s="174"/>
      <c r="H61" s="174"/>
      <c r="I61" s="174"/>
      <c r="J61" s="175" t="s">
        <v>107</v>
      </c>
      <c r="K61" s="174"/>
      <c r="L61" s="147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</row>
    <row r="62" s="2" customFormat="1" ht="10.32" customHeight="1">
      <c r="A62" s="41"/>
      <c r="B62" s="42"/>
      <c r="C62" s="43"/>
      <c r="D62" s="43"/>
      <c r="E62" s="43"/>
      <c r="F62" s="43"/>
      <c r="G62" s="43"/>
      <c r="H62" s="43"/>
      <c r="I62" s="43"/>
      <c r="J62" s="43"/>
      <c r="K62" s="43"/>
      <c r="L62" s="147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</row>
    <row r="63" s="2" customFormat="1" ht="22.8" customHeight="1">
      <c r="A63" s="41"/>
      <c r="B63" s="42"/>
      <c r="C63" s="176" t="s">
        <v>70</v>
      </c>
      <c r="D63" s="43"/>
      <c r="E63" s="43"/>
      <c r="F63" s="43"/>
      <c r="G63" s="43"/>
      <c r="H63" s="43"/>
      <c r="I63" s="43"/>
      <c r="J63" s="105">
        <f>J93</f>
        <v>0</v>
      </c>
      <c r="K63" s="43"/>
      <c r="L63" s="147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U63" s="20" t="s">
        <v>108</v>
      </c>
    </row>
    <row r="64" s="9" customFormat="1" ht="24.96" customHeight="1">
      <c r="A64" s="9"/>
      <c r="B64" s="177"/>
      <c r="C64" s="178"/>
      <c r="D64" s="179" t="s">
        <v>109</v>
      </c>
      <c r="E64" s="180"/>
      <c r="F64" s="180"/>
      <c r="G64" s="180"/>
      <c r="H64" s="180"/>
      <c r="I64" s="180"/>
      <c r="J64" s="181">
        <f>J94</f>
        <v>0</v>
      </c>
      <c r="K64" s="178"/>
      <c r="L64" s="182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10" customFormat="1" ht="19.92" customHeight="1">
      <c r="A65" s="10"/>
      <c r="B65" s="183"/>
      <c r="C65" s="128"/>
      <c r="D65" s="184" t="s">
        <v>110</v>
      </c>
      <c r="E65" s="185"/>
      <c r="F65" s="185"/>
      <c r="G65" s="185"/>
      <c r="H65" s="185"/>
      <c r="I65" s="185"/>
      <c r="J65" s="186">
        <f>J95</f>
        <v>0</v>
      </c>
      <c r="K65" s="128"/>
      <c r="L65" s="187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83"/>
      <c r="C66" s="128"/>
      <c r="D66" s="184" t="s">
        <v>204</v>
      </c>
      <c r="E66" s="185"/>
      <c r="F66" s="185"/>
      <c r="G66" s="185"/>
      <c r="H66" s="185"/>
      <c r="I66" s="185"/>
      <c r="J66" s="186">
        <f>J155</f>
        <v>0</v>
      </c>
      <c r="K66" s="128"/>
      <c r="L66" s="187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83"/>
      <c r="C67" s="128"/>
      <c r="D67" s="184" t="s">
        <v>205</v>
      </c>
      <c r="E67" s="185"/>
      <c r="F67" s="185"/>
      <c r="G67" s="185"/>
      <c r="H67" s="185"/>
      <c r="I67" s="185"/>
      <c r="J67" s="186">
        <f>J214</f>
        <v>0</v>
      </c>
      <c r="K67" s="128"/>
      <c r="L67" s="187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83"/>
      <c r="C68" s="128"/>
      <c r="D68" s="184" t="s">
        <v>206</v>
      </c>
      <c r="E68" s="185"/>
      <c r="F68" s="185"/>
      <c r="G68" s="185"/>
      <c r="H68" s="185"/>
      <c r="I68" s="185"/>
      <c r="J68" s="186">
        <f>J249</f>
        <v>0</v>
      </c>
      <c r="K68" s="128"/>
      <c r="L68" s="187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83"/>
      <c r="C69" s="128"/>
      <c r="D69" s="184" t="s">
        <v>111</v>
      </c>
      <c r="E69" s="185"/>
      <c r="F69" s="185"/>
      <c r="G69" s="185"/>
      <c r="H69" s="185"/>
      <c r="I69" s="185"/>
      <c r="J69" s="186">
        <f>J312</f>
        <v>0</v>
      </c>
      <c r="K69" s="128"/>
      <c r="L69" s="187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9.92" customHeight="1">
      <c r="A70" s="10"/>
      <c r="B70" s="183"/>
      <c r="C70" s="128"/>
      <c r="D70" s="184" t="s">
        <v>207</v>
      </c>
      <c r="E70" s="185"/>
      <c r="F70" s="185"/>
      <c r="G70" s="185"/>
      <c r="H70" s="185"/>
      <c r="I70" s="185"/>
      <c r="J70" s="186">
        <f>J333</f>
        <v>0</v>
      </c>
      <c r="K70" s="128"/>
      <c r="L70" s="187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10" customFormat="1" ht="19.92" customHeight="1">
      <c r="A71" s="10"/>
      <c r="B71" s="183"/>
      <c r="C71" s="128"/>
      <c r="D71" s="184" t="s">
        <v>208</v>
      </c>
      <c r="E71" s="185"/>
      <c r="F71" s="185"/>
      <c r="G71" s="185"/>
      <c r="H71" s="185"/>
      <c r="I71" s="185"/>
      <c r="J71" s="186">
        <f>J350</f>
        <v>0</v>
      </c>
      <c r="K71" s="128"/>
      <c r="L71" s="187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2" customFormat="1" ht="21.84" customHeight="1">
      <c r="A72" s="41"/>
      <c r="B72" s="42"/>
      <c r="C72" s="43"/>
      <c r="D72" s="43"/>
      <c r="E72" s="43"/>
      <c r="F72" s="43"/>
      <c r="G72" s="43"/>
      <c r="H72" s="43"/>
      <c r="I72" s="43"/>
      <c r="J72" s="43"/>
      <c r="K72" s="43"/>
      <c r="L72" s="147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</row>
    <row r="73" s="2" customFormat="1" ht="6.96" customHeight="1">
      <c r="A73" s="41"/>
      <c r="B73" s="62"/>
      <c r="C73" s="63"/>
      <c r="D73" s="63"/>
      <c r="E73" s="63"/>
      <c r="F73" s="63"/>
      <c r="G73" s="63"/>
      <c r="H73" s="63"/>
      <c r="I73" s="63"/>
      <c r="J73" s="63"/>
      <c r="K73" s="63"/>
      <c r="L73" s="147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</row>
    <row r="77" s="2" customFormat="1" ht="6.96" customHeight="1">
      <c r="A77" s="41"/>
      <c r="B77" s="64"/>
      <c r="C77" s="65"/>
      <c r="D77" s="65"/>
      <c r="E77" s="65"/>
      <c r="F77" s="65"/>
      <c r="G77" s="65"/>
      <c r="H77" s="65"/>
      <c r="I77" s="65"/>
      <c r="J77" s="65"/>
      <c r="K77" s="65"/>
      <c r="L77" s="147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</row>
    <row r="78" s="2" customFormat="1" ht="24.96" customHeight="1">
      <c r="A78" s="41"/>
      <c r="B78" s="42"/>
      <c r="C78" s="26" t="s">
        <v>113</v>
      </c>
      <c r="D78" s="43"/>
      <c r="E78" s="43"/>
      <c r="F78" s="43"/>
      <c r="G78" s="43"/>
      <c r="H78" s="43"/>
      <c r="I78" s="43"/>
      <c r="J78" s="43"/>
      <c r="K78" s="43"/>
      <c r="L78" s="147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</row>
    <row r="79" s="2" customFormat="1" ht="6.96" customHeight="1">
      <c r="A79" s="41"/>
      <c r="B79" s="42"/>
      <c r="C79" s="43"/>
      <c r="D79" s="43"/>
      <c r="E79" s="43"/>
      <c r="F79" s="43"/>
      <c r="G79" s="43"/>
      <c r="H79" s="43"/>
      <c r="I79" s="43"/>
      <c r="J79" s="43"/>
      <c r="K79" s="43"/>
      <c r="L79" s="147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</row>
    <row r="80" s="2" customFormat="1" ht="12" customHeight="1">
      <c r="A80" s="41"/>
      <c r="B80" s="42"/>
      <c r="C80" s="35" t="s">
        <v>16</v>
      </c>
      <c r="D80" s="43"/>
      <c r="E80" s="43"/>
      <c r="F80" s="43"/>
      <c r="G80" s="43"/>
      <c r="H80" s="43"/>
      <c r="I80" s="43"/>
      <c r="J80" s="43"/>
      <c r="K80" s="43"/>
      <c r="L80" s="147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</row>
    <row r="81" s="2" customFormat="1" ht="16.5" customHeight="1">
      <c r="A81" s="41"/>
      <c r="B81" s="42"/>
      <c r="C81" s="43"/>
      <c r="D81" s="43"/>
      <c r="E81" s="172" t="str">
        <f>E7</f>
        <v>Sportovní areál u Červených domků Hodoním</v>
      </c>
      <c r="F81" s="35"/>
      <c r="G81" s="35"/>
      <c r="H81" s="35"/>
      <c r="I81" s="43"/>
      <c r="J81" s="43"/>
      <c r="K81" s="43"/>
      <c r="L81" s="147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</row>
    <row r="82" s="1" customFormat="1" ht="12" customHeight="1">
      <c r="B82" s="24"/>
      <c r="C82" s="35" t="s">
        <v>102</v>
      </c>
      <c r="D82" s="25"/>
      <c r="E82" s="25"/>
      <c r="F82" s="25"/>
      <c r="G82" s="25"/>
      <c r="H82" s="25"/>
      <c r="I82" s="25"/>
      <c r="J82" s="25"/>
      <c r="K82" s="25"/>
      <c r="L82" s="23"/>
    </row>
    <row r="83" s="2" customFormat="1" ht="23.25" customHeight="1">
      <c r="A83" s="41"/>
      <c r="B83" s="42"/>
      <c r="C83" s="43"/>
      <c r="D83" s="43"/>
      <c r="E83" s="172" t="s">
        <v>201</v>
      </c>
      <c r="F83" s="43"/>
      <c r="G83" s="43"/>
      <c r="H83" s="43"/>
      <c r="I83" s="43"/>
      <c r="J83" s="43"/>
      <c r="K83" s="43"/>
      <c r="L83" s="147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</row>
    <row r="84" s="2" customFormat="1" ht="12" customHeight="1">
      <c r="A84" s="41"/>
      <c r="B84" s="42"/>
      <c r="C84" s="35" t="s">
        <v>202</v>
      </c>
      <c r="D84" s="43"/>
      <c r="E84" s="43"/>
      <c r="F84" s="43"/>
      <c r="G84" s="43"/>
      <c r="H84" s="43"/>
      <c r="I84" s="43"/>
      <c r="J84" s="43"/>
      <c r="K84" s="43"/>
      <c r="L84" s="147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</row>
    <row r="85" s="2" customFormat="1" ht="16.5" customHeight="1">
      <c r="A85" s="41"/>
      <c r="B85" s="42"/>
      <c r="C85" s="43"/>
      <c r="D85" s="43"/>
      <c r="E85" s="72" t="str">
        <f>E11</f>
        <v>24-SO008.1-01 - D.1.1 Architektonicko-stavební řešení</v>
      </c>
      <c r="F85" s="43"/>
      <c r="G85" s="43"/>
      <c r="H85" s="43"/>
      <c r="I85" s="43"/>
      <c r="J85" s="43"/>
      <c r="K85" s="43"/>
      <c r="L85" s="147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</row>
    <row r="86" s="2" customFormat="1" ht="6.96" customHeight="1">
      <c r="A86" s="41"/>
      <c r="B86" s="42"/>
      <c r="C86" s="43"/>
      <c r="D86" s="43"/>
      <c r="E86" s="43"/>
      <c r="F86" s="43"/>
      <c r="G86" s="43"/>
      <c r="H86" s="43"/>
      <c r="I86" s="43"/>
      <c r="J86" s="43"/>
      <c r="K86" s="43"/>
      <c r="L86" s="147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</row>
    <row r="87" s="2" customFormat="1" ht="12" customHeight="1">
      <c r="A87" s="41"/>
      <c r="B87" s="42"/>
      <c r="C87" s="35" t="s">
        <v>21</v>
      </c>
      <c r="D87" s="43"/>
      <c r="E87" s="43"/>
      <c r="F87" s="30" t="str">
        <f>F14</f>
        <v>Hodonín</v>
      </c>
      <c r="G87" s="43"/>
      <c r="H87" s="43"/>
      <c r="I87" s="35" t="s">
        <v>23</v>
      </c>
      <c r="J87" s="75" t="str">
        <f>IF(J14="","",J14)</f>
        <v>15. 1. 2024</v>
      </c>
      <c r="K87" s="43"/>
      <c r="L87" s="147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</row>
    <row r="88" s="2" customFormat="1" ht="6.96" customHeight="1">
      <c r="A88" s="41"/>
      <c r="B88" s="42"/>
      <c r="C88" s="43"/>
      <c r="D88" s="43"/>
      <c r="E88" s="43"/>
      <c r="F88" s="43"/>
      <c r="G88" s="43"/>
      <c r="H88" s="43"/>
      <c r="I88" s="43"/>
      <c r="J88" s="43"/>
      <c r="K88" s="43"/>
      <c r="L88" s="147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</row>
    <row r="89" s="2" customFormat="1" ht="25.65" customHeight="1">
      <c r="A89" s="41"/>
      <c r="B89" s="42"/>
      <c r="C89" s="35" t="s">
        <v>25</v>
      </c>
      <c r="D89" s="43"/>
      <c r="E89" s="43"/>
      <c r="F89" s="30" t="str">
        <f>E17</f>
        <v>Město Hodonín</v>
      </c>
      <c r="G89" s="43"/>
      <c r="H89" s="43"/>
      <c r="I89" s="35" t="s">
        <v>31</v>
      </c>
      <c r="J89" s="39" t="str">
        <f>E23</f>
        <v>PROAM ARCHITEKTI s.r.o., Brno</v>
      </c>
      <c r="K89" s="43"/>
      <c r="L89" s="147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</row>
    <row r="90" s="2" customFormat="1" ht="15.15" customHeight="1">
      <c r="A90" s="41"/>
      <c r="B90" s="42"/>
      <c r="C90" s="35" t="s">
        <v>29</v>
      </c>
      <c r="D90" s="43"/>
      <c r="E90" s="43"/>
      <c r="F90" s="30" t="str">
        <f>IF(E20="","",E20)</f>
        <v>Vyplň údaj</v>
      </c>
      <c r="G90" s="43"/>
      <c r="H90" s="43"/>
      <c r="I90" s="35" t="s">
        <v>34</v>
      </c>
      <c r="J90" s="39" t="str">
        <f>E26</f>
        <v>Votavová</v>
      </c>
      <c r="K90" s="43"/>
      <c r="L90" s="147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</row>
    <row r="91" s="2" customFormat="1" ht="10.32" customHeight="1">
      <c r="A91" s="41"/>
      <c r="B91" s="42"/>
      <c r="C91" s="43"/>
      <c r="D91" s="43"/>
      <c r="E91" s="43"/>
      <c r="F91" s="43"/>
      <c r="G91" s="43"/>
      <c r="H91" s="43"/>
      <c r="I91" s="43"/>
      <c r="J91" s="43"/>
      <c r="K91" s="43"/>
      <c r="L91" s="147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</row>
    <row r="92" s="11" customFormat="1" ht="29.28" customHeight="1">
      <c r="A92" s="188"/>
      <c r="B92" s="189"/>
      <c r="C92" s="190" t="s">
        <v>114</v>
      </c>
      <c r="D92" s="191" t="s">
        <v>57</v>
      </c>
      <c r="E92" s="191" t="s">
        <v>53</v>
      </c>
      <c r="F92" s="191" t="s">
        <v>54</v>
      </c>
      <c r="G92" s="191" t="s">
        <v>115</v>
      </c>
      <c r="H92" s="191" t="s">
        <v>116</v>
      </c>
      <c r="I92" s="191" t="s">
        <v>117</v>
      </c>
      <c r="J92" s="192" t="s">
        <v>107</v>
      </c>
      <c r="K92" s="193" t="s">
        <v>118</v>
      </c>
      <c r="L92" s="194"/>
      <c r="M92" s="95" t="s">
        <v>19</v>
      </c>
      <c r="N92" s="96" t="s">
        <v>42</v>
      </c>
      <c r="O92" s="96" t="s">
        <v>119</v>
      </c>
      <c r="P92" s="96" t="s">
        <v>120</v>
      </c>
      <c r="Q92" s="96" t="s">
        <v>121</v>
      </c>
      <c r="R92" s="96" t="s">
        <v>122</v>
      </c>
      <c r="S92" s="96" t="s">
        <v>123</v>
      </c>
      <c r="T92" s="97" t="s">
        <v>124</v>
      </c>
      <c r="U92" s="188"/>
      <c r="V92" s="188"/>
      <c r="W92" s="188"/>
      <c r="X92" s="188"/>
      <c r="Y92" s="188"/>
      <c r="Z92" s="188"/>
      <c r="AA92" s="188"/>
      <c r="AB92" s="188"/>
      <c r="AC92" s="188"/>
      <c r="AD92" s="188"/>
      <c r="AE92" s="188"/>
    </row>
    <row r="93" s="2" customFormat="1" ht="22.8" customHeight="1">
      <c r="A93" s="41"/>
      <c r="B93" s="42"/>
      <c r="C93" s="102" t="s">
        <v>125</v>
      </c>
      <c r="D93" s="43"/>
      <c r="E93" s="43"/>
      <c r="F93" s="43"/>
      <c r="G93" s="43"/>
      <c r="H93" s="43"/>
      <c r="I93" s="43"/>
      <c r="J93" s="195">
        <f>BK93</f>
        <v>0</v>
      </c>
      <c r="K93" s="43"/>
      <c r="L93" s="47"/>
      <c r="M93" s="98"/>
      <c r="N93" s="196"/>
      <c r="O93" s="99"/>
      <c r="P93" s="197">
        <f>P94</f>
        <v>0</v>
      </c>
      <c r="Q93" s="99"/>
      <c r="R93" s="197">
        <f>R94</f>
        <v>96.285651259999995</v>
      </c>
      <c r="S93" s="99"/>
      <c r="T93" s="198">
        <f>T94</f>
        <v>0</v>
      </c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T93" s="20" t="s">
        <v>71</v>
      </c>
      <c r="AU93" s="20" t="s">
        <v>108</v>
      </c>
      <c r="BK93" s="199">
        <f>BK94</f>
        <v>0</v>
      </c>
    </row>
    <row r="94" s="12" customFormat="1" ht="25.92" customHeight="1">
      <c r="A94" s="12"/>
      <c r="B94" s="200"/>
      <c r="C94" s="201"/>
      <c r="D94" s="202" t="s">
        <v>71</v>
      </c>
      <c r="E94" s="203" t="s">
        <v>126</v>
      </c>
      <c r="F94" s="203" t="s">
        <v>127</v>
      </c>
      <c r="G94" s="201"/>
      <c r="H94" s="201"/>
      <c r="I94" s="204"/>
      <c r="J94" s="205">
        <f>BK94</f>
        <v>0</v>
      </c>
      <c r="K94" s="201"/>
      <c r="L94" s="206"/>
      <c r="M94" s="207"/>
      <c r="N94" s="208"/>
      <c r="O94" s="208"/>
      <c r="P94" s="209">
        <f>P95+P155+P214+P249+P312+P333+P350</f>
        <v>0</v>
      </c>
      <c r="Q94" s="208"/>
      <c r="R94" s="209">
        <f>R95+R155+R214+R249+R312+R333+R350</f>
        <v>96.285651259999995</v>
      </c>
      <c r="S94" s="208"/>
      <c r="T94" s="210">
        <f>T95+T155+T214+T249+T312+T333+T350</f>
        <v>0</v>
      </c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R94" s="211" t="s">
        <v>80</v>
      </c>
      <c r="AT94" s="212" t="s">
        <v>71</v>
      </c>
      <c r="AU94" s="212" t="s">
        <v>72</v>
      </c>
      <c r="AY94" s="211" t="s">
        <v>128</v>
      </c>
      <c r="BK94" s="213">
        <f>BK95+BK155+BK214+BK249+BK312+BK333+BK350</f>
        <v>0</v>
      </c>
    </row>
    <row r="95" s="12" customFormat="1" ht="22.8" customHeight="1">
      <c r="A95" s="12"/>
      <c r="B95" s="200"/>
      <c r="C95" s="201"/>
      <c r="D95" s="202" t="s">
        <v>71</v>
      </c>
      <c r="E95" s="214" t="s">
        <v>80</v>
      </c>
      <c r="F95" s="214" t="s">
        <v>129</v>
      </c>
      <c r="G95" s="201"/>
      <c r="H95" s="201"/>
      <c r="I95" s="204"/>
      <c r="J95" s="215">
        <f>BK95</f>
        <v>0</v>
      </c>
      <c r="K95" s="201"/>
      <c r="L95" s="206"/>
      <c r="M95" s="207"/>
      <c r="N95" s="208"/>
      <c r="O95" s="208"/>
      <c r="P95" s="209">
        <f>SUM(P96:P154)</f>
        <v>0</v>
      </c>
      <c r="Q95" s="208"/>
      <c r="R95" s="209">
        <f>SUM(R96:R154)</f>
        <v>0</v>
      </c>
      <c r="S95" s="208"/>
      <c r="T95" s="210">
        <f>SUM(T96:T154)</f>
        <v>0</v>
      </c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R95" s="211" t="s">
        <v>80</v>
      </c>
      <c r="AT95" s="212" t="s">
        <v>71</v>
      </c>
      <c r="AU95" s="212" t="s">
        <v>80</v>
      </c>
      <c r="AY95" s="211" t="s">
        <v>128</v>
      </c>
      <c r="BK95" s="213">
        <f>SUM(BK96:BK154)</f>
        <v>0</v>
      </c>
    </row>
    <row r="96" s="2" customFormat="1" ht="33" customHeight="1">
      <c r="A96" s="41"/>
      <c r="B96" s="42"/>
      <c r="C96" s="216" t="s">
        <v>80</v>
      </c>
      <c r="D96" s="216" t="s">
        <v>130</v>
      </c>
      <c r="E96" s="217" t="s">
        <v>209</v>
      </c>
      <c r="F96" s="218" t="s">
        <v>210</v>
      </c>
      <c r="G96" s="219" t="s">
        <v>211</v>
      </c>
      <c r="H96" s="220">
        <v>566.68499999999995</v>
      </c>
      <c r="I96" s="221"/>
      <c r="J96" s="222">
        <f>ROUND(I96*H96,2)</f>
        <v>0</v>
      </c>
      <c r="K96" s="223"/>
      <c r="L96" s="47"/>
      <c r="M96" s="224" t="s">
        <v>19</v>
      </c>
      <c r="N96" s="225" t="s">
        <v>43</v>
      </c>
      <c r="O96" s="87"/>
      <c r="P96" s="226">
        <f>O96*H96</f>
        <v>0</v>
      </c>
      <c r="Q96" s="226">
        <v>0</v>
      </c>
      <c r="R96" s="226">
        <f>Q96*H96</f>
        <v>0</v>
      </c>
      <c r="S96" s="226">
        <v>0</v>
      </c>
      <c r="T96" s="227">
        <f>S96*H96</f>
        <v>0</v>
      </c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R96" s="228" t="s">
        <v>134</v>
      </c>
      <c r="AT96" s="228" t="s">
        <v>130</v>
      </c>
      <c r="AU96" s="228" t="s">
        <v>82</v>
      </c>
      <c r="AY96" s="20" t="s">
        <v>128</v>
      </c>
      <c r="BE96" s="229">
        <f>IF(N96="základní",J96,0)</f>
        <v>0</v>
      </c>
      <c r="BF96" s="229">
        <f>IF(N96="snížená",J96,0)</f>
        <v>0</v>
      </c>
      <c r="BG96" s="229">
        <f>IF(N96="zákl. přenesená",J96,0)</f>
        <v>0</v>
      </c>
      <c r="BH96" s="229">
        <f>IF(N96="sníž. přenesená",J96,0)</f>
        <v>0</v>
      </c>
      <c r="BI96" s="229">
        <f>IF(N96="nulová",J96,0)</f>
        <v>0</v>
      </c>
      <c r="BJ96" s="20" t="s">
        <v>80</v>
      </c>
      <c r="BK96" s="229">
        <f>ROUND(I96*H96,2)</f>
        <v>0</v>
      </c>
      <c r="BL96" s="20" t="s">
        <v>134</v>
      </c>
      <c r="BM96" s="228" t="s">
        <v>212</v>
      </c>
    </row>
    <row r="97" s="2" customFormat="1">
      <c r="A97" s="41"/>
      <c r="B97" s="42"/>
      <c r="C97" s="43"/>
      <c r="D97" s="230" t="s">
        <v>136</v>
      </c>
      <c r="E97" s="43"/>
      <c r="F97" s="231" t="s">
        <v>213</v>
      </c>
      <c r="G97" s="43"/>
      <c r="H97" s="43"/>
      <c r="I97" s="232"/>
      <c r="J97" s="43"/>
      <c r="K97" s="43"/>
      <c r="L97" s="47"/>
      <c r="M97" s="233"/>
      <c r="N97" s="234"/>
      <c r="O97" s="87"/>
      <c r="P97" s="87"/>
      <c r="Q97" s="87"/>
      <c r="R97" s="87"/>
      <c r="S97" s="87"/>
      <c r="T97" s="88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T97" s="20" t="s">
        <v>136</v>
      </c>
      <c r="AU97" s="20" t="s">
        <v>82</v>
      </c>
    </row>
    <row r="98" s="2" customFormat="1">
      <c r="A98" s="41"/>
      <c r="B98" s="42"/>
      <c r="C98" s="43"/>
      <c r="D98" s="235" t="s">
        <v>138</v>
      </c>
      <c r="E98" s="43"/>
      <c r="F98" s="236" t="s">
        <v>214</v>
      </c>
      <c r="G98" s="43"/>
      <c r="H98" s="43"/>
      <c r="I98" s="232"/>
      <c r="J98" s="43"/>
      <c r="K98" s="43"/>
      <c r="L98" s="47"/>
      <c r="M98" s="233"/>
      <c r="N98" s="234"/>
      <c r="O98" s="87"/>
      <c r="P98" s="87"/>
      <c r="Q98" s="87"/>
      <c r="R98" s="87"/>
      <c r="S98" s="87"/>
      <c r="T98" s="88"/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T98" s="20" t="s">
        <v>138</v>
      </c>
      <c r="AU98" s="20" t="s">
        <v>82</v>
      </c>
    </row>
    <row r="99" s="13" customFormat="1">
      <c r="A99" s="13"/>
      <c r="B99" s="237"/>
      <c r="C99" s="238"/>
      <c r="D99" s="230" t="s">
        <v>140</v>
      </c>
      <c r="E99" s="239" t="s">
        <v>19</v>
      </c>
      <c r="F99" s="240" t="s">
        <v>215</v>
      </c>
      <c r="G99" s="238"/>
      <c r="H99" s="239" t="s">
        <v>19</v>
      </c>
      <c r="I99" s="241"/>
      <c r="J99" s="238"/>
      <c r="K99" s="238"/>
      <c r="L99" s="242"/>
      <c r="M99" s="243"/>
      <c r="N99" s="244"/>
      <c r="O99" s="244"/>
      <c r="P99" s="244"/>
      <c r="Q99" s="244"/>
      <c r="R99" s="244"/>
      <c r="S99" s="244"/>
      <c r="T99" s="245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T99" s="246" t="s">
        <v>140</v>
      </c>
      <c r="AU99" s="246" t="s">
        <v>82</v>
      </c>
      <c r="AV99" s="13" t="s">
        <v>80</v>
      </c>
      <c r="AW99" s="13" t="s">
        <v>33</v>
      </c>
      <c r="AX99" s="13" t="s">
        <v>72</v>
      </c>
      <c r="AY99" s="246" t="s">
        <v>128</v>
      </c>
    </row>
    <row r="100" s="13" customFormat="1">
      <c r="A100" s="13"/>
      <c r="B100" s="237"/>
      <c r="C100" s="238"/>
      <c r="D100" s="230" t="s">
        <v>140</v>
      </c>
      <c r="E100" s="239" t="s">
        <v>19</v>
      </c>
      <c r="F100" s="240" t="s">
        <v>216</v>
      </c>
      <c r="G100" s="238"/>
      <c r="H100" s="239" t="s">
        <v>19</v>
      </c>
      <c r="I100" s="241"/>
      <c r="J100" s="238"/>
      <c r="K100" s="238"/>
      <c r="L100" s="242"/>
      <c r="M100" s="243"/>
      <c r="N100" s="244"/>
      <c r="O100" s="244"/>
      <c r="P100" s="244"/>
      <c r="Q100" s="244"/>
      <c r="R100" s="244"/>
      <c r="S100" s="244"/>
      <c r="T100" s="245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T100" s="246" t="s">
        <v>140</v>
      </c>
      <c r="AU100" s="246" t="s">
        <v>82</v>
      </c>
      <c r="AV100" s="13" t="s">
        <v>80</v>
      </c>
      <c r="AW100" s="13" t="s">
        <v>33</v>
      </c>
      <c r="AX100" s="13" t="s">
        <v>72</v>
      </c>
      <c r="AY100" s="246" t="s">
        <v>128</v>
      </c>
    </row>
    <row r="101" s="14" customFormat="1">
      <c r="A101" s="14"/>
      <c r="B101" s="247"/>
      <c r="C101" s="248"/>
      <c r="D101" s="230" t="s">
        <v>140</v>
      </c>
      <c r="E101" s="249" t="s">
        <v>19</v>
      </c>
      <c r="F101" s="250" t="s">
        <v>217</v>
      </c>
      <c r="G101" s="248"/>
      <c r="H101" s="251">
        <v>123.05800000000001</v>
      </c>
      <c r="I101" s="252"/>
      <c r="J101" s="248"/>
      <c r="K101" s="248"/>
      <c r="L101" s="253"/>
      <c r="M101" s="254"/>
      <c r="N101" s="255"/>
      <c r="O101" s="255"/>
      <c r="P101" s="255"/>
      <c r="Q101" s="255"/>
      <c r="R101" s="255"/>
      <c r="S101" s="255"/>
      <c r="T101" s="256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T101" s="257" t="s">
        <v>140</v>
      </c>
      <c r="AU101" s="257" t="s">
        <v>82</v>
      </c>
      <c r="AV101" s="14" t="s">
        <v>82</v>
      </c>
      <c r="AW101" s="14" t="s">
        <v>33</v>
      </c>
      <c r="AX101" s="14" t="s">
        <v>72</v>
      </c>
      <c r="AY101" s="257" t="s">
        <v>128</v>
      </c>
    </row>
    <row r="102" s="14" customFormat="1">
      <c r="A102" s="14"/>
      <c r="B102" s="247"/>
      <c r="C102" s="248"/>
      <c r="D102" s="230" t="s">
        <v>140</v>
      </c>
      <c r="E102" s="249" t="s">
        <v>19</v>
      </c>
      <c r="F102" s="250" t="s">
        <v>218</v>
      </c>
      <c r="G102" s="248"/>
      <c r="H102" s="251">
        <v>2.3250000000000002</v>
      </c>
      <c r="I102" s="252"/>
      <c r="J102" s="248"/>
      <c r="K102" s="248"/>
      <c r="L102" s="253"/>
      <c r="M102" s="254"/>
      <c r="N102" s="255"/>
      <c r="O102" s="255"/>
      <c r="P102" s="255"/>
      <c r="Q102" s="255"/>
      <c r="R102" s="255"/>
      <c r="S102" s="255"/>
      <c r="T102" s="256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T102" s="257" t="s">
        <v>140</v>
      </c>
      <c r="AU102" s="257" t="s">
        <v>82</v>
      </c>
      <c r="AV102" s="14" t="s">
        <v>82</v>
      </c>
      <c r="AW102" s="14" t="s">
        <v>33</v>
      </c>
      <c r="AX102" s="14" t="s">
        <v>72</v>
      </c>
      <c r="AY102" s="257" t="s">
        <v>128</v>
      </c>
    </row>
    <row r="103" s="14" customFormat="1">
      <c r="A103" s="14"/>
      <c r="B103" s="247"/>
      <c r="C103" s="248"/>
      <c r="D103" s="230" t="s">
        <v>140</v>
      </c>
      <c r="E103" s="249" t="s">
        <v>19</v>
      </c>
      <c r="F103" s="250" t="s">
        <v>219</v>
      </c>
      <c r="G103" s="248"/>
      <c r="H103" s="251">
        <v>0.87</v>
      </c>
      <c r="I103" s="252"/>
      <c r="J103" s="248"/>
      <c r="K103" s="248"/>
      <c r="L103" s="253"/>
      <c r="M103" s="254"/>
      <c r="N103" s="255"/>
      <c r="O103" s="255"/>
      <c r="P103" s="255"/>
      <c r="Q103" s="255"/>
      <c r="R103" s="255"/>
      <c r="S103" s="255"/>
      <c r="T103" s="256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T103" s="257" t="s">
        <v>140</v>
      </c>
      <c r="AU103" s="257" t="s">
        <v>82</v>
      </c>
      <c r="AV103" s="14" t="s">
        <v>82</v>
      </c>
      <c r="AW103" s="14" t="s">
        <v>33</v>
      </c>
      <c r="AX103" s="14" t="s">
        <v>72</v>
      </c>
      <c r="AY103" s="257" t="s">
        <v>128</v>
      </c>
    </row>
    <row r="104" s="15" customFormat="1">
      <c r="A104" s="15"/>
      <c r="B104" s="261"/>
      <c r="C104" s="262"/>
      <c r="D104" s="230" t="s">
        <v>140</v>
      </c>
      <c r="E104" s="263" t="s">
        <v>19</v>
      </c>
      <c r="F104" s="264" t="s">
        <v>220</v>
      </c>
      <c r="G104" s="262"/>
      <c r="H104" s="265">
        <v>126.25300000000001</v>
      </c>
      <c r="I104" s="266"/>
      <c r="J104" s="262"/>
      <c r="K104" s="262"/>
      <c r="L104" s="267"/>
      <c r="M104" s="268"/>
      <c r="N104" s="269"/>
      <c r="O104" s="269"/>
      <c r="P104" s="269"/>
      <c r="Q104" s="269"/>
      <c r="R104" s="269"/>
      <c r="S104" s="269"/>
      <c r="T104" s="270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T104" s="271" t="s">
        <v>140</v>
      </c>
      <c r="AU104" s="271" t="s">
        <v>82</v>
      </c>
      <c r="AV104" s="15" t="s">
        <v>149</v>
      </c>
      <c r="AW104" s="15" t="s">
        <v>33</v>
      </c>
      <c r="AX104" s="15" t="s">
        <v>72</v>
      </c>
      <c r="AY104" s="271" t="s">
        <v>128</v>
      </c>
    </row>
    <row r="105" s="13" customFormat="1">
      <c r="A105" s="13"/>
      <c r="B105" s="237"/>
      <c r="C105" s="238"/>
      <c r="D105" s="230" t="s">
        <v>140</v>
      </c>
      <c r="E105" s="239" t="s">
        <v>19</v>
      </c>
      <c r="F105" s="240" t="s">
        <v>221</v>
      </c>
      <c r="G105" s="238"/>
      <c r="H105" s="239" t="s">
        <v>19</v>
      </c>
      <c r="I105" s="241"/>
      <c r="J105" s="238"/>
      <c r="K105" s="238"/>
      <c r="L105" s="242"/>
      <c r="M105" s="243"/>
      <c r="N105" s="244"/>
      <c r="O105" s="244"/>
      <c r="P105" s="244"/>
      <c r="Q105" s="244"/>
      <c r="R105" s="244"/>
      <c r="S105" s="244"/>
      <c r="T105" s="245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T105" s="246" t="s">
        <v>140</v>
      </c>
      <c r="AU105" s="246" t="s">
        <v>82</v>
      </c>
      <c r="AV105" s="13" t="s">
        <v>80</v>
      </c>
      <c r="AW105" s="13" t="s">
        <v>33</v>
      </c>
      <c r="AX105" s="13" t="s">
        <v>72</v>
      </c>
      <c r="AY105" s="246" t="s">
        <v>128</v>
      </c>
    </row>
    <row r="106" s="14" customFormat="1">
      <c r="A106" s="14"/>
      <c r="B106" s="247"/>
      <c r="C106" s="248"/>
      <c r="D106" s="230" t="s">
        <v>140</v>
      </c>
      <c r="E106" s="249" t="s">
        <v>19</v>
      </c>
      <c r="F106" s="250" t="s">
        <v>222</v>
      </c>
      <c r="G106" s="248"/>
      <c r="H106" s="251">
        <v>460.45400000000001</v>
      </c>
      <c r="I106" s="252"/>
      <c r="J106" s="248"/>
      <c r="K106" s="248"/>
      <c r="L106" s="253"/>
      <c r="M106" s="254"/>
      <c r="N106" s="255"/>
      <c r="O106" s="255"/>
      <c r="P106" s="255"/>
      <c r="Q106" s="255"/>
      <c r="R106" s="255"/>
      <c r="S106" s="255"/>
      <c r="T106" s="256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T106" s="257" t="s">
        <v>140</v>
      </c>
      <c r="AU106" s="257" t="s">
        <v>82</v>
      </c>
      <c r="AV106" s="14" t="s">
        <v>82</v>
      </c>
      <c r="AW106" s="14" t="s">
        <v>33</v>
      </c>
      <c r="AX106" s="14" t="s">
        <v>72</v>
      </c>
      <c r="AY106" s="257" t="s">
        <v>128</v>
      </c>
    </row>
    <row r="107" s="14" customFormat="1">
      <c r="A107" s="14"/>
      <c r="B107" s="247"/>
      <c r="C107" s="248"/>
      <c r="D107" s="230" t="s">
        <v>140</v>
      </c>
      <c r="E107" s="249" t="s">
        <v>19</v>
      </c>
      <c r="F107" s="250" t="s">
        <v>223</v>
      </c>
      <c r="G107" s="248"/>
      <c r="H107" s="251">
        <v>-20.021999999999998</v>
      </c>
      <c r="I107" s="252"/>
      <c r="J107" s="248"/>
      <c r="K107" s="248"/>
      <c r="L107" s="253"/>
      <c r="M107" s="254"/>
      <c r="N107" s="255"/>
      <c r="O107" s="255"/>
      <c r="P107" s="255"/>
      <c r="Q107" s="255"/>
      <c r="R107" s="255"/>
      <c r="S107" s="255"/>
      <c r="T107" s="256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T107" s="257" t="s">
        <v>140</v>
      </c>
      <c r="AU107" s="257" t="s">
        <v>82</v>
      </c>
      <c r="AV107" s="14" t="s">
        <v>82</v>
      </c>
      <c r="AW107" s="14" t="s">
        <v>33</v>
      </c>
      <c r="AX107" s="14" t="s">
        <v>72</v>
      </c>
      <c r="AY107" s="257" t="s">
        <v>128</v>
      </c>
    </row>
    <row r="108" s="15" customFormat="1">
      <c r="A108" s="15"/>
      <c r="B108" s="261"/>
      <c r="C108" s="262"/>
      <c r="D108" s="230" t="s">
        <v>140</v>
      </c>
      <c r="E108" s="263" t="s">
        <v>19</v>
      </c>
      <c r="F108" s="264" t="s">
        <v>220</v>
      </c>
      <c r="G108" s="262"/>
      <c r="H108" s="265">
        <v>440.43200000000002</v>
      </c>
      <c r="I108" s="266"/>
      <c r="J108" s="262"/>
      <c r="K108" s="262"/>
      <c r="L108" s="267"/>
      <c r="M108" s="268"/>
      <c r="N108" s="269"/>
      <c r="O108" s="269"/>
      <c r="P108" s="269"/>
      <c r="Q108" s="269"/>
      <c r="R108" s="269"/>
      <c r="S108" s="269"/>
      <c r="T108" s="270"/>
      <c r="U108" s="15"/>
      <c r="V108" s="15"/>
      <c r="W108" s="15"/>
      <c r="X108" s="15"/>
      <c r="Y108" s="15"/>
      <c r="Z108" s="15"/>
      <c r="AA108" s="15"/>
      <c r="AB108" s="15"/>
      <c r="AC108" s="15"/>
      <c r="AD108" s="15"/>
      <c r="AE108" s="15"/>
      <c r="AT108" s="271" t="s">
        <v>140</v>
      </c>
      <c r="AU108" s="271" t="s">
        <v>82</v>
      </c>
      <c r="AV108" s="15" t="s">
        <v>149</v>
      </c>
      <c r="AW108" s="15" t="s">
        <v>33</v>
      </c>
      <c r="AX108" s="15" t="s">
        <v>72</v>
      </c>
      <c r="AY108" s="271" t="s">
        <v>128</v>
      </c>
    </row>
    <row r="109" s="16" customFormat="1">
      <c r="A109" s="16"/>
      <c r="B109" s="272"/>
      <c r="C109" s="273"/>
      <c r="D109" s="230" t="s">
        <v>140</v>
      </c>
      <c r="E109" s="274" t="s">
        <v>19</v>
      </c>
      <c r="F109" s="275" t="s">
        <v>224</v>
      </c>
      <c r="G109" s="273"/>
      <c r="H109" s="276">
        <v>566.68499999999995</v>
      </c>
      <c r="I109" s="277"/>
      <c r="J109" s="273"/>
      <c r="K109" s="273"/>
      <c r="L109" s="278"/>
      <c r="M109" s="279"/>
      <c r="N109" s="280"/>
      <c r="O109" s="280"/>
      <c r="P109" s="280"/>
      <c r="Q109" s="280"/>
      <c r="R109" s="280"/>
      <c r="S109" s="280"/>
      <c r="T109" s="281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T109" s="282" t="s">
        <v>140</v>
      </c>
      <c r="AU109" s="282" t="s">
        <v>82</v>
      </c>
      <c r="AV109" s="16" t="s">
        <v>134</v>
      </c>
      <c r="AW109" s="16" t="s">
        <v>33</v>
      </c>
      <c r="AX109" s="16" t="s">
        <v>80</v>
      </c>
      <c r="AY109" s="282" t="s">
        <v>128</v>
      </c>
    </row>
    <row r="110" s="2" customFormat="1" ht="33" customHeight="1">
      <c r="A110" s="41"/>
      <c r="B110" s="42"/>
      <c r="C110" s="216" t="s">
        <v>82</v>
      </c>
      <c r="D110" s="216" t="s">
        <v>130</v>
      </c>
      <c r="E110" s="217" t="s">
        <v>225</v>
      </c>
      <c r="F110" s="218" t="s">
        <v>226</v>
      </c>
      <c r="G110" s="219" t="s">
        <v>211</v>
      </c>
      <c r="H110" s="220">
        <v>7.1470000000000002</v>
      </c>
      <c r="I110" s="221"/>
      <c r="J110" s="222">
        <f>ROUND(I110*H110,2)</f>
        <v>0</v>
      </c>
      <c r="K110" s="223"/>
      <c r="L110" s="47"/>
      <c r="M110" s="224" t="s">
        <v>19</v>
      </c>
      <c r="N110" s="225" t="s">
        <v>43</v>
      </c>
      <c r="O110" s="87"/>
      <c r="P110" s="226">
        <f>O110*H110</f>
        <v>0</v>
      </c>
      <c r="Q110" s="226">
        <v>0</v>
      </c>
      <c r="R110" s="226">
        <f>Q110*H110</f>
        <v>0</v>
      </c>
      <c r="S110" s="226">
        <v>0</v>
      </c>
      <c r="T110" s="227">
        <f>S110*H110</f>
        <v>0</v>
      </c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  <c r="AR110" s="228" t="s">
        <v>134</v>
      </c>
      <c r="AT110" s="228" t="s">
        <v>130</v>
      </c>
      <c r="AU110" s="228" t="s">
        <v>82</v>
      </c>
      <c r="AY110" s="20" t="s">
        <v>128</v>
      </c>
      <c r="BE110" s="229">
        <f>IF(N110="základní",J110,0)</f>
        <v>0</v>
      </c>
      <c r="BF110" s="229">
        <f>IF(N110="snížená",J110,0)</f>
        <v>0</v>
      </c>
      <c r="BG110" s="229">
        <f>IF(N110="zákl. přenesená",J110,0)</f>
        <v>0</v>
      </c>
      <c r="BH110" s="229">
        <f>IF(N110="sníž. přenesená",J110,0)</f>
        <v>0</v>
      </c>
      <c r="BI110" s="229">
        <f>IF(N110="nulová",J110,0)</f>
        <v>0</v>
      </c>
      <c r="BJ110" s="20" t="s">
        <v>80</v>
      </c>
      <c r="BK110" s="229">
        <f>ROUND(I110*H110,2)</f>
        <v>0</v>
      </c>
      <c r="BL110" s="20" t="s">
        <v>134</v>
      </c>
      <c r="BM110" s="228" t="s">
        <v>227</v>
      </c>
    </row>
    <row r="111" s="2" customFormat="1">
      <c r="A111" s="41"/>
      <c r="B111" s="42"/>
      <c r="C111" s="43"/>
      <c r="D111" s="230" t="s">
        <v>136</v>
      </c>
      <c r="E111" s="43"/>
      <c r="F111" s="231" t="s">
        <v>228</v>
      </c>
      <c r="G111" s="43"/>
      <c r="H111" s="43"/>
      <c r="I111" s="232"/>
      <c r="J111" s="43"/>
      <c r="K111" s="43"/>
      <c r="L111" s="47"/>
      <c r="M111" s="233"/>
      <c r="N111" s="234"/>
      <c r="O111" s="87"/>
      <c r="P111" s="87"/>
      <c r="Q111" s="87"/>
      <c r="R111" s="87"/>
      <c r="S111" s="87"/>
      <c r="T111" s="88"/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T111" s="20" t="s">
        <v>136</v>
      </c>
      <c r="AU111" s="20" t="s">
        <v>82</v>
      </c>
    </row>
    <row r="112" s="2" customFormat="1">
      <c r="A112" s="41"/>
      <c r="B112" s="42"/>
      <c r="C112" s="43"/>
      <c r="D112" s="235" t="s">
        <v>138</v>
      </c>
      <c r="E112" s="43"/>
      <c r="F112" s="236" t="s">
        <v>229</v>
      </c>
      <c r="G112" s="43"/>
      <c r="H112" s="43"/>
      <c r="I112" s="232"/>
      <c r="J112" s="43"/>
      <c r="K112" s="43"/>
      <c r="L112" s="47"/>
      <c r="M112" s="233"/>
      <c r="N112" s="234"/>
      <c r="O112" s="87"/>
      <c r="P112" s="87"/>
      <c r="Q112" s="87"/>
      <c r="R112" s="87"/>
      <c r="S112" s="87"/>
      <c r="T112" s="88"/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T112" s="20" t="s">
        <v>138</v>
      </c>
      <c r="AU112" s="20" t="s">
        <v>82</v>
      </c>
    </row>
    <row r="113" s="13" customFormat="1">
      <c r="A113" s="13"/>
      <c r="B113" s="237"/>
      <c r="C113" s="238"/>
      <c r="D113" s="230" t="s">
        <v>140</v>
      </c>
      <c r="E113" s="239" t="s">
        <v>19</v>
      </c>
      <c r="F113" s="240" t="s">
        <v>230</v>
      </c>
      <c r="G113" s="238"/>
      <c r="H113" s="239" t="s">
        <v>19</v>
      </c>
      <c r="I113" s="241"/>
      <c r="J113" s="238"/>
      <c r="K113" s="238"/>
      <c r="L113" s="242"/>
      <c r="M113" s="243"/>
      <c r="N113" s="244"/>
      <c r="O113" s="244"/>
      <c r="P113" s="244"/>
      <c r="Q113" s="244"/>
      <c r="R113" s="244"/>
      <c r="S113" s="244"/>
      <c r="T113" s="245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T113" s="246" t="s">
        <v>140</v>
      </c>
      <c r="AU113" s="246" t="s">
        <v>82</v>
      </c>
      <c r="AV113" s="13" t="s">
        <v>80</v>
      </c>
      <c r="AW113" s="13" t="s">
        <v>33</v>
      </c>
      <c r="AX113" s="13" t="s">
        <v>72</v>
      </c>
      <c r="AY113" s="246" t="s">
        <v>128</v>
      </c>
    </row>
    <row r="114" s="14" customFormat="1">
      <c r="A114" s="14"/>
      <c r="B114" s="247"/>
      <c r="C114" s="248"/>
      <c r="D114" s="230" t="s">
        <v>140</v>
      </c>
      <c r="E114" s="249" t="s">
        <v>19</v>
      </c>
      <c r="F114" s="250" t="s">
        <v>231</v>
      </c>
      <c r="G114" s="248"/>
      <c r="H114" s="251">
        <v>4.5819999999999999</v>
      </c>
      <c r="I114" s="252"/>
      <c r="J114" s="248"/>
      <c r="K114" s="248"/>
      <c r="L114" s="253"/>
      <c r="M114" s="254"/>
      <c r="N114" s="255"/>
      <c r="O114" s="255"/>
      <c r="P114" s="255"/>
      <c r="Q114" s="255"/>
      <c r="R114" s="255"/>
      <c r="S114" s="255"/>
      <c r="T114" s="256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T114" s="257" t="s">
        <v>140</v>
      </c>
      <c r="AU114" s="257" t="s">
        <v>82</v>
      </c>
      <c r="AV114" s="14" t="s">
        <v>82</v>
      </c>
      <c r="AW114" s="14" t="s">
        <v>33</v>
      </c>
      <c r="AX114" s="14" t="s">
        <v>72</v>
      </c>
      <c r="AY114" s="257" t="s">
        <v>128</v>
      </c>
    </row>
    <row r="115" s="13" customFormat="1">
      <c r="A115" s="13"/>
      <c r="B115" s="237"/>
      <c r="C115" s="238"/>
      <c r="D115" s="230" t="s">
        <v>140</v>
      </c>
      <c r="E115" s="239" t="s">
        <v>19</v>
      </c>
      <c r="F115" s="240" t="s">
        <v>232</v>
      </c>
      <c r="G115" s="238"/>
      <c r="H115" s="239" t="s">
        <v>19</v>
      </c>
      <c r="I115" s="241"/>
      <c r="J115" s="238"/>
      <c r="K115" s="238"/>
      <c r="L115" s="242"/>
      <c r="M115" s="243"/>
      <c r="N115" s="244"/>
      <c r="O115" s="244"/>
      <c r="P115" s="244"/>
      <c r="Q115" s="244"/>
      <c r="R115" s="244"/>
      <c r="S115" s="244"/>
      <c r="T115" s="245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T115" s="246" t="s">
        <v>140</v>
      </c>
      <c r="AU115" s="246" t="s">
        <v>82</v>
      </c>
      <c r="AV115" s="13" t="s">
        <v>80</v>
      </c>
      <c r="AW115" s="13" t="s">
        <v>33</v>
      </c>
      <c r="AX115" s="13" t="s">
        <v>72</v>
      </c>
      <c r="AY115" s="246" t="s">
        <v>128</v>
      </c>
    </row>
    <row r="116" s="14" customFormat="1">
      <c r="A116" s="14"/>
      <c r="B116" s="247"/>
      <c r="C116" s="248"/>
      <c r="D116" s="230" t="s">
        <v>140</v>
      </c>
      <c r="E116" s="249" t="s">
        <v>19</v>
      </c>
      <c r="F116" s="250" t="s">
        <v>233</v>
      </c>
      <c r="G116" s="248"/>
      <c r="H116" s="251">
        <v>0.76500000000000001</v>
      </c>
      <c r="I116" s="252"/>
      <c r="J116" s="248"/>
      <c r="K116" s="248"/>
      <c r="L116" s="253"/>
      <c r="M116" s="254"/>
      <c r="N116" s="255"/>
      <c r="O116" s="255"/>
      <c r="P116" s="255"/>
      <c r="Q116" s="255"/>
      <c r="R116" s="255"/>
      <c r="S116" s="255"/>
      <c r="T116" s="256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  <c r="AT116" s="257" t="s">
        <v>140</v>
      </c>
      <c r="AU116" s="257" t="s">
        <v>82</v>
      </c>
      <c r="AV116" s="14" t="s">
        <v>82</v>
      </c>
      <c r="AW116" s="14" t="s">
        <v>33</v>
      </c>
      <c r="AX116" s="14" t="s">
        <v>72</v>
      </c>
      <c r="AY116" s="257" t="s">
        <v>128</v>
      </c>
    </row>
    <row r="117" s="13" customFormat="1">
      <c r="A117" s="13"/>
      <c r="B117" s="237"/>
      <c r="C117" s="238"/>
      <c r="D117" s="230" t="s">
        <v>140</v>
      </c>
      <c r="E117" s="239" t="s">
        <v>19</v>
      </c>
      <c r="F117" s="240" t="s">
        <v>234</v>
      </c>
      <c r="G117" s="238"/>
      <c r="H117" s="239" t="s">
        <v>19</v>
      </c>
      <c r="I117" s="241"/>
      <c r="J117" s="238"/>
      <c r="K117" s="238"/>
      <c r="L117" s="242"/>
      <c r="M117" s="243"/>
      <c r="N117" s="244"/>
      <c r="O117" s="244"/>
      <c r="P117" s="244"/>
      <c r="Q117" s="244"/>
      <c r="R117" s="244"/>
      <c r="S117" s="244"/>
      <c r="T117" s="245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T117" s="246" t="s">
        <v>140</v>
      </c>
      <c r="AU117" s="246" t="s">
        <v>82</v>
      </c>
      <c r="AV117" s="13" t="s">
        <v>80</v>
      </c>
      <c r="AW117" s="13" t="s">
        <v>33</v>
      </c>
      <c r="AX117" s="13" t="s">
        <v>72</v>
      </c>
      <c r="AY117" s="246" t="s">
        <v>128</v>
      </c>
    </row>
    <row r="118" s="14" customFormat="1">
      <c r="A118" s="14"/>
      <c r="B118" s="247"/>
      <c r="C118" s="248"/>
      <c r="D118" s="230" t="s">
        <v>140</v>
      </c>
      <c r="E118" s="249" t="s">
        <v>19</v>
      </c>
      <c r="F118" s="250" t="s">
        <v>235</v>
      </c>
      <c r="G118" s="248"/>
      <c r="H118" s="251">
        <v>1.224</v>
      </c>
      <c r="I118" s="252"/>
      <c r="J118" s="248"/>
      <c r="K118" s="248"/>
      <c r="L118" s="253"/>
      <c r="M118" s="254"/>
      <c r="N118" s="255"/>
      <c r="O118" s="255"/>
      <c r="P118" s="255"/>
      <c r="Q118" s="255"/>
      <c r="R118" s="255"/>
      <c r="S118" s="255"/>
      <c r="T118" s="256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T118" s="257" t="s">
        <v>140</v>
      </c>
      <c r="AU118" s="257" t="s">
        <v>82</v>
      </c>
      <c r="AV118" s="14" t="s">
        <v>82</v>
      </c>
      <c r="AW118" s="14" t="s">
        <v>33</v>
      </c>
      <c r="AX118" s="14" t="s">
        <v>72</v>
      </c>
      <c r="AY118" s="257" t="s">
        <v>128</v>
      </c>
    </row>
    <row r="119" s="13" customFormat="1">
      <c r="A119" s="13"/>
      <c r="B119" s="237"/>
      <c r="C119" s="238"/>
      <c r="D119" s="230" t="s">
        <v>140</v>
      </c>
      <c r="E119" s="239" t="s">
        <v>19</v>
      </c>
      <c r="F119" s="240" t="s">
        <v>236</v>
      </c>
      <c r="G119" s="238"/>
      <c r="H119" s="239" t="s">
        <v>19</v>
      </c>
      <c r="I119" s="241"/>
      <c r="J119" s="238"/>
      <c r="K119" s="238"/>
      <c r="L119" s="242"/>
      <c r="M119" s="243"/>
      <c r="N119" s="244"/>
      <c r="O119" s="244"/>
      <c r="P119" s="244"/>
      <c r="Q119" s="244"/>
      <c r="R119" s="244"/>
      <c r="S119" s="244"/>
      <c r="T119" s="245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T119" s="246" t="s">
        <v>140</v>
      </c>
      <c r="AU119" s="246" t="s">
        <v>82</v>
      </c>
      <c r="AV119" s="13" t="s">
        <v>80</v>
      </c>
      <c r="AW119" s="13" t="s">
        <v>33</v>
      </c>
      <c r="AX119" s="13" t="s">
        <v>72</v>
      </c>
      <c r="AY119" s="246" t="s">
        <v>128</v>
      </c>
    </row>
    <row r="120" s="14" customFormat="1">
      <c r="A120" s="14"/>
      <c r="B120" s="247"/>
      <c r="C120" s="248"/>
      <c r="D120" s="230" t="s">
        <v>140</v>
      </c>
      <c r="E120" s="249" t="s">
        <v>19</v>
      </c>
      <c r="F120" s="250" t="s">
        <v>237</v>
      </c>
      <c r="G120" s="248"/>
      <c r="H120" s="251">
        <v>0.28799999999999998</v>
      </c>
      <c r="I120" s="252"/>
      <c r="J120" s="248"/>
      <c r="K120" s="248"/>
      <c r="L120" s="253"/>
      <c r="M120" s="254"/>
      <c r="N120" s="255"/>
      <c r="O120" s="255"/>
      <c r="P120" s="255"/>
      <c r="Q120" s="255"/>
      <c r="R120" s="255"/>
      <c r="S120" s="255"/>
      <c r="T120" s="256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  <c r="AT120" s="257" t="s">
        <v>140</v>
      </c>
      <c r="AU120" s="257" t="s">
        <v>82</v>
      </c>
      <c r="AV120" s="14" t="s">
        <v>82</v>
      </c>
      <c r="AW120" s="14" t="s">
        <v>33</v>
      </c>
      <c r="AX120" s="14" t="s">
        <v>72</v>
      </c>
      <c r="AY120" s="257" t="s">
        <v>128</v>
      </c>
    </row>
    <row r="121" s="13" customFormat="1">
      <c r="A121" s="13"/>
      <c r="B121" s="237"/>
      <c r="C121" s="238"/>
      <c r="D121" s="230" t="s">
        <v>140</v>
      </c>
      <c r="E121" s="239" t="s">
        <v>19</v>
      </c>
      <c r="F121" s="240" t="s">
        <v>238</v>
      </c>
      <c r="G121" s="238"/>
      <c r="H121" s="239" t="s">
        <v>19</v>
      </c>
      <c r="I121" s="241"/>
      <c r="J121" s="238"/>
      <c r="K121" s="238"/>
      <c r="L121" s="242"/>
      <c r="M121" s="243"/>
      <c r="N121" s="244"/>
      <c r="O121" s="244"/>
      <c r="P121" s="244"/>
      <c r="Q121" s="244"/>
      <c r="R121" s="244"/>
      <c r="S121" s="244"/>
      <c r="T121" s="245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T121" s="246" t="s">
        <v>140</v>
      </c>
      <c r="AU121" s="246" t="s">
        <v>82</v>
      </c>
      <c r="AV121" s="13" t="s">
        <v>80</v>
      </c>
      <c r="AW121" s="13" t="s">
        <v>33</v>
      </c>
      <c r="AX121" s="13" t="s">
        <v>72</v>
      </c>
      <c r="AY121" s="246" t="s">
        <v>128</v>
      </c>
    </row>
    <row r="122" s="14" customFormat="1">
      <c r="A122" s="14"/>
      <c r="B122" s="247"/>
      <c r="C122" s="248"/>
      <c r="D122" s="230" t="s">
        <v>140</v>
      </c>
      <c r="E122" s="249" t="s">
        <v>19</v>
      </c>
      <c r="F122" s="250" t="s">
        <v>237</v>
      </c>
      <c r="G122" s="248"/>
      <c r="H122" s="251">
        <v>0.28799999999999998</v>
      </c>
      <c r="I122" s="252"/>
      <c r="J122" s="248"/>
      <c r="K122" s="248"/>
      <c r="L122" s="253"/>
      <c r="M122" s="254"/>
      <c r="N122" s="255"/>
      <c r="O122" s="255"/>
      <c r="P122" s="255"/>
      <c r="Q122" s="255"/>
      <c r="R122" s="255"/>
      <c r="S122" s="255"/>
      <c r="T122" s="256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T122" s="257" t="s">
        <v>140</v>
      </c>
      <c r="AU122" s="257" t="s">
        <v>82</v>
      </c>
      <c r="AV122" s="14" t="s">
        <v>82</v>
      </c>
      <c r="AW122" s="14" t="s">
        <v>33</v>
      </c>
      <c r="AX122" s="14" t="s">
        <v>72</v>
      </c>
      <c r="AY122" s="257" t="s">
        <v>128</v>
      </c>
    </row>
    <row r="123" s="16" customFormat="1">
      <c r="A123" s="16"/>
      <c r="B123" s="272"/>
      <c r="C123" s="273"/>
      <c r="D123" s="230" t="s">
        <v>140</v>
      </c>
      <c r="E123" s="274" t="s">
        <v>19</v>
      </c>
      <c r="F123" s="275" t="s">
        <v>224</v>
      </c>
      <c r="G123" s="273"/>
      <c r="H123" s="276">
        <v>7.1470000000000002</v>
      </c>
      <c r="I123" s="277"/>
      <c r="J123" s="273"/>
      <c r="K123" s="273"/>
      <c r="L123" s="278"/>
      <c r="M123" s="279"/>
      <c r="N123" s="280"/>
      <c r="O123" s="280"/>
      <c r="P123" s="280"/>
      <c r="Q123" s="280"/>
      <c r="R123" s="280"/>
      <c r="S123" s="280"/>
      <c r="T123" s="281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T123" s="282" t="s">
        <v>140</v>
      </c>
      <c r="AU123" s="282" t="s">
        <v>82</v>
      </c>
      <c r="AV123" s="16" t="s">
        <v>134</v>
      </c>
      <c r="AW123" s="16" t="s">
        <v>33</v>
      </c>
      <c r="AX123" s="16" t="s">
        <v>80</v>
      </c>
      <c r="AY123" s="282" t="s">
        <v>128</v>
      </c>
    </row>
    <row r="124" s="2" customFormat="1" ht="37.8" customHeight="1">
      <c r="A124" s="41"/>
      <c r="B124" s="42"/>
      <c r="C124" s="216" t="s">
        <v>149</v>
      </c>
      <c r="D124" s="216" t="s">
        <v>130</v>
      </c>
      <c r="E124" s="217" t="s">
        <v>239</v>
      </c>
      <c r="F124" s="218" t="s">
        <v>240</v>
      </c>
      <c r="G124" s="219" t="s">
        <v>211</v>
      </c>
      <c r="H124" s="220">
        <v>287.76799999999997</v>
      </c>
      <c r="I124" s="221"/>
      <c r="J124" s="222">
        <f>ROUND(I124*H124,2)</f>
        <v>0</v>
      </c>
      <c r="K124" s="223"/>
      <c r="L124" s="47"/>
      <c r="M124" s="224" t="s">
        <v>19</v>
      </c>
      <c r="N124" s="225" t="s">
        <v>43</v>
      </c>
      <c r="O124" s="87"/>
      <c r="P124" s="226">
        <f>O124*H124</f>
        <v>0</v>
      </c>
      <c r="Q124" s="226">
        <v>0</v>
      </c>
      <c r="R124" s="226">
        <f>Q124*H124</f>
        <v>0</v>
      </c>
      <c r="S124" s="226">
        <v>0</v>
      </c>
      <c r="T124" s="227">
        <f>S124*H124</f>
        <v>0</v>
      </c>
      <c r="U124" s="41"/>
      <c r="V124" s="41"/>
      <c r="W124" s="41"/>
      <c r="X124" s="41"/>
      <c r="Y124" s="41"/>
      <c r="Z124" s="41"/>
      <c r="AA124" s="41"/>
      <c r="AB124" s="41"/>
      <c r="AC124" s="41"/>
      <c r="AD124" s="41"/>
      <c r="AE124" s="41"/>
      <c r="AR124" s="228" t="s">
        <v>134</v>
      </c>
      <c r="AT124" s="228" t="s">
        <v>130</v>
      </c>
      <c r="AU124" s="228" t="s">
        <v>82</v>
      </c>
      <c r="AY124" s="20" t="s">
        <v>128</v>
      </c>
      <c r="BE124" s="229">
        <f>IF(N124="základní",J124,0)</f>
        <v>0</v>
      </c>
      <c r="BF124" s="229">
        <f>IF(N124="snížená",J124,0)</f>
        <v>0</v>
      </c>
      <c r="BG124" s="229">
        <f>IF(N124="zákl. přenesená",J124,0)</f>
        <v>0</v>
      </c>
      <c r="BH124" s="229">
        <f>IF(N124="sníž. přenesená",J124,0)</f>
        <v>0</v>
      </c>
      <c r="BI124" s="229">
        <f>IF(N124="nulová",J124,0)</f>
        <v>0</v>
      </c>
      <c r="BJ124" s="20" t="s">
        <v>80</v>
      </c>
      <c r="BK124" s="229">
        <f>ROUND(I124*H124,2)</f>
        <v>0</v>
      </c>
      <c r="BL124" s="20" t="s">
        <v>134</v>
      </c>
      <c r="BM124" s="228" t="s">
        <v>241</v>
      </c>
    </row>
    <row r="125" s="2" customFormat="1">
      <c r="A125" s="41"/>
      <c r="B125" s="42"/>
      <c r="C125" s="43"/>
      <c r="D125" s="230" t="s">
        <v>136</v>
      </c>
      <c r="E125" s="43"/>
      <c r="F125" s="231" t="s">
        <v>242</v>
      </c>
      <c r="G125" s="43"/>
      <c r="H125" s="43"/>
      <c r="I125" s="232"/>
      <c r="J125" s="43"/>
      <c r="K125" s="43"/>
      <c r="L125" s="47"/>
      <c r="M125" s="233"/>
      <c r="N125" s="234"/>
      <c r="O125" s="87"/>
      <c r="P125" s="87"/>
      <c r="Q125" s="87"/>
      <c r="R125" s="87"/>
      <c r="S125" s="87"/>
      <c r="T125" s="88"/>
      <c r="U125" s="41"/>
      <c r="V125" s="41"/>
      <c r="W125" s="41"/>
      <c r="X125" s="41"/>
      <c r="Y125" s="41"/>
      <c r="Z125" s="41"/>
      <c r="AA125" s="41"/>
      <c r="AB125" s="41"/>
      <c r="AC125" s="41"/>
      <c r="AD125" s="41"/>
      <c r="AE125" s="41"/>
      <c r="AT125" s="20" t="s">
        <v>136</v>
      </c>
      <c r="AU125" s="20" t="s">
        <v>82</v>
      </c>
    </row>
    <row r="126" s="2" customFormat="1">
      <c r="A126" s="41"/>
      <c r="B126" s="42"/>
      <c r="C126" s="43"/>
      <c r="D126" s="235" t="s">
        <v>138</v>
      </c>
      <c r="E126" s="43"/>
      <c r="F126" s="236" t="s">
        <v>243</v>
      </c>
      <c r="G126" s="43"/>
      <c r="H126" s="43"/>
      <c r="I126" s="232"/>
      <c r="J126" s="43"/>
      <c r="K126" s="43"/>
      <c r="L126" s="47"/>
      <c r="M126" s="233"/>
      <c r="N126" s="234"/>
      <c r="O126" s="87"/>
      <c r="P126" s="87"/>
      <c r="Q126" s="87"/>
      <c r="R126" s="87"/>
      <c r="S126" s="87"/>
      <c r="T126" s="88"/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  <c r="AE126" s="41"/>
      <c r="AT126" s="20" t="s">
        <v>138</v>
      </c>
      <c r="AU126" s="20" t="s">
        <v>82</v>
      </c>
    </row>
    <row r="127" s="14" customFormat="1">
      <c r="A127" s="14"/>
      <c r="B127" s="247"/>
      <c r="C127" s="248"/>
      <c r="D127" s="230" t="s">
        <v>140</v>
      </c>
      <c r="E127" s="249" t="s">
        <v>19</v>
      </c>
      <c r="F127" s="250" t="s">
        <v>244</v>
      </c>
      <c r="G127" s="248"/>
      <c r="H127" s="251">
        <v>573.83199999999999</v>
      </c>
      <c r="I127" s="252"/>
      <c r="J127" s="248"/>
      <c r="K127" s="248"/>
      <c r="L127" s="253"/>
      <c r="M127" s="254"/>
      <c r="N127" s="255"/>
      <c r="O127" s="255"/>
      <c r="P127" s="255"/>
      <c r="Q127" s="255"/>
      <c r="R127" s="255"/>
      <c r="S127" s="255"/>
      <c r="T127" s="256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T127" s="257" t="s">
        <v>140</v>
      </c>
      <c r="AU127" s="257" t="s">
        <v>82</v>
      </c>
      <c r="AV127" s="14" t="s">
        <v>82</v>
      </c>
      <c r="AW127" s="14" t="s">
        <v>33</v>
      </c>
      <c r="AX127" s="14" t="s">
        <v>72</v>
      </c>
      <c r="AY127" s="257" t="s">
        <v>128</v>
      </c>
    </row>
    <row r="128" s="14" customFormat="1">
      <c r="A128" s="14"/>
      <c r="B128" s="247"/>
      <c r="C128" s="248"/>
      <c r="D128" s="230" t="s">
        <v>140</v>
      </c>
      <c r="E128" s="249" t="s">
        <v>19</v>
      </c>
      <c r="F128" s="250" t="s">
        <v>245</v>
      </c>
      <c r="G128" s="248"/>
      <c r="H128" s="251">
        <v>-286.06400000000002</v>
      </c>
      <c r="I128" s="252"/>
      <c r="J128" s="248"/>
      <c r="K128" s="248"/>
      <c r="L128" s="253"/>
      <c r="M128" s="254"/>
      <c r="N128" s="255"/>
      <c r="O128" s="255"/>
      <c r="P128" s="255"/>
      <c r="Q128" s="255"/>
      <c r="R128" s="255"/>
      <c r="S128" s="255"/>
      <c r="T128" s="256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T128" s="257" t="s">
        <v>140</v>
      </c>
      <c r="AU128" s="257" t="s">
        <v>82</v>
      </c>
      <c r="AV128" s="14" t="s">
        <v>82</v>
      </c>
      <c r="AW128" s="14" t="s">
        <v>33</v>
      </c>
      <c r="AX128" s="14" t="s">
        <v>72</v>
      </c>
      <c r="AY128" s="257" t="s">
        <v>128</v>
      </c>
    </row>
    <row r="129" s="16" customFormat="1">
      <c r="A129" s="16"/>
      <c r="B129" s="272"/>
      <c r="C129" s="273"/>
      <c r="D129" s="230" t="s">
        <v>140</v>
      </c>
      <c r="E129" s="274" t="s">
        <v>19</v>
      </c>
      <c r="F129" s="275" t="s">
        <v>224</v>
      </c>
      <c r="G129" s="273"/>
      <c r="H129" s="276">
        <v>287.76799999999997</v>
      </c>
      <c r="I129" s="277"/>
      <c r="J129" s="273"/>
      <c r="K129" s="273"/>
      <c r="L129" s="278"/>
      <c r="M129" s="279"/>
      <c r="N129" s="280"/>
      <c r="O129" s="280"/>
      <c r="P129" s="280"/>
      <c r="Q129" s="280"/>
      <c r="R129" s="280"/>
      <c r="S129" s="280"/>
      <c r="T129" s="281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T129" s="282" t="s">
        <v>140</v>
      </c>
      <c r="AU129" s="282" t="s">
        <v>82</v>
      </c>
      <c r="AV129" s="16" t="s">
        <v>134</v>
      </c>
      <c r="AW129" s="16" t="s">
        <v>33</v>
      </c>
      <c r="AX129" s="16" t="s">
        <v>80</v>
      </c>
      <c r="AY129" s="282" t="s">
        <v>128</v>
      </c>
    </row>
    <row r="130" s="2" customFormat="1" ht="37.8" customHeight="1">
      <c r="A130" s="41"/>
      <c r="B130" s="42"/>
      <c r="C130" s="216" t="s">
        <v>134</v>
      </c>
      <c r="D130" s="216" t="s">
        <v>130</v>
      </c>
      <c r="E130" s="217" t="s">
        <v>246</v>
      </c>
      <c r="F130" s="218" t="s">
        <v>247</v>
      </c>
      <c r="G130" s="219" t="s">
        <v>211</v>
      </c>
      <c r="H130" s="220">
        <v>1438.8399999999999</v>
      </c>
      <c r="I130" s="221"/>
      <c r="J130" s="222">
        <f>ROUND(I130*H130,2)</f>
        <v>0</v>
      </c>
      <c r="K130" s="223"/>
      <c r="L130" s="47"/>
      <c r="M130" s="224" t="s">
        <v>19</v>
      </c>
      <c r="N130" s="225" t="s">
        <v>43</v>
      </c>
      <c r="O130" s="87"/>
      <c r="P130" s="226">
        <f>O130*H130</f>
        <v>0</v>
      </c>
      <c r="Q130" s="226">
        <v>0</v>
      </c>
      <c r="R130" s="226">
        <f>Q130*H130</f>
        <v>0</v>
      </c>
      <c r="S130" s="226">
        <v>0</v>
      </c>
      <c r="T130" s="227">
        <f>S130*H130</f>
        <v>0</v>
      </c>
      <c r="U130" s="41"/>
      <c r="V130" s="41"/>
      <c r="W130" s="41"/>
      <c r="X130" s="41"/>
      <c r="Y130" s="41"/>
      <c r="Z130" s="41"/>
      <c r="AA130" s="41"/>
      <c r="AB130" s="41"/>
      <c r="AC130" s="41"/>
      <c r="AD130" s="41"/>
      <c r="AE130" s="41"/>
      <c r="AR130" s="228" t="s">
        <v>134</v>
      </c>
      <c r="AT130" s="228" t="s">
        <v>130</v>
      </c>
      <c r="AU130" s="228" t="s">
        <v>82</v>
      </c>
      <c r="AY130" s="20" t="s">
        <v>128</v>
      </c>
      <c r="BE130" s="229">
        <f>IF(N130="základní",J130,0)</f>
        <v>0</v>
      </c>
      <c r="BF130" s="229">
        <f>IF(N130="snížená",J130,0)</f>
        <v>0</v>
      </c>
      <c r="BG130" s="229">
        <f>IF(N130="zákl. přenesená",J130,0)</f>
        <v>0</v>
      </c>
      <c r="BH130" s="229">
        <f>IF(N130="sníž. přenesená",J130,0)</f>
        <v>0</v>
      </c>
      <c r="BI130" s="229">
        <f>IF(N130="nulová",J130,0)</f>
        <v>0</v>
      </c>
      <c r="BJ130" s="20" t="s">
        <v>80</v>
      </c>
      <c r="BK130" s="229">
        <f>ROUND(I130*H130,2)</f>
        <v>0</v>
      </c>
      <c r="BL130" s="20" t="s">
        <v>134</v>
      </c>
      <c r="BM130" s="228" t="s">
        <v>248</v>
      </c>
    </row>
    <row r="131" s="2" customFormat="1">
      <c r="A131" s="41"/>
      <c r="B131" s="42"/>
      <c r="C131" s="43"/>
      <c r="D131" s="230" t="s">
        <v>136</v>
      </c>
      <c r="E131" s="43"/>
      <c r="F131" s="231" t="s">
        <v>249</v>
      </c>
      <c r="G131" s="43"/>
      <c r="H131" s="43"/>
      <c r="I131" s="232"/>
      <c r="J131" s="43"/>
      <c r="K131" s="43"/>
      <c r="L131" s="47"/>
      <c r="M131" s="233"/>
      <c r="N131" s="234"/>
      <c r="O131" s="87"/>
      <c r="P131" s="87"/>
      <c r="Q131" s="87"/>
      <c r="R131" s="87"/>
      <c r="S131" s="87"/>
      <c r="T131" s="88"/>
      <c r="U131" s="41"/>
      <c r="V131" s="41"/>
      <c r="W131" s="41"/>
      <c r="X131" s="41"/>
      <c r="Y131" s="41"/>
      <c r="Z131" s="41"/>
      <c r="AA131" s="41"/>
      <c r="AB131" s="41"/>
      <c r="AC131" s="41"/>
      <c r="AD131" s="41"/>
      <c r="AE131" s="41"/>
      <c r="AT131" s="20" t="s">
        <v>136</v>
      </c>
      <c r="AU131" s="20" t="s">
        <v>82</v>
      </c>
    </row>
    <row r="132" s="2" customFormat="1">
      <c r="A132" s="41"/>
      <c r="B132" s="42"/>
      <c r="C132" s="43"/>
      <c r="D132" s="235" t="s">
        <v>138</v>
      </c>
      <c r="E132" s="43"/>
      <c r="F132" s="236" t="s">
        <v>250</v>
      </c>
      <c r="G132" s="43"/>
      <c r="H132" s="43"/>
      <c r="I132" s="232"/>
      <c r="J132" s="43"/>
      <c r="K132" s="43"/>
      <c r="L132" s="47"/>
      <c r="M132" s="233"/>
      <c r="N132" s="234"/>
      <c r="O132" s="87"/>
      <c r="P132" s="87"/>
      <c r="Q132" s="87"/>
      <c r="R132" s="87"/>
      <c r="S132" s="87"/>
      <c r="T132" s="88"/>
      <c r="U132" s="41"/>
      <c r="V132" s="41"/>
      <c r="W132" s="41"/>
      <c r="X132" s="41"/>
      <c r="Y132" s="41"/>
      <c r="Z132" s="41"/>
      <c r="AA132" s="41"/>
      <c r="AB132" s="41"/>
      <c r="AC132" s="41"/>
      <c r="AD132" s="41"/>
      <c r="AE132" s="41"/>
      <c r="AT132" s="20" t="s">
        <v>138</v>
      </c>
      <c r="AU132" s="20" t="s">
        <v>82</v>
      </c>
    </row>
    <row r="133" s="14" customFormat="1">
      <c r="A133" s="14"/>
      <c r="B133" s="247"/>
      <c r="C133" s="248"/>
      <c r="D133" s="230" t="s">
        <v>140</v>
      </c>
      <c r="E133" s="249" t="s">
        <v>19</v>
      </c>
      <c r="F133" s="250" t="s">
        <v>251</v>
      </c>
      <c r="G133" s="248"/>
      <c r="H133" s="251">
        <v>1438.8399999999999</v>
      </c>
      <c r="I133" s="252"/>
      <c r="J133" s="248"/>
      <c r="K133" s="248"/>
      <c r="L133" s="253"/>
      <c r="M133" s="254"/>
      <c r="N133" s="255"/>
      <c r="O133" s="255"/>
      <c r="P133" s="255"/>
      <c r="Q133" s="255"/>
      <c r="R133" s="255"/>
      <c r="S133" s="255"/>
      <c r="T133" s="256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T133" s="257" t="s">
        <v>140</v>
      </c>
      <c r="AU133" s="257" t="s">
        <v>82</v>
      </c>
      <c r="AV133" s="14" t="s">
        <v>82</v>
      </c>
      <c r="AW133" s="14" t="s">
        <v>33</v>
      </c>
      <c r="AX133" s="14" t="s">
        <v>80</v>
      </c>
      <c r="AY133" s="257" t="s">
        <v>128</v>
      </c>
    </row>
    <row r="134" s="2" customFormat="1" ht="33" customHeight="1">
      <c r="A134" s="41"/>
      <c r="B134" s="42"/>
      <c r="C134" s="216" t="s">
        <v>166</v>
      </c>
      <c r="D134" s="216" t="s">
        <v>130</v>
      </c>
      <c r="E134" s="217" t="s">
        <v>252</v>
      </c>
      <c r="F134" s="218" t="s">
        <v>253</v>
      </c>
      <c r="G134" s="219" t="s">
        <v>185</v>
      </c>
      <c r="H134" s="220">
        <v>532.37099999999998</v>
      </c>
      <c r="I134" s="221"/>
      <c r="J134" s="222">
        <f>ROUND(I134*H134,2)</f>
        <v>0</v>
      </c>
      <c r="K134" s="223"/>
      <c r="L134" s="47"/>
      <c r="M134" s="224" t="s">
        <v>19</v>
      </c>
      <c r="N134" s="225" t="s">
        <v>43</v>
      </c>
      <c r="O134" s="87"/>
      <c r="P134" s="226">
        <f>O134*H134</f>
        <v>0</v>
      </c>
      <c r="Q134" s="226">
        <v>0</v>
      </c>
      <c r="R134" s="226">
        <f>Q134*H134</f>
        <v>0</v>
      </c>
      <c r="S134" s="226">
        <v>0</v>
      </c>
      <c r="T134" s="227">
        <f>S134*H134</f>
        <v>0</v>
      </c>
      <c r="U134" s="41"/>
      <c r="V134" s="41"/>
      <c r="W134" s="41"/>
      <c r="X134" s="41"/>
      <c r="Y134" s="41"/>
      <c r="Z134" s="41"/>
      <c r="AA134" s="41"/>
      <c r="AB134" s="41"/>
      <c r="AC134" s="41"/>
      <c r="AD134" s="41"/>
      <c r="AE134" s="41"/>
      <c r="AR134" s="228" t="s">
        <v>134</v>
      </c>
      <c r="AT134" s="228" t="s">
        <v>130</v>
      </c>
      <c r="AU134" s="228" t="s">
        <v>82</v>
      </c>
      <c r="AY134" s="20" t="s">
        <v>128</v>
      </c>
      <c r="BE134" s="229">
        <f>IF(N134="základní",J134,0)</f>
        <v>0</v>
      </c>
      <c r="BF134" s="229">
        <f>IF(N134="snížená",J134,0)</f>
        <v>0</v>
      </c>
      <c r="BG134" s="229">
        <f>IF(N134="zákl. přenesená",J134,0)</f>
        <v>0</v>
      </c>
      <c r="BH134" s="229">
        <f>IF(N134="sníž. přenesená",J134,0)</f>
        <v>0</v>
      </c>
      <c r="BI134" s="229">
        <f>IF(N134="nulová",J134,0)</f>
        <v>0</v>
      </c>
      <c r="BJ134" s="20" t="s">
        <v>80</v>
      </c>
      <c r="BK134" s="229">
        <f>ROUND(I134*H134,2)</f>
        <v>0</v>
      </c>
      <c r="BL134" s="20" t="s">
        <v>134</v>
      </c>
      <c r="BM134" s="228" t="s">
        <v>254</v>
      </c>
    </row>
    <row r="135" s="2" customFormat="1">
      <c r="A135" s="41"/>
      <c r="B135" s="42"/>
      <c r="C135" s="43"/>
      <c r="D135" s="230" t="s">
        <v>136</v>
      </c>
      <c r="E135" s="43"/>
      <c r="F135" s="231" t="s">
        <v>255</v>
      </c>
      <c r="G135" s="43"/>
      <c r="H135" s="43"/>
      <c r="I135" s="232"/>
      <c r="J135" s="43"/>
      <c r="K135" s="43"/>
      <c r="L135" s="47"/>
      <c r="M135" s="233"/>
      <c r="N135" s="234"/>
      <c r="O135" s="87"/>
      <c r="P135" s="87"/>
      <c r="Q135" s="87"/>
      <c r="R135" s="87"/>
      <c r="S135" s="87"/>
      <c r="T135" s="88"/>
      <c r="U135" s="41"/>
      <c r="V135" s="41"/>
      <c r="W135" s="41"/>
      <c r="X135" s="41"/>
      <c r="Y135" s="41"/>
      <c r="Z135" s="41"/>
      <c r="AA135" s="41"/>
      <c r="AB135" s="41"/>
      <c r="AC135" s="41"/>
      <c r="AD135" s="41"/>
      <c r="AE135" s="41"/>
      <c r="AT135" s="20" t="s">
        <v>136</v>
      </c>
      <c r="AU135" s="20" t="s">
        <v>82</v>
      </c>
    </row>
    <row r="136" s="2" customFormat="1">
      <c r="A136" s="41"/>
      <c r="B136" s="42"/>
      <c r="C136" s="43"/>
      <c r="D136" s="235" t="s">
        <v>138</v>
      </c>
      <c r="E136" s="43"/>
      <c r="F136" s="236" t="s">
        <v>256</v>
      </c>
      <c r="G136" s="43"/>
      <c r="H136" s="43"/>
      <c r="I136" s="232"/>
      <c r="J136" s="43"/>
      <c r="K136" s="43"/>
      <c r="L136" s="47"/>
      <c r="M136" s="233"/>
      <c r="N136" s="234"/>
      <c r="O136" s="87"/>
      <c r="P136" s="87"/>
      <c r="Q136" s="87"/>
      <c r="R136" s="87"/>
      <c r="S136" s="87"/>
      <c r="T136" s="88"/>
      <c r="U136" s="41"/>
      <c r="V136" s="41"/>
      <c r="W136" s="41"/>
      <c r="X136" s="41"/>
      <c r="Y136" s="41"/>
      <c r="Z136" s="41"/>
      <c r="AA136" s="41"/>
      <c r="AB136" s="41"/>
      <c r="AC136" s="41"/>
      <c r="AD136" s="41"/>
      <c r="AE136" s="41"/>
      <c r="AT136" s="20" t="s">
        <v>138</v>
      </c>
      <c r="AU136" s="20" t="s">
        <v>82</v>
      </c>
    </row>
    <row r="137" s="14" customFormat="1">
      <c r="A137" s="14"/>
      <c r="B137" s="247"/>
      <c r="C137" s="248"/>
      <c r="D137" s="230" t="s">
        <v>140</v>
      </c>
      <c r="E137" s="249" t="s">
        <v>19</v>
      </c>
      <c r="F137" s="250" t="s">
        <v>257</v>
      </c>
      <c r="G137" s="248"/>
      <c r="H137" s="251">
        <v>532.37099999999998</v>
      </c>
      <c r="I137" s="252"/>
      <c r="J137" s="248"/>
      <c r="K137" s="248"/>
      <c r="L137" s="253"/>
      <c r="M137" s="254"/>
      <c r="N137" s="255"/>
      <c r="O137" s="255"/>
      <c r="P137" s="255"/>
      <c r="Q137" s="255"/>
      <c r="R137" s="255"/>
      <c r="S137" s="255"/>
      <c r="T137" s="256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T137" s="257" t="s">
        <v>140</v>
      </c>
      <c r="AU137" s="257" t="s">
        <v>82</v>
      </c>
      <c r="AV137" s="14" t="s">
        <v>82</v>
      </c>
      <c r="AW137" s="14" t="s">
        <v>33</v>
      </c>
      <c r="AX137" s="14" t="s">
        <v>80</v>
      </c>
      <c r="AY137" s="257" t="s">
        <v>128</v>
      </c>
    </row>
    <row r="138" s="2" customFormat="1" ht="24.15" customHeight="1">
      <c r="A138" s="41"/>
      <c r="B138" s="42"/>
      <c r="C138" s="216" t="s">
        <v>173</v>
      </c>
      <c r="D138" s="216" t="s">
        <v>130</v>
      </c>
      <c r="E138" s="217" t="s">
        <v>258</v>
      </c>
      <c r="F138" s="218" t="s">
        <v>259</v>
      </c>
      <c r="G138" s="219" t="s">
        <v>211</v>
      </c>
      <c r="H138" s="220">
        <v>286.06400000000002</v>
      </c>
      <c r="I138" s="221"/>
      <c r="J138" s="222">
        <f>ROUND(I138*H138,2)</f>
        <v>0</v>
      </c>
      <c r="K138" s="223"/>
      <c r="L138" s="47"/>
      <c r="M138" s="224" t="s">
        <v>19</v>
      </c>
      <c r="N138" s="225" t="s">
        <v>43</v>
      </c>
      <c r="O138" s="87"/>
      <c r="P138" s="226">
        <f>O138*H138</f>
        <v>0</v>
      </c>
      <c r="Q138" s="226">
        <v>0</v>
      </c>
      <c r="R138" s="226">
        <f>Q138*H138</f>
        <v>0</v>
      </c>
      <c r="S138" s="226">
        <v>0</v>
      </c>
      <c r="T138" s="227">
        <f>S138*H138</f>
        <v>0</v>
      </c>
      <c r="U138" s="41"/>
      <c r="V138" s="41"/>
      <c r="W138" s="41"/>
      <c r="X138" s="41"/>
      <c r="Y138" s="41"/>
      <c r="Z138" s="41"/>
      <c r="AA138" s="41"/>
      <c r="AB138" s="41"/>
      <c r="AC138" s="41"/>
      <c r="AD138" s="41"/>
      <c r="AE138" s="41"/>
      <c r="AR138" s="228" t="s">
        <v>134</v>
      </c>
      <c r="AT138" s="228" t="s">
        <v>130</v>
      </c>
      <c r="AU138" s="228" t="s">
        <v>82</v>
      </c>
      <c r="AY138" s="20" t="s">
        <v>128</v>
      </c>
      <c r="BE138" s="229">
        <f>IF(N138="základní",J138,0)</f>
        <v>0</v>
      </c>
      <c r="BF138" s="229">
        <f>IF(N138="snížená",J138,0)</f>
        <v>0</v>
      </c>
      <c r="BG138" s="229">
        <f>IF(N138="zákl. přenesená",J138,0)</f>
        <v>0</v>
      </c>
      <c r="BH138" s="229">
        <f>IF(N138="sníž. přenesená",J138,0)</f>
        <v>0</v>
      </c>
      <c r="BI138" s="229">
        <f>IF(N138="nulová",J138,0)</f>
        <v>0</v>
      </c>
      <c r="BJ138" s="20" t="s">
        <v>80</v>
      </c>
      <c r="BK138" s="229">
        <f>ROUND(I138*H138,2)</f>
        <v>0</v>
      </c>
      <c r="BL138" s="20" t="s">
        <v>134</v>
      </c>
      <c r="BM138" s="228" t="s">
        <v>260</v>
      </c>
    </row>
    <row r="139" s="2" customFormat="1">
      <c r="A139" s="41"/>
      <c r="B139" s="42"/>
      <c r="C139" s="43"/>
      <c r="D139" s="230" t="s">
        <v>136</v>
      </c>
      <c r="E139" s="43"/>
      <c r="F139" s="231" t="s">
        <v>261</v>
      </c>
      <c r="G139" s="43"/>
      <c r="H139" s="43"/>
      <c r="I139" s="232"/>
      <c r="J139" s="43"/>
      <c r="K139" s="43"/>
      <c r="L139" s="47"/>
      <c r="M139" s="233"/>
      <c r="N139" s="234"/>
      <c r="O139" s="87"/>
      <c r="P139" s="87"/>
      <c r="Q139" s="87"/>
      <c r="R139" s="87"/>
      <c r="S139" s="87"/>
      <c r="T139" s="88"/>
      <c r="U139" s="41"/>
      <c r="V139" s="41"/>
      <c r="W139" s="41"/>
      <c r="X139" s="41"/>
      <c r="Y139" s="41"/>
      <c r="Z139" s="41"/>
      <c r="AA139" s="41"/>
      <c r="AB139" s="41"/>
      <c r="AC139" s="41"/>
      <c r="AD139" s="41"/>
      <c r="AE139" s="41"/>
      <c r="AT139" s="20" t="s">
        <v>136</v>
      </c>
      <c r="AU139" s="20" t="s">
        <v>82</v>
      </c>
    </row>
    <row r="140" s="2" customFormat="1">
      <c r="A140" s="41"/>
      <c r="B140" s="42"/>
      <c r="C140" s="43"/>
      <c r="D140" s="235" t="s">
        <v>138</v>
      </c>
      <c r="E140" s="43"/>
      <c r="F140" s="236" t="s">
        <v>262</v>
      </c>
      <c r="G140" s="43"/>
      <c r="H140" s="43"/>
      <c r="I140" s="232"/>
      <c r="J140" s="43"/>
      <c r="K140" s="43"/>
      <c r="L140" s="47"/>
      <c r="M140" s="233"/>
      <c r="N140" s="234"/>
      <c r="O140" s="87"/>
      <c r="P140" s="87"/>
      <c r="Q140" s="87"/>
      <c r="R140" s="87"/>
      <c r="S140" s="87"/>
      <c r="T140" s="88"/>
      <c r="U140" s="41"/>
      <c r="V140" s="41"/>
      <c r="W140" s="41"/>
      <c r="X140" s="41"/>
      <c r="Y140" s="41"/>
      <c r="Z140" s="41"/>
      <c r="AA140" s="41"/>
      <c r="AB140" s="41"/>
      <c r="AC140" s="41"/>
      <c r="AD140" s="41"/>
      <c r="AE140" s="41"/>
      <c r="AT140" s="20" t="s">
        <v>138</v>
      </c>
      <c r="AU140" s="20" t="s">
        <v>82</v>
      </c>
    </row>
    <row r="141" s="13" customFormat="1">
      <c r="A141" s="13"/>
      <c r="B141" s="237"/>
      <c r="C141" s="238"/>
      <c r="D141" s="230" t="s">
        <v>140</v>
      </c>
      <c r="E141" s="239" t="s">
        <v>19</v>
      </c>
      <c r="F141" s="240" t="s">
        <v>230</v>
      </c>
      <c r="G141" s="238"/>
      <c r="H141" s="239" t="s">
        <v>19</v>
      </c>
      <c r="I141" s="241"/>
      <c r="J141" s="238"/>
      <c r="K141" s="238"/>
      <c r="L141" s="242"/>
      <c r="M141" s="243"/>
      <c r="N141" s="244"/>
      <c r="O141" s="244"/>
      <c r="P141" s="244"/>
      <c r="Q141" s="244"/>
      <c r="R141" s="244"/>
      <c r="S141" s="244"/>
      <c r="T141" s="245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46" t="s">
        <v>140</v>
      </c>
      <c r="AU141" s="246" t="s">
        <v>82</v>
      </c>
      <c r="AV141" s="13" t="s">
        <v>80</v>
      </c>
      <c r="AW141" s="13" t="s">
        <v>33</v>
      </c>
      <c r="AX141" s="13" t="s">
        <v>72</v>
      </c>
      <c r="AY141" s="246" t="s">
        <v>128</v>
      </c>
    </row>
    <row r="142" s="13" customFormat="1">
      <c r="A142" s="13"/>
      <c r="B142" s="237"/>
      <c r="C142" s="238"/>
      <c r="D142" s="230" t="s">
        <v>140</v>
      </c>
      <c r="E142" s="239" t="s">
        <v>19</v>
      </c>
      <c r="F142" s="240" t="s">
        <v>263</v>
      </c>
      <c r="G142" s="238"/>
      <c r="H142" s="239" t="s">
        <v>19</v>
      </c>
      <c r="I142" s="241"/>
      <c r="J142" s="238"/>
      <c r="K142" s="238"/>
      <c r="L142" s="242"/>
      <c r="M142" s="243"/>
      <c r="N142" s="244"/>
      <c r="O142" s="244"/>
      <c r="P142" s="244"/>
      <c r="Q142" s="244"/>
      <c r="R142" s="244"/>
      <c r="S142" s="244"/>
      <c r="T142" s="245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46" t="s">
        <v>140</v>
      </c>
      <c r="AU142" s="246" t="s">
        <v>82</v>
      </c>
      <c r="AV142" s="13" t="s">
        <v>80</v>
      </c>
      <c r="AW142" s="13" t="s">
        <v>33</v>
      </c>
      <c r="AX142" s="13" t="s">
        <v>72</v>
      </c>
      <c r="AY142" s="246" t="s">
        <v>128</v>
      </c>
    </row>
    <row r="143" s="14" customFormat="1">
      <c r="A143" s="14"/>
      <c r="B143" s="247"/>
      <c r="C143" s="248"/>
      <c r="D143" s="230" t="s">
        <v>140</v>
      </c>
      <c r="E143" s="249" t="s">
        <v>19</v>
      </c>
      <c r="F143" s="250" t="s">
        <v>264</v>
      </c>
      <c r="G143" s="248"/>
      <c r="H143" s="251">
        <v>440.43200000000002</v>
      </c>
      <c r="I143" s="252"/>
      <c r="J143" s="248"/>
      <c r="K143" s="248"/>
      <c r="L143" s="253"/>
      <c r="M143" s="254"/>
      <c r="N143" s="255"/>
      <c r="O143" s="255"/>
      <c r="P143" s="255"/>
      <c r="Q143" s="255"/>
      <c r="R143" s="255"/>
      <c r="S143" s="255"/>
      <c r="T143" s="256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T143" s="257" t="s">
        <v>140</v>
      </c>
      <c r="AU143" s="257" t="s">
        <v>82</v>
      </c>
      <c r="AV143" s="14" t="s">
        <v>82</v>
      </c>
      <c r="AW143" s="14" t="s">
        <v>33</v>
      </c>
      <c r="AX143" s="14" t="s">
        <v>72</v>
      </c>
      <c r="AY143" s="257" t="s">
        <v>128</v>
      </c>
    </row>
    <row r="144" s="13" customFormat="1">
      <c r="A144" s="13"/>
      <c r="B144" s="237"/>
      <c r="C144" s="238"/>
      <c r="D144" s="230" t="s">
        <v>140</v>
      </c>
      <c r="E144" s="239" t="s">
        <v>19</v>
      </c>
      <c r="F144" s="240" t="s">
        <v>265</v>
      </c>
      <c r="G144" s="238"/>
      <c r="H144" s="239" t="s">
        <v>19</v>
      </c>
      <c r="I144" s="241"/>
      <c r="J144" s="238"/>
      <c r="K144" s="238"/>
      <c r="L144" s="242"/>
      <c r="M144" s="243"/>
      <c r="N144" s="244"/>
      <c r="O144" s="244"/>
      <c r="P144" s="244"/>
      <c r="Q144" s="244"/>
      <c r="R144" s="244"/>
      <c r="S144" s="244"/>
      <c r="T144" s="245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46" t="s">
        <v>140</v>
      </c>
      <c r="AU144" s="246" t="s">
        <v>82</v>
      </c>
      <c r="AV144" s="13" t="s">
        <v>80</v>
      </c>
      <c r="AW144" s="13" t="s">
        <v>33</v>
      </c>
      <c r="AX144" s="13" t="s">
        <v>72</v>
      </c>
      <c r="AY144" s="246" t="s">
        <v>128</v>
      </c>
    </row>
    <row r="145" s="14" customFormat="1">
      <c r="A145" s="14"/>
      <c r="B145" s="247"/>
      <c r="C145" s="248"/>
      <c r="D145" s="230" t="s">
        <v>140</v>
      </c>
      <c r="E145" s="249" t="s">
        <v>19</v>
      </c>
      <c r="F145" s="250" t="s">
        <v>266</v>
      </c>
      <c r="G145" s="248"/>
      <c r="H145" s="251">
        <v>-154.368</v>
      </c>
      <c r="I145" s="252"/>
      <c r="J145" s="248"/>
      <c r="K145" s="248"/>
      <c r="L145" s="253"/>
      <c r="M145" s="254"/>
      <c r="N145" s="255"/>
      <c r="O145" s="255"/>
      <c r="P145" s="255"/>
      <c r="Q145" s="255"/>
      <c r="R145" s="255"/>
      <c r="S145" s="255"/>
      <c r="T145" s="256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T145" s="257" t="s">
        <v>140</v>
      </c>
      <c r="AU145" s="257" t="s">
        <v>82</v>
      </c>
      <c r="AV145" s="14" t="s">
        <v>82</v>
      </c>
      <c r="AW145" s="14" t="s">
        <v>33</v>
      </c>
      <c r="AX145" s="14" t="s">
        <v>72</v>
      </c>
      <c r="AY145" s="257" t="s">
        <v>128</v>
      </c>
    </row>
    <row r="146" s="16" customFormat="1">
      <c r="A146" s="16"/>
      <c r="B146" s="272"/>
      <c r="C146" s="273"/>
      <c r="D146" s="230" t="s">
        <v>140</v>
      </c>
      <c r="E146" s="274" t="s">
        <v>19</v>
      </c>
      <c r="F146" s="275" t="s">
        <v>224</v>
      </c>
      <c r="G146" s="273"/>
      <c r="H146" s="276">
        <v>286.06400000000002</v>
      </c>
      <c r="I146" s="277"/>
      <c r="J146" s="273"/>
      <c r="K146" s="273"/>
      <c r="L146" s="278"/>
      <c r="M146" s="279"/>
      <c r="N146" s="280"/>
      <c r="O146" s="280"/>
      <c r="P146" s="280"/>
      <c r="Q146" s="280"/>
      <c r="R146" s="280"/>
      <c r="S146" s="280"/>
      <c r="T146" s="281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T146" s="282" t="s">
        <v>140</v>
      </c>
      <c r="AU146" s="282" t="s">
        <v>82</v>
      </c>
      <c r="AV146" s="16" t="s">
        <v>134</v>
      </c>
      <c r="AW146" s="16" t="s">
        <v>33</v>
      </c>
      <c r="AX146" s="16" t="s">
        <v>80</v>
      </c>
      <c r="AY146" s="282" t="s">
        <v>128</v>
      </c>
    </row>
    <row r="147" s="2" customFormat="1" ht="24.15" customHeight="1">
      <c r="A147" s="41"/>
      <c r="B147" s="42"/>
      <c r="C147" s="216" t="s">
        <v>182</v>
      </c>
      <c r="D147" s="216" t="s">
        <v>130</v>
      </c>
      <c r="E147" s="217" t="s">
        <v>267</v>
      </c>
      <c r="F147" s="218" t="s">
        <v>268</v>
      </c>
      <c r="G147" s="219" t="s">
        <v>133</v>
      </c>
      <c r="H147" s="220">
        <v>833.00999999999999</v>
      </c>
      <c r="I147" s="221"/>
      <c r="J147" s="222">
        <f>ROUND(I147*H147,2)</f>
        <v>0</v>
      </c>
      <c r="K147" s="223"/>
      <c r="L147" s="47"/>
      <c r="M147" s="224" t="s">
        <v>19</v>
      </c>
      <c r="N147" s="225" t="s">
        <v>43</v>
      </c>
      <c r="O147" s="87"/>
      <c r="P147" s="226">
        <f>O147*H147</f>
        <v>0</v>
      </c>
      <c r="Q147" s="226">
        <v>0</v>
      </c>
      <c r="R147" s="226">
        <f>Q147*H147</f>
        <v>0</v>
      </c>
      <c r="S147" s="226">
        <v>0</v>
      </c>
      <c r="T147" s="227">
        <f>S147*H147</f>
        <v>0</v>
      </c>
      <c r="U147" s="41"/>
      <c r="V147" s="41"/>
      <c r="W147" s="41"/>
      <c r="X147" s="41"/>
      <c r="Y147" s="41"/>
      <c r="Z147" s="41"/>
      <c r="AA147" s="41"/>
      <c r="AB147" s="41"/>
      <c r="AC147" s="41"/>
      <c r="AD147" s="41"/>
      <c r="AE147" s="41"/>
      <c r="AR147" s="228" t="s">
        <v>134</v>
      </c>
      <c r="AT147" s="228" t="s">
        <v>130</v>
      </c>
      <c r="AU147" s="228" t="s">
        <v>82</v>
      </c>
      <c r="AY147" s="20" t="s">
        <v>128</v>
      </c>
      <c r="BE147" s="229">
        <f>IF(N147="základní",J147,0)</f>
        <v>0</v>
      </c>
      <c r="BF147" s="229">
        <f>IF(N147="snížená",J147,0)</f>
        <v>0</v>
      </c>
      <c r="BG147" s="229">
        <f>IF(N147="zákl. přenesená",J147,0)</f>
        <v>0</v>
      </c>
      <c r="BH147" s="229">
        <f>IF(N147="sníž. přenesená",J147,0)</f>
        <v>0</v>
      </c>
      <c r="BI147" s="229">
        <f>IF(N147="nulová",J147,0)</f>
        <v>0</v>
      </c>
      <c r="BJ147" s="20" t="s">
        <v>80</v>
      </c>
      <c r="BK147" s="229">
        <f>ROUND(I147*H147,2)</f>
        <v>0</v>
      </c>
      <c r="BL147" s="20" t="s">
        <v>134</v>
      </c>
      <c r="BM147" s="228" t="s">
        <v>269</v>
      </c>
    </row>
    <row r="148" s="2" customFormat="1">
      <c r="A148" s="41"/>
      <c r="B148" s="42"/>
      <c r="C148" s="43"/>
      <c r="D148" s="230" t="s">
        <v>136</v>
      </c>
      <c r="E148" s="43"/>
      <c r="F148" s="231" t="s">
        <v>270</v>
      </c>
      <c r="G148" s="43"/>
      <c r="H148" s="43"/>
      <c r="I148" s="232"/>
      <c r="J148" s="43"/>
      <c r="K148" s="43"/>
      <c r="L148" s="47"/>
      <c r="M148" s="233"/>
      <c r="N148" s="234"/>
      <c r="O148" s="87"/>
      <c r="P148" s="87"/>
      <c r="Q148" s="87"/>
      <c r="R148" s="87"/>
      <c r="S148" s="87"/>
      <c r="T148" s="88"/>
      <c r="U148" s="41"/>
      <c r="V148" s="41"/>
      <c r="W148" s="41"/>
      <c r="X148" s="41"/>
      <c r="Y148" s="41"/>
      <c r="Z148" s="41"/>
      <c r="AA148" s="41"/>
      <c r="AB148" s="41"/>
      <c r="AC148" s="41"/>
      <c r="AD148" s="41"/>
      <c r="AE148" s="41"/>
      <c r="AT148" s="20" t="s">
        <v>136</v>
      </c>
      <c r="AU148" s="20" t="s">
        <v>82</v>
      </c>
    </row>
    <row r="149" s="2" customFormat="1">
      <c r="A149" s="41"/>
      <c r="B149" s="42"/>
      <c r="C149" s="43"/>
      <c r="D149" s="235" t="s">
        <v>138</v>
      </c>
      <c r="E149" s="43"/>
      <c r="F149" s="236" t="s">
        <v>271</v>
      </c>
      <c r="G149" s="43"/>
      <c r="H149" s="43"/>
      <c r="I149" s="232"/>
      <c r="J149" s="43"/>
      <c r="K149" s="43"/>
      <c r="L149" s="47"/>
      <c r="M149" s="233"/>
      <c r="N149" s="234"/>
      <c r="O149" s="87"/>
      <c r="P149" s="87"/>
      <c r="Q149" s="87"/>
      <c r="R149" s="87"/>
      <c r="S149" s="87"/>
      <c r="T149" s="88"/>
      <c r="U149" s="41"/>
      <c r="V149" s="41"/>
      <c r="W149" s="41"/>
      <c r="X149" s="41"/>
      <c r="Y149" s="41"/>
      <c r="Z149" s="41"/>
      <c r="AA149" s="41"/>
      <c r="AB149" s="41"/>
      <c r="AC149" s="41"/>
      <c r="AD149" s="41"/>
      <c r="AE149" s="41"/>
      <c r="AT149" s="20" t="s">
        <v>138</v>
      </c>
      <c r="AU149" s="20" t="s">
        <v>82</v>
      </c>
    </row>
    <row r="150" s="13" customFormat="1">
      <c r="A150" s="13"/>
      <c r="B150" s="237"/>
      <c r="C150" s="238"/>
      <c r="D150" s="230" t="s">
        <v>140</v>
      </c>
      <c r="E150" s="239" t="s">
        <v>19</v>
      </c>
      <c r="F150" s="240" t="s">
        <v>272</v>
      </c>
      <c r="G150" s="238"/>
      <c r="H150" s="239" t="s">
        <v>19</v>
      </c>
      <c r="I150" s="241"/>
      <c r="J150" s="238"/>
      <c r="K150" s="238"/>
      <c r="L150" s="242"/>
      <c r="M150" s="243"/>
      <c r="N150" s="244"/>
      <c r="O150" s="244"/>
      <c r="P150" s="244"/>
      <c r="Q150" s="244"/>
      <c r="R150" s="244"/>
      <c r="S150" s="244"/>
      <c r="T150" s="245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46" t="s">
        <v>140</v>
      </c>
      <c r="AU150" s="246" t="s">
        <v>82</v>
      </c>
      <c r="AV150" s="13" t="s">
        <v>80</v>
      </c>
      <c r="AW150" s="13" t="s">
        <v>33</v>
      </c>
      <c r="AX150" s="13" t="s">
        <v>72</v>
      </c>
      <c r="AY150" s="246" t="s">
        <v>128</v>
      </c>
    </row>
    <row r="151" s="14" customFormat="1">
      <c r="A151" s="14"/>
      <c r="B151" s="247"/>
      <c r="C151" s="248"/>
      <c r="D151" s="230" t="s">
        <v>140</v>
      </c>
      <c r="E151" s="249" t="s">
        <v>19</v>
      </c>
      <c r="F151" s="250" t="s">
        <v>273</v>
      </c>
      <c r="G151" s="248"/>
      <c r="H151" s="251">
        <v>769.11000000000001</v>
      </c>
      <c r="I151" s="252"/>
      <c r="J151" s="248"/>
      <c r="K151" s="248"/>
      <c r="L151" s="253"/>
      <c r="M151" s="254"/>
      <c r="N151" s="255"/>
      <c r="O151" s="255"/>
      <c r="P151" s="255"/>
      <c r="Q151" s="255"/>
      <c r="R151" s="255"/>
      <c r="S151" s="255"/>
      <c r="T151" s="256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T151" s="257" t="s">
        <v>140</v>
      </c>
      <c r="AU151" s="257" t="s">
        <v>82</v>
      </c>
      <c r="AV151" s="14" t="s">
        <v>82</v>
      </c>
      <c r="AW151" s="14" t="s">
        <v>33</v>
      </c>
      <c r="AX151" s="14" t="s">
        <v>72</v>
      </c>
      <c r="AY151" s="257" t="s">
        <v>128</v>
      </c>
    </row>
    <row r="152" s="14" customFormat="1">
      <c r="A152" s="14"/>
      <c r="B152" s="247"/>
      <c r="C152" s="248"/>
      <c r="D152" s="230" t="s">
        <v>140</v>
      </c>
      <c r="E152" s="249" t="s">
        <v>19</v>
      </c>
      <c r="F152" s="250" t="s">
        <v>274</v>
      </c>
      <c r="G152" s="248"/>
      <c r="H152" s="251">
        <v>46.5</v>
      </c>
      <c r="I152" s="252"/>
      <c r="J152" s="248"/>
      <c r="K152" s="248"/>
      <c r="L152" s="253"/>
      <c r="M152" s="254"/>
      <c r="N152" s="255"/>
      <c r="O152" s="255"/>
      <c r="P152" s="255"/>
      <c r="Q152" s="255"/>
      <c r="R152" s="255"/>
      <c r="S152" s="255"/>
      <c r="T152" s="256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T152" s="257" t="s">
        <v>140</v>
      </c>
      <c r="AU152" s="257" t="s">
        <v>82</v>
      </c>
      <c r="AV152" s="14" t="s">
        <v>82</v>
      </c>
      <c r="AW152" s="14" t="s">
        <v>33</v>
      </c>
      <c r="AX152" s="14" t="s">
        <v>72</v>
      </c>
      <c r="AY152" s="257" t="s">
        <v>128</v>
      </c>
    </row>
    <row r="153" s="14" customFormat="1">
      <c r="A153" s="14"/>
      <c r="B153" s="247"/>
      <c r="C153" s="248"/>
      <c r="D153" s="230" t="s">
        <v>140</v>
      </c>
      <c r="E153" s="249" t="s">
        <v>19</v>
      </c>
      <c r="F153" s="250" t="s">
        <v>275</v>
      </c>
      <c r="G153" s="248"/>
      <c r="H153" s="251">
        <v>17.399999999999999</v>
      </c>
      <c r="I153" s="252"/>
      <c r="J153" s="248"/>
      <c r="K153" s="248"/>
      <c r="L153" s="253"/>
      <c r="M153" s="254"/>
      <c r="N153" s="255"/>
      <c r="O153" s="255"/>
      <c r="P153" s="255"/>
      <c r="Q153" s="255"/>
      <c r="R153" s="255"/>
      <c r="S153" s="255"/>
      <c r="T153" s="256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T153" s="257" t="s">
        <v>140</v>
      </c>
      <c r="AU153" s="257" t="s">
        <v>82</v>
      </c>
      <c r="AV153" s="14" t="s">
        <v>82</v>
      </c>
      <c r="AW153" s="14" t="s">
        <v>33</v>
      </c>
      <c r="AX153" s="14" t="s">
        <v>72</v>
      </c>
      <c r="AY153" s="257" t="s">
        <v>128</v>
      </c>
    </row>
    <row r="154" s="16" customFormat="1">
      <c r="A154" s="16"/>
      <c r="B154" s="272"/>
      <c r="C154" s="273"/>
      <c r="D154" s="230" t="s">
        <v>140</v>
      </c>
      <c r="E154" s="274" t="s">
        <v>19</v>
      </c>
      <c r="F154" s="275" t="s">
        <v>224</v>
      </c>
      <c r="G154" s="273"/>
      <c r="H154" s="276">
        <v>833.00999999999999</v>
      </c>
      <c r="I154" s="277"/>
      <c r="J154" s="273"/>
      <c r="K154" s="273"/>
      <c r="L154" s="278"/>
      <c r="M154" s="279"/>
      <c r="N154" s="280"/>
      <c r="O154" s="280"/>
      <c r="P154" s="280"/>
      <c r="Q154" s="280"/>
      <c r="R154" s="280"/>
      <c r="S154" s="280"/>
      <c r="T154" s="281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T154" s="282" t="s">
        <v>140</v>
      </c>
      <c r="AU154" s="282" t="s">
        <v>82</v>
      </c>
      <c r="AV154" s="16" t="s">
        <v>134</v>
      </c>
      <c r="AW154" s="16" t="s">
        <v>33</v>
      </c>
      <c r="AX154" s="16" t="s">
        <v>80</v>
      </c>
      <c r="AY154" s="282" t="s">
        <v>128</v>
      </c>
    </row>
    <row r="155" s="12" customFormat="1" ht="22.8" customHeight="1">
      <c r="A155" s="12"/>
      <c r="B155" s="200"/>
      <c r="C155" s="201"/>
      <c r="D155" s="202" t="s">
        <v>71</v>
      </c>
      <c r="E155" s="214" t="s">
        <v>82</v>
      </c>
      <c r="F155" s="214" t="s">
        <v>276</v>
      </c>
      <c r="G155" s="201"/>
      <c r="H155" s="201"/>
      <c r="I155" s="204"/>
      <c r="J155" s="215">
        <f>BK155</f>
        <v>0</v>
      </c>
      <c r="K155" s="201"/>
      <c r="L155" s="206"/>
      <c r="M155" s="207"/>
      <c r="N155" s="208"/>
      <c r="O155" s="208"/>
      <c r="P155" s="209">
        <f>SUM(P156:P213)</f>
        <v>0</v>
      </c>
      <c r="Q155" s="208"/>
      <c r="R155" s="209">
        <f>SUM(R156:R213)</f>
        <v>22.943616859999995</v>
      </c>
      <c r="S155" s="208"/>
      <c r="T155" s="210">
        <f>SUM(T156:T213)</f>
        <v>0</v>
      </c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R155" s="211" t="s">
        <v>80</v>
      </c>
      <c r="AT155" s="212" t="s">
        <v>71</v>
      </c>
      <c r="AU155" s="212" t="s">
        <v>80</v>
      </c>
      <c r="AY155" s="211" t="s">
        <v>128</v>
      </c>
      <c r="BK155" s="213">
        <f>SUM(BK156:BK213)</f>
        <v>0</v>
      </c>
    </row>
    <row r="156" s="2" customFormat="1" ht="16.5" customHeight="1">
      <c r="A156" s="41"/>
      <c r="B156" s="42"/>
      <c r="C156" s="216" t="s">
        <v>189</v>
      </c>
      <c r="D156" s="216" t="s">
        <v>130</v>
      </c>
      <c r="E156" s="217" t="s">
        <v>277</v>
      </c>
      <c r="F156" s="218" t="s">
        <v>278</v>
      </c>
      <c r="G156" s="219" t="s">
        <v>211</v>
      </c>
      <c r="H156" s="220">
        <v>0.307</v>
      </c>
      <c r="I156" s="221"/>
      <c r="J156" s="222">
        <f>ROUND(I156*H156,2)</f>
        <v>0</v>
      </c>
      <c r="K156" s="223"/>
      <c r="L156" s="47"/>
      <c r="M156" s="224" t="s">
        <v>19</v>
      </c>
      <c r="N156" s="225" t="s">
        <v>43</v>
      </c>
      <c r="O156" s="87"/>
      <c r="P156" s="226">
        <f>O156*H156</f>
        <v>0</v>
      </c>
      <c r="Q156" s="226">
        <v>2.3010199999999998</v>
      </c>
      <c r="R156" s="226">
        <f>Q156*H156</f>
        <v>0.70641313999999999</v>
      </c>
      <c r="S156" s="226">
        <v>0</v>
      </c>
      <c r="T156" s="227">
        <f>S156*H156</f>
        <v>0</v>
      </c>
      <c r="U156" s="41"/>
      <c r="V156" s="41"/>
      <c r="W156" s="41"/>
      <c r="X156" s="41"/>
      <c r="Y156" s="41"/>
      <c r="Z156" s="41"/>
      <c r="AA156" s="41"/>
      <c r="AB156" s="41"/>
      <c r="AC156" s="41"/>
      <c r="AD156" s="41"/>
      <c r="AE156" s="41"/>
      <c r="AR156" s="228" t="s">
        <v>134</v>
      </c>
      <c r="AT156" s="228" t="s">
        <v>130</v>
      </c>
      <c r="AU156" s="228" t="s">
        <v>82</v>
      </c>
      <c r="AY156" s="20" t="s">
        <v>128</v>
      </c>
      <c r="BE156" s="229">
        <f>IF(N156="základní",J156,0)</f>
        <v>0</v>
      </c>
      <c r="BF156" s="229">
        <f>IF(N156="snížená",J156,0)</f>
        <v>0</v>
      </c>
      <c r="BG156" s="229">
        <f>IF(N156="zákl. přenesená",J156,0)</f>
        <v>0</v>
      </c>
      <c r="BH156" s="229">
        <f>IF(N156="sníž. přenesená",J156,0)</f>
        <v>0</v>
      </c>
      <c r="BI156" s="229">
        <f>IF(N156="nulová",J156,0)</f>
        <v>0</v>
      </c>
      <c r="BJ156" s="20" t="s">
        <v>80</v>
      </c>
      <c r="BK156" s="229">
        <f>ROUND(I156*H156,2)</f>
        <v>0</v>
      </c>
      <c r="BL156" s="20" t="s">
        <v>134</v>
      </c>
      <c r="BM156" s="228" t="s">
        <v>279</v>
      </c>
    </row>
    <row r="157" s="2" customFormat="1">
      <c r="A157" s="41"/>
      <c r="B157" s="42"/>
      <c r="C157" s="43"/>
      <c r="D157" s="230" t="s">
        <v>136</v>
      </c>
      <c r="E157" s="43"/>
      <c r="F157" s="231" t="s">
        <v>280</v>
      </c>
      <c r="G157" s="43"/>
      <c r="H157" s="43"/>
      <c r="I157" s="232"/>
      <c r="J157" s="43"/>
      <c r="K157" s="43"/>
      <c r="L157" s="47"/>
      <c r="M157" s="233"/>
      <c r="N157" s="234"/>
      <c r="O157" s="87"/>
      <c r="P157" s="87"/>
      <c r="Q157" s="87"/>
      <c r="R157" s="87"/>
      <c r="S157" s="87"/>
      <c r="T157" s="88"/>
      <c r="U157" s="41"/>
      <c r="V157" s="41"/>
      <c r="W157" s="41"/>
      <c r="X157" s="41"/>
      <c r="Y157" s="41"/>
      <c r="Z157" s="41"/>
      <c r="AA157" s="41"/>
      <c r="AB157" s="41"/>
      <c r="AC157" s="41"/>
      <c r="AD157" s="41"/>
      <c r="AE157" s="41"/>
      <c r="AT157" s="20" t="s">
        <v>136</v>
      </c>
      <c r="AU157" s="20" t="s">
        <v>82</v>
      </c>
    </row>
    <row r="158" s="2" customFormat="1">
      <c r="A158" s="41"/>
      <c r="B158" s="42"/>
      <c r="C158" s="43"/>
      <c r="D158" s="235" t="s">
        <v>138</v>
      </c>
      <c r="E158" s="43"/>
      <c r="F158" s="236" t="s">
        <v>281</v>
      </c>
      <c r="G158" s="43"/>
      <c r="H158" s="43"/>
      <c r="I158" s="232"/>
      <c r="J158" s="43"/>
      <c r="K158" s="43"/>
      <c r="L158" s="47"/>
      <c r="M158" s="233"/>
      <c r="N158" s="234"/>
      <c r="O158" s="87"/>
      <c r="P158" s="87"/>
      <c r="Q158" s="87"/>
      <c r="R158" s="87"/>
      <c r="S158" s="87"/>
      <c r="T158" s="88"/>
      <c r="U158" s="41"/>
      <c r="V158" s="41"/>
      <c r="W158" s="41"/>
      <c r="X158" s="41"/>
      <c r="Y158" s="41"/>
      <c r="Z158" s="41"/>
      <c r="AA158" s="41"/>
      <c r="AB158" s="41"/>
      <c r="AC158" s="41"/>
      <c r="AD158" s="41"/>
      <c r="AE158" s="41"/>
      <c r="AT158" s="20" t="s">
        <v>138</v>
      </c>
      <c r="AU158" s="20" t="s">
        <v>82</v>
      </c>
    </row>
    <row r="159" s="13" customFormat="1">
      <c r="A159" s="13"/>
      <c r="B159" s="237"/>
      <c r="C159" s="238"/>
      <c r="D159" s="230" t="s">
        <v>140</v>
      </c>
      <c r="E159" s="239" t="s">
        <v>19</v>
      </c>
      <c r="F159" s="240" t="s">
        <v>230</v>
      </c>
      <c r="G159" s="238"/>
      <c r="H159" s="239" t="s">
        <v>19</v>
      </c>
      <c r="I159" s="241"/>
      <c r="J159" s="238"/>
      <c r="K159" s="238"/>
      <c r="L159" s="242"/>
      <c r="M159" s="243"/>
      <c r="N159" s="244"/>
      <c r="O159" s="244"/>
      <c r="P159" s="244"/>
      <c r="Q159" s="244"/>
      <c r="R159" s="244"/>
      <c r="S159" s="244"/>
      <c r="T159" s="245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46" t="s">
        <v>140</v>
      </c>
      <c r="AU159" s="246" t="s">
        <v>82</v>
      </c>
      <c r="AV159" s="13" t="s">
        <v>80</v>
      </c>
      <c r="AW159" s="13" t="s">
        <v>33</v>
      </c>
      <c r="AX159" s="13" t="s">
        <v>72</v>
      </c>
      <c r="AY159" s="246" t="s">
        <v>128</v>
      </c>
    </row>
    <row r="160" s="13" customFormat="1">
      <c r="A160" s="13"/>
      <c r="B160" s="237"/>
      <c r="C160" s="238"/>
      <c r="D160" s="230" t="s">
        <v>140</v>
      </c>
      <c r="E160" s="239" t="s">
        <v>19</v>
      </c>
      <c r="F160" s="240" t="s">
        <v>282</v>
      </c>
      <c r="G160" s="238"/>
      <c r="H160" s="239" t="s">
        <v>19</v>
      </c>
      <c r="I160" s="241"/>
      <c r="J160" s="238"/>
      <c r="K160" s="238"/>
      <c r="L160" s="242"/>
      <c r="M160" s="243"/>
      <c r="N160" s="244"/>
      <c r="O160" s="244"/>
      <c r="P160" s="244"/>
      <c r="Q160" s="244"/>
      <c r="R160" s="244"/>
      <c r="S160" s="244"/>
      <c r="T160" s="245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46" t="s">
        <v>140</v>
      </c>
      <c r="AU160" s="246" t="s">
        <v>82</v>
      </c>
      <c r="AV160" s="13" t="s">
        <v>80</v>
      </c>
      <c r="AW160" s="13" t="s">
        <v>33</v>
      </c>
      <c r="AX160" s="13" t="s">
        <v>72</v>
      </c>
      <c r="AY160" s="246" t="s">
        <v>128</v>
      </c>
    </row>
    <row r="161" s="14" customFormat="1">
      <c r="A161" s="14"/>
      <c r="B161" s="247"/>
      <c r="C161" s="248"/>
      <c r="D161" s="230" t="s">
        <v>140</v>
      </c>
      <c r="E161" s="249" t="s">
        <v>19</v>
      </c>
      <c r="F161" s="250" t="s">
        <v>283</v>
      </c>
      <c r="G161" s="248"/>
      <c r="H161" s="251">
        <v>0.307</v>
      </c>
      <c r="I161" s="252"/>
      <c r="J161" s="248"/>
      <c r="K161" s="248"/>
      <c r="L161" s="253"/>
      <c r="M161" s="254"/>
      <c r="N161" s="255"/>
      <c r="O161" s="255"/>
      <c r="P161" s="255"/>
      <c r="Q161" s="255"/>
      <c r="R161" s="255"/>
      <c r="S161" s="255"/>
      <c r="T161" s="256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T161" s="257" t="s">
        <v>140</v>
      </c>
      <c r="AU161" s="257" t="s">
        <v>82</v>
      </c>
      <c r="AV161" s="14" t="s">
        <v>82</v>
      </c>
      <c r="AW161" s="14" t="s">
        <v>33</v>
      </c>
      <c r="AX161" s="14" t="s">
        <v>80</v>
      </c>
      <c r="AY161" s="257" t="s">
        <v>128</v>
      </c>
    </row>
    <row r="162" s="2" customFormat="1" ht="16.5" customHeight="1">
      <c r="A162" s="41"/>
      <c r="B162" s="42"/>
      <c r="C162" s="216" t="s">
        <v>158</v>
      </c>
      <c r="D162" s="216" t="s">
        <v>130</v>
      </c>
      <c r="E162" s="217" t="s">
        <v>284</v>
      </c>
      <c r="F162" s="218" t="s">
        <v>285</v>
      </c>
      <c r="G162" s="219" t="s">
        <v>133</v>
      </c>
      <c r="H162" s="220">
        <v>3.3279999999999998</v>
      </c>
      <c r="I162" s="221"/>
      <c r="J162" s="222">
        <f>ROUND(I162*H162,2)</f>
        <v>0</v>
      </c>
      <c r="K162" s="223"/>
      <c r="L162" s="47"/>
      <c r="M162" s="224" t="s">
        <v>19</v>
      </c>
      <c r="N162" s="225" t="s">
        <v>43</v>
      </c>
      <c r="O162" s="87"/>
      <c r="P162" s="226">
        <f>O162*H162</f>
        <v>0</v>
      </c>
      <c r="Q162" s="226">
        <v>0.0026900000000000001</v>
      </c>
      <c r="R162" s="226">
        <f>Q162*H162</f>
        <v>0.0089523199999999997</v>
      </c>
      <c r="S162" s="226">
        <v>0</v>
      </c>
      <c r="T162" s="227">
        <f>S162*H162</f>
        <v>0</v>
      </c>
      <c r="U162" s="41"/>
      <c r="V162" s="41"/>
      <c r="W162" s="41"/>
      <c r="X162" s="41"/>
      <c r="Y162" s="41"/>
      <c r="Z162" s="41"/>
      <c r="AA162" s="41"/>
      <c r="AB162" s="41"/>
      <c r="AC162" s="41"/>
      <c r="AD162" s="41"/>
      <c r="AE162" s="41"/>
      <c r="AR162" s="228" t="s">
        <v>134</v>
      </c>
      <c r="AT162" s="228" t="s">
        <v>130</v>
      </c>
      <c r="AU162" s="228" t="s">
        <v>82</v>
      </c>
      <c r="AY162" s="20" t="s">
        <v>128</v>
      </c>
      <c r="BE162" s="229">
        <f>IF(N162="základní",J162,0)</f>
        <v>0</v>
      </c>
      <c r="BF162" s="229">
        <f>IF(N162="snížená",J162,0)</f>
        <v>0</v>
      </c>
      <c r="BG162" s="229">
        <f>IF(N162="zákl. přenesená",J162,0)</f>
        <v>0</v>
      </c>
      <c r="BH162" s="229">
        <f>IF(N162="sníž. přenesená",J162,0)</f>
        <v>0</v>
      </c>
      <c r="BI162" s="229">
        <f>IF(N162="nulová",J162,0)</f>
        <v>0</v>
      </c>
      <c r="BJ162" s="20" t="s">
        <v>80</v>
      </c>
      <c r="BK162" s="229">
        <f>ROUND(I162*H162,2)</f>
        <v>0</v>
      </c>
      <c r="BL162" s="20" t="s">
        <v>134</v>
      </c>
      <c r="BM162" s="228" t="s">
        <v>286</v>
      </c>
    </row>
    <row r="163" s="2" customFormat="1">
      <c r="A163" s="41"/>
      <c r="B163" s="42"/>
      <c r="C163" s="43"/>
      <c r="D163" s="230" t="s">
        <v>136</v>
      </c>
      <c r="E163" s="43"/>
      <c r="F163" s="231" t="s">
        <v>287</v>
      </c>
      <c r="G163" s="43"/>
      <c r="H163" s="43"/>
      <c r="I163" s="232"/>
      <c r="J163" s="43"/>
      <c r="K163" s="43"/>
      <c r="L163" s="47"/>
      <c r="M163" s="233"/>
      <c r="N163" s="234"/>
      <c r="O163" s="87"/>
      <c r="P163" s="87"/>
      <c r="Q163" s="87"/>
      <c r="R163" s="87"/>
      <c r="S163" s="87"/>
      <c r="T163" s="88"/>
      <c r="U163" s="41"/>
      <c r="V163" s="41"/>
      <c r="W163" s="41"/>
      <c r="X163" s="41"/>
      <c r="Y163" s="41"/>
      <c r="Z163" s="41"/>
      <c r="AA163" s="41"/>
      <c r="AB163" s="41"/>
      <c r="AC163" s="41"/>
      <c r="AD163" s="41"/>
      <c r="AE163" s="41"/>
      <c r="AT163" s="20" t="s">
        <v>136</v>
      </c>
      <c r="AU163" s="20" t="s">
        <v>82</v>
      </c>
    </row>
    <row r="164" s="2" customFormat="1">
      <c r="A164" s="41"/>
      <c r="B164" s="42"/>
      <c r="C164" s="43"/>
      <c r="D164" s="235" t="s">
        <v>138</v>
      </c>
      <c r="E164" s="43"/>
      <c r="F164" s="236" t="s">
        <v>288</v>
      </c>
      <c r="G164" s="43"/>
      <c r="H164" s="43"/>
      <c r="I164" s="232"/>
      <c r="J164" s="43"/>
      <c r="K164" s="43"/>
      <c r="L164" s="47"/>
      <c r="M164" s="233"/>
      <c r="N164" s="234"/>
      <c r="O164" s="87"/>
      <c r="P164" s="87"/>
      <c r="Q164" s="87"/>
      <c r="R164" s="87"/>
      <c r="S164" s="87"/>
      <c r="T164" s="88"/>
      <c r="U164" s="41"/>
      <c r="V164" s="41"/>
      <c r="W164" s="41"/>
      <c r="X164" s="41"/>
      <c r="Y164" s="41"/>
      <c r="Z164" s="41"/>
      <c r="AA164" s="41"/>
      <c r="AB164" s="41"/>
      <c r="AC164" s="41"/>
      <c r="AD164" s="41"/>
      <c r="AE164" s="41"/>
      <c r="AT164" s="20" t="s">
        <v>138</v>
      </c>
      <c r="AU164" s="20" t="s">
        <v>82</v>
      </c>
    </row>
    <row r="165" s="13" customFormat="1">
      <c r="A165" s="13"/>
      <c r="B165" s="237"/>
      <c r="C165" s="238"/>
      <c r="D165" s="230" t="s">
        <v>140</v>
      </c>
      <c r="E165" s="239" t="s">
        <v>19</v>
      </c>
      <c r="F165" s="240" t="s">
        <v>230</v>
      </c>
      <c r="G165" s="238"/>
      <c r="H165" s="239" t="s">
        <v>19</v>
      </c>
      <c r="I165" s="241"/>
      <c r="J165" s="238"/>
      <c r="K165" s="238"/>
      <c r="L165" s="242"/>
      <c r="M165" s="243"/>
      <c r="N165" s="244"/>
      <c r="O165" s="244"/>
      <c r="P165" s="244"/>
      <c r="Q165" s="244"/>
      <c r="R165" s="244"/>
      <c r="S165" s="244"/>
      <c r="T165" s="245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46" t="s">
        <v>140</v>
      </c>
      <c r="AU165" s="246" t="s">
        <v>82</v>
      </c>
      <c r="AV165" s="13" t="s">
        <v>80</v>
      </c>
      <c r="AW165" s="13" t="s">
        <v>33</v>
      </c>
      <c r="AX165" s="13" t="s">
        <v>72</v>
      </c>
      <c r="AY165" s="246" t="s">
        <v>128</v>
      </c>
    </row>
    <row r="166" s="13" customFormat="1">
      <c r="A166" s="13"/>
      <c r="B166" s="237"/>
      <c r="C166" s="238"/>
      <c r="D166" s="230" t="s">
        <v>140</v>
      </c>
      <c r="E166" s="239" t="s">
        <v>19</v>
      </c>
      <c r="F166" s="240" t="s">
        <v>282</v>
      </c>
      <c r="G166" s="238"/>
      <c r="H166" s="239" t="s">
        <v>19</v>
      </c>
      <c r="I166" s="241"/>
      <c r="J166" s="238"/>
      <c r="K166" s="238"/>
      <c r="L166" s="242"/>
      <c r="M166" s="243"/>
      <c r="N166" s="244"/>
      <c r="O166" s="244"/>
      <c r="P166" s="244"/>
      <c r="Q166" s="244"/>
      <c r="R166" s="244"/>
      <c r="S166" s="244"/>
      <c r="T166" s="245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46" t="s">
        <v>140</v>
      </c>
      <c r="AU166" s="246" t="s">
        <v>82</v>
      </c>
      <c r="AV166" s="13" t="s">
        <v>80</v>
      </c>
      <c r="AW166" s="13" t="s">
        <v>33</v>
      </c>
      <c r="AX166" s="13" t="s">
        <v>72</v>
      </c>
      <c r="AY166" s="246" t="s">
        <v>128</v>
      </c>
    </row>
    <row r="167" s="14" customFormat="1">
      <c r="A167" s="14"/>
      <c r="B167" s="247"/>
      <c r="C167" s="248"/>
      <c r="D167" s="230" t="s">
        <v>140</v>
      </c>
      <c r="E167" s="249" t="s">
        <v>19</v>
      </c>
      <c r="F167" s="250" t="s">
        <v>289</v>
      </c>
      <c r="G167" s="248"/>
      <c r="H167" s="251">
        <v>3.3279999999999998</v>
      </c>
      <c r="I167" s="252"/>
      <c r="J167" s="248"/>
      <c r="K167" s="248"/>
      <c r="L167" s="253"/>
      <c r="M167" s="254"/>
      <c r="N167" s="255"/>
      <c r="O167" s="255"/>
      <c r="P167" s="255"/>
      <c r="Q167" s="255"/>
      <c r="R167" s="255"/>
      <c r="S167" s="255"/>
      <c r="T167" s="256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T167" s="257" t="s">
        <v>140</v>
      </c>
      <c r="AU167" s="257" t="s">
        <v>82</v>
      </c>
      <c r="AV167" s="14" t="s">
        <v>82</v>
      </c>
      <c r="AW167" s="14" t="s">
        <v>33</v>
      </c>
      <c r="AX167" s="14" t="s">
        <v>80</v>
      </c>
      <c r="AY167" s="257" t="s">
        <v>128</v>
      </c>
    </row>
    <row r="168" s="2" customFormat="1" ht="16.5" customHeight="1">
      <c r="A168" s="41"/>
      <c r="B168" s="42"/>
      <c r="C168" s="216" t="s">
        <v>290</v>
      </c>
      <c r="D168" s="216" t="s">
        <v>130</v>
      </c>
      <c r="E168" s="217" t="s">
        <v>291</v>
      </c>
      <c r="F168" s="218" t="s">
        <v>292</v>
      </c>
      <c r="G168" s="219" t="s">
        <v>133</v>
      </c>
      <c r="H168" s="220">
        <v>3.3279999999999998</v>
      </c>
      <c r="I168" s="221"/>
      <c r="J168" s="222">
        <f>ROUND(I168*H168,2)</f>
        <v>0</v>
      </c>
      <c r="K168" s="223"/>
      <c r="L168" s="47"/>
      <c r="M168" s="224" t="s">
        <v>19</v>
      </c>
      <c r="N168" s="225" t="s">
        <v>43</v>
      </c>
      <c r="O168" s="87"/>
      <c r="P168" s="226">
        <f>O168*H168</f>
        <v>0</v>
      </c>
      <c r="Q168" s="226">
        <v>0</v>
      </c>
      <c r="R168" s="226">
        <f>Q168*H168</f>
        <v>0</v>
      </c>
      <c r="S168" s="226">
        <v>0</v>
      </c>
      <c r="T168" s="227">
        <f>S168*H168</f>
        <v>0</v>
      </c>
      <c r="U168" s="41"/>
      <c r="V168" s="41"/>
      <c r="W168" s="41"/>
      <c r="X168" s="41"/>
      <c r="Y168" s="41"/>
      <c r="Z168" s="41"/>
      <c r="AA168" s="41"/>
      <c r="AB168" s="41"/>
      <c r="AC168" s="41"/>
      <c r="AD168" s="41"/>
      <c r="AE168" s="41"/>
      <c r="AR168" s="228" t="s">
        <v>134</v>
      </c>
      <c r="AT168" s="228" t="s">
        <v>130</v>
      </c>
      <c r="AU168" s="228" t="s">
        <v>82</v>
      </c>
      <c r="AY168" s="20" t="s">
        <v>128</v>
      </c>
      <c r="BE168" s="229">
        <f>IF(N168="základní",J168,0)</f>
        <v>0</v>
      </c>
      <c r="BF168" s="229">
        <f>IF(N168="snížená",J168,0)</f>
        <v>0</v>
      </c>
      <c r="BG168" s="229">
        <f>IF(N168="zákl. přenesená",J168,0)</f>
        <v>0</v>
      </c>
      <c r="BH168" s="229">
        <f>IF(N168="sníž. přenesená",J168,0)</f>
        <v>0</v>
      </c>
      <c r="BI168" s="229">
        <f>IF(N168="nulová",J168,0)</f>
        <v>0</v>
      </c>
      <c r="BJ168" s="20" t="s">
        <v>80</v>
      </c>
      <c r="BK168" s="229">
        <f>ROUND(I168*H168,2)</f>
        <v>0</v>
      </c>
      <c r="BL168" s="20" t="s">
        <v>134</v>
      </c>
      <c r="BM168" s="228" t="s">
        <v>293</v>
      </c>
    </row>
    <row r="169" s="2" customFormat="1">
      <c r="A169" s="41"/>
      <c r="B169" s="42"/>
      <c r="C169" s="43"/>
      <c r="D169" s="230" t="s">
        <v>136</v>
      </c>
      <c r="E169" s="43"/>
      <c r="F169" s="231" t="s">
        <v>294</v>
      </c>
      <c r="G169" s="43"/>
      <c r="H169" s="43"/>
      <c r="I169" s="232"/>
      <c r="J169" s="43"/>
      <c r="K169" s="43"/>
      <c r="L169" s="47"/>
      <c r="M169" s="233"/>
      <c r="N169" s="234"/>
      <c r="O169" s="87"/>
      <c r="P169" s="87"/>
      <c r="Q169" s="87"/>
      <c r="R169" s="87"/>
      <c r="S169" s="87"/>
      <c r="T169" s="88"/>
      <c r="U169" s="41"/>
      <c r="V169" s="41"/>
      <c r="W169" s="41"/>
      <c r="X169" s="41"/>
      <c r="Y169" s="41"/>
      <c r="Z169" s="41"/>
      <c r="AA169" s="41"/>
      <c r="AB169" s="41"/>
      <c r="AC169" s="41"/>
      <c r="AD169" s="41"/>
      <c r="AE169" s="41"/>
      <c r="AT169" s="20" t="s">
        <v>136</v>
      </c>
      <c r="AU169" s="20" t="s">
        <v>82</v>
      </c>
    </row>
    <row r="170" s="2" customFormat="1">
      <c r="A170" s="41"/>
      <c r="B170" s="42"/>
      <c r="C170" s="43"/>
      <c r="D170" s="235" t="s">
        <v>138</v>
      </c>
      <c r="E170" s="43"/>
      <c r="F170" s="236" t="s">
        <v>295</v>
      </c>
      <c r="G170" s="43"/>
      <c r="H170" s="43"/>
      <c r="I170" s="232"/>
      <c r="J170" s="43"/>
      <c r="K170" s="43"/>
      <c r="L170" s="47"/>
      <c r="M170" s="233"/>
      <c r="N170" s="234"/>
      <c r="O170" s="87"/>
      <c r="P170" s="87"/>
      <c r="Q170" s="87"/>
      <c r="R170" s="87"/>
      <c r="S170" s="87"/>
      <c r="T170" s="88"/>
      <c r="U170" s="41"/>
      <c r="V170" s="41"/>
      <c r="W170" s="41"/>
      <c r="X170" s="41"/>
      <c r="Y170" s="41"/>
      <c r="Z170" s="41"/>
      <c r="AA170" s="41"/>
      <c r="AB170" s="41"/>
      <c r="AC170" s="41"/>
      <c r="AD170" s="41"/>
      <c r="AE170" s="41"/>
      <c r="AT170" s="20" t="s">
        <v>138</v>
      </c>
      <c r="AU170" s="20" t="s">
        <v>82</v>
      </c>
    </row>
    <row r="171" s="2" customFormat="1" ht="16.5" customHeight="1">
      <c r="A171" s="41"/>
      <c r="B171" s="42"/>
      <c r="C171" s="216" t="s">
        <v>296</v>
      </c>
      <c r="D171" s="216" t="s">
        <v>130</v>
      </c>
      <c r="E171" s="217" t="s">
        <v>297</v>
      </c>
      <c r="F171" s="218" t="s">
        <v>298</v>
      </c>
      <c r="G171" s="219" t="s">
        <v>211</v>
      </c>
      <c r="H171" s="220">
        <v>8.2400000000000002</v>
      </c>
      <c r="I171" s="221"/>
      <c r="J171" s="222">
        <f>ROUND(I171*H171,2)</f>
        <v>0</v>
      </c>
      <c r="K171" s="223"/>
      <c r="L171" s="47"/>
      <c r="M171" s="224" t="s">
        <v>19</v>
      </c>
      <c r="N171" s="225" t="s">
        <v>43</v>
      </c>
      <c r="O171" s="87"/>
      <c r="P171" s="226">
        <f>O171*H171</f>
        <v>0</v>
      </c>
      <c r="Q171" s="226">
        <v>2.3010199999999998</v>
      </c>
      <c r="R171" s="226">
        <f>Q171*H171</f>
        <v>18.960404799999999</v>
      </c>
      <c r="S171" s="226">
        <v>0</v>
      </c>
      <c r="T171" s="227">
        <f>S171*H171</f>
        <v>0</v>
      </c>
      <c r="U171" s="41"/>
      <c r="V171" s="41"/>
      <c r="W171" s="41"/>
      <c r="X171" s="41"/>
      <c r="Y171" s="41"/>
      <c r="Z171" s="41"/>
      <c r="AA171" s="41"/>
      <c r="AB171" s="41"/>
      <c r="AC171" s="41"/>
      <c r="AD171" s="41"/>
      <c r="AE171" s="41"/>
      <c r="AR171" s="228" t="s">
        <v>134</v>
      </c>
      <c r="AT171" s="228" t="s">
        <v>130</v>
      </c>
      <c r="AU171" s="228" t="s">
        <v>82</v>
      </c>
      <c r="AY171" s="20" t="s">
        <v>128</v>
      </c>
      <c r="BE171" s="229">
        <f>IF(N171="základní",J171,0)</f>
        <v>0</v>
      </c>
      <c r="BF171" s="229">
        <f>IF(N171="snížená",J171,0)</f>
        <v>0</v>
      </c>
      <c r="BG171" s="229">
        <f>IF(N171="zákl. přenesená",J171,0)</f>
        <v>0</v>
      </c>
      <c r="BH171" s="229">
        <f>IF(N171="sníž. přenesená",J171,0)</f>
        <v>0</v>
      </c>
      <c r="BI171" s="229">
        <f>IF(N171="nulová",J171,0)</f>
        <v>0</v>
      </c>
      <c r="BJ171" s="20" t="s">
        <v>80</v>
      </c>
      <c r="BK171" s="229">
        <f>ROUND(I171*H171,2)</f>
        <v>0</v>
      </c>
      <c r="BL171" s="20" t="s">
        <v>134</v>
      </c>
      <c r="BM171" s="228" t="s">
        <v>299</v>
      </c>
    </row>
    <row r="172" s="2" customFormat="1">
      <c r="A172" s="41"/>
      <c r="B172" s="42"/>
      <c r="C172" s="43"/>
      <c r="D172" s="230" t="s">
        <v>136</v>
      </c>
      <c r="E172" s="43"/>
      <c r="F172" s="231" t="s">
        <v>300</v>
      </c>
      <c r="G172" s="43"/>
      <c r="H172" s="43"/>
      <c r="I172" s="232"/>
      <c r="J172" s="43"/>
      <c r="K172" s="43"/>
      <c r="L172" s="47"/>
      <c r="M172" s="233"/>
      <c r="N172" s="234"/>
      <c r="O172" s="87"/>
      <c r="P172" s="87"/>
      <c r="Q172" s="87"/>
      <c r="R172" s="87"/>
      <c r="S172" s="87"/>
      <c r="T172" s="88"/>
      <c r="U172" s="41"/>
      <c r="V172" s="41"/>
      <c r="W172" s="41"/>
      <c r="X172" s="41"/>
      <c r="Y172" s="41"/>
      <c r="Z172" s="41"/>
      <c r="AA172" s="41"/>
      <c r="AB172" s="41"/>
      <c r="AC172" s="41"/>
      <c r="AD172" s="41"/>
      <c r="AE172" s="41"/>
      <c r="AT172" s="20" t="s">
        <v>136</v>
      </c>
      <c r="AU172" s="20" t="s">
        <v>82</v>
      </c>
    </row>
    <row r="173" s="2" customFormat="1">
      <c r="A173" s="41"/>
      <c r="B173" s="42"/>
      <c r="C173" s="43"/>
      <c r="D173" s="235" t="s">
        <v>138</v>
      </c>
      <c r="E173" s="43"/>
      <c r="F173" s="236" t="s">
        <v>301</v>
      </c>
      <c r="G173" s="43"/>
      <c r="H173" s="43"/>
      <c r="I173" s="232"/>
      <c r="J173" s="43"/>
      <c r="K173" s="43"/>
      <c r="L173" s="47"/>
      <c r="M173" s="233"/>
      <c r="N173" s="234"/>
      <c r="O173" s="87"/>
      <c r="P173" s="87"/>
      <c r="Q173" s="87"/>
      <c r="R173" s="87"/>
      <c r="S173" s="87"/>
      <c r="T173" s="88"/>
      <c r="U173" s="41"/>
      <c r="V173" s="41"/>
      <c r="W173" s="41"/>
      <c r="X173" s="41"/>
      <c r="Y173" s="41"/>
      <c r="Z173" s="41"/>
      <c r="AA173" s="41"/>
      <c r="AB173" s="41"/>
      <c r="AC173" s="41"/>
      <c r="AD173" s="41"/>
      <c r="AE173" s="41"/>
      <c r="AT173" s="20" t="s">
        <v>138</v>
      </c>
      <c r="AU173" s="20" t="s">
        <v>82</v>
      </c>
    </row>
    <row r="174" s="13" customFormat="1">
      <c r="A174" s="13"/>
      <c r="B174" s="237"/>
      <c r="C174" s="238"/>
      <c r="D174" s="230" t="s">
        <v>140</v>
      </c>
      <c r="E174" s="239" t="s">
        <v>19</v>
      </c>
      <c r="F174" s="240" t="s">
        <v>230</v>
      </c>
      <c r="G174" s="238"/>
      <c r="H174" s="239" t="s">
        <v>19</v>
      </c>
      <c r="I174" s="241"/>
      <c r="J174" s="238"/>
      <c r="K174" s="238"/>
      <c r="L174" s="242"/>
      <c r="M174" s="243"/>
      <c r="N174" s="244"/>
      <c r="O174" s="244"/>
      <c r="P174" s="244"/>
      <c r="Q174" s="244"/>
      <c r="R174" s="244"/>
      <c r="S174" s="244"/>
      <c r="T174" s="245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246" t="s">
        <v>140</v>
      </c>
      <c r="AU174" s="246" t="s">
        <v>82</v>
      </c>
      <c r="AV174" s="13" t="s">
        <v>80</v>
      </c>
      <c r="AW174" s="13" t="s">
        <v>33</v>
      </c>
      <c r="AX174" s="13" t="s">
        <v>72</v>
      </c>
      <c r="AY174" s="246" t="s">
        <v>128</v>
      </c>
    </row>
    <row r="175" s="14" customFormat="1">
      <c r="A175" s="14"/>
      <c r="B175" s="247"/>
      <c r="C175" s="248"/>
      <c r="D175" s="230" t="s">
        <v>140</v>
      </c>
      <c r="E175" s="249" t="s">
        <v>19</v>
      </c>
      <c r="F175" s="250" t="s">
        <v>302</v>
      </c>
      <c r="G175" s="248"/>
      <c r="H175" s="251">
        <v>5.1210000000000004</v>
      </c>
      <c r="I175" s="252"/>
      <c r="J175" s="248"/>
      <c r="K175" s="248"/>
      <c r="L175" s="253"/>
      <c r="M175" s="254"/>
      <c r="N175" s="255"/>
      <c r="O175" s="255"/>
      <c r="P175" s="255"/>
      <c r="Q175" s="255"/>
      <c r="R175" s="255"/>
      <c r="S175" s="255"/>
      <c r="T175" s="256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T175" s="257" t="s">
        <v>140</v>
      </c>
      <c r="AU175" s="257" t="s">
        <v>82</v>
      </c>
      <c r="AV175" s="14" t="s">
        <v>82</v>
      </c>
      <c r="AW175" s="14" t="s">
        <v>33</v>
      </c>
      <c r="AX175" s="14" t="s">
        <v>72</v>
      </c>
      <c r="AY175" s="257" t="s">
        <v>128</v>
      </c>
    </row>
    <row r="176" s="13" customFormat="1">
      <c r="A176" s="13"/>
      <c r="B176" s="237"/>
      <c r="C176" s="238"/>
      <c r="D176" s="230" t="s">
        <v>140</v>
      </c>
      <c r="E176" s="239" t="s">
        <v>19</v>
      </c>
      <c r="F176" s="240" t="s">
        <v>232</v>
      </c>
      <c r="G176" s="238"/>
      <c r="H176" s="239" t="s">
        <v>19</v>
      </c>
      <c r="I176" s="241"/>
      <c r="J176" s="238"/>
      <c r="K176" s="238"/>
      <c r="L176" s="242"/>
      <c r="M176" s="243"/>
      <c r="N176" s="244"/>
      <c r="O176" s="244"/>
      <c r="P176" s="244"/>
      <c r="Q176" s="244"/>
      <c r="R176" s="244"/>
      <c r="S176" s="244"/>
      <c r="T176" s="245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246" t="s">
        <v>140</v>
      </c>
      <c r="AU176" s="246" t="s">
        <v>82</v>
      </c>
      <c r="AV176" s="13" t="s">
        <v>80</v>
      </c>
      <c r="AW176" s="13" t="s">
        <v>33</v>
      </c>
      <c r="AX176" s="13" t="s">
        <v>72</v>
      </c>
      <c r="AY176" s="246" t="s">
        <v>128</v>
      </c>
    </row>
    <row r="177" s="14" customFormat="1">
      <c r="A177" s="14"/>
      <c r="B177" s="247"/>
      <c r="C177" s="248"/>
      <c r="D177" s="230" t="s">
        <v>140</v>
      </c>
      <c r="E177" s="249" t="s">
        <v>19</v>
      </c>
      <c r="F177" s="250" t="s">
        <v>303</v>
      </c>
      <c r="G177" s="248"/>
      <c r="H177" s="251">
        <v>0.85499999999999998</v>
      </c>
      <c r="I177" s="252"/>
      <c r="J177" s="248"/>
      <c r="K177" s="248"/>
      <c r="L177" s="253"/>
      <c r="M177" s="254"/>
      <c r="N177" s="255"/>
      <c r="O177" s="255"/>
      <c r="P177" s="255"/>
      <c r="Q177" s="255"/>
      <c r="R177" s="255"/>
      <c r="S177" s="255"/>
      <c r="T177" s="256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T177" s="257" t="s">
        <v>140</v>
      </c>
      <c r="AU177" s="257" t="s">
        <v>82</v>
      </c>
      <c r="AV177" s="14" t="s">
        <v>82</v>
      </c>
      <c r="AW177" s="14" t="s">
        <v>33</v>
      </c>
      <c r="AX177" s="14" t="s">
        <v>72</v>
      </c>
      <c r="AY177" s="257" t="s">
        <v>128</v>
      </c>
    </row>
    <row r="178" s="13" customFormat="1">
      <c r="A178" s="13"/>
      <c r="B178" s="237"/>
      <c r="C178" s="238"/>
      <c r="D178" s="230" t="s">
        <v>140</v>
      </c>
      <c r="E178" s="239" t="s">
        <v>19</v>
      </c>
      <c r="F178" s="240" t="s">
        <v>234</v>
      </c>
      <c r="G178" s="238"/>
      <c r="H178" s="239" t="s">
        <v>19</v>
      </c>
      <c r="I178" s="241"/>
      <c r="J178" s="238"/>
      <c r="K178" s="238"/>
      <c r="L178" s="242"/>
      <c r="M178" s="243"/>
      <c r="N178" s="244"/>
      <c r="O178" s="244"/>
      <c r="P178" s="244"/>
      <c r="Q178" s="244"/>
      <c r="R178" s="244"/>
      <c r="S178" s="244"/>
      <c r="T178" s="245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246" t="s">
        <v>140</v>
      </c>
      <c r="AU178" s="246" t="s">
        <v>82</v>
      </c>
      <c r="AV178" s="13" t="s">
        <v>80</v>
      </c>
      <c r="AW178" s="13" t="s">
        <v>33</v>
      </c>
      <c r="AX178" s="13" t="s">
        <v>72</v>
      </c>
      <c r="AY178" s="246" t="s">
        <v>128</v>
      </c>
    </row>
    <row r="179" s="14" customFormat="1">
      <c r="A179" s="14"/>
      <c r="B179" s="247"/>
      <c r="C179" s="248"/>
      <c r="D179" s="230" t="s">
        <v>140</v>
      </c>
      <c r="E179" s="249" t="s">
        <v>19</v>
      </c>
      <c r="F179" s="250" t="s">
        <v>304</v>
      </c>
      <c r="G179" s="248"/>
      <c r="H179" s="251">
        <v>1.3680000000000001</v>
      </c>
      <c r="I179" s="252"/>
      <c r="J179" s="248"/>
      <c r="K179" s="248"/>
      <c r="L179" s="253"/>
      <c r="M179" s="254"/>
      <c r="N179" s="255"/>
      <c r="O179" s="255"/>
      <c r="P179" s="255"/>
      <c r="Q179" s="255"/>
      <c r="R179" s="255"/>
      <c r="S179" s="255"/>
      <c r="T179" s="256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T179" s="257" t="s">
        <v>140</v>
      </c>
      <c r="AU179" s="257" t="s">
        <v>82</v>
      </c>
      <c r="AV179" s="14" t="s">
        <v>82</v>
      </c>
      <c r="AW179" s="14" t="s">
        <v>33</v>
      </c>
      <c r="AX179" s="14" t="s">
        <v>72</v>
      </c>
      <c r="AY179" s="257" t="s">
        <v>128</v>
      </c>
    </row>
    <row r="180" s="13" customFormat="1">
      <c r="A180" s="13"/>
      <c r="B180" s="237"/>
      <c r="C180" s="238"/>
      <c r="D180" s="230" t="s">
        <v>140</v>
      </c>
      <c r="E180" s="239" t="s">
        <v>19</v>
      </c>
      <c r="F180" s="240" t="s">
        <v>236</v>
      </c>
      <c r="G180" s="238"/>
      <c r="H180" s="239" t="s">
        <v>19</v>
      </c>
      <c r="I180" s="241"/>
      <c r="J180" s="238"/>
      <c r="K180" s="238"/>
      <c r="L180" s="242"/>
      <c r="M180" s="243"/>
      <c r="N180" s="244"/>
      <c r="O180" s="244"/>
      <c r="P180" s="244"/>
      <c r="Q180" s="244"/>
      <c r="R180" s="244"/>
      <c r="S180" s="244"/>
      <c r="T180" s="245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246" t="s">
        <v>140</v>
      </c>
      <c r="AU180" s="246" t="s">
        <v>82</v>
      </c>
      <c r="AV180" s="13" t="s">
        <v>80</v>
      </c>
      <c r="AW180" s="13" t="s">
        <v>33</v>
      </c>
      <c r="AX180" s="13" t="s">
        <v>72</v>
      </c>
      <c r="AY180" s="246" t="s">
        <v>128</v>
      </c>
    </row>
    <row r="181" s="14" customFormat="1">
      <c r="A181" s="14"/>
      <c r="B181" s="247"/>
      <c r="C181" s="248"/>
      <c r="D181" s="230" t="s">
        <v>140</v>
      </c>
      <c r="E181" s="249" t="s">
        <v>19</v>
      </c>
      <c r="F181" s="250" t="s">
        <v>305</v>
      </c>
      <c r="G181" s="248"/>
      <c r="H181" s="251">
        <v>0.44800000000000001</v>
      </c>
      <c r="I181" s="252"/>
      <c r="J181" s="248"/>
      <c r="K181" s="248"/>
      <c r="L181" s="253"/>
      <c r="M181" s="254"/>
      <c r="N181" s="255"/>
      <c r="O181" s="255"/>
      <c r="P181" s="255"/>
      <c r="Q181" s="255"/>
      <c r="R181" s="255"/>
      <c r="S181" s="255"/>
      <c r="T181" s="256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T181" s="257" t="s">
        <v>140</v>
      </c>
      <c r="AU181" s="257" t="s">
        <v>82</v>
      </c>
      <c r="AV181" s="14" t="s">
        <v>82</v>
      </c>
      <c r="AW181" s="14" t="s">
        <v>33</v>
      </c>
      <c r="AX181" s="14" t="s">
        <v>72</v>
      </c>
      <c r="AY181" s="257" t="s">
        <v>128</v>
      </c>
    </row>
    <row r="182" s="13" customFormat="1">
      <c r="A182" s="13"/>
      <c r="B182" s="237"/>
      <c r="C182" s="238"/>
      <c r="D182" s="230" t="s">
        <v>140</v>
      </c>
      <c r="E182" s="239" t="s">
        <v>19</v>
      </c>
      <c r="F182" s="240" t="s">
        <v>238</v>
      </c>
      <c r="G182" s="238"/>
      <c r="H182" s="239" t="s">
        <v>19</v>
      </c>
      <c r="I182" s="241"/>
      <c r="J182" s="238"/>
      <c r="K182" s="238"/>
      <c r="L182" s="242"/>
      <c r="M182" s="243"/>
      <c r="N182" s="244"/>
      <c r="O182" s="244"/>
      <c r="P182" s="244"/>
      <c r="Q182" s="244"/>
      <c r="R182" s="244"/>
      <c r="S182" s="244"/>
      <c r="T182" s="245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246" t="s">
        <v>140</v>
      </c>
      <c r="AU182" s="246" t="s">
        <v>82</v>
      </c>
      <c r="AV182" s="13" t="s">
        <v>80</v>
      </c>
      <c r="AW182" s="13" t="s">
        <v>33</v>
      </c>
      <c r="AX182" s="13" t="s">
        <v>72</v>
      </c>
      <c r="AY182" s="246" t="s">
        <v>128</v>
      </c>
    </row>
    <row r="183" s="14" customFormat="1">
      <c r="A183" s="14"/>
      <c r="B183" s="247"/>
      <c r="C183" s="248"/>
      <c r="D183" s="230" t="s">
        <v>140</v>
      </c>
      <c r="E183" s="249" t="s">
        <v>19</v>
      </c>
      <c r="F183" s="250" t="s">
        <v>305</v>
      </c>
      <c r="G183" s="248"/>
      <c r="H183" s="251">
        <v>0.44800000000000001</v>
      </c>
      <c r="I183" s="252"/>
      <c r="J183" s="248"/>
      <c r="K183" s="248"/>
      <c r="L183" s="253"/>
      <c r="M183" s="254"/>
      <c r="N183" s="255"/>
      <c r="O183" s="255"/>
      <c r="P183" s="255"/>
      <c r="Q183" s="255"/>
      <c r="R183" s="255"/>
      <c r="S183" s="255"/>
      <c r="T183" s="256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T183" s="257" t="s">
        <v>140</v>
      </c>
      <c r="AU183" s="257" t="s">
        <v>82</v>
      </c>
      <c r="AV183" s="14" t="s">
        <v>82</v>
      </c>
      <c r="AW183" s="14" t="s">
        <v>33</v>
      </c>
      <c r="AX183" s="14" t="s">
        <v>72</v>
      </c>
      <c r="AY183" s="257" t="s">
        <v>128</v>
      </c>
    </row>
    <row r="184" s="16" customFormat="1">
      <c r="A184" s="16"/>
      <c r="B184" s="272"/>
      <c r="C184" s="273"/>
      <c r="D184" s="230" t="s">
        <v>140</v>
      </c>
      <c r="E184" s="274" t="s">
        <v>19</v>
      </c>
      <c r="F184" s="275" t="s">
        <v>224</v>
      </c>
      <c r="G184" s="273"/>
      <c r="H184" s="276">
        <v>8.240000000000002</v>
      </c>
      <c r="I184" s="277"/>
      <c r="J184" s="273"/>
      <c r="K184" s="273"/>
      <c r="L184" s="278"/>
      <c r="M184" s="279"/>
      <c r="N184" s="280"/>
      <c r="O184" s="280"/>
      <c r="P184" s="280"/>
      <c r="Q184" s="280"/>
      <c r="R184" s="280"/>
      <c r="S184" s="280"/>
      <c r="T184" s="281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T184" s="282" t="s">
        <v>140</v>
      </c>
      <c r="AU184" s="282" t="s">
        <v>82</v>
      </c>
      <c r="AV184" s="16" t="s">
        <v>134</v>
      </c>
      <c r="AW184" s="16" t="s">
        <v>33</v>
      </c>
      <c r="AX184" s="16" t="s">
        <v>80</v>
      </c>
      <c r="AY184" s="282" t="s">
        <v>128</v>
      </c>
    </row>
    <row r="185" s="2" customFormat="1" ht="16.5" customHeight="1">
      <c r="A185" s="41"/>
      <c r="B185" s="42"/>
      <c r="C185" s="216" t="s">
        <v>8</v>
      </c>
      <c r="D185" s="216" t="s">
        <v>130</v>
      </c>
      <c r="E185" s="217" t="s">
        <v>306</v>
      </c>
      <c r="F185" s="218" t="s">
        <v>307</v>
      </c>
      <c r="G185" s="219" t="s">
        <v>133</v>
      </c>
      <c r="H185" s="220">
        <v>81.730000000000004</v>
      </c>
      <c r="I185" s="221"/>
      <c r="J185" s="222">
        <f>ROUND(I185*H185,2)</f>
        <v>0</v>
      </c>
      <c r="K185" s="223"/>
      <c r="L185" s="47"/>
      <c r="M185" s="224" t="s">
        <v>19</v>
      </c>
      <c r="N185" s="225" t="s">
        <v>43</v>
      </c>
      <c r="O185" s="87"/>
      <c r="P185" s="226">
        <f>O185*H185</f>
        <v>0</v>
      </c>
      <c r="Q185" s="226">
        <v>0.00264</v>
      </c>
      <c r="R185" s="226">
        <f>Q185*H185</f>
        <v>0.21576720000000002</v>
      </c>
      <c r="S185" s="226">
        <v>0</v>
      </c>
      <c r="T185" s="227">
        <f>S185*H185</f>
        <v>0</v>
      </c>
      <c r="U185" s="41"/>
      <c r="V185" s="41"/>
      <c r="W185" s="41"/>
      <c r="X185" s="41"/>
      <c r="Y185" s="41"/>
      <c r="Z185" s="41"/>
      <c r="AA185" s="41"/>
      <c r="AB185" s="41"/>
      <c r="AC185" s="41"/>
      <c r="AD185" s="41"/>
      <c r="AE185" s="41"/>
      <c r="AR185" s="228" t="s">
        <v>134</v>
      </c>
      <c r="AT185" s="228" t="s">
        <v>130</v>
      </c>
      <c r="AU185" s="228" t="s">
        <v>82</v>
      </c>
      <c r="AY185" s="20" t="s">
        <v>128</v>
      </c>
      <c r="BE185" s="229">
        <f>IF(N185="základní",J185,0)</f>
        <v>0</v>
      </c>
      <c r="BF185" s="229">
        <f>IF(N185="snížená",J185,0)</f>
        <v>0</v>
      </c>
      <c r="BG185" s="229">
        <f>IF(N185="zákl. přenesená",J185,0)</f>
        <v>0</v>
      </c>
      <c r="BH185" s="229">
        <f>IF(N185="sníž. přenesená",J185,0)</f>
        <v>0</v>
      </c>
      <c r="BI185" s="229">
        <f>IF(N185="nulová",J185,0)</f>
        <v>0</v>
      </c>
      <c r="BJ185" s="20" t="s">
        <v>80</v>
      </c>
      <c r="BK185" s="229">
        <f>ROUND(I185*H185,2)</f>
        <v>0</v>
      </c>
      <c r="BL185" s="20" t="s">
        <v>134</v>
      </c>
      <c r="BM185" s="228" t="s">
        <v>308</v>
      </c>
    </row>
    <row r="186" s="2" customFormat="1">
      <c r="A186" s="41"/>
      <c r="B186" s="42"/>
      <c r="C186" s="43"/>
      <c r="D186" s="230" t="s">
        <v>136</v>
      </c>
      <c r="E186" s="43"/>
      <c r="F186" s="231" t="s">
        <v>309</v>
      </c>
      <c r="G186" s="43"/>
      <c r="H186" s="43"/>
      <c r="I186" s="232"/>
      <c r="J186" s="43"/>
      <c r="K186" s="43"/>
      <c r="L186" s="47"/>
      <c r="M186" s="233"/>
      <c r="N186" s="234"/>
      <c r="O186" s="87"/>
      <c r="P186" s="87"/>
      <c r="Q186" s="87"/>
      <c r="R186" s="87"/>
      <c r="S186" s="87"/>
      <c r="T186" s="88"/>
      <c r="U186" s="41"/>
      <c r="V186" s="41"/>
      <c r="W186" s="41"/>
      <c r="X186" s="41"/>
      <c r="Y186" s="41"/>
      <c r="Z186" s="41"/>
      <c r="AA186" s="41"/>
      <c r="AB186" s="41"/>
      <c r="AC186" s="41"/>
      <c r="AD186" s="41"/>
      <c r="AE186" s="41"/>
      <c r="AT186" s="20" t="s">
        <v>136</v>
      </c>
      <c r="AU186" s="20" t="s">
        <v>82</v>
      </c>
    </row>
    <row r="187" s="2" customFormat="1">
      <c r="A187" s="41"/>
      <c r="B187" s="42"/>
      <c r="C187" s="43"/>
      <c r="D187" s="235" t="s">
        <v>138</v>
      </c>
      <c r="E187" s="43"/>
      <c r="F187" s="236" t="s">
        <v>310</v>
      </c>
      <c r="G187" s="43"/>
      <c r="H187" s="43"/>
      <c r="I187" s="232"/>
      <c r="J187" s="43"/>
      <c r="K187" s="43"/>
      <c r="L187" s="47"/>
      <c r="M187" s="233"/>
      <c r="N187" s="234"/>
      <c r="O187" s="87"/>
      <c r="P187" s="87"/>
      <c r="Q187" s="87"/>
      <c r="R187" s="87"/>
      <c r="S187" s="87"/>
      <c r="T187" s="88"/>
      <c r="U187" s="41"/>
      <c r="V187" s="41"/>
      <c r="W187" s="41"/>
      <c r="X187" s="41"/>
      <c r="Y187" s="41"/>
      <c r="Z187" s="41"/>
      <c r="AA187" s="41"/>
      <c r="AB187" s="41"/>
      <c r="AC187" s="41"/>
      <c r="AD187" s="41"/>
      <c r="AE187" s="41"/>
      <c r="AT187" s="20" t="s">
        <v>138</v>
      </c>
      <c r="AU187" s="20" t="s">
        <v>82</v>
      </c>
    </row>
    <row r="188" s="13" customFormat="1">
      <c r="A188" s="13"/>
      <c r="B188" s="237"/>
      <c r="C188" s="238"/>
      <c r="D188" s="230" t="s">
        <v>140</v>
      </c>
      <c r="E188" s="239" t="s">
        <v>19</v>
      </c>
      <c r="F188" s="240" t="s">
        <v>230</v>
      </c>
      <c r="G188" s="238"/>
      <c r="H188" s="239" t="s">
        <v>19</v>
      </c>
      <c r="I188" s="241"/>
      <c r="J188" s="238"/>
      <c r="K188" s="238"/>
      <c r="L188" s="242"/>
      <c r="M188" s="243"/>
      <c r="N188" s="244"/>
      <c r="O188" s="244"/>
      <c r="P188" s="244"/>
      <c r="Q188" s="244"/>
      <c r="R188" s="244"/>
      <c r="S188" s="244"/>
      <c r="T188" s="245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T188" s="246" t="s">
        <v>140</v>
      </c>
      <c r="AU188" s="246" t="s">
        <v>82</v>
      </c>
      <c r="AV188" s="13" t="s">
        <v>80</v>
      </c>
      <c r="AW188" s="13" t="s">
        <v>33</v>
      </c>
      <c r="AX188" s="13" t="s">
        <v>72</v>
      </c>
      <c r="AY188" s="246" t="s">
        <v>128</v>
      </c>
    </row>
    <row r="189" s="14" customFormat="1">
      <c r="A189" s="14"/>
      <c r="B189" s="247"/>
      <c r="C189" s="248"/>
      <c r="D189" s="230" t="s">
        <v>140</v>
      </c>
      <c r="E189" s="249" t="s">
        <v>19</v>
      </c>
      <c r="F189" s="250" t="s">
        <v>311</v>
      </c>
      <c r="G189" s="248"/>
      <c r="H189" s="251">
        <v>58.520000000000003</v>
      </c>
      <c r="I189" s="252"/>
      <c r="J189" s="248"/>
      <c r="K189" s="248"/>
      <c r="L189" s="253"/>
      <c r="M189" s="254"/>
      <c r="N189" s="255"/>
      <c r="O189" s="255"/>
      <c r="P189" s="255"/>
      <c r="Q189" s="255"/>
      <c r="R189" s="255"/>
      <c r="S189" s="255"/>
      <c r="T189" s="256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T189" s="257" t="s">
        <v>140</v>
      </c>
      <c r="AU189" s="257" t="s">
        <v>82</v>
      </c>
      <c r="AV189" s="14" t="s">
        <v>82</v>
      </c>
      <c r="AW189" s="14" t="s">
        <v>33</v>
      </c>
      <c r="AX189" s="14" t="s">
        <v>72</v>
      </c>
      <c r="AY189" s="257" t="s">
        <v>128</v>
      </c>
    </row>
    <row r="190" s="13" customFormat="1">
      <c r="A190" s="13"/>
      <c r="B190" s="237"/>
      <c r="C190" s="238"/>
      <c r="D190" s="230" t="s">
        <v>140</v>
      </c>
      <c r="E190" s="239" t="s">
        <v>19</v>
      </c>
      <c r="F190" s="240" t="s">
        <v>232</v>
      </c>
      <c r="G190" s="238"/>
      <c r="H190" s="239" t="s">
        <v>19</v>
      </c>
      <c r="I190" s="241"/>
      <c r="J190" s="238"/>
      <c r="K190" s="238"/>
      <c r="L190" s="242"/>
      <c r="M190" s="243"/>
      <c r="N190" s="244"/>
      <c r="O190" s="244"/>
      <c r="P190" s="244"/>
      <c r="Q190" s="244"/>
      <c r="R190" s="244"/>
      <c r="S190" s="244"/>
      <c r="T190" s="245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246" t="s">
        <v>140</v>
      </c>
      <c r="AU190" s="246" t="s">
        <v>82</v>
      </c>
      <c r="AV190" s="13" t="s">
        <v>80</v>
      </c>
      <c r="AW190" s="13" t="s">
        <v>33</v>
      </c>
      <c r="AX190" s="13" t="s">
        <v>72</v>
      </c>
      <c r="AY190" s="246" t="s">
        <v>128</v>
      </c>
    </row>
    <row r="191" s="14" customFormat="1">
      <c r="A191" s="14"/>
      <c r="B191" s="247"/>
      <c r="C191" s="248"/>
      <c r="D191" s="230" t="s">
        <v>140</v>
      </c>
      <c r="E191" s="249" t="s">
        <v>19</v>
      </c>
      <c r="F191" s="250" t="s">
        <v>312</v>
      </c>
      <c r="G191" s="248"/>
      <c r="H191" s="251">
        <v>5.1299999999999999</v>
      </c>
      <c r="I191" s="252"/>
      <c r="J191" s="248"/>
      <c r="K191" s="248"/>
      <c r="L191" s="253"/>
      <c r="M191" s="254"/>
      <c r="N191" s="255"/>
      <c r="O191" s="255"/>
      <c r="P191" s="255"/>
      <c r="Q191" s="255"/>
      <c r="R191" s="255"/>
      <c r="S191" s="255"/>
      <c r="T191" s="256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T191" s="257" t="s">
        <v>140</v>
      </c>
      <c r="AU191" s="257" t="s">
        <v>82</v>
      </c>
      <c r="AV191" s="14" t="s">
        <v>82</v>
      </c>
      <c r="AW191" s="14" t="s">
        <v>33</v>
      </c>
      <c r="AX191" s="14" t="s">
        <v>72</v>
      </c>
      <c r="AY191" s="257" t="s">
        <v>128</v>
      </c>
    </row>
    <row r="192" s="13" customFormat="1">
      <c r="A192" s="13"/>
      <c r="B192" s="237"/>
      <c r="C192" s="238"/>
      <c r="D192" s="230" t="s">
        <v>140</v>
      </c>
      <c r="E192" s="239" t="s">
        <v>19</v>
      </c>
      <c r="F192" s="240" t="s">
        <v>234</v>
      </c>
      <c r="G192" s="238"/>
      <c r="H192" s="239" t="s">
        <v>19</v>
      </c>
      <c r="I192" s="241"/>
      <c r="J192" s="238"/>
      <c r="K192" s="238"/>
      <c r="L192" s="242"/>
      <c r="M192" s="243"/>
      <c r="N192" s="244"/>
      <c r="O192" s="244"/>
      <c r="P192" s="244"/>
      <c r="Q192" s="244"/>
      <c r="R192" s="244"/>
      <c r="S192" s="244"/>
      <c r="T192" s="245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246" t="s">
        <v>140</v>
      </c>
      <c r="AU192" s="246" t="s">
        <v>82</v>
      </c>
      <c r="AV192" s="13" t="s">
        <v>80</v>
      </c>
      <c r="AW192" s="13" t="s">
        <v>33</v>
      </c>
      <c r="AX192" s="13" t="s">
        <v>72</v>
      </c>
      <c r="AY192" s="246" t="s">
        <v>128</v>
      </c>
    </row>
    <row r="193" s="14" customFormat="1">
      <c r="A193" s="14"/>
      <c r="B193" s="247"/>
      <c r="C193" s="248"/>
      <c r="D193" s="230" t="s">
        <v>140</v>
      </c>
      <c r="E193" s="249" t="s">
        <v>19</v>
      </c>
      <c r="F193" s="250" t="s">
        <v>313</v>
      </c>
      <c r="G193" s="248"/>
      <c r="H193" s="251">
        <v>9.1199999999999992</v>
      </c>
      <c r="I193" s="252"/>
      <c r="J193" s="248"/>
      <c r="K193" s="248"/>
      <c r="L193" s="253"/>
      <c r="M193" s="254"/>
      <c r="N193" s="255"/>
      <c r="O193" s="255"/>
      <c r="P193" s="255"/>
      <c r="Q193" s="255"/>
      <c r="R193" s="255"/>
      <c r="S193" s="255"/>
      <c r="T193" s="256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T193" s="257" t="s">
        <v>140</v>
      </c>
      <c r="AU193" s="257" t="s">
        <v>82</v>
      </c>
      <c r="AV193" s="14" t="s">
        <v>82</v>
      </c>
      <c r="AW193" s="14" t="s">
        <v>33</v>
      </c>
      <c r="AX193" s="14" t="s">
        <v>72</v>
      </c>
      <c r="AY193" s="257" t="s">
        <v>128</v>
      </c>
    </row>
    <row r="194" s="13" customFormat="1">
      <c r="A194" s="13"/>
      <c r="B194" s="237"/>
      <c r="C194" s="238"/>
      <c r="D194" s="230" t="s">
        <v>140</v>
      </c>
      <c r="E194" s="239" t="s">
        <v>19</v>
      </c>
      <c r="F194" s="240" t="s">
        <v>236</v>
      </c>
      <c r="G194" s="238"/>
      <c r="H194" s="239" t="s">
        <v>19</v>
      </c>
      <c r="I194" s="241"/>
      <c r="J194" s="238"/>
      <c r="K194" s="238"/>
      <c r="L194" s="242"/>
      <c r="M194" s="243"/>
      <c r="N194" s="244"/>
      <c r="O194" s="244"/>
      <c r="P194" s="244"/>
      <c r="Q194" s="244"/>
      <c r="R194" s="244"/>
      <c r="S194" s="244"/>
      <c r="T194" s="245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246" t="s">
        <v>140</v>
      </c>
      <c r="AU194" s="246" t="s">
        <v>82</v>
      </c>
      <c r="AV194" s="13" t="s">
        <v>80</v>
      </c>
      <c r="AW194" s="13" t="s">
        <v>33</v>
      </c>
      <c r="AX194" s="13" t="s">
        <v>72</v>
      </c>
      <c r="AY194" s="246" t="s">
        <v>128</v>
      </c>
    </row>
    <row r="195" s="14" customFormat="1">
      <c r="A195" s="14"/>
      <c r="B195" s="247"/>
      <c r="C195" s="248"/>
      <c r="D195" s="230" t="s">
        <v>140</v>
      </c>
      <c r="E195" s="249" t="s">
        <v>19</v>
      </c>
      <c r="F195" s="250" t="s">
        <v>314</v>
      </c>
      <c r="G195" s="248"/>
      <c r="H195" s="251">
        <v>4.4800000000000004</v>
      </c>
      <c r="I195" s="252"/>
      <c r="J195" s="248"/>
      <c r="K195" s="248"/>
      <c r="L195" s="253"/>
      <c r="M195" s="254"/>
      <c r="N195" s="255"/>
      <c r="O195" s="255"/>
      <c r="P195" s="255"/>
      <c r="Q195" s="255"/>
      <c r="R195" s="255"/>
      <c r="S195" s="255"/>
      <c r="T195" s="256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T195" s="257" t="s">
        <v>140</v>
      </c>
      <c r="AU195" s="257" t="s">
        <v>82</v>
      </c>
      <c r="AV195" s="14" t="s">
        <v>82</v>
      </c>
      <c r="AW195" s="14" t="s">
        <v>33</v>
      </c>
      <c r="AX195" s="14" t="s">
        <v>72</v>
      </c>
      <c r="AY195" s="257" t="s">
        <v>128</v>
      </c>
    </row>
    <row r="196" s="13" customFormat="1">
      <c r="A196" s="13"/>
      <c r="B196" s="237"/>
      <c r="C196" s="238"/>
      <c r="D196" s="230" t="s">
        <v>140</v>
      </c>
      <c r="E196" s="239" t="s">
        <v>19</v>
      </c>
      <c r="F196" s="240" t="s">
        <v>238</v>
      </c>
      <c r="G196" s="238"/>
      <c r="H196" s="239" t="s">
        <v>19</v>
      </c>
      <c r="I196" s="241"/>
      <c r="J196" s="238"/>
      <c r="K196" s="238"/>
      <c r="L196" s="242"/>
      <c r="M196" s="243"/>
      <c r="N196" s="244"/>
      <c r="O196" s="244"/>
      <c r="P196" s="244"/>
      <c r="Q196" s="244"/>
      <c r="R196" s="244"/>
      <c r="S196" s="244"/>
      <c r="T196" s="245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246" t="s">
        <v>140</v>
      </c>
      <c r="AU196" s="246" t="s">
        <v>82</v>
      </c>
      <c r="AV196" s="13" t="s">
        <v>80</v>
      </c>
      <c r="AW196" s="13" t="s">
        <v>33</v>
      </c>
      <c r="AX196" s="13" t="s">
        <v>72</v>
      </c>
      <c r="AY196" s="246" t="s">
        <v>128</v>
      </c>
    </row>
    <row r="197" s="14" customFormat="1">
      <c r="A197" s="14"/>
      <c r="B197" s="247"/>
      <c r="C197" s="248"/>
      <c r="D197" s="230" t="s">
        <v>140</v>
      </c>
      <c r="E197" s="249" t="s">
        <v>19</v>
      </c>
      <c r="F197" s="250" t="s">
        <v>314</v>
      </c>
      <c r="G197" s="248"/>
      <c r="H197" s="251">
        <v>4.4800000000000004</v>
      </c>
      <c r="I197" s="252"/>
      <c r="J197" s="248"/>
      <c r="K197" s="248"/>
      <c r="L197" s="253"/>
      <c r="M197" s="254"/>
      <c r="N197" s="255"/>
      <c r="O197" s="255"/>
      <c r="P197" s="255"/>
      <c r="Q197" s="255"/>
      <c r="R197" s="255"/>
      <c r="S197" s="255"/>
      <c r="T197" s="256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T197" s="257" t="s">
        <v>140</v>
      </c>
      <c r="AU197" s="257" t="s">
        <v>82</v>
      </c>
      <c r="AV197" s="14" t="s">
        <v>82</v>
      </c>
      <c r="AW197" s="14" t="s">
        <v>33</v>
      </c>
      <c r="AX197" s="14" t="s">
        <v>72</v>
      </c>
      <c r="AY197" s="257" t="s">
        <v>128</v>
      </c>
    </row>
    <row r="198" s="16" customFormat="1">
      <c r="A198" s="16"/>
      <c r="B198" s="272"/>
      <c r="C198" s="273"/>
      <c r="D198" s="230" t="s">
        <v>140</v>
      </c>
      <c r="E198" s="274" t="s">
        <v>19</v>
      </c>
      <c r="F198" s="275" t="s">
        <v>224</v>
      </c>
      <c r="G198" s="273"/>
      <c r="H198" s="276">
        <v>81.730000000000018</v>
      </c>
      <c r="I198" s="277"/>
      <c r="J198" s="273"/>
      <c r="K198" s="273"/>
      <c r="L198" s="278"/>
      <c r="M198" s="279"/>
      <c r="N198" s="280"/>
      <c r="O198" s="280"/>
      <c r="P198" s="280"/>
      <c r="Q198" s="280"/>
      <c r="R198" s="280"/>
      <c r="S198" s="280"/>
      <c r="T198" s="281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T198" s="282" t="s">
        <v>140</v>
      </c>
      <c r="AU198" s="282" t="s">
        <v>82</v>
      </c>
      <c r="AV198" s="16" t="s">
        <v>134</v>
      </c>
      <c r="AW198" s="16" t="s">
        <v>33</v>
      </c>
      <c r="AX198" s="16" t="s">
        <v>80</v>
      </c>
      <c r="AY198" s="282" t="s">
        <v>128</v>
      </c>
    </row>
    <row r="199" s="2" customFormat="1" ht="16.5" customHeight="1">
      <c r="A199" s="41"/>
      <c r="B199" s="42"/>
      <c r="C199" s="216" t="s">
        <v>315</v>
      </c>
      <c r="D199" s="216" t="s">
        <v>130</v>
      </c>
      <c r="E199" s="217" t="s">
        <v>316</v>
      </c>
      <c r="F199" s="218" t="s">
        <v>317</v>
      </c>
      <c r="G199" s="219" t="s">
        <v>133</v>
      </c>
      <c r="H199" s="220">
        <v>81.730000000000004</v>
      </c>
      <c r="I199" s="221"/>
      <c r="J199" s="222">
        <f>ROUND(I199*H199,2)</f>
        <v>0</v>
      </c>
      <c r="K199" s="223"/>
      <c r="L199" s="47"/>
      <c r="M199" s="224" t="s">
        <v>19</v>
      </c>
      <c r="N199" s="225" t="s">
        <v>43</v>
      </c>
      <c r="O199" s="87"/>
      <c r="P199" s="226">
        <f>O199*H199</f>
        <v>0</v>
      </c>
      <c r="Q199" s="226">
        <v>0</v>
      </c>
      <c r="R199" s="226">
        <f>Q199*H199</f>
        <v>0</v>
      </c>
      <c r="S199" s="226">
        <v>0</v>
      </c>
      <c r="T199" s="227">
        <f>S199*H199</f>
        <v>0</v>
      </c>
      <c r="U199" s="41"/>
      <c r="V199" s="41"/>
      <c r="W199" s="41"/>
      <c r="X199" s="41"/>
      <c r="Y199" s="41"/>
      <c r="Z199" s="41"/>
      <c r="AA199" s="41"/>
      <c r="AB199" s="41"/>
      <c r="AC199" s="41"/>
      <c r="AD199" s="41"/>
      <c r="AE199" s="41"/>
      <c r="AR199" s="228" t="s">
        <v>134</v>
      </c>
      <c r="AT199" s="228" t="s">
        <v>130</v>
      </c>
      <c r="AU199" s="228" t="s">
        <v>82</v>
      </c>
      <c r="AY199" s="20" t="s">
        <v>128</v>
      </c>
      <c r="BE199" s="229">
        <f>IF(N199="základní",J199,0)</f>
        <v>0</v>
      </c>
      <c r="BF199" s="229">
        <f>IF(N199="snížená",J199,0)</f>
        <v>0</v>
      </c>
      <c r="BG199" s="229">
        <f>IF(N199="zákl. přenesená",J199,0)</f>
        <v>0</v>
      </c>
      <c r="BH199" s="229">
        <f>IF(N199="sníž. přenesená",J199,0)</f>
        <v>0</v>
      </c>
      <c r="BI199" s="229">
        <f>IF(N199="nulová",J199,0)</f>
        <v>0</v>
      </c>
      <c r="BJ199" s="20" t="s">
        <v>80</v>
      </c>
      <c r="BK199" s="229">
        <f>ROUND(I199*H199,2)</f>
        <v>0</v>
      </c>
      <c r="BL199" s="20" t="s">
        <v>134</v>
      </c>
      <c r="BM199" s="228" t="s">
        <v>318</v>
      </c>
    </row>
    <row r="200" s="2" customFormat="1">
      <c r="A200" s="41"/>
      <c r="B200" s="42"/>
      <c r="C200" s="43"/>
      <c r="D200" s="230" t="s">
        <v>136</v>
      </c>
      <c r="E200" s="43"/>
      <c r="F200" s="231" t="s">
        <v>319</v>
      </c>
      <c r="G200" s="43"/>
      <c r="H200" s="43"/>
      <c r="I200" s="232"/>
      <c r="J200" s="43"/>
      <c r="K200" s="43"/>
      <c r="L200" s="47"/>
      <c r="M200" s="233"/>
      <c r="N200" s="234"/>
      <c r="O200" s="87"/>
      <c r="P200" s="87"/>
      <c r="Q200" s="87"/>
      <c r="R200" s="87"/>
      <c r="S200" s="87"/>
      <c r="T200" s="88"/>
      <c r="U200" s="41"/>
      <c r="V200" s="41"/>
      <c r="W200" s="41"/>
      <c r="X200" s="41"/>
      <c r="Y200" s="41"/>
      <c r="Z200" s="41"/>
      <c r="AA200" s="41"/>
      <c r="AB200" s="41"/>
      <c r="AC200" s="41"/>
      <c r="AD200" s="41"/>
      <c r="AE200" s="41"/>
      <c r="AT200" s="20" t="s">
        <v>136</v>
      </c>
      <c r="AU200" s="20" t="s">
        <v>82</v>
      </c>
    </row>
    <row r="201" s="2" customFormat="1">
      <c r="A201" s="41"/>
      <c r="B201" s="42"/>
      <c r="C201" s="43"/>
      <c r="D201" s="235" t="s">
        <v>138</v>
      </c>
      <c r="E201" s="43"/>
      <c r="F201" s="236" t="s">
        <v>320</v>
      </c>
      <c r="G201" s="43"/>
      <c r="H201" s="43"/>
      <c r="I201" s="232"/>
      <c r="J201" s="43"/>
      <c r="K201" s="43"/>
      <c r="L201" s="47"/>
      <c r="M201" s="233"/>
      <c r="N201" s="234"/>
      <c r="O201" s="87"/>
      <c r="P201" s="87"/>
      <c r="Q201" s="87"/>
      <c r="R201" s="87"/>
      <c r="S201" s="87"/>
      <c r="T201" s="88"/>
      <c r="U201" s="41"/>
      <c r="V201" s="41"/>
      <c r="W201" s="41"/>
      <c r="X201" s="41"/>
      <c r="Y201" s="41"/>
      <c r="Z201" s="41"/>
      <c r="AA201" s="41"/>
      <c r="AB201" s="41"/>
      <c r="AC201" s="41"/>
      <c r="AD201" s="41"/>
      <c r="AE201" s="41"/>
      <c r="AT201" s="20" t="s">
        <v>138</v>
      </c>
      <c r="AU201" s="20" t="s">
        <v>82</v>
      </c>
    </row>
    <row r="202" s="2" customFormat="1" ht="33" customHeight="1">
      <c r="A202" s="41"/>
      <c r="B202" s="42"/>
      <c r="C202" s="216" t="s">
        <v>321</v>
      </c>
      <c r="D202" s="216" t="s">
        <v>130</v>
      </c>
      <c r="E202" s="217" t="s">
        <v>322</v>
      </c>
      <c r="F202" s="218" t="s">
        <v>323</v>
      </c>
      <c r="G202" s="219" t="s">
        <v>169</v>
      </c>
      <c r="H202" s="220">
        <v>57.200000000000003</v>
      </c>
      <c r="I202" s="221"/>
      <c r="J202" s="222">
        <f>ROUND(I202*H202,2)</f>
        <v>0</v>
      </c>
      <c r="K202" s="223"/>
      <c r="L202" s="47"/>
      <c r="M202" s="224" t="s">
        <v>19</v>
      </c>
      <c r="N202" s="225" t="s">
        <v>43</v>
      </c>
      <c r="O202" s="87"/>
      <c r="P202" s="226">
        <f>O202*H202</f>
        <v>0</v>
      </c>
      <c r="Q202" s="226">
        <v>0.018360000000000001</v>
      </c>
      <c r="R202" s="226">
        <f>Q202*H202</f>
        <v>1.0501920000000002</v>
      </c>
      <c r="S202" s="226">
        <v>0</v>
      </c>
      <c r="T202" s="227">
        <f>S202*H202</f>
        <v>0</v>
      </c>
      <c r="U202" s="41"/>
      <c r="V202" s="41"/>
      <c r="W202" s="41"/>
      <c r="X202" s="41"/>
      <c r="Y202" s="41"/>
      <c r="Z202" s="41"/>
      <c r="AA202" s="41"/>
      <c r="AB202" s="41"/>
      <c r="AC202" s="41"/>
      <c r="AD202" s="41"/>
      <c r="AE202" s="41"/>
      <c r="AR202" s="228" t="s">
        <v>134</v>
      </c>
      <c r="AT202" s="228" t="s">
        <v>130</v>
      </c>
      <c r="AU202" s="228" t="s">
        <v>82</v>
      </c>
      <c r="AY202" s="20" t="s">
        <v>128</v>
      </c>
      <c r="BE202" s="229">
        <f>IF(N202="základní",J202,0)</f>
        <v>0</v>
      </c>
      <c r="BF202" s="229">
        <f>IF(N202="snížená",J202,0)</f>
        <v>0</v>
      </c>
      <c r="BG202" s="229">
        <f>IF(N202="zákl. přenesená",J202,0)</f>
        <v>0</v>
      </c>
      <c r="BH202" s="229">
        <f>IF(N202="sníž. přenesená",J202,0)</f>
        <v>0</v>
      </c>
      <c r="BI202" s="229">
        <f>IF(N202="nulová",J202,0)</f>
        <v>0</v>
      </c>
      <c r="BJ202" s="20" t="s">
        <v>80</v>
      </c>
      <c r="BK202" s="229">
        <f>ROUND(I202*H202,2)</f>
        <v>0</v>
      </c>
      <c r="BL202" s="20" t="s">
        <v>134</v>
      </c>
      <c r="BM202" s="228" t="s">
        <v>324</v>
      </c>
    </row>
    <row r="203" s="2" customFormat="1">
      <c r="A203" s="41"/>
      <c r="B203" s="42"/>
      <c r="C203" s="43"/>
      <c r="D203" s="230" t="s">
        <v>136</v>
      </c>
      <c r="E203" s="43"/>
      <c r="F203" s="231" t="s">
        <v>325</v>
      </c>
      <c r="G203" s="43"/>
      <c r="H203" s="43"/>
      <c r="I203" s="232"/>
      <c r="J203" s="43"/>
      <c r="K203" s="43"/>
      <c r="L203" s="47"/>
      <c r="M203" s="233"/>
      <c r="N203" s="234"/>
      <c r="O203" s="87"/>
      <c r="P203" s="87"/>
      <c r="Q203" s="87"/>
      <c r="R203" s="87"/>
      <c r="S203" s="87"/>
      <c r="T203" s="88"/>
      <c r="U203" s="41"/>
      <c r="V203" s="41"/>
      <c r="W203" s="41"/>
      <c r="X203" s="41"/>
      <c r="Y203" s="41"/>
      <c r="Z203" s="41"/>
      <c r="AA203" s="41"/>
      <c r="AB203" s="41"/>
      <c r="AC203" s="41"/>
      <c r="AD203" s="41"/>
      <c r="AE203" s="41"/>
      <c r="AT203" s="20" t="s">
        <v>136</v>
      </c>
      <c r="AU203" s="20" t="s">
        <v>82</v>
      </c>
    </row>
    <row r="204" s="2" customFormat="1">
      <c r="A204" s="41"/>
      <c r="B204" s="42"/>
      <c r="C204" s="43"/>
      <c r="D204" s="235" t="s">
        <v>138</v>
      </c>
      <c r="E204" s="43"/>
      <c r="F204" s="236" t="s">
        <v>326</v>
      </c>
      <c r="G204" s="43"/>
      <c r="H204" s="43"/>
      <c r="I204" s="232"/>
      <c r="J204" s="43"/>
      <c r="K204" s="43"/>
      <c r="L204" s="47"/>
      <c r="M204" s="233"/>
      <c r="N204" s="234"/>
      <c r="O204" s="87"/>
      <c r="P204" s="87"/>
      <c r="Q204" s="87"/>
      <c r="R204" s="87"/>
      <c r="S204" s="87"/>
      <c r="T204" s="88"/>
      <c r="U204" s="41"/>
      <c r="V204" s="41"/>
      <c r="W204" s="41"/>
      <c r="X204" s="41"/>
      <c r="Y204" s="41"/>
      <c r="Z204" s="41"/>
      <c r="AA204" s="41"/>
      <c r="AB204" s="41"/>
      <c r="AC204" s="41"/>
      <c r="AD204" s="41"/>
      <c r="AE204" s="41"/>
      <c r="AT204" s="20" t="s">
        <v>138</v>
      </c>
      <c r="AU204" s="20" t="s">
        <v>82</v>
      </c>
    </row>
    <row r="205" s="13" customFormat="1">
      <c r="A205" s="13"/>
      <c r="B205" s="237"/>
      <c r="C205" s="238"/>
      <c r="D205" s="230" t="s">
        <v>140</v>
      </c>
      <c r="E205" s="239" t="s">
        <v>19</v>
      </c>
      <c r="F205" s="240" t="s">
        <v>230</v>
      </c>
      <c r="G205" s="238"/>
      <c r="H205" s="239" t="s">
        <v>19</v>
      </c>
      <c r="I205" s="241"/>
      <c r="J205" s="238"/>
      <c r="K205" s="238"/>
      <c r="L205" s="242"/>
      <c r="M205" s="243"/>
      <c r="N205" s="244"/>
      <c r="O205" s="244"/>
      <c r="P205" s="244"/>
      <c r="Q205" s="244"/>
      <c r="R205" s="244"/>
      <c r="S205" s="244"/>
      <c r="T205" s="245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T205" s="246" t="s">
        <v>140</v>
      </c>
      <c r="AU205" s="246" t="s">
        <v>82</v>
      </c>
      <c r="AV205" s="13" t="s">
        <v>80</v>
      </c>
      <c r="AW205" s="13" t="s">
        <v>33</v>
      </c>
      <c r="AX205" s="13" t="s">
        <v>72</v>
      </c>
      <c r="AY205" s="246" t="s">
        <v>128</v>
      </c>
    </row>
    <row r="206" s="14" customFormat="1">
      <c r="A206" s="14"/>
      <c r="B206" s="247"/>
      <c r="C206" s="248"/>
      <c r="D206" s="230" t="s">
        <v>140</v>
      </c>
      <c r="E206" s="249" t="s">
        <v>19</v>
      </c>
      <c r="F206" s="250" t="s">
        <v>327</v>
      </c>
      <c r="G206" s="248"/>
      <c r="H206" s="251">
        <v>57.200000000000003</v>
      </c>
      <c r="I206" s="252"/>
      <c r="J206" s="248"/>
      <c r="K206" s="248"/>
      <c r="L206" s="253"/>
      <c r="M206" s="254"/>
      <c r="N206" s="255"/>
      <c r="O206" s="255"/>
      <c r="P206" s="255"/>
      <c r="Q206" s="255"/>
      <c r="R206" s="255"/>
      <c r="S206" s="255"/>
      <c r="T206" s="256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T206" s="257" t="s">
        <v>140</v>
      </c>
      <c r="AU206" s="257" t="s">
        <v>82</v>
      </c>
      <c r="AV206" s="14" t="s">
        <v>82</v>
      </c>
      <c r="AW206" s="14" t="s">
        <v>33</v>
      </c>
      <c r="AX206" s="14" t="s">
        <v>80</v>
      </c>
      <c r="AY206" s="257" t="s">
        <v>128</v>
      </c>
    </row>
    <row r="207" s="2" customFormat="1" ht="24.15" customHeight="1">
      <c r="A207" s="41"/>
      <c r="B207" s="42"/>
      <c r="C207" s="216" t="s">
        <v>328</v>
      </c>
      <c r="D207" s="216" t="s">
        <v>130</v>
      </c>
      <c r="E207" s="217" t="s">
        <v>329</v>
      </c>
      <c r="F207" s="218" t="s">
        <v>330</v>
      </c>
      <c r="G207" s="219" t="s">
        <v>211</v>
      </c>
      <c r="H207" s="220">
        <v>0.87</v>
      </c>
      <c r="I207" s="221"/>
      <c r="J207" s="222">
        <f>ROUND(I207*H207,2)</f>
        <v>0</v>
      </c>
      <c r="K207" s="223"/>
      <c r="L207" s="47"/>
      <c r="M207" s="224" t="s">
        <v>19</v>
      </c>
      <c r="N207" s="225" t="s">
        <v>43</v>
      </c>
      <c r="O207" s="87"/>
      <c r="P207" s="226">
        <f>O207*H207</f>
        <v>0</v>
      </c>
      <c r="Q207" s="226">
        <v>2.3010199999999998</v>
      </c>
      <c r="R207" s="226">
        <f>Q207*H207</f>
        <v>2.0018873999999998</v>
      </c>
      <c r="S207" s="226">
        <v>0</v>
      </c>
      <c r="T207" s="227">
        <f>S207*H207</f>
        <v>0</v>
      </c>
      <c r="U207" s="41"/>
      <c r="V207" s="41"/>
      <c r="W207" s="41"/>
      <c r="X207" s="41"/>
      <c r="Y207" s="41"/>
      <c r="Z207" s="41"/>
      <c r="AA207" s="41"/>
      <c r="AB207" s="41"/>
      <c r="AC207" s="41"/>
      <c r="AD207" s="41"/>
      <c r="AE207" s="41"/>
      <c r="AR207" s="228" t="s">
        <v>134</v>
      </c>
      <c r="AT207" s="228" t="s">
        <v>130</v>
      </c>
      <c r="AU207" s="228" t="s">
        <v>82</v>
      </c>
      <c r="AY207" s="20" t="s">
        <v>128</v>
      </c>
      <c r="BE207" s="229">
        <f>IF(N207="základní",J207,0)</f>
        <v>0</v>
      </c>
      <c r="BF207" s="229">
        <f>IF(N207="snížená",J207,0)</f>
        <v>0</v>
      </c>
      <c r="BG207" s="229">
        <f>IF(N207="zákl. přenesená",J207,0)</f>
        <v>0</v>
      </c>
      <c r="BH207" s="229">
        <f>IF(N207="sníž. přenesená",J207,0)</f>
        <v>0</v>
      </c>
      <c r="BI207" s="229">
        <f>IF(N207="nulová",J207,0)</f>
        <v>0</v>
      </c>
      <c r="BJ207" s="20" t="s">
        <v>80</v>
      </c>
      <c r="BK207" s="229">
        <f>ROUND(I207*H207,2)</f>
        <v>0</v>
      </c>
      <c r="BL207" s="20" t="s">
        <v>134</v>
      </c>
      <c r="BM207" s="228" t="s">
        <v>331</v>
      </c>
    </row>
    <row r="208" s="2" customFormat="1">
      <c r="A208" s="41"/>
      <c r="B208" s="42"/>
      <c r="C208" s="43"/>
      <c r="D208" s="230" t="s">
        <v>136</v>
      </c>
      <c r="E208" s="43"/>
      <c r="F208" s="231" t="s">
        <v>332</v>
      </c>
      <c r="G208" s="43"/>
      <c r="H208" s="43"/>
      <c r="I208" s="232"/>
      <c r="J208" s="43"/>
      <c r="K208" s="43"/>
      <c r="L208" s="47"/>
      <c r="M208" s="233"/>
      <c r="N208" s="234"/>
      <c r="O208" s="87"/>
      <c r="P208" s="87"/>
      <c r="Q208" s="87"/>
      <c r="R208" s="87"/>
      <c r="S208" s="87"/>
      <c r="T208" s="88"/>
      <c r="U208" s="41"/>
      <c r="V208" s="41"/>
      <c r="W208" s="41"/>
      <c r="X208" s="41"/>
      <c r="Y208" s="41"/>
      <c r="Z208" s="41"/>
      <c r="AA208" s="41"/>
      <c r="AB208" s="41"/>
      <c r="AC208" s="41"/>
      <c r="AD208" s="41"/>
      <c r="AE208" s="41"/>
      <c r="AT208" s="20" t="s">
        <v>136</v>
      </c>
      <c r="AU208" s="20" t="s">
        <v>82</v>
      </c>
    </row>
    <row r="209" s="2" customFormat="1">
      <c r="A209" s="41"/>
      <c r="B209" s="42"/>
      <c r="C209" s="43"/>
      <c r="D209" s="235" t="s">
        <v>138</v>
      </c>
      <c r="E209" s="43"/>
      <c r="F209" s="236" t="s">
        <v>333</v>
      </c>
      <c r="G209" s="43"/>
      <c r="H209" s="43"/>
      <c r="I209" s="232"/>
      <c r="J209" s="43"/>
      <c r="K209" s="43"/>
      <c r="L209" s="47"/>
      <c r="M209" s="233"/>
      <c r="N209" s="234"/>
      <c r="O209" s="87"/>
      <c r="P209" s="87"/>
      <c r="Q209" s="87"/>
      <c r="R209" s="87"/>
      <c r="S209" s="87"/>
      <c r="T209" s="88"/>
      <c r="U209" s="41"/>
      <c r="V209" s="41"/>
      <c r="W209" s="41"/>
      <c r="X209" s="41"/>
      <c r="Y209" s="41"/>
      <c r="Z209" s="41"/>
      <c r="AA209" s="41"/>
      <c r="AB209" s="41"/>
      <c r="AC209" s="41"/>
      <c r="AD209" s="41"/>
      <c r="AE209" s="41"/>
      <c r="AT209" s="20" t="s">
        <v>138</v>
      </c>
      <c r="AU209" s="20" t="s">
        <v>82</v>
      </c>
    </row>
    <row r="210" s="13" customFormat="1">
      <c r="A210" s="13"/>
      <c r="B210" s="237"/>
      <c r="C210" s="238"/>
      <c r="D210" s="230" t="s">
        <v>140</v>
      </c>
      <c r="E210" s="239" t="s">
        <v>19</v>
      </c>
      <c r="F210" s="240" t="s">
        <v>230</v>
      </c>
      <c r="G210" s="238"/>
      <c r="H210" s="239" t="s">
        <v>19</v>
      </c>
      <c r="I210" s="241"/>
      <c r="J210" s="238"/>
      <c r="K210" s="238"/>
      <c r="L210" s="242"/>
      <c r="M210" s="243"/>
      <c r="N210" s="244"/>
      <c r="O210" s="244"/>
      <c r="P210" s="244"/>
      <c r="Q210" s="244"/>
      <c r="R210" s="244"/>
      <c r="S210" s="244"/>
      <c r="T210" s="245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T210" s="246" t="s">
        <v>140</v>
      </c>
      <c r="AU210" s="246" t="s">
        <v>82</v>
      </c>
      <c r="AV210" s="13" t="s">
        <v>80</v>
      </c>
      <c r="AW210" s="13" t="s">
        <v>33</v>
      </c>
      <c r="AX210" s="13" t="s">
        <v>72</v>
      </c>
      <c r="AY210" s="246" t="s">
        <v>128</v>
      </c>
    </row>
    <row r="211" s="14" customFormat="1">
      <c r="A211" s="14"/>
      <c r="B211" s="247"/>
      <c r="C211" s="248"/>
      <c r="D211" s="230" t="s">
        <v>140</v>
      </c>
      <c r="E211" s="249" t="s">
        <v>19</v>
      </c>
      <c r="F211" s="250" t="s">
        <v>334</v>
      </c>
      <c r="G211" s="248"/>
      <c r="H211" s="251">
        <v>1.0169999999999999</v>
      </c>
      <c r="I211" s="252"/>
      <c r="J211" s="248"/>
      <c r="K211" s="248"/>
      <c r="L211" s="253"/>
      <c r="M211" s="254"/>
      <c r="N211" s="255"/>
      <c r="O211" s="255"/>
      <c r="P211" s="255"/>
      <c r="Q211" s="255"/>
      <c r="R211" s="255"/>
      <c r="S211" s="255"/>
      <c r="T211" s="256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T211" s="257" t="s">
        <v>140</v>
      </c>
      <c r="AU211" s="257" t="s">
        <v>82</v>
      </c>
      <c r="AV211" s="14" t="s">
        <v>82</v>
      </c>
      <c r="AW211" s="14" t="s">
        <v>33</v>
      </c>
      <c r="AX211" s="14" t="s">
        <v>72</v>
      </c>
      <c r="AY211" s="257" t="s">
        <v>128</v>
      </c>
    </row>
    <row r="212" s="14" customFormat="1">
      <c r="A212" s="14"/>
      <c r="B212" s="247"/>
      <c r="C212" s="248"/>
      <c r="D212" s="230" t="s">
        <v>140</v>
      </c>
      <c r="E212" s="249" t="s">
        <v>19</v>
      </c>
      <c r="F212" s="250" t="s">
        <v>335</v>
      </c>
      <c r="G212" s="248"/>
      <c r="H212" s="251">
        <v>-0.14699999999999999</v>
      </c>
      <c r="I212" s="252"/>
      <c r="J212" s="248"/>
      <c r="K212" s="248"/>
      <c r="L212" s="253"/>
      <c r="M212" s="254"/>
      <c r="N212" s="255"/>
      <c r="O212" s="255"/>
      <c r="P212" s="255"/>
      <c r="Q212" s="255"/>
      <c r="R212" s="255"/>
      <c r="S212" s="255"/>
      <c r="T212" s="256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  <c r="AT212" s="257" t="s">
        <v>140</v>
      </c>
      <c r="AU212" s="257" t="s">
        <v>82</v>
      </c>
      <c r="AV212" s="14" t="s">
        <v>82</v>
      </c>
      <c r="AW212" s="14" t="s">
        <v>33</v>
      </c>
      <c r="AX212" s="14" t="s">
        <v>72</v>
      </c>
      <c r="AY212" s="257" t="s">
        <v>128</v>
      </c>
    </row>
    <row r="213" s="16" customFormat="1">
      <c r="A213" s="16"/>
      <c r="B213" s="272"/>
      <c r="C213" s="273"/>
      <c r="D213" s="230" t="s">
        <v>140</v>
      </c>
      <c r="E213" s="274" t="s">
        <v>19</v>
      </c>
      <c r="F213" s="275" t="s">
        <v>224</v>
      </c>
      <c r="G213" s="273"/>
      <c r="H213" s="276">
        <v>0.86999999999999988</v>
      </c>
      <c r="I213" s="277"/>
      <c r="J213" s="273"/>
      <c r="K213" s="273"/>
      <c r="L213" s="278"/>
      <c r="M213" s="279"/>
      <c r="N213" s="280"/>
      <c r="O213" s="280"/>
      <c r="P213" s="280"/>
      <c r="Q213" s="280"/>
      <c r="R213" s="280"/>
      <c r="S213" s="280"/>
      <c r="T213" s="281"/>
      <c r="U213" s="16"/>
      <c r="V213" s="16"/>
      <c r="W213" s="16"/>
      <c r="X213" s="16"/>
      <c r="Y213" s="16"/>
      <c r="Z213" s="16"/>
      <c r="AA213" s="16"/>
      <c r="AB213" s="16"/>
      <c r="AC213" s="16"/>
      <c r="AD213" s="16"/>
      <c r="AE213" s="16"/>
      <c r="AT213" s="282" t="s">
        <v>140</v>
      </c>
      <c r="AU213" s="282" t="s">
        <v>82</v>
      </c>
      <c r="AV213" s="16" t="s">
        <v>134</v>
      </c>
      <c r="AW213" s="16" t="s">
        <v>33</v>
      </c>
      <c r="AX213" s="16" t="s">
        <v>80</v>
      </c>
      <c r="AY213" s="282" t="s">
        <v>128</v>
      </c>
    </row>
    <row r="214" s="12" customFormat="1" ht="22.8" customHeight="1">
      <c r="A214" s="12"/>
      <c r="B214" s="200"/>
      <c r="C214" s="201"/>
      <c r="D214" s="202" t="s">
        <v>71</v>
      </c>
      <c r="E214" s="214" t="s">
        <v>149</v>
      </c>
      <c r="F214" s="214" t="s">
        <v>336</v>
      </c>
      <c r="G214" s="201"/>
      <c r="H214" s="201"/>
      <c r="I214" s="204"/>
      <c r="J214" s="215">
        <f>BK214</f>
        <v>0</v>
      </c>
      <c r="K214" s="201"/>
      <c r="L214" s="206"/>
      <c r="M214" s="207"/>
      <c r="N214" s="208"/>
      <c r="O214" s="208"/>
      <c r="P214" s="209">
        <f>SUM(P215:P248)</f>
        <v>0</v>
      </c>
      <c r="Q214" s="208"/>
      <c r="R214" s="209">
        <f>SUM(R215:R248)</f>
        <v>3.4758399999999998</v>
      </c>
      <c r="S214" s="208"/>
      <c r="T214" s="210">
        <f>SUM(T215:T248)</f>
        <v>0</v>
      </c>
      <c r="U214" s="12"/>
      <c r="V214" s="12"/>
      <c r="W214" s="12"/>
      <c r="X214" s="12"/>
      <c r="Y214" s="12"/>
      <c r="Z214" s="12"/>
      <c r="AA214" s="12"/>
      <c r="AB214" s="12"/>
      <c r="AC214" s="12"/>
      <c r="AD214" s="12"/>
      <c r="AE214" s="12"/>
      <c r="AR214" s="211" t="s">
        <v>80</v>
      </c>
      <c r="AT214" s="212" t="s">
        <v>71</v>
      </c>
      <c r="AU214" s="212" t="s">
        <v>80</v>
      </c>
      <c r="AY214" s="211" t="s">
        <v>128</v>
      </c>
      <c r="BK214" s="213">
        <f>SUM(BK215:BK248)</f>
        <v>0</v>
      </c>
    </row>
    <row r="215" s="2" customFormat="1" ht="44.25" customHeight="1">
      <c r="A215" s="41"/>
      <c r="B215" s="42"/>
      <c r="C215" s="216" t="s">
        <v>337</v>
      </c>
      <c r="D215" s="216" t="s">
        <v>130</v>
      </c>
      <c r="E215" s="217" t="s">
        <v>338</v>
      </c>
      <c r="F215" s="218" t="s">
        <v>339</v>
      </c>
      <c r="G215" s="219" t="s">
        <v>169</v>
      </c>
      <c r="H215" s="220">
        <v>46</v>
      </c>
      <c r="I215" s="221"/>
      <c r="J215" s="222">
        <f>ROUND(I215*H215,2)</f>
        <v>0</v>
      </c>
      <c r="K215" s="223"/>
      <c r="L215" s="47"/>
      <c r="M215" s="224" t="s">
        <v>19</v>
      </c>
      <c r="N215" s="225" t="s">
        <v>43</v>
      </c>
      <c r="O215" s="87"/>
      <c r="P215" s="226">
        <f>O215*H215</f>
        <v>0</v>
      </c>
      <c r="Q215" s="226">
        <v>0.0070200000000000002</v>
      </c>
      <c r="R215" s="226">
        <f>Q215*H215</f>
        <v>0.32291999999999998</v>
      </c>
      <c r="S215" s="226">
        <v>0</v>
      </c>
      <c r="T215" s="227">
        <f>S215*H215</f>
        <v>0</v>
      </c>
      <c r="U215" s="41"/>
      <c r="V215" s="41"/>
      <c r="W215" s="41"/>
      <c r="X215" s="41"/>
      <c r="Y215" s="41"/>
      <c r="Z215" s="41"/>
      <c r="AA215" s="41"/>
      <c r="AB215" s="41"/>
      <c r="AC215" s="41"/>
      <c r="AD215" s="41"/>
      <c r="AE215" s="41"/>
      <c r="AR215" s="228" t="s">
        <v>134</v>
      </c>
      <c r="AT215" s="228" t="s">
        <v>130</v>
      </c>
      <c r="AU215" s="228" t="s">
        <v>82</v>
      </c>
      <c r="AY215" s="20" t="s">
        <v>128</v>
      </c>
      <c r="BE215" s="229">
        <f>IF(N215="základní",J215,0)</f>
        <v>0</v>
      </c>
      <c r="BF215" s="229">
        <f>IF(N215="snížená",J215,0)</f>
        <v>0</v>
      </c>
      <c r="BG215" s="229">
        <f>IF(N215="zákl. přenesená",J215,0)</f>
        <v>0</v>
      </c>
      <c r="BH215" s="229">
        <f>IF(N215="sníž. přenesená",J215,0)</f>
        <v>0</v>
      </c>
      <c r="BI215" s="229">
        <f>IF(N215="nulová",J215,0)</f>
        <v>0</v>
      </c>
      <c r="BJ215" s="20" t="s">
        <v>80</v>
      </c>
      <c r="BK215" s="229">
        <f>ROUND(I215*H215,2)</f>
        <v>0</v>
      </c>
      <c r="BL215" s="20" t="s">
        <v>134</v>
      </c>
      <c r="BM215" s="228" t="s">
        <v>340</v>
      </c>
    </row>
    <row r="216" s="2" customFormat="1">
      <c r="A216" s="41"/>
      <c r="B216" s="42"/>
      <c r="C216" s="43"/>
      <c r="D216" s="230" t="s">
        <v>136</v>
      </c>
      <c r="E216" s="43"/>
      <c r="F216" s="231" t="s">
        <v>339</v>
      </c>
      <c r="G216" s="43"/>
      <c r="H216" s="43"/>
      <c r="I216" s="232"/>
      <c r="J216" s="43"/>
      <c r="K216" s="43"/>
      <c r="L216" s="47"/>
      <c r="M216" s="233"/>
      <c r="N216" s="234"/>
      <c r="O216" s="87"/>
      <c r="P216" s="87"/>
      <c r="Q216" s="87"/>
      <c r="R216" s="87"/>
      <c r="S216" s="87"/>
      <c r="T216" s="88"/>
      <c r="U216" s="41"/>
      <c r="V216" s="41"/>
      <c r="W216" s="41"/>
      <c r="X216" s="41"/>
      <c r="Y216" s="41"/>
      <c r="Z216" s="41"/>
      <c r="AA216" s="41"/>
      <c r="AB216" s="41"/>
      <c r="AC216" s="41"/>
      <c r="AD216" s="41"/>
      <c r="AE216" s="41"/>
      <c r="AT216" s="20" t="s">
        <v>136</v>
      </c>
      <c r="AU216" s="20" t="s">
        <v>82</v>
      </c>
    </row>
    <row r="217" s="13" customFormat="1">
      <c r="A217" s="13"/>
      <c r="B217" s="237"/>
      <c r="C217" s="238"/>
      <c r="D217" s="230" t="s">
        <v>140</v>
      </c>
      <c r="E217" s="239" t="s">
        <v>19</v>
      </c>
      <c r="F217" s="240" t="s">
        <v>341</v>
      </c>
      <c r="G217" s="238"/>
      <c r="H217" s="239" t="s">
        <v>19</v>
      </c>
      <c r="I217" s="241"/>
      <c r="J217" s="238"/>
      <c r="K217" s="238"/>
      <c r="L217" s="242"/>
      <c r="M217" s="243"/>
      <c r="N217" s="244"/>
      <c r="O217" s="244"/>
      <c r="P217" s="244"/>
      <c r="Q217" s="244"/>
      <c r="R217" s="244"/>
      <c r="S217" s="244"/>
      <c r="T217" s="245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T217" s="246" t="s">
        <v>140</v>
      </c>
      <c r="AU217" s="246" t="s">
        <v>82</v>
      </c>
      <c r="AV217" s="13" t="s">
        <v>80</v>
      </c>
      <c r="AW217" s="13" t="s">
        <v>33</v>
      </c>
      <c r="AX217" s="13" t="s">
        <v>72</v>
      </c>
      <c r="AY217" s="246" t="s">
        <v>128</v>
      </c>
    </row>
    <row r="218" s="14" customFormat="1">
      <c r="A218" s="14"/>
      <c r="B218" s="247"/>
      <c r="C218" s="248"/>
      <c r="D218" s="230" t="s">
        <v>140</v>
      </c>
      <c r="E218" s="249" t="s">
        <v>19</v>
      </c>
      <c r="F218" s="250" t="s">
        <v>342</v>
      </c>
      <c r="G218" s="248"/>
      <c r="H218" s="251">
        <v>46</v>
      </c>
      <c r="I218" s="252"/>
      <c r="J218" s="248"/>
      <c r="K218" s="248"/>
      <c r="L218" s="253"/>
      <c r="M218" s="254"/>
      <c r="N218" s="255"/>
      <c r="O218" s="255"/>
      <c r="P218" s="255"/>
      <c r="Q218" s="255"/>
      <c r="R218" s="255"/>
      <c r="S218" s="255"/>
      <c r="T218" s="256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  <c r="AE218" s="14"/>
      <c r="AT218" s="257" t="s">
        <v>140</v>
      </c>
      <c r="AU218" s="257" t="s">
        <v>82</v>
      </c>
      <c r="AV218" s="14" t="s">
        <v>82</v>
      </c>
      <c r="AW218" s="14" t="s">
        <v>33</v>
      </c>
      <c r="AX218" s="14" t="s">
        <v>80</v>
      </c>
      <c r="AY218" s="257" t="s">
        <v>128</v>
      </c>
    </row>
    <row r="219" s="2" customFormat="1" ht="37.8" customHeight="1">
      <c r="A219" s="41"/>
      <c r="B219" s="42"/>
      <c r="C219" s="283" t="s">
        <v>343</v>
      </c>
      <c r="D219" s="283" t="s">
        <v>344</v>
      </c>
      <c r="E219" s="284" t="s">
        <v>345</v>
      </c>
      <c r="F219" s="285" t="s">
        <v>346</v>
      </c>
      <c r="G219" s="286" t="s">
        <v>169</v>
      </c>
      <c r="H219" s="287">
        <v>46</v>
      </c>
      <c r="I219" s="288"/>
      <c r="J219" s="289">
        <f>ROUND(I219*H219,2)</f>
        <v>0</v>
      </c>
      <c r="K219" s="290"/>
      <c r="L219" s="291"/>
      <c r="M219" s="292" t="s">
        <v>19</v>
      </c>
      <c r="N219" s="293" t="s">
        <v>43</v>
      </c>
      <c r="O219" s="87"/>
      <c r="P219" s="226">
        <f>O219*H219</f>
        <v>0</v>
      </c>
      <c r="Q219" s="226">
        <v>0.027449999999999999</v>
      </c>
      <c r="R219" s="226">
        <f>Q219*H219</f>
        <v>1.2626999999999999</v>
      </c>
      <c r="S219" s="226">
        <v>0</v>
      </c>
      <c r="T219" s="227">
        <f>S219*H219</f>
        <v>0</v>
      </c>
      <c r="U219" s="41"/>
      <c r="V219" s="41"/>
      <c r="W219" s="41"/>
      <c r="X219" s="41"/>
      <c r="Y219" s="41"/>
      <c r="Z219" s="41"/>
      <c r="AA219" s="41"/>
      <c r="AB219" s="41"/>
      <c r="AC219" s="41"/>
      <c r="AD219" s="41"/>
      <c r="AE219" s="41"/>
      <c r="AR219" s="228" t="s">
        <v>189</v>
      </c>
      <c r="AT219" s="228" t="s">
        <v>344</v>
      </c>
      <c r="AU219" s="228" t="s">
        <v>82</v>
      </c>
      <c r="AY219" s="20" t="s">
        <v>128</v>
      </c>
      <c r="BE219" s="229">
        <f>IF(N219="základní",J219,0)</f>
        <v>0</v>
      </c>
      <c r="BF219" s="229">
        <f>IF(N219="snížená",J219,0)</f>
        <v>0</v>
      </c>
      <c r="BG219" s="229">
        <f>IF(N219="zákl. přenesená",J219,0)</f>
        <v>0</v>
      </c>
      <c r="BH219" s="229">
        <f>IF(N219="sníž. přenesená",J219,0)</f>
        <v>0</v>
      </c>
      <c r="BI219" s="229">
        <f>IF(N219="nulová",J219,0)</f>
        <v>0</v>
      </c>
      <c r="BJ219" s="20" t="s">
        <v>80</v>
      </c>
      <c r="BK219" s="229">
        <f>ROUND(I219*H219,2)</f>
        <v>0</v>
      </c>
      <c r="BL219" s="20" t="s">
        <v>134</v>
      </c>
      <c r="BM219" s="228" t="s">
        <v>347</v>
      </c>
    </row>
    <row r="220" s="2" customFormat="1">
      <c r="A220" s="41"/>
      <c r="B220" s="42"/>
      <c r="C220" s="43"/>
      <c r="D220" s="230" t="s">
        <v>136</v>
      </c>
      <c r="E220" s="43"/>
      <c r="F220" s="231" t="s">
        <v>346</v>
      </c>
      <c r="G220" s="43"/>
      <c r="H220" s="43"/>
      <c r="I220" s="232"/>
      <c r="J220" s="43"/>
      <c r="K220" s="43"/>
      <c r="L220" s="47"/>
      <c r="M220" s="233"/>
      <c r="N220" s="234"/>
      <c r="O220" s="87"/>
      <c r="P220" s="87"/>
      <c r="Q220" s="87"/>
      <c r="R220" s="87"/>
      <c r="S220" s="87"/>
      <c r="T220" s="88"/>
      <c r="U220" s="41"/>
      <c r="V220" s="41"/>
      <c r="W220" s="41"/>
      <c r="X220" s="41"/>
      <c r="Y220" s="41"/>
      <c r="Z220" s="41"/>
      <c r="AA220" s="41"/>
      <c r="AB220" s="41"/>
      <c r="AC220" s="41"/>
      <c r="AD220" s="41"/>
      <c r="AE220" s="41"/>
      <c r="AT220" s="20" t="s">
        <v>136</v>
      </c>
      <c r="AU220" s="20" t="s">
        <v>82</v>
      </c>
    </row>
    <row r="221" s="2" customFormat="1" ht="24.15" customHeight="1">
      <c r="A221" s="41"/>
      <c r="B221" s="42"/>
      <c r="C221" s="216" t="s">
        <v>348</v>
      </c>
      <c r="D221" s="216" t="s">
        <v>130</v>
      </c>
      <c r="E221" s="217" t="s">
        <v>349</v>
      </c>
      <c r="F221" s="218" t="s">
        <v>350</v>
      </c>
      <c r="G221" s="219" t="s">
        <v>169</v>
      </c>
      <c r="H221" s="220">
        <v>1</v>
      </c>
      <c r="I221" s="221"/>
      <c r="J221" s="222">
        <f>ROUND(I221*H221,2)</f>
        <v>0</v>
      </c>
      <c r="K221" s="223"/>
      <c r="L221" s="47"/>
      <c r="M221" s="224" t="s">
        <v>19</v>
      </c>
      <c r="N221" s="225" t="s">
        <v>43</v>
      </c>
      <c r="O221" s="87"/>
      <c r="P221" s="226">
        <f>O221*H221</f>
        <v>0</v>
      </c>
      <c r="Q221" s="226">
        <v>0</v>
      </c>
      <c r="R221" s="226">
        <f>Q221*H221</f>
        <v>0</v>
      </c>
      <c r="S221" s="226">
        <v>0</v>
      </c>
      <c r="T221" s="227">
        <f>S221*H221</f>
        <v>0</v>
      </c>
      <c r="U221" s="41"/>
      <c r="V221" s="41"/>
      <c r="W221" s="41"/>
      <c r="X221" s="41"/>
      <c r="Y221" s="41"/>
      <c r="Z221" s="41"/>
      <c r="AA221" s="41"/>
      <c r="AB221" s="41"/>
      <c r="AC221" s="41"/>
      <c r="AD221" s="41"/>
      <c r="AE221" s="41"/>
      <c r="AR221" s="228" t="s">
        <v>134</v>
      </c>
      <c r="AT221" s="228" t="s">
        <v>130</v>
      </c>
      <c r="AU221" s="228" t="s">
        <v>82</v>
      </c>
      <c r="AY221" s="20" t="s">
        <v>128</v>
      </c>
      <c r="BE221" s="229">
        <f>IF(N221="základní",J221,0)</f>
        <v>0</v>
      </c>
      <c r="BF221" s="229">
        <f>IF(N221="snížená",J221,0)</f>
        <v>0</v>
      </c>
      <c r="BG221" s="229">
        <f>IF(N221="zákl. přenesená",J221,0)</f>
        <v>0</v>
      </c>
      <c r="BH221" s="229">
        <f>IF(N221="sníž. přenesená",J221,0)</f>
        <v>0</v>
      </c>
      <c r="BI221" s="229">
        <f>IF(N221="nulová",J221,0)</f>
        <v>0</v>
      </c>
      <c r="BJ221" s="20" t="s">
        <v>80</v>
      </c>
      <c r="BK221" s="229">
        <f>ROUND(I221*H221,2)</f>
        <v>0</v>
      </c>
      <c r="BL221" s="20" t="s">
        <v>134</v>
      </c>
      <c r="BM221" s="228" t="s">
        <v>351</v>
      </c>
    </row>
    <row r="222" s="2" customFormat="1">
      <c r="A222" s="41"/>
      <c r="B222" s="42"/>
      <c r="C222" s="43"/>
      <c r="D222" s="230" t="s">
        <v>136</v>
      </c>
      <c r="E222" s="43"/>
      <c r="F222" s="231" t="s">
        <v>350</v>
      </c>
      <c r="G222" s="43"/>
      <c r="H222" s="43"/>
      <c r="I222" s="232"/>
      <c r="J222" s="43"/>
      <c r="K222" s="43"/>
      <c r="L222" s="47"/>
      <c r="M222" s="233"/>
      <c r="N222" s="234"/>
      <c r="O222" s="87"/>
      <c r="P222" s="87"/>
      <c r="Q222" s="87"/>
      <c r="R222" s="87"/>
      <c r="S222" s="87"/>
      <c r="T222" s="88"/>
      <c r="U222" s="41"/>
      <c r="V222" s="41"/>
      <c r="W222" s="41"/>
      <c r="X222" s="41"/>
      <c r="Y222" s="41"/>
      <c r="Z222" s="41"/>
      <c r="AA222" s="41"/>
      <c r="AB222" s="41"/>
      <c r="AC222" s="41"/>
      <c r="AD222" s="41"/>
      <c r="AE222" s="41"/>
      <c r="AT222" s="20" t="s">
        <v>136</v>
      </c>
      <c r="AU222" s="20" t="s">
        <v>82</v>
      </c>
    </row>
    <row r="223" s="13" customFormat="1">
      <c r="A223" s="13"/>
      <c r="B223" s="237"/>
      <c r="C223" s="238"/>
      <c r="D223" s="230" t="s">
        <v>140</v>
      </c>
      <c r="E223" s="239" t="s">
        <v>19</v>
      </c>
      <c r="F223" s="240" t="s">
        <v>352</v>
      </c>
      <c r="G223" s="238"/>
      <c r="H223" s="239" t="s">
        <v>19</v>
      </c>
      <c r="I223" s="241"/>
      <c r="J223" s="238"/>
      <c r="K223" s="238"/>
      <c r="L223" s="242"/>
      <c r="M223" s="243"/>
      <c r="N223" s="244"/>
      <c r="O223" s="244"/>
      <c r="P223" s="244"/>
      <c r="Q223" s="244"/>
      <c r="R223" s="244"/>
      <c r="S223" s="244"/>
      <c r="T223" s="245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T223" s="246" t="s">
        <v>140</v>
      </c>
      <c r="AU223" s="246" t="s">
        <v>82</v>
      </c>
      <c r="AV223" s="13" t="s">
        <v>80</v>
      </c>
      <c r="AW223" s="13" t="s">
        <v>33</v>
      </c>
      <c r="AX223" s="13" t="s">
        <v>72</v>
      </c>
      <c r="AY223" s="246" t="s">
        <v>128</v>
      </c>
    </row>
    <row r="224" s="14" customFormat="1">
      <c r="A224" s="14"/>
      <c r="B224" s="247"/>
      <c r="C224" s="248"/>
      <c r="D224" s="230" t="s">
        <v>140</v>
      </c>
      <c r="E224" s="249" t="s">
        <v>19</v>
      </c>
      <c r="F224" s="250" t="s">
        <v>80</v>
      </c>
      <c r="G224" s="248"/>
      <c r="H224" s="251">
        <v>1</v>
      </c>
      <c r="I224" s="252"/>
      <c r="J224" s="248"/>
      <c r="K224" s="248"/>
      <c r="L224" s="253"/>
      <c r="M224" s="254"/>
      <c r="N224" s="255"/>
      <c r="O224" s="255"/>
      <c r="P224" s="255"/>
      <c r="Q224" s="255"/>
      <c r="R224" s="255"/>
      <c r="S224" s="255"/>
      <c r="T224" s="256"/>
      <c r="U224" s="14"/>
      <c r="V224" s="14"/>
      <c r="W224" s="14"/>
      <c r="X224" s="14"/>
      <c r="Y224" s="14"/>
      <c r="Z224" s="14"/>
      <c r="AA224" s="14"/>
      <c r="AB224" s="14"/>
      <c r="AC224" s="14"/>
      <c r="AD224" s="14"/>
      <c r="AE224" s="14"/>
      <c r="AT224" s="257" t="s">
        <v>140</v>
      </c>
      <c r="AU224" s="257" t="s">
        <v>82</v>
      </c>
      <c r="AV224" s="14" t="s">
        <v>82</v>
      </c>
      <c r="AW224" s="14" t="s">
        <v>33</v>
      </c>
      <c r="AX224" s="14" t="s">
        <v>80</v>
      </c>
      <c r="AY224" s="257" t="s">
        <v>128</v>
      </c>
    </row>
    <row r="225" s="2" customFormat="1" ht="24.15" customHeight="1">
      <c r="A225" s="41"/>
      <c r="B225" s="42"/>
      <c r="C225" s="283" t="s">
        <v>353</v>
      </c>
      <c r="D225" s="283" t="s">
        <v>344</v>
      </c>
      <c r="E225" s="284" t="s">
        <v>354</v>
      </c>
      <c r="F225" s="285" t="s">
        <v>355</v>
      </c>
      <c r="G225" s="286" t="s">
        <v>169</v>
      </c>
      <c r="H225" s="287">
        <v>1</v>
      </c>
      <c r="I225" s="288"/>
      <c r="J225" s="289">
        <f>ROUND(I225*H225,2)</f>
        <v>0</v>
      </c>
      <c r="K225" s="290"/>
      <c r="L225" s="291"/>
      <c r="M225" s="292" t="s">
        <v>19</v>
      </c>
      <c r="N225" s="293" t="s">
        <v>43</v>
      </c>
      <c r="O225" s="87"/>
      <c r="P225" s="226">
        <f>O225*H225</f>
        <v>0</v>
      </c>
      <c r="Q225" s="226">
        <v>0.099220000000000003</v>
      </c>
      <c r="R225" s="226">
        <f>Q225*H225</f>
        <v>0.099220000000000003</v>
      </c>
      <c r="S225" s="226">
        <v>0</v>
      </c>
      <c r="T225" s="227">
        <f>S225*H225</f>
        <v>0</v>
      </c>
      <c r="U225" s="41"/>
      <c r="V225" s="41"/>
      <c r="W225" s="41"/>
      <c r="X225" s="41"/>
      <c r="Y225" s="41"/>
      <c r="Z225" s="41"/>
      <c r="AA225" s="41"/>
      <c r="AB225" s="41"/>
      <c r="AC225" s="41"/>
      <c r="AD225" s="41"/>
      <c r="AE225" s="41"/>
      <c r="AR225" s="228" t="s">
        <v>189</v>
      </c>
      <c r="AT225" s="228" t="s">
        <v>344</v>
      </c>
      <c r="AU225" s="228" t="s">
        <v>82</v>
      </c>
      <c r="AY225" s="20" t="s">
        <v>128</v>
      </c>
      <c r="BE225" s="229">
        <f>IF(N225="základní",J225,0)</f>
        <v>0</v>
      </c>
      <c r="BF225" s="229">
        <f>IF(N225="snížená",J225,0)</f>
        <v>0</v>
      </c>
      <c r="BG225" s="229">
        <f>IF(N225="zákl. přenesená",J225,0)</f>
        <v>0</v>
      </c>
      <c r="BH225" s="229">
        <f>IF(N225="sníž. přenesená",J225,0)</f>
        <v>0</v>
      </c>
      <c r="BI225" s="229">
        <f>IF(N225="nulová",J225,0)</f>
        <v>0</v>
      </c>
      <c r="BJ225" s="20" t="s">
        <v>80</v>
      </c>
      <c r="BK225" s="229">
        <f>ROUND(I225*H225,2)</f>
        <v>0</v>
      </c>
      <c r="BL225" s="20" t="s">
        <v>134</v>
      </c>
      <c r="BM225" s="228" t="s">
        <v>356</v>
      </c>
    </row>
    <row r="226" s="2" customFormat="1">
      <c r="A226" s="41"/>
      <c r="B226" s="42"/>
      <c r="C226" s="43"/>
      <c r="D226" s="230" t="s">
        <v>136</v>
      </c>
      <c r="E226" s="43"/>
      <c r="F226" s="231" t="s">
        <v>357</v>
      </c>
      <c r="G226" s="43"/>
      <c r="H226" s="43"/>
      <c r="I226" s="232"/>
      <c r="J226" s="43"/>
      <c r="K226" s="43"/>
      <c r="L226" s="47"/>
      <c r="M226" s="233"/>
      <c r="N226" s="234"/>
      <c r="O226" s="87"/>
      <c r="P226" s="87"/>
      <c r="Q226" s="87"/>
      <c r="R226" s="87"/>
      <c r="S226" s="87"/>
      <c r="T226" s="88"/>
      <c r="U226" s="41"/>
      <c r="V226" s="41"/>
      <c r="W226" s="41"/>
      <c r="X226" s="41"/>
      <c r="Y226" s="41"/>
      <c r="Z226" s="41"/>
      <c r="AA226" s="41"/>
      <c r="AB226" s="41"/>
      <c r="AC226" s="41"/>
      <c r="AD226" s="41"/>
      <c r="AE226" s="41"/>
      <c r="AT226" s="20" t="s">
        <v>136</v>
      </c>
      <c r="AU226" s="20" t="s">
        <v>82</v>
      </c>
    </row>
    <row r="227" s="2" customFormat="1">
      <c r="A227" s="41"/>
      <c r="B227" s="42"/>
      <c r="C227" s="43"/>
      <c r="D227" s="230" t="s">
        <v>358</v>
      </c>
      <c r="E227" s="43"/>
      <c r="F227" s="294" t="s">
        <v>359</v>
      </c>
      <c r="G227" s="43"/>
      <c r="H227" s="43"/>
      <c r="I227" s="232"/>
      <c r="J227" s="43"/>
      <c r="K227" s="43"/>
      <c r="L227" s="47"/>
      <c r="M227" s="233"/>
      <c r="N227" s="234"/>
      <c r="O227" s="87"/>
      <c r="P227" s="87"/>
      <c r="Q227" s="87"/>
      <c r="R227" s="87"/>
      <c r="S227" s="87"/>
      <c r="T227" s="88"/>
      <c r="U227" s="41"/>
      <c r="V227" s="41"/>
      <c r="W227" s="41"/>
      <c r="X227" s="41"/>
      <c r="Y227" s="41"/>
      <c r="Z227" s="41"/>
      <c r="AA227" s="41"/>
      <c r="AB227" s="41"/>
      <c r="AC227" s="41"/>
      <c r="AD227" s="41"/>
      <c r="AE227" s="41"/>
      <c r="AT227" s="20" t="s">
        <v>358</v>
      </c>
      <c r="AU227" s="20" t="s">
        <v>82</v>
      </c>
    </row>
    <row r="228" s="2" customFormat="1" ht="24.15" customHeight="1">
      <c r="A228" s="41"/>
      <c r="B228" s="42"/>
      <c r="C228" s="216" t="s">
        <v>360</v>
      </c>
      <c r="D228" s="216" t="s">
        <v>130</v>
      </c>
      <c r="E228" s="217" t="s">
        <v>361</v>
      </c>
      <c r="F228" s="218" t="s">
        <v>362</v>
      </c>
      <c r="G228" s="219" t="s">
        <v>169</v>
      </c>
      <c r="H228" s="220">
        <v>1</v>
      </c>
      <c r="I228" s="221"/>
      <c r="J228" s="222">
        <f>ROUND(I228*H228,2)</f>
        <v>0</v>
      </c>
      <c r="K228" s="223"/>
      <c r="L228" s="47"/>
      <c r="M228" s="224" t="s">
        <v>19</v>
      </c>
      <c r="N228" s="225" t="s">
        <v>43</v>
      </c>
      <c r="O228" s="87"/>
      <c r="P228" s="226">
        <f>O228*H228</f>
        <v>0</v>
      </c>
      <c r="Q228" s="226">
        <v>0</v>
      </c>
      <c r="R228" s="226">
        <f>Q228*H228</f>
        <v>0</v>
      </c>
      <c r="S228" s="226">
        <v>0</v>
      </c>
      <c r="T228" s="227">
        <f>S228*H228</f>
        <v>0</v>
      </c>
      <c r="U228" s="41"/>
      <c r="V228" s="41"/>
      <c r="W228" s="41"/>
      <c r="X228" s="41"/>
      <c r="Y228" s="41"/>
      <c r="Z228" s="41"/>
      <c r="AA228" s="41"/>
      <c r="AB228" s="41"/>
      <c r="AC228" s="41"/>
      <c r="AD228" s="41"/>
      <c r="AE228" s="41"/>
      <c r="AR228" s="228" t="s">
        <v>134</v>
      </c>
      <c r="AT228" s="228" t="s">
        <v>130</v>
      </c>
      <c r="AU228" s="228" t="s">
        <v>82</v>
      </c>
      <c r="AY228" s="20" t="s">
        <v>128</v>
      </c>
      <c r="BE228" s="229">
        <f>IF(N228="základní",J228,0)</f>
        <v>0</v>
      </c>
      <c r="BF228" s="229">
        <f>IF(N228="snížená",J228,0)</f>
        <v>0</v>
      </c>
      <c r="BG228" s="229">
        <f>IF(N228="zákl. přenesená",J228,0)</f>
        <v>0</v>
      </c>
      <c r="BH228" s="229">
        <f>IF(N228="sníž. přenesená",J228,0)</f>
        <v>0</v>
      </c>
      <c r="BI228" s="229">
        <f>IF(N228="nulová",J228,0)</f>
        <v>0</v>
      </c>
      <c r="BJ228" s="20" t="s">
        <v>80</v>
      </c>
      <c r="BK228" s="229">
        <f>ROUND(I228*H228,2)</f>
        <v>0</v>
      </c>
      <c r="BL228" s="20" t="s">
        <v>134</v>
      </c>
      <c r="BM228" s="228" t="s">
        <v>363</v>
      </c>
    </row>
    <row r="229" s="2" customFormat="1">
      <c r="A229" s="41"/>
      <c r="B229" s="42"/>
      <c r="C229" s="43"/>
      <c r="D229" s="230" t="s">
        <v>136</v>
      </c>
      <c r="E229" s="43"/>
      <c r="F229" s="231" t="s">
        <v>362</v>
      </c>
      <c r="G229" s="43"/>
      <c r="H229" s="43"/>
      <c r="I229" s="232"/>
      <c r="J229" s="43"/>
      <c r="K229" s="43"/>
      <c r="L229" s="47"/>
      <c r="M229" s="233"/>
      <c r="N229" s="234"/>
      <c r="O229" s="87"/>
      <c r="P229" s="87"/>
      <c r="Q229" s="87"/>
      <c r="R229" s="87"/>
      <c r="S229" s="87"/>
      <c r="T229" s="88"/>
      <c r="U229" s="41"/>
      <c r="V229" s="41"/>
      <c r="W229" s="41"/>
      <c r="X229" s="41"/>
      <c r="Y229" s="41"/>
      <c r="Z229" s="41"/>
      <c r="AA229" s="41"/>
      <c r="AB229" s="41"/>
      <c r="AC229" s="41"/>
      <c r="AD229" s="41"/>
      <c r="AE229" s="41"/>
      <c r="AT229" s="20" t="s">
        <v>136</v>
      </c>
      <c r="AU229" s="20" t="s">
        <v>82</v>
      </c>
    </row>
    <row r="230" s="13" customFormat="1">
      <c r="A230" s="13"/>
      <c r="B230" s="237"/>
      <c r="C230" s="238"/>
      <c r="D230" s="230" t="s">
        <v>140</v>
      </c>
      <c r="E230" s="239" t="s">
        <v>19</v>
      </c>
      <c r="F230" s="240" t="s">
        <v>364</v>
      </c>
      <c r="G230" s="238"/>
      <c r="H230" s="239" t="s">
        <v>19</v>
      </c>
      <c r="I230" s="241"/>
      <c r="J230" s="238"/>
      <c r="K230" s="238"/>
      <c r="L230" s="242"/>
      <c r="M230" s="243"/>
      <c r="N230" s="244"/>
      <c r="O230" s="244"/>
      <c r="P230" s="244"/>
      <c r="Q230" s="244"/>
      <c r="R230" s="244"/>
      <c r="S230" s="244"/>
      <c r="T230" s="245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T230" s="246" t="s">
        <v>140</v>
      </c>
      <c r="AU230" s="246" t="s">
        <v>82</v>
      </c>
      <c r="AV230" s="13" t="s">
        <v>80</v>
      </c>
      <c r="AW230" s="13" t="s">
        <v>33</v>
      </c>
      <c r="AX230" s="13" t="s">
        <v>72</v>
      </c>
      <c r="AY230" s="246" t="s">
        <v>128</v>
      </c>
    </row>
    <row r="231" s="13" customFormat="1">
      <c r="A231" s="13"/>
      <c r="B231" s="237"/>
      <c r="C231" s="238"/>
      <c r="D231" s="230" t="s">
        <v>140</v>
      </c>
      <c r="E231" s="239" t="s">
        <v>19</v>
      </c>
      <c r="F231" s="240" t="s">
        <v>365</v>
      </c>
      <c r="G231" s="238"/>
      <c r="H231" s="239" t="s">
        <v>19</v>
      </c>
      <c r="I231" s="241"/>
      <c r="J231" s="238"/>
      <c r="K231" s="238"/>
      <c r="L231" s="242"/>
      <c r="M231" s="243"/>
      <c r="N231" s="244"/>
      <c r="O231" s="244"/>
      <c r="P231" s="244"/>
      <c r="Q231" s="244"/>
      <c r="R231" s="244"/>
      <c r="S231" s="244"/>
      <c r="T231" s="245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T231" s="246" t="s">
        <v>140</v>
      </c>
      <c r="AU231" s="246" t="s">
        <v>82</v>
      </c>
      <c r="AV231" s="13" t="s">
        <v>80</v>
      </c>
      <c r="AW231" s="13" t="s">
        <v>33</v>
      </c>
      <c r="AX231" s="13" t="s">
        <v>72</v>
      </c>
      <c r="AY231" s="246" t="s">
        <v>128</v>
      </c>
    </row>
    <row r="232" s="14" customFormat="1">
      <c r="A232" s="14"/>
      <c r="B232" s="247"/>
      <c r="C232" s="248"/>
      <c r="D232" s="230" t="s">
        <v>140</v>
      </c>
      <c r="E232" s="249" t="s">
        <v>19</v>
      </c>
      <c r="F232" s="250" t="s">
        <v>80</v>
      </c>
      <c r="G232" s="248"/>
      <c r="H232" s="251">
        <v>1</v>
      </c>
      <c r="I232" s="252"/>
      <c r="J232" s="248"/>
      <c r="K232" s="248"/>
      <c r="L232" s="253"/>
      <c r="M232" s="254"/>
      <c r="N232" s="255"/>
      <c r="O232" s="255"/>
      <c r="P232" s="255"/>
      <c r="Q232" s="255"/>
      <c r="R232" s="255"/>
      <c r="S232" s="255"/>
      <c r="T232" s="256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  <c r="AT232" s="257" t="s">
        <v>140</v>
      </c>
      <c r="AU232" s="257" t="s">
        <v>82</v>
      </c>
      <c r="AV232" s="14" t="s">
        <v>82</v>
      </c>
      <c r="AW232" s="14" t="s">
        <v>33</v>
      </c>
      <c r="AX232" s="14" t="s">
        <v>80</v>
      </c>
      <c r="AY232" s="257" t="s">
        <v>128</v>
      </c>
    </row>
    <row r="233" s="2" customFormat="1" ht="37.8" customHeight="1">
      <c r="A233" s="41"/>
      <c r="B233" s="42"/>
      <c r="C233" s="216" t="s">
        <v>7</v>
      </c>
      <c r="D233" s="216" t="s">
        <v>130</v>
      </c>
      <c r="E233" s="217" t="s">
        <v>366</v>
      </c>
      <c r="F233" s="218" t="s">
        <v>367</v>
      </c>
      <c r="G233" s="219" t="s">
        <v>152</v>
      </c>
      <c r="H233" s="220">
        <v>116.64</v>
      </c>
      <c r="I233" s="221"/>
      <c r="J233" s="222">
        <f>ROUND(I233*H233,2)</f>
        <v>0</v>
      </c>
      <c r="K233" s="223"/>
      <c r="L233" s="47"/>
      <c r="M233" s="224" t="s">
        <v>19</v>
      </c>
      <c r="N233" s="225" t="s">
        <v>43</v>
      </c>
      <c r="O233" s="87"/>
      <c r="P233" s="226">
        <f>O233*H233</f>
        <v>0</v>
      </c>
      <c r="Q233" s="226">
        <v>0</v>
      </c>
      <c r="R233" s="226">
        <f>Q233*H233</f>
        <v>0</v>
      </c>
      <c r="S233" s="226">
        <v>0</v>
      </c>
      <c r="T233" s="227">
        <f>S233*H233</f>
        <v>0</v>
      </c>
      <c r="U233" s="41"/>
      <c r="V233" s="41"/>
      <c r="W233" s="41"/>
      <c r="X233" s="41"/>
      <c r="Y233" s="41"/>
      <c r="Z233" s="41"/>
      <c r="AA233" s="41"/>
      <c r="AB233" s="41"/>
      <c r="AC233" s="41"/>
      <c r="AD233" s="41"/>
      <c r="AE233" s="41"/>
      <c r="AR233" s="228" t="s">
        <v>134</v>
      </c>
      <c r="AT233" s="228" t="s">
        <v>130</v>
      </c>
      <c r="AU233" s="228" t="s">
        <v>82</v>
      </c>
      <c r="AY233" s="20" t="s">
        <v>128</v>
      </c>
      <c r="BE233" s="229">
        <f>IF(N233="základní",J233,0)</f>
        <v>0</v>
      </c>
      <c r="BF233" s="229">
        <f>IF(N233="snížená",J233,0)</f>
        <v>0</v>
      </c>
      <c r="BG233" s="229">
        <f>IF(N233="zákl. přenesená",J233,0)</f>
        <v>0</v>
      </c>
      <c r="BH233" s="229">
        <f>IF(N233="sníž. přenesená",J233,0)</f>
        <v>0</v>
      </c>
      <c r="BI233" s="229">
        <f>IF(N233="nulová",J233,0)</f>
        <v>0</v>
      </c>
      <c r="BJ233" s="20" t="s">
        <v>80</v>
      </c>
      <c r="BK233" s="229">
        <f>ROUND(I233*H233,2)</f>
        <v>0</v>
      </c>
      <c r="BL233" s="20" t="s">
        <v>134</v>
      </c>
      <c r="BM233" s="228" t="s">
        <v>368</v>
      </c>
    </row>
    <row r="234" s="2" customFormat="1">
      <c r="A234" s="41"/>
      <c r="B234" s="42"/>
      <c r="C234" s="43"/>
      <c r="D234" s="230" t="s">
        <v>136</v>
      </c>
      <c r="E234" s="43"/>
      <c r="F234" s="231" t="s">
        <v>367</v>
      </c>
      <c r="G234" s="43"/>
      <c r="H234" s="43"/>
      <c r="I234" s="232"/>
      <c r="J234" s="43"/>
      <c r="K234" s="43"/>
      <c r="L234" s="47"/>
      <c r="M234" s="233"/>
      <c r="N234" s="234"/>
      <c r="O234" s="87"/>
      <c r="P234" s="87"/>
      <c r="Q234" s="87"/>
      <c r="R234" s="87"/>
      <c r="S234" s="87"/>
      <c r="T234" s="88"/>
      <c r="U234" s="41"/>
      <c r="V234" s="41"/>
      <c r="W234" s="41"/>
      <c r="X234" s="41"/>
      <c r="Y234" s="41"/>
      <c r="Z234" s="41"/>
      <c r="AA234" s="41"/>
      <c r="AB234" s="41"/>
      <c r="AC234" s="41"/>
      <c r="AD234" s="41"/>
      <c r="AE234" s="41"/>
      <c r="AT234" s="20" t="s">
        <v>136</v>
      </c>
      <c r="AU234" s="20" t="s">
        <v>82</v>
      </c>
    </row>
    <row r="235" s="13" customFormat="1">
      <c r="A235" s="13"/>
      <c r="B235" s="237"/>
      <c r="C235" s="238"/>
      <c r="D235" s="230" t="s">
        <v>140</v>
      </c>
      <c r="E235" s="239" t="s">
        <v>19</v>
      </c>
      <c r="F235" s="240" t="s">
        <v>341</v>
      </c>
      <c r="G235" s="238"/>
      <c r="H235" s="239" t="s">
        <v>19</v>
      </c>
      <c r="I235" s="241"/>
      <c r="J235" s="238"/>
      <c r="K235" s="238"/>
      <c r="L235" s="242"/>
      <c r="M235" s="243"/>
      <c r="N235" s="244"/>
      <c r="O235" s="244"/>
      <c r="P235" s="244"/>
      <c r="Q235" s="244"/>
      <c r="R235" s="244"/>
      <c r="S235" s="244"/>
      <c r="T235" s="245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T235" s="246" t="s">
        <v>140</v>
      </c>
      <c r="AU235" s="246" t="s">
        <v>82</v>
      </c>
      <c r="AV235" s="13" t="s">
        <v>80</v>
      </c>
      <c r="AW235" s="13" t="s">
        <v>33</v>
      </c>
      <c r="AX235" s="13" t="s">
        <v>72</v>
      </c>
      <c r="AY235" s="246" t="s">
        <v>128</v>
      </c>
    </row>
    <row r="236" s="13" customFormat="1">
      <c r="A236" s="13"/>
      <c r="B236" s="237"/>
      <c r="C236" s="238"/>
      <c r="D236" s="230" t="s">
        <v>140</v>
      </c>
      <c r="E236" s="239" t="s">
        <v>19</v>
      </c>
      <c r="F236" s="240" t="s">
        <v>369</v>
      </c>
      <c r="G236" s="238"/>
      <c r="H236" s="239" t="s">
        <v>19</v>
      </c>
      <c r="I236" s="241"/>
      <c r="J236" s="238"/>
      <c r="K236" s="238"/>
      <c r="L236" s="242"/>
      <c r="M236" s="243"/>
      <c r="N236" s="244"/>
      <c r="O236" s="244"/>
      <c r="P236" s="244"/>
      <c r="Q236" s="244"/>
      <c r="R236" s="244"/>
      <c r="S236" s="244"/>
      <c r="T236" s="245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T236" s="246" t="s">
        <v>140</v>
      </c>
      <c r="AU236" s="246" t="s">
        <v>82</v>
      </c>
      <c r="AV236" s="13" t="s">
        <v>80</v>
      </c>
      <c r="AW236" s="13" t="s">
        <v>33</v>
      </c>
      <c r="AX236" s="13" t="s">
        <v>72</v>
      </c>
      <c r="AY236" s="246" t="s">
        <v>128</v>
      </c>
    </row>
    <row r="237" s="14" customFormat="1">
      <c r="A237" s="14"/>
      <c r="B237" s="247"/>
      <c r="C237" s="248"/>
      <c r="D237" s="230" t="s">
        <v>140</v>
      </c>
      <c r="E237" s="249" t="s">
        <v>19</v>
      </c>
      <c r="F237" s="250" t="s">
        <v>370</v>
      </c>
      <c r="G237" s="248"/>
      <c r="H237" s="251">
        <v>116.64</v>
      </c>
      <c r="I237" s="252"/>
      <c r="J237" s="248"/>
      <c r="K237" s="248"/>
      <c r="L237" s="253"/>
      <c r="M237" s="254"/>
      <c r="N237" s="255"/>
      <c r="O237" s="255"/>
      <c r="P237" s="255"/>
      <c r="Q237" s="255"/>
      <c r="R237" s="255"/>
      <c r="S237" s="255"/>
      <c r="T237" s="256"/>
      <c r="U237" s="14"/>
      <c r="V237" s="14"/>
      <c r="W237" s="14"/>
      <c r="X237" s="14"/>
      <c r="Y237" s="14"/>
      <c r="Z237" s="14"/>
      <c r="AA237" s="14"/>
      <c r="AB237" s="14"/>
      <c r="AC237" s="14"/>
      <c r="AD237" s="14"/>
      <c r="AE237" s="14"/>
      <c r="AT237" s="257" t="s">
        <v>140</v>
      </c>
      <c r="AU237" s="257" t="s">
        <v>82</v>
      </c>
      <c r="AV237" s="14" t="s">
        <v>82</v>
      </c>
      <c r="AW237" s="14" t="s">
        <v>33</v>
      </c>
      <c r="AX237" s="14" t="s">
        <v>80</v>
      </c>
      <c r="AY237" s="257" t="s">
        <v>128</v>
      </c>
    </row>
    <row r="238" s="2" customFormat="1" ht="24.15" customHeight="1">
      <c r="A238" s="41"/>
      <c r="B238" s="42"/>
      <c r="C238" s="283" t="s">
        <v>371</v>
      </c>
      <c r="D238" s="283" t="s">
        <v>344</v>
      </c>
      <c r="E238" s="284" t="s">
        <v>372</v>
      </c>
      <c r="F238" s="285" t="s">
        <v>373</v>
      </c>
      <c r="G238" s="286" t="s">
        <v>169</v>
      </c>
      <c r="H238" s="287">
        <v>90</v>
      </c>
      <c r="I238" s="288"/>
      <c r="J238" s="289">
        <f>ROUND(I238*H238,2)</f>
        <v>0</v>
      </c>
      <c r="K238" s="290"/>
      <c r="L238" s="291"/>
      <c r="M238" s="292" t="s">
        <v>19</v>
      </c>
      <c r="N238" s="293" t="s">
        <v>43</v>
      </c>
      <c r="O238" s="87"/>
      <c r="P238" s="226">
        <f>O238*H238</f>
        <v>0</v>
      </c>
      <c r="Q238" s="226">
        <v>0.019900000000000001</v>
      </c>
      <c r="R238" s="226">
        <f>Q238*H238</f>
        <v>1.7910000000000002</v>
      </c>
      <c r="S238" s="226">
        <v>0</v>
      </c>
      <c r="T238" s="227">
        <f>S238*H238</f>
        <v>0</v>
      </c>
      <c r="U238" s="41"/>
      <c r="V238" s="41"/>
      <c r="W238" s="41"/>
      <c r="X238" s="41"/>
      <c r="Y238" s="41"/>
      <c r="Z238" s="41"/>
      <c r="AA238" s="41"/>
      <c r="AB238" s="41"/>
      <c r="AC238" s="41"/>
      <c r="AD238" s="41"/>
      <c r="AE238" s="41"/>
      <c r="AR238" s="228" t="s">
        <v>189</v>
      </c>
      <c r="AT238" s="228" t="s">
        <v>344</v>
      </c>
      <c r="AU238" s="228" t="s">
        <v>82</v>
      </c>
      <c r="AY238" s="20" t="s">
        <v>128</v>
      </c>
      <c r="BE238" s="229">
        <f>IF(N238="základní",J238,0)</f>
        <v>0</v>
      </c>
      <c r="BF238" s="229">
        <f>IF(N238="snížená",J238,0)</f>
        <v>0</v>
      </c>
      <c r="BG238" s="229">
        <f>IF(N238="zákl. přenesená",J238,0)</f>
        <v>0</v>
      </c>
      <c r="BH238" s="229">
        <f>IF(N238="sníž. přenesená",J238,0)</f>
        <v>0</v>
      </c>
      <c r="BI238" s="229">
        <f>IF(N238="nulová",J238,0)</f>
        <v>0</v>
      </c>
      <c r="BJ238" s="20" t="s">
        <v>80</v>
      </c>
      <c r="BK238" s="229">
        <f>ROUND(I238*H238,2)</f>
        <v>0</v>
      </c>
      <c r="BL238" s="20" t="s">
        <v>134</v>
      </c>
      <c r="BM238" s="228" t="s">
        <v>374</v>
      </c>
    </row>
    <row r="239" s="2" customFormat="1">
      <c r="A239" s="41"/>
      <c r="B239" s="42"/>
      <c r="C239" s="43"/>
      <c r="D239" s="230" t="s">
        <v>136</v>
      </c>
      <c r="E239" s="43"/>
      <c r="F239" s="231" t="s">
        <v>373</v>
      </c>
      <c r="G239" s="43"/>
      <c r="H239" s="43"/>
      <c r="I239" s="232"/>
      <c r="J239" s="43"/>
      <c r="K239" s="43"/>
      <c r="L239" s="47"/>
      <c r="M239" s="233"/>
      <c r="N239" s="234"/>
      <c r="O239" s="87"/>
      <c r="P239" s="87"/>
      <c r="Q239" s="87"/>
      <c r="R239" s="87"/>
      <c r="S239" s="87"/>
      <c r="T239" s="88"/>
      <c r="U239" s="41"/>
      <c r="V239" s="41"/>
      <c r="W239" s="41"/>
      <c r="X239" s="41"/>
      <c r="Y239" s="41"/>
      <c r="Z239" s="41"/>
      <c r="AA239" s="41"/>
      <c r="AB239" s="41"/>
      <c r="AC239" s="41"/>
      <c r="AD239" s="41"/>
      <c r="AE239" s="41"/>
      <c r="AT239" s="20" t="s">
        <v>136</v>
      </c>
      <c r="AU239" s="20" t="s">
        <v>82</v>
      </c>
    </row>
    <row r="240" s="13" customFormat="1">
      <c r="A240" s="13"/>
      <c r="B240" s="237"/>
      <c r="C240" s="238"/>
      <c r="D240" s="230" t="s">
        <v>140</v>
      </c>
      <c r="E240" s="239" t="s">
        <v>19</v>
      </c>
      <c r="F240" s="240" t="s">
        <v>341</v>
      </c>
      <c r="G240" s="238"/>
      <c r="H240" s="239" t="s">
        <v>19</v>
      </c>
      <c r="I240" s="241"/>
      <c r="J240" s="238"/>
      <c r="K240" s="238"/>
      <c r="L240" s="242"/>
      <c r="M240" s="243"/>
      <c r="N240" s="244"/>
      <c r="O240" s="244"/>
      <c r="P240" s="244"/>
      <c r="Q240" s="244"/>
      <c r="R240" s="244"/>
      <c r="S240" s="244"/>
      <c r="T240" s="245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T240" s="246" t="s">
        <v>140</v>
      </c>
      <c r="AU240" s="246" t="s">
        <v>82</v>
      </c>
      <c r="AV240" s="13" t="s">
        <v>80</v>
      </c>
      <c r="AW240" s="13" t="s">
        <v>33</v>
      </c>
      <c r="AX240" s="13" t="s">
        <v>72</v>
      </c>
      <c r="AY240" s="246" t="s">
        <v>128</v>
      </c>
    </row>
    <row r="241" s="14" customFormat="1">
      <c r="A241" s="14"/>
      <c r="B241" s="247"/>
      <c r="C241" s="248"/>
      <c r="D241" s="230" t="s">
        <v>140</v>
      </c>
      <c r="E241" s="249" t="s">
        <v>19</v>
      </c>
      <c r="F241" s="250" t="s">
        <v>375</v>
      </c>
      <c r="G241" s="248"/>
      <c r="H241" s="251">
        <v>64</v>
      </c>
      <c r="I241" s="252"/>
      <c r="J241" s="248"/>
      <c r="K241" s="248"/>
      <c r="L241" s="253"/>
      <c r="M241" s="254"/>
      <c r="N241" s="255"/>
      <c r="O241" s="255"/>
      <c r="P241" s="255"/>
      <c r="Q241" s="255"/>
      <c r="R241" s="255"/>
      <c r="S241" s="255"/>
      <c r="T241" s="256"/>
      <c r="U241" s="14"/>
      <c r="V241" s="14"/>
      <c r="W241" s="14"/>
      <c r="X241" s="14"/>
      <c r="Y241" s="14"/>
      <c r="Z241" s="14"/>
      <c r="AA241" s="14"/>
      <c r="AB241" s="14"/>
      <c r="AC241" s="14"/>
      <c r="AD241" s="14"/>
      <c r="AE241" s="14"/>
      <c r="AT241" s="257" t="s">
        <v>140</v>
      </c>
      <c r="AU241" s="257" t="s">
        <v>82</v>
      </c>
      <c r="AV241" s="14" t="s">
        <v>82</v>
      </c>
      <c r="AW241" s="14" t="s">
        <v>33</v>
      </c>
      <c r="AX241" s="14" t="s">
        <v>72</v>
      </c>
      <c r="AY241" s="257" t="s">
        <v>128</v>
      </c>
    </row>
    <row r="242" s="14" customFormat="1">
      <c r="A242" s="14"/>
      <c r="B242" s="247"/>
      <c r="C242" s="248"/>
      <c r="D242" s="230" t="s">
        <v>140</v>
      </c>
      <c r="E242" s="249" t="s">
        <v>19</v>
      </c>
      <c r="F242" s="250" t="s">
        <v>376</v>
      </c>
      <c r="G242" s="248"/>
      <c r="H242" s="251">
        <v>28</v>
      </c>
      <c r="I242" s="252"/>
      <c r="J242" s="248"/>
      <c r="K242" s="248"/>
      <c r="L242" s="253"/>
      <c r="M242" s="254"/>
      <c r="N242" s="255"/>
      <c r="O242" s="255"/>
      <c r="P242" s="255"/>
      <c r="Q242" s="255"/>
      <c r="R242" s="255"/>
      <c r="S242" s="255"/>
      <c r="T242" s="256"/>
      <c r="U242" s="14"/>
      <c r="V242" s="14"/>
      <c r="W242" s="14"/>
      <c r="X242" s="14"/>
      <c r="Y242" s="14"/>
      <c r="Z242" s="14"/>
      <c r="AA242" s="14"/>
      <c r="AB242" s="14"/>
      <c r="AC242" s="14"/>
      <c r="AD242" s="14"/>
      <c r="AE242" s="14"/>
      <c r="AT242" s="257" t="s">
        <v>140</v>
      </c>
      <c r="AU242" s="257" t="s">
        <v>82</v>
      </c>
      <c r="AV242" s="14" t="s">
        <v>82</v>
      </c>
      <c r="AW242" s="14" t="s">
        <v>33</v>
      </c>
      <c r="AX242" s="14" t="s">
        <v>72</v>
      </c>
      <c r="AY242" s="257" t="s">
        <v>128</v>
      </c>
    </row>
    <row r="243" s="14" customFormat="1">
      <c r="A243" s="14"/>
      <c r="B243" s="247"/>
      <c r="C243" s="248"/>
      <c r="D243" s="230" t="s">
        <v>140</v>
      </c>
      <c r="E243" s="249" t="s">
        <v>19</v>
      </c>
      <c r="F243" s="250" t="s">
        <v>377</v>
      </c>
      <c r="G243" s="248"/>
      <c r="H243" s="251">
        <v>-2</v>
      </c>
      <c r="I243" s="252"/>
      <c r="J243" s="248"/>
      <c r="K243" s="248"/>
      <c r="L243" s="253"/>
      <c r="M243" s="254"/>
      <c r="N243" s="255"/>
      <c r="O243" s="255"/>
      <c r="P243" s="255"/>
      <c r="Q243" s="255"/>
      <c r="R243" s="255"/>
      <c r="S243" s="255"/>
      <c r="T243" s="256"/>
      <c r="U243" s="14"/>
      <c r="V243" s="14"/>
      <c r="W243" s="14"/>
      <c r="X243" s="14"/>
      <c r="Y243" s="14"/>
      <c r="Z243" s="14"/>
      <c r="AA243" s="14"/>
      <c r="AB243" s="14"/>
      <c r="AC243" s="14"/>
      <c r="AD243" s="14"/>
      <c r="AE243" s="14"/>
      <c r="AT243" s="257" t="s">
        <v>140</v>
      </c>
      <c r="AU243" s="257" t="s">
        <v>82</v>
      </c>
      <c r="AV243" s="14" t="s">
        <v>82</v>
      </c>
      <c r="AW243" s="14" t="s">
        <v>33</v>
      </c>
      <c r="AX243" s="14" t="s">
        <v>72</v>
      </c>
      <c r="AY243" s="257" t="s">
        <v>128</v>
      </c>
    </row>
    <row r="244" s="16" customFormat="1">
      <c r="A244" s="16"/>
      <c r="B244" s="272"/>
      <c r="C244" s="273"/>
      <c r="D244" s="230" t="s">
        <v>140</v>
      </c>
      <c r="E244" s="274" t="s">
        <v>19</v>
      </c>
      <c r="F244" s="275" t="s">
        <v>224</v>
      </c>
      <c r="G244" s="273"/>
      <c r="H244" s="276">
        <v>90</v>
      </c>
      <c r="I244" s="277"/>
      <c r="J244" s="273"/>
      <c r="K244" s="273"/>
      <c r="L244" s="278"/>
      <c r="M244" s="279"/>
      <c r="N244" s="280"/>
      <c r="O244" s="280"/>
      <c r="P244" s="280"/>
      <c r="Q244" s="280"/>
      <c r="R244" s="280"/>
      <c r="S244" s="280"/>
      <c r="T244" s="281"/>
      <c r="U244" s="16"/>
      <c r="V244" s="16"/>
      <c r="W244" s="16"/>
      <c r="X244" s="16"/>
      <c r="Y244" s="16"/>
      <c r="Z244" s="16"/>
      <c r="AA244" s="16"/>
      <c r="AB244" s="16"/>
      <c r="AC244" s="16"/>
      <c r="AD244" s="16"/>
      <c r="AE244" s="16"/>
      <c r="AT244" s="282" t="s">
        <v>140</v>
      </c>
      <c r="AU244" s="282" t="s">
        <v>82</v>
      </c>
      <c r="AV244" s="16" t="s">
        <v>134</v>
      </c>
      <c r="AW244" s="16" t="s">
        <v>33</v>
      </c>
      <c r="AX244" s="16" t="s">
        <v>80</v>
      </c>
      <c r="AY244" s="282" t="s">
        <v>128</v>
      </c>
    </row>
    <row r="245" s="2" customFormat="1" ht="24.15" customHeight="1">
      <c r="A245" s="41"/>
      <c r="B245" s="42"/>
      <c r="C245" s="216" t="s">
        <v>378</v>
      </c>
      <c r="D245" s="216" t="s">
        <v>130</v>
      </c>
      <c r="E245" s="217" t="s">
        <v>379</v>
      </c>
      <c r="F245" s="218" t="s">
        <v>380</v>
      </c>
      <c r="G245" s="219" t="s">
        <v>169</v>
      </c>
      <c r="H245" s="220">
        <v>1</v>
      </c>
      <c r="I245" s="221"/>
      <c r="J245" s="222">
        <f>ROUND(I245*H245,2)</f>
        <v>0</v>
      </c>
      <c r="K245" s="223"/>
      <c r="L245" s="47"/>
      <c r="M245" s="224" t="s">
        <v>19</v>
      </c>
      <c r="N245" s="225" t="s">
        <v>43</v>
      </c>
      <c r="O245" s="87"/>
      <c r="P245" s="226">
        <f>O245*H245</f>
        <v>0</v>
      </c>
      <c r="Q245" s="226">
        <v>0</v>
      </c>
      <c r="R245" s="226">
        <f>Q245*H245</f>
        <v>0</v>
      </c>
      <c r="S245" s="226">
        <v>0</v>
      </c>
      <c r="T245" s="227">
        <f>S245*H245</f>
        <v>0</v>
      </c>
      <c r="U245" s="41"/>
      <c r="V245" s="41"/>
      <c r="W245" s="41"/>
      <c r="X245" s="41"/>
      <c r="Y245" s="41"/>
      <c r="Z245" s="41"/>
      <c r="AA245" s="41"/>
      <c r="AB245" s="41"/>
      <c r="AC245" s="41"/>
      <c r="AD245" s="41"/>
      <c r="AE245" s="41"/>
      <c r="AR245" s="228" t="s">
        <v>134</v>
      </c>
      <c r="AT245" s="228" t="s">
        <v>130</v>
      </c>
      <c r="AU245" s="228" t="s">
        <v>82</v>
      </c>
      <c r="AY245" s="20" t="s">
        <v>128</v>
      </c>
      <c r="BE245" s="229">
        <f>IF(N245="základní",J245,0)</f>
        <v>0</v>
      </c>
      <c r="BF245" s="229">
        <f>IF(N245="snížená",J245,0)</f>
        <v>0</v>
      </c>
      <c r="BG245" s="229">
        <f>IF(N245="zákl. přenesená",J245,0)</f>
        <v>0</v>
      </c>
      <c r="BH245" s="229">
        <f>IF(N245="sníž. přenesená",J245,0)</f>
        <v>0</v>
      </c>
      <c r="BI245" s="229">
        <f>IF(N245="nulová",J245,0)</f>
        <v>0</v>
      </c>
      <c r="BJ245" s="20" t="s">
        <v>80</v>
      </c>
      <c r="BK245" s="229">
        <f>ROUND(I245*H245,2)</f>
        <v>0</v>
      </c>
      <c r="BL245" s="20" t="s">
        <v>134</v>
      </c>
      <c r="BM245" s="228" t="s">
        <v>381</v>
      </c>
    </row>
    <row r="246" s="2" customFormat="1">
      <c r="A246" s="41"/>
      <c r="B246" s="42"/>
      <c r="C246" s="43"/>
      <c r="D246" s="230" t="s">
        <v>136</v>
      </c>
      <c r="E246" s="43"/>
      <c r="F246" s="231" t="s">
        <v>380</v>
      </c>
      <c r="G246" s="43"/>
      <c r="H246" s="43"/>
      <c r="I246" s="232"/>
      <c r="J246" s="43"/>
      <c r="K246" s="43"/>
      <c r="L246" s="47"/>
      <c r="M246" s="233"/>
      <c r="N246" s="234"/>
      <c r="O246" s="87"/>
      <c r="P246" s="87"/>
      <c r="Q246" s="87"/>
      <c r="R246" s="87"/>
      <c r="S246" s="87"/>
      <c r="T246" s="88"/>
      <c r="U246" s="41"/>
      <c r="V246" s="41"/>
      <c r="W246" s="41"/>
      <c r="X246" s="41"/>
      <c r="Y246" s="41"/>
      <c r="Z246" s="41"/>
      <c r="AA246" s="41"/>
      <c r="AB246" s="41"/>
      <c r="AC246" s="41"/>
      <c r="AD246" s="41"/>
      <c r="AE246" s="41"/>
      <c r="AT246" s="20" t="s">
        <v>136</v>
      </c>
      <c r="AU246" s="20" t="s">
        <v>82</v>
      </c>
    </row>
    <row r="247" s="13" customFormat="1">
      <c r="A247" s="13"/>
      <c r="B247" s="237"/>
      <c r="C247" s="238"/>
      <c r="D247" s="230" t="s">
        <v>140</v>
      </c>
      <c r="E247" s="239" t="s">
        <v>19</v>
      </c>
      <c r="F247" s="240" t="s">
        <v>382</v>
      </c>
      <c r="G247" s="238"/>
      <c r="H247" s="239" t="s">
        <v>19</v>
      </c>
      <c r="I247" s="241"/>
      <c r="J247" s="238"/>
      <c r="K247" s="238"/>
      <c r="L247" s="242"/>
      <c r="M247" s="243"/>
      <c r="N247" s="244"/>
      <c r="O247" s="244"/>
      <c r="P247" s="244"/>
      <c r="Q247" s="244"/>
      <c r="R247" s="244"/>
      <c r="S247" s="244"/>
      <c r="T247" s="245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T247" s="246" t="s">
        <v>140</v>
      </c>
      <c r="AU247" s="246" t="s">
        <v>82</v>
      </c>
      <c r="AV247" s="13" t="s">
        <v>80</v>
      </c>
      <c r="AW247" s="13" t="s">
        <v>33</v>
      </c>
      <c r="AX247" s="13" t="s">
        <v>72</v>
      </c>
      <c r="AY247" s="246" t="s">
        <v>128</v>
      </c>
    </row>
    <row r="248" s="14" customFormat="1">
      <c r="A248" s="14"/>
      <c r="B248" s="247"/>
      <c r="C248" s="248"/>
      <c r="D248" s="230" t="s">
        <v>140</v>
      </c>
      <c r="E248" s="249" t="s">
        <v>19</v>
      </c>
      <c r="F248" s="250" t="s">
        <v>80</v>
      </c>
      <c r="G248" s="248"/>
      <c r="H248" s="251">
        <v>1</v>
      </c>
      <c r="I248" s="252"/>
      <c r="J248" s="248"/>
      <c r="K248" s="248"/>
      <c r="L248" s="253"/>
      <c r="M248" s="254"/>
      <c r="N248" s="255"/>
      <c r="O248" s="255"/>
      <c r="P248" s="255"/>
      <c r="Q248" s="255"/>
      <c r="R248" s="255"/>
      <c r="S248" s="255"/>
      <c r="T248" s="256"/>
      <c r="U248" s="14"/>
      <c r="V248" s="14"/>
      <c r="W248" s="14"/>
      <c r="X248" s="14"/>
      <c r="Y248" s="14"/>
      <c r="Z248" s="14"/>
      <c r="AA248" s="14"/>
      <c r="AB248" s="14"/>
      <c r="AC248" s="14"/>
      <c r="AD248" s="14"/>
      <c r="AE248" s="14"/>
      <c r="AT248" s="257" t="s">
        <v>140</v>
      </c>
      <c r="AU248" s="257" t="s">
        <v>82</v>
      </c>
      <c r="AV248" s="14" t="s">
        <v>82</v>
      </c>
      <c r="AW248" s="14" t="s">
        <v>33</v>
      </c>
      <c r="AX248" s="14" t="s">
        <v>80</v>
      </c>
      <c r="AY248" s="257" t="s">
        <v>128</v>
      </c>
    </row>
    <row r="249" s="12" customFormat="1" ht="22.8" customHeight="1">
      <c r="A249" s="12"/>
      <c r="B249" s="200"/>
      <c r="C249" s="201"/>
      <c r="D249" s="202" t="s">
        <v>71</v>
      </c>
      <c r="E249" s="214" t="s">
        <v>166</v>
      </c>
      <c r="F249" s="214" t="s">
        <v>383</v>
      </c>
      <c r="G249" s="201"/>
      <c r="H249" s="201"/>
      <c r="I249" s="204"/>
      <c r="J249" s="215">
        <f>BK249</f>
        <v>0</v>
      </c>
      <c r="K249" s="201"/>
      <c r="L249" s="206"/>
      <c r="M249" s="207"/>
      <c r="N249" s="208"/>
      <c r="O249" s="208"/>
      <c r="P249" s="209">
        <f>SUM(P250:P311)</f>
        <v>0</v>
      </c>
      <c r="Q249" s="208"/>
      <c r="R249" s="209">
        <f>SUM(R250:R311)</f>
        <v>25.762657399999998</v>
      </c>
      <c r="S249" s="208"/>
      <c r="T249" s="210">
        <f>SUM(T250:T311)</f>
        <v>0</v>
      </c>
      <c r="U249" s="12"/>
      <c r="V249" s="12"/>
      <c r="W249" s="12"/>
      <c r="X249" s="12"/>
      <c r="Y249" s="12"/>
      <c r="Z249" s="12"/>
      <c r="AA249" s="12"/>
      <c r="AB249" s="12"/>
      <c r="AC249" s="12"/>
      <c r="AD249" s="12"/>
      <c r="AE249" s="12"/>
      <c r="AR249" s="211" t="s">
        <v>80</v>
      </c>
      <c r="AT249" s="212" t="s">
        <v>71</v>
      </c>
      <c r="AU249" s="212" t="s">
        <v>80</v>
      </c>
      <c r="AY249" s="211" t="s">
        <v>128</v>
      </c>
      <c r="BK249" s="213">
        <f>SUM(BK250:BK311)</f>
        <v>0</v>
      </c>
    </row>
    <row r="250" s="2" customFormat="1" ht="24.15" customHeight="1">
      <c r="A250" s="41"/>
      <c r="B250" s="42"/>
      <c r="C250" s="216" t="s">
        <v>384</v>
      </c>
      <c r="D250" s="216" t="s">
        <v>130</v>
      </c>
      <c r="E250" s="217" t="s">
        <v>385</v>
      </c>
      <c r="F250" s="218" t="s">
        <v>386</v>
      </c>
      <c r="G250" s="219" t="s">
        <v>133</v>
      </c>
      <c r="H250" s="220">
        <v>742.38099999999997</v>
      </c>
      <c r="I250" s="221"/>
      <c r="J250" s="222">
        <f>ROUND(I250*H250,2)</f>
        <v>0</v>
      </c>
      <c r="K250" s="223"/>
      <c r="L250" s="47"/>
      <c r="M250" s="224" t="s">
        <v>19</v>
      </c>
      <c r="N250" s="225" t="s">
        <v>43</v>
      </c>
      <c r="O250" s="87"/>
      <c r="P250" s="226">
        <f>O250*H250</f>
        <v>0</v>
      </c>
      <c r="Q250" s="226">
        <v>0</v>
      </c>
      <c r="R250" s="226">
        <f>Q250*H250</f>
        <v>0</v>
      </c>
      <c r="S250" s="226">
        <v>0</v>
      </c>
      <c r="T250" s="227">
        <f>S250*H250</f>
        <v>0</v>
      </c>
      <c r="U250" s="41"/>
      <c r="V250" s="41"/>
      <c r="W250" s="41"/>
      <c r="X250" s="41"/>
      <c r="Y250" s="41"/>
      <c r="Z250" s="41"/>
      <c r="AA250" s="41"/>
      <c r="AB250" s="41"/>
      <c r="AC250" s="41"/>
      <c r="AD250" s="41"/>
      <c r="AE250" s="41"/>
      <c r="AR250" s="228" t="s">
        <v>134</v>
      </c>
      <c r="AT250" s="228" t="s">
        <v>130</v>
      </c>
      <c r="AU250" s="228" t="s">
        <v>82</v>
      </c>
      <c r="AY250" s="20" t="s">
        <v>128</v>
      </c>
      <c r="BE250" s="229">
        <f>IF(N250="základní",J250,0)</f>
        <v>0</v>
      </c>
      <c r="BF250" s="229">
        <f>IF(N250="snížená",J250,0)</f>
        <v>0</v>
      </c>
      <c r="BG250" s="229">
        <f>IF(N250="zákl. přenesená",J250,0)</f>
        <v>0</v>
      </c>
      <c r="BH250" s="229">
        <f>IF(N250="sníž. přenesená",J250,0)</f>
        <v>0</v>
      </c>
      <c r="BI250" s="229">
        <f>IF(N250="nulová",J250,0)</f>
        <v>0</v>
      </c>
      <c r="BJ250" s="20" t="s">
        <v>80</v>
      </c>
      <c r="BK250" s="229">
        <f>ROUND(I250*H250,2)</f>
        <v>0</v>
      </c>
      <c r="BL250" s="20" t="s">
        <v>134</v>
      </c>
      <c r="BM250" s="228" t="s">
        <v>387</v>
      </c>
    </row>
    <row r="251" s="2" customFormat="1">
      <c r="A251" s="41"/>
      <c r="B251" s="42"/>
      <c r="C251" s="43"/>
      <c r="D251" s="230" t="s">
        <v>136</v>
      </c>
      <c r="E251" s="43"/>
      <c r="F251" s="231" t="s">
        <v>388</v>
      </c>
      <c r="G251" s="43"/>
      <c r="H251" s="43"/>
      <c r="I251" s="232"/>
      <c r="J251" s="43"/>
      <c r="K251" s="43"/>
      <c r="L251" s="47"/>
      <c r="M251" s="233"/>
      <c r="N251" s="234"/>
      <c r="O251" s="87"/>
      <c r="P251" s="87"/>
      <c r="Q251" s="87"/>
      <c r="R251" s="87"/>
      <c r="S251" s="87"/>
      <c r="T251" s="88"/>
      <c r="U251" s="41"/>
      <c r="V251" s="41"/>
      <c r="W251" s="41"/>
      <c r="X251" s="41"/>
      <c r="Y251" s="41"/>
      <c r="Z251" s="41"/>
      <c r="AA251" s="41"/>
      <c r="AB251" s="41"/>
      <c r="AC251" s="41"/>
      <c r="AD251" s="41"/>
      <c r="AE251" s="41"/>
      <c r="AT251" s="20" t="s">
        <v>136</v>
      </c>
      <c r="AU251" s="20" t="s">
        <v>82</v>
      </c>
    </row>
    <row r="252" s="2" customFormat="1">
      <c r="A252" s="41"/>
      <c r="B252" s="42"/>
      <c r="C252" s="43"/>
      <c r="D252" s="235" t="s">
        <v>138</v>
      </c>
      <c r="E252" s="43"/>
      <c r="F252" s="236" t="s">
        <v>389</v>
      </c>
      <c r="G252" s="43"/>
      <c r="H252" s="43"/>
      <c r="I252" s="232"/>
      <c r="J252" s="43"/>
      <c r="K252" s="43"/>
      <c r="L252" s="47"/>
      <c r="M252" s="233"/>
      <c r="N252" s="234"/>
      <c r="O252" s="87"/>
      <c r="P252" s="87"/>
      <c r="Q252" s="87"/>
      <c r="R252" s="87"/>
      <c r="S252" s="87"/>
      <c r="T252" s="88"/>
      <c r="U252" s="41"/>
      <c r="V252" s="41"/>
      <c r="W252" s="41"/>
      <c r="X252" s="41"/>
      <c r="Y252" s="41"/>
      <c r="Z252" s="41"/>
      <c r="AA252" s="41"/>
      <c r="AB252" s="41"/>
      <c r="AC252" s="41"/>
      <c r="AD252" s="41"/>
      <c r="AE252" s="41"/>
      <c r="AT252" s="20" t="s">
        <v>138</v>
      </c>
      <c r="AU252" s="20" t="s">
        <v>82</v>
      </c>
    </row>
    <row r="253" s="2" customFormat="1">
      <c r="A253" s="41"/>
      <c r="B253" s="42"/>
      <c r="C253" s="43"/>
      <c r="D253" s="230" t="s">
        <v>358</v>
      </c>
      <c r="E253" s="43"/>
      <c r="F253" s="294" t="s">
        <v>390</v>
      </c>
      <c r="G253" s="43"/>
      <c r="H253" s="43"/>
      <c r="I253" s="232"/>
      <c r="J253" s="43"/>
      <c r="K253" s="43"/>
      <c r="L253" s="47"/>
      <c r="M253" s="233"/>
      <c r="N253" s="234"/>
      <c r="O253" s="87"/>
      <c r="P253" s="87"/>
      <c r="Q253" s="87"/>
      <c r="R253" s="87"/>
      <c r="S253" s="87"/>
      <c r="T253" s="88"/>
      <c r="U253" s="41"/>
      <c r="V253" s="41"/>
      <c r="W253" s="41"/>
      <c r="X253" s="41"/>
      <c r="Y253" s="41"/>
      <c r="Z253" s="41"/>
      <c r="AA253" s="41"/>
      <c r="AB253" s="41"/>
      <c r="AC253" s="41"/>
      <c r="AD253" s="41"/>
      <c r="AE253" s="41"/>
      <c r="AT253" s="20" t="s">
        <v>358</v>
      </c>
      <c r="AU253" s="20" t="s">
        <v>82</v>
      </c>
    </row>
    <row r="254" s="13" customFormat="1">
      <c r="A254" s="13"/>
      <c r="B254" s="237"/>
      <c r="C254" s="238"/>
      <c r="D254" s="230" t="s">
        <v>140</v>
      </c>
      <c r="E254" s="239" t="s">
        <v>19</v>
      </c>
      <c r="F254" s="240" t="s">
        <v>272</v>
      </c>
      <c r="G254" s="238"/>
      <c r="H254" s="239" t="s">
        <v>19</v>
      </c>
      <c r="I254" s="241"/>
      <c r="J254" s="238"/>
      <c r="K254" s="238"/>
      <c r="L254" s="242"/>
      <c r="M254" s="243"/>
      <c r="N254" s="244"/>
      <c r="O254" s="244"/>
      <c r="P254" s="244"/>
      <c r="Q254" s="244"/>
      <c r="R254" s="244"/>
      <c r="S254" s="244"/>
      <c r="T254" s="245"/>
      <c r="U254" s="13"/>
      <c r="V254" s="13"/>
      <c r="W254" s="13"/>
      <c r="X254" s="13"/>
      <c r="Y254" s="13"/>
      <c r="Z254" s="13"/>
      <c r="AA254" s="13"/>
      <c r="AB254" s="13"/>
      <c r="AC254" s="13"/>
      <c r="AD254" s="13"/>
      <c r="AE254" s="13"/>
      <c r="AT254" s="246" t="s">
        <v>140</v>
      </c>
      <c r="AU254" s="246" t="s">
        <v>82</v>
      </c>
      <c r="AV254" s="13" t="s">
        <v>80</v>
      </c>
      <c r="AW254" s="13" t="s">
        <v>33</v>
      </c>
      <c r="AX254" s="13" t="s">
        <v>72</v>
      </c>
      <c r="AY254" s="246" t="s">
        <v>128</v>
      </c>
    </row>
    <row r="255" s="14" customFormat="1">
      <c r="A255" s="14"/>
      <c r="B255" s="247"/>
      <c r="C255" s="248"/>
      <c r="D255" s="230" t="s">
        <v>140</v>
      </c>
      <c r="E255" s="249" t="s">
        <v>19</v>
      </c>
      <c r="F255" s="250" t="s">
        <v>391</v>
      </c>
      <c r="G255" s="248"/>
      <c r="H255" s="251">
        <v>742.38099999999997</v>
      </c>
      <c r="I255" s="252"/>
      <c r="J255" s="248"/>
      <c r="K255" s="248"/>
      <c r="L255" s="253"/>
      <c r="M255" s="254"/>
      <c r="N255" s="255"/>
      <c r="O255" s="255"/>
      <c r="P255" s="255"/>
      <c r="Q255" s="255"/>
      <c r="R255" s="255"/>
      <c r="S255" s="255"/>
      <c r="T255" s="256"/>
      <c r="U255" s="14"/>
      <c r="V255" s="14"/>
      <c r="W255" s="14"/>
      <c r="X255" s="14"/>
      <c r="Y255" s="14"/>
      <c r="Z255" s="14"/>
      <c r="AA255" s="14"/>
      <c r="AB255" s="14"/>
      <c r="AC255" s="14"/>
      <c r="AD255" s="14"/>
      <c r="AE255" s="14"/>
      <c r="AT255" s="257" t="s">
        <v>140</v>
      </c>
      <c r="AU255" s="257" t="s">
        <v>82</v>
      </c>
      <c r="AV255" s="14" t="s">
        <v>82</v>
      </c>
      <c r="AW255" s="14" t="s">
        <v>33</v>
      </c>
      <c r="AX255" s="14" t="s">
        <v>80</v>
      </c>
      <c r="AY255" s="257" t="s">
        <v>128</v>
      </c>
    </row>
    <row r="256" s="2" customFormat="1" ht="24.15" customHeight="1">
      <c r="A256" s="41"/>
      <c r="B256" s="42"/>
      <c r="C256" s="216" t="s">
        <v>392</v>
      </c>
      <c r="D256" s="216" t="s">
        <v>130</v>
      </c>
      <c r="E256" s="217" t="s">
        <v>393</v>
      </c>
      <c r="F256" s="218" t="s">
        <v>394</v>
      </c>
      <c r="G256" s="219" t="s">
        <v>133</v>
      </c>
      <c r="H256" s="220">
        <v>742.38099999999997</v>
      </c>
      <c r="I256" s="221"/>
      <c r="J256" s="222">
        <f>ROUND(I256*H256,2)</f>
        <v>0</v>
      </c>
      <c r="K256" s="223"/>
      <c r="L256" s="47"/>
      <c r="M256" s="224" t="s">
        <v>19</v>
      </c>
      <c r="N256" s="225" t="s">
        <v>43</v>
      </c>
      <c r="O256" s="87"/>
      <c r="P256" s="226">
        <f>O256*H256</f>
        <v>0</v>
      </c>
      <c r="Q256" s="226">
        <v>0</v>
      </c>
      <c r="R256" s="226">
        <f>Q256*H256</f>
        <v>0</v>
      </c>
      <c r="S256" s="226">
        <v>0</v>
      </c>
      <c r="T256" s="227">
        <f>S256*H256</f>
        <v>0</v>
      </c>
      <c r="U256" s="41"/>
      <c r="V256" s="41"/>
      <c r="W256" s="41"/>
      <c r="X256" s="41"/>
      <c r="Y256" s="41"/>
      <c r="Z256" s="41"/>
      <c r="AA256" s="41"/>
      <c r="AB256" s="41"/>
      <c r="AC256" s="41"/>
      <c r="AD256" s="41"/>
      <c r="AE256" s="41"/>
      <c r="AR256" s="228" t="s">
        <v>134</v>
      </c>
      <c r="AT256" s="228" t="s">
        <v>130</v>
      </c>
      <c r="AU256" s="228" t="s">
        <v>82</v>
      </c>
      <c r="AY256" s="20" t="s">
        <v>128</v>
      </c>
      <c r="BE256" s="229">
        <f>IF(N256="základní",J256,0)</f>
        <v>0</v>
      </c>
      <c r="BF256" s="229">
        <f>IF(N256="snížená",J256,0)</f>
        <v>0</v>
      </c>
      <c r="BG256" s="229">
        <f>IF(N256="zákl. přenesená",J256,0)</f>
        <v>0</v>
      </c>
      <c r="BH256" s="229">
        <f>IF(N256="sníž. přenesená",J256,0)</f>
        <v>0</v>
      </c>
      <c r="BI256" s="229">
        <f>IF(N256="nulová",J256,0)</f>
        <v>0</v>
      </c>
      <c r="BJ256" s="20" t="s">
        <v>80</v>
      </c>
      <c r="BK256" s="229">
        <f>ROUND(I256*H256,2)</f>
        <v>0</v>
      </c>
      <c r="BL256" s="20" t="s">
        <v>134</v>
      </c>
      <c r="BM256" s="228" t="s">
        <v>395</v>
      </c>
    </row>
    <row r="257" s="2" customFormat="1">
      <c r="A257" s="41"/>
      <c r="B257" s="42"/>
      <c r="C257" s="43"/>
      <c r="D257" s="230" t="s">
        <v>136</v>
      </c>
      <c r="E257" s="43"/>
      <c r="F257" s="231" t="s">
        <v>396</v>
      </c>
      <c r="G257" s="43"/>
      <c r="H257" s="43"/>
      <c r="I257" s="232"/>
      <c r="J257" s="43"/>
      <c r="K257" s="43"/>
      <c r="L257" s="47"/>
      <c r="M257" s="233"/>
      <c r="N257" s="234"/>
      <c r="O257" s="87"/>
      <c r="P257" s="87"/>
      <c r="Q257" s="87"/>
      <c r="R257" s="87"/>
      <c r="S257" s="87"/>
      <c r="T257" s="88"/>
      <c r="U257" s="41"/>
      <c r="V257" s="41"/>
      <c r="W257" s="41"/>
      <c r="X257" s="41"/>
      <c r="Y257" s="41"/>
      <c r="Z257" s="41"/>
      <c r="AA257" s="41"/>
      <c r="AB257" s="41"/>
      <c r="AC257" s="41"/>
      <c r="AD257" s="41"/>
      <c r="AE257" s="41"/>
      <c r="AT257" s="20" t="s">
        <v>136</v>
      </c>
      <c r="AU257" s="20" t="s">
        <v>82</v>
      </c>
    </row>
    <row r="258" s="2" customFormat="1">
      <c r="A258" s="41"/>
      <c r="B258" s="42"/>
      <c r="C258" s="43"/>
      <c r="D258" s="235" t="s">
        <v>138</v>
      </c>
      <c r="E258" s="43"/>
      <c r="F258" s="236" t="s">
        <v>397</v>
      </c>
      <c r="G258" s="43"/>
      <c r="H258" s="43"/>
      <c r="I258" s="232"/>
      <c r="J258" s="43"/>
      <c r="K258" s="43"/>
      <c r="L258" s="47"/>
      <c r="M258" s="233"/>
      <c r="N258" s="234"/>
      <c r="O258" s="87"/>
      <c r="P258" s="87"/>
      <c r="Q258" s="87"/>
      <c r="R258" s="87"/>
      <c r="S258" s="87"/>
      <c r="T258" s="88"/>
      <c r="U258" s="41"/>
      <c r="V258" s="41"/>
      <c r="W258" s="41"/>
      <c r="X258" s="41"/>
      <c r="Y258" s="41"/>
      <c r="Z258" s="41"/>
      <c r="AA258" s="41"/>
      <c r="AB258" s="41"/>
      <c r="AC258" s="41"/>
      <c r="AD258" s="41"/>
      <c r="AE258" s="41"/>
      <c r="AT258" s="20" t="s">
        <v>138</v>
      </c>
      <c r="AU258" s="20" t="s">
        <v>82</v>
      </c>
    </row>
    <row r="259" s="13" customFormat="1">
      <c r="A259" s="13"/>
      <c r="B259" s="237"/>
      <c r="C259" s="238"/>
      <c r="D259" s="230" t="s">
        <v>140</v>
      </c>
      <c r="E259" s="239" t="s">
        <v>19</v>
      </c>
      <c r="F259" s="240" t="s">
        <v>272</v>
      </c>
      <c r="G259" s="238"/>
      <c r="H259" s="239" t="s">
        <v>19</v>
      </c>
      <c r="I259" s="241"/>
      <c r="J259" s="238"/>
      <c r="K259" s="238"/>
      <c r="L259" s="242"/>
      <c r="M259" s="243"/>
      <c r="N259" s="244"/>
      <c r="O259" s="244"/>
      <c r="P259" s="244"/>
      <c r="Q259" s="244"/>
      <c r="R259" s="244"/>
      <c r="S259" s="244"/>
      <c r="T259" s="245"/>
      <c r="U259" s="13"/>
      <c r="V259" s="13"/>
      <c r="W259" s="13"/>
      <c r="X259" s="13"/>
      <c r="Y259" s="13"/>
      <c r="Z259" s="13"/>
      <c r="AA259" s="13"/>
      <c r="AB259" s="13"/>
      <c r="AC259" s="13"/>
      <c r="AD259" s="13"/>
      <c r="AE259" s="13"/>
      <c r="AT259" s="246" t="s">
        <v>140</v>
      </c>
      <c r="AU259" s="246" t="s">
        <v>82</v>
      </c>
      <c r="AV259" s="13" t="s">
        <v>80</v>
      </c>
      <c r="AW259" s="13" t="s">
        <v>33</v>
      </c>
      <c r="AX259" s="13" t="s">
        <v>72</v>
      </c>
      <c r="AY259" s="246" t="s">
        <v>128</v>
      </c>
    </row>
    <row r="260" s="14" customFormat="1">
      <c r="A260" s="14"/>
      <c r="B260" s="247"/>
      <c r="C260" s="248"/>
      <c r="D260" s="230" t="s">
        <v>140</v>
      </c>
      <c r="E260" s="249" t="s">
        <v>19</v>
      </c>
      <c r="F260" s="250" t="s">
        <v>391</v>
      </c>
      <c r="G260" s="248"/>
      <c r="H260" s="251">
        <v>742.38099999999997</v>
      </c>
      <c r="I260" s="252"/>
      <c r="J260" s="248"/>
      <c r="K260" s="248"/>
      <c r="L260" s="253"/>
      <c r="M260" s="254"/>
      <c r="N260" s="255"/>
      <c r="O260" s="255"/>
      <c r="P260" s="255"/>
      <c r="Q260" s="255"/>
      <c r="R260" s="255"/>
      <c r="S260" s="255"/>
      <c r="T260" s="256"/>
      <c r="U260" s="14"/>
      <c r="V260" s="14"/>
      <c r="W260" s="14"/>
      <c r="X260" s="14"/>
      <c r="Y260" s="14"/>
      <c r="Z260" s="14"/>
      <c r="AA260" s="14"/>
      <c r="AB260" s="14"/>
      <c r="AC260" s="14"/>
      <c r="AD260" s="14"/>
      <c r="AE260" s="14"/>
      <c r="AT260" s="257" t="s">
        <v>140</v>
      </c>
      <c r="AU260" s="257" t="s">
        <v>82</v>
      </c>
      <c r="AV260" s="14" t="s">
        <v>82</v>
      </c>
      <c r="AW260" s="14" t="s">
        <v>33</v>
      </c>
      <c r="AX260" s="14" t="s">
        <v>80</v>
      </c>
      <c r="AY260" s="257" t="s">
        <v>128</v>
      </c>
    </row>
    <row r="261" s="2" customFormat="1" ht="24.15" customHeight="1">
      <c r="A261" s="41"/>
      <c r="B261" s="42"/>
      <c r="C261" s="216" t="s">
        <v>398</v>
      </c>
      <c r="D261" s="216" t="s">
        <v>130</v>
      </c>
      <c r="E261" s="217" t="s">
        <v>399</v>
      </c>
      <c r="F261" s="218" t="s">
        <v>400</v>
      </c>
      <c r="G261" s="219" t="s">
        <v>133</v>
      </c>
      <c r="H261" s="220">
        <v>742.38099999999997</v>
      </c>
      <c r="I261" s="221"/>
      <c r="J261" s="222">
        <f>ROUND(I261*H261,2)</f>
        <v>0</v>
      </c>
      <c r="K261" s="223"/>
      <c r="L261" s="47"/>
      <c r="M261" s="224" t="s">
        <v>19</v>
      </c>
      <c r="N261" s="225" t="s">
        <v>43</v>
      </c>
      <c r="O261" s="87"/>
      <c r="P261" s="226">
        <f>O261*H261</f>
        <v>0</v>
      </c>
      <c r="Q261" s="226">
        <v>0</v>
      </c>
      <c r="R261" s="226">
        <f>Q261*H261</f>
        <v>0</v>
      </c>
      <c r="S261" s="226">
        <v>0</v>
      </c>
      <c r="T261" s="227">
        <f>S261*H261</f>
        <v>0</v>
      </c>
      <c r="U261" s="41"/>
      <c r="V261" s="41"/>
      <c r="W261" s="41"/>
      <c r="X261" s="41"/>
      <c r="Y261" s="41"/>
      <c r="Z261" s="41"/>
      <c r="AA261" s="41"/>
      <c r="AB261" s="41"/>
      <c r="AC261" s="41"/>
      <c r="AD261" s="41"/>
      <c r="AE261" s="41"/>
      <c r="AR261" s="228" t="s">
        <v>134</v>
      </c>
      <c r="AT261" s="228" t="s">
        <v>130</v>
      </c>
      <c r="AU261" s="228" t="s">
        <v>82</v>
      </c>
      <c r="AY261" s="20" t="s">
        <v>128</v>
      </c>
      <c r="BE261" s="229">
        <f>IF(N261="základní",J261,0)</f>
        <v>0</v>
      </c>
      <c r="BF261" s="229">
        <f>IF(N261="snížená",J261,0)</f>
        <v>0</v>
      </c>
      <c r="BG261" s="229">
        <f>IF(N261="zákl. přenesená",J261,0)</f>
        <v>0</v>
      </c>
      <c r="BH261" s="229">
        <f>IF(N261="sníž. přenesená",J261,0)</f>
        <v>0</v>
      </c>
      <c r="BI261" s="229">
        <f>IF(N261="nulová",J261,0)</f>
        <v>0</v>
      </c>
      <c r="BJ261" s="20" t="s">
        <v>80</v>
      </c>
      <c r="BK261" s="229">
        <f>ROUND(I261*H261,2)</f>
        <v>0</v>
      </c>
      <c r="BL261" s="20" t="s">
        <v>134</v>
      </c>
      <c r="BM261" s="228" t="s">
        <v>401</v>
      </c>
    </row>
    <row r="262" s="2" customFormat="1">
      <c r="A262" s="41"/>
      <c r="B262" s="42"/>
      <c r="C262" s="43"/>
      <c r="D262" s="230" t="s">
        <v>136</v>
      </c>
      <c r="E262" s="43"/>
      <c r="F262" s="231" t="s">
        <v>402</v>
      </c>
      <c r="G262" s="43"/>
      <c r="H262" s="43"/>
      <c r="I262" s="232"/>
      <c r="J262" s="43"/>
      <c r="K262" s="43"/>
      <c r="L262" s="47"/>
      <c r="M262" s="233"/>
      <c r="N262" s="234"/>
      <c r="O262" s="87"/>
      <c r="P262" s="87"/>
      <c r="Q262" s="87"/>
      <c r="R262" s="87"/>
      <c r="S262" s="87"/>
      <c r="T262" s="88"/>
      <c r="U262" s="41"/>
      <c r="V262" s="41"/>
      <c r="W262" s="41"/>
      <c r="X262" s="41"/>
      <c r="Y262" s="41"/>
      <c r="Z262" s="41"/>
      <c r="AA262" s="41"/>
      <c r="AB262" s="41"/>
      <c r="AC262" s="41"/>
      <c r="AD262" s="41"/>
      <c r="AE262" s="41"/>
      <c r="AT262" s="20" t="s">
        <v>136</v>
      </c>
      <c r="AU262" s="20" t="s">
        <v>82</v>
      </c>
    </row>
    <row r="263" s="2" customFormat="1">
      <c r="A263" s="41"/>
      <c r="B263" s="42"/>
      <c r="C263" s="43"/>
      <c r="D263" s="235" t="s">
        <v>138</v>
      </c>
      <c r="E263" s="43"/>
      <c r="F263" s="236" t="s">
        <v>403</v>
      </c>
      <c r="G263" s="43"/>
      <c r="H263" s="43"/>
      <c r="I263" s="232"/>
      <c r="J263" s="43"/>
      <c r="K263" s="43"/>
      <c r="L263" s="47"/>
      <c r="M263" s="233"/>
      <c r="N263" s="234"/>
      <c r="O263" s="87"/>
      <c r="P263" s="87"/>
      <c r="Q263" s="87"/>
      <c r="R263" s="87"/>
      <c r="S263" s="87"/>
      <c r="T263" s="88"/>
      <c r="U263" s="41"/>
      <c r="V263" s="41"/>
      <c r="W263" s="41"/>
      <c r="X263" s="41"/>
      <c r="Y263" s="41"/>
      <c r="Z263" s="41"/>
      <c r="AA263" s="41"/>
      <c r="AB263" s="41"/>
      <c r="AC263" s="41"/>
      <c r="AD263" s="41"/>
      <c r="AE263" s="41"/>
      <c r="AT263" s="20" t="s">
        <v>138</v>
      </c>
      <c r="AU263" s="20" t="s">
        <v>82</v>
      </c>
    </row>
    <row r="264" s="13" customFormat="1">
      <c r="A264" s="13"/>
      <c r="B264" s="237"/>
      <c r="C264" s="238"/>
      <c r="D264" s="230" t="s">
        <v>140</v>
      </c>
      <c r="E264" s="239" t="s">
        <v>19</v>
      </c>
      <c r="F264" s="240" t="s">
        <v>272</v>
      </c>
      <c r="G264" s="238"/>
      <c r="H264" s="239" t="s">
        <v>19</v>
      </c>
      <c r="I264" s="241"/>
      <c r="J264" s="238"/>
      <c r="K264" s="238"/>
      <c r="L264" s="242"/>
      <c r="M264" s="243"/>
      <c r="N264" s="244"/>
      <c r="O264" s="244"/>
      <c r="P264" s="244"/>
      <c r="Q264" s="244"/>
      <c r="R264" s="244"/>
      <c r="S264" s="244"/>
      <c r="T264" s="245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T264" s="246" t="s">
        <v>140</v>
      </c>
      <c r="AU264" s="246" t="s">
        <v>82</v>
      </c>
      <c r="AV264" s="13" t="s">
        <v>80</v>
      </c>
      <c r="AW264" s="13" t="s">
        <v>33</v>
      </c>
      <c r="AX264" s="13" t="s">
        <v>72</v>
      </c>
      <c r="AY264" s="246" t="s">
        <v>128</v>
      </c>
    </row>
    <row r="265" s="14" customFormat="1">
      <c r="A265" s="14"/>
      <c r="B265" s="247"/>
      <c r="C265" s="248"/>
      <c r="D265" s="230" t="s">
        <v>140</v>
      </c>
      <c r="E265" s="249" t="s">
        <v>19</v>
      </c>
      <c r="F265" s="250" t="s">
        <v>391</v>
      </c>
      <c r="G265" s="248"/>
      <c r="H265" s="251">
        <v>742.38099999999997</v>
      </c>
      <c r="I265" s="252"/>
      <c r="J265" s="248"/>
      <c r="K265" s="248"/>
      <c r="L265" s="253"/>
      <c r="M265" s="254"/>
      <c r="N265" s="255"/>
      <c r="O265" s="255"/>
      <c r="P265" s="255"/>
      <c r="Q265" s="255"/>
      <c r="R265" s="255"/>
      <c r="S265" s="255"/>
      <c r="T265" s="256"/>
      <c r="U265" s="14"/>
      <c r="V265" s="14"/>
      <c r="W265" s="14"/>
      <c r="X265" s="14"/>
      <c r="Y265" s="14"/>
      <c r="Z265" s="14"/>
      <c r="AA265" s="14"/>
      <c r="AB265" s="14"/>
      <c r="AC265" s="14"/>
      <c r="AD265" s="14"/>
      <c r="AE265" s="14"/>
      <c r="AT265" s="257" t="s">
        <v>140</v>
      </c>
      <c r="AU265" s="257" t="s">
        <v>82</v>
      </c>
      <c r="AV265" s="14" t="s">
        <v>82</v>
      </c>
      <c r="AW265" s="14" t="s">
        <v>33</v>
      </c>
      <c r="AX265" s="14" t="s">
        <v>80</v>
      </c>
      <c r="AY265" s="257" t="s">
        <v>128</v>
      </c>
    </row>
    <row r="266" s="2" customFormat="1" ht="21.75" customHeight="1">
      <c r="A266" s="41"/>
      <c r="B266" s="42"/>
      <c r="C266" s="216" t="s">
        <v>404</v>
      </c>
      <c r="D266" s="216" t="s">
        <v>130</v>
      </c>
      <c r="E266" s="217" t="s">
        <v>405</v>
      </c>
      <c r="F266" s="218" t="s">
        <v>406</v>
      </c>
      <c r="G266" s="219" t="s">
        <v>133</v>
      </c>
      <c r="H266" s="220">
        <v>63.899999999999999</v>
      </c>
      <c r="I266" s="221"/>
      <c r="J266" s="222">
        <f>ROUND(I266*H266,2)</f>
        <v>0</v>
      </c>
      <c r="K266" s="223"/>
      <c r="L266" s="47"/>
      <c r="M266" s="224" t="s">
        <v>19</v>
      </c>
      <c r="N266" s="225" t="s">
        <v>43</v>
      </c>
      <c r="O266" s="87"/>
      <c r="P266" s="226">
        <f>O266*H266</f>
        <v>0</v>
      </c>
      <c r="Q266" s="226">
        <v>0</v>
      </c>
      <c r="R266" s="226">
        <f>Q266*H266</f>
        <v>0</v>
      </c>
      <c r="S266" s="226">
        <v>0</v>
      </c>
      <c r="T266" s="227">
        <f>S266*H266</f>
        <v>0</v>
      </c>
      <c r="U266" s="41"/>
      <c r="V266" s="41"/>
      <c r="W266" s="41"/>
      <c r="X266" s="41"/>
      <c r="Y266" s="41"/>
      <c r="Z266" s="41"/>
      <c r="AA266" s="41"/>
      <c r="AB266" s="41"/>
      <c r="AC266" s="41"/>
      <c r="AD266" s="41"/>
      <c r="AE266" s="41"/>
      <c r="AR266" s="228" t="s">
        <v>134</v>
      </c>
      <c r="AT266" s="228" t="s">
        <v>130</v>
      </c>
      <c r="AU266" s="228" t="s">
        <v>82</v>
      </c>
      <c r="AY266" s="20" t="s">
        <v>128</v>
      </c>
      <c r="BE266" s="229">
        <f>IF(N266="základní",J266,0)</f>
        <v>0</v>
      </c>
      <c r="BF266" s="229">
        <f>IF(N266="snížená",J266,0)</f>
        <v>0</v>
      </c>
      <c r="BG266" s="229">
        <f>IF(N266="zákl. přenesená",J266,0)</f>
        <v>0</v>
      </c>
      <c r="BH266" s="229">
        <f>IF(N266="sníž. přenesená",J266,0)</f>
        <v>0</v>
      </c>
      <c r="BI266" s="229">
        <f>IF(N266="nulová",J266,0)</f>
        <v>0</v>
      </c>
      <c r="BJ266" s="20" t="s">
        <v>80</v>
      </c>
      <c r="BK266" s="229">
        <f>ROUND(I266*H266,2)</f>
        <v>0</v>
      </c>
      <c r="BL266" s="20" t="s">
        <v>134</v>
      </c>
      <c r="BM266" s="228" t="s">
        <v>407</v>
      </c>
    </row>
    <row r="267" s="2" customFormat="1">
      <c r="A267" s="41"/>
      <c r="B267" s="42"/>
      <c r="C267" s="43"/>
      <c r="D267" s="230" t="s">
        <v>136</v>
      </c>
      <c r="E267" s="43"/>
      <c r="F267" s="231" t="s">
        <v>408</v>
      </c>
      <c r="G267" s="43"/>
      <c r="H267" s="43"/>
      <c r="I267" s="232"/>
      <c r="J267" s="43"/>
      <c r="K267" s="43"/>
      <c r="L267" s="47"/>
      <c r="M267" s="233"/>
      <c r="N267" s="234"/>
      <c r="O267" s="87"/>
      <c r="P267" s="87"/>
      <c r="Q267" s="87"/>
      <c r="R267" s="87"/>
      <c r="S267" s="87"/>
      <c r="T267" s="88"/>
      <c r="U267" s="41"/>
      <c r="V267" s="41"/>
      <c r="W267" s="41"/>
      <c r="X267" s="41"/>
      <c r="Y267" s="41"/>
      <c r="Z267" s="41"/>
      <c r="AA267" s="41"/>
      <c r="AB267" s="41"/>
      <c r="AC267" s="41"/>
      <c r="AD267" s="41"/>
      <c r="AE267" s="41"/>
      <c r="AT267" s="20" t="s">
        <v>136</v>
      </c>
      <c r="AU267" s="20" t="s">
        <v>82</v>
      </c>
    </row>
    <row r="268" s="2" customFormat="1">
      <c r="A268" s="41"/>
      <c r="B268" s="42"/>
      <c r="C268" s="43"/>
      <c r="D268" s="235" t="s">
        <v>138</v>
      </c>
      <c r="E268" s="43"/>
      <c r="F268" s="236" t="s">
        <v>409</v>
      </c>
      <c r="G268" s="43"/>
      <c r="H268" s="43"/>
      <c r="I268" s="232"/>
      <c r="J268" s="43"/>
      <c r="K268" s="43"/>
      <c r="L268" s="47"/>
      <c r="M268" s="233"/>
      <c r="N268" s="234"/>
      <c r="O268" s="87"/>
      <c r="P268" s="87"/>
      <c r="Q268" s="87"/>
      <c r="R268" s="87"/>
      <c r="S268" s="87"/>
      <c r="T268" s="88"/>
      <c r="U268" s="41"/>
      <c r="V268" s="41"/>
      <c r="W268" s="41"/>
      <c r="X268" s="41"/>
      <c r="Y268" s="41"/>
      <c r="Z268" s="41"/>
      <c r="AA268" s="41"/>
      <c r="AB268" s="41"/>
      <c r="AC268" s="41"/>
      <c r="AD268" s="41"/>
      <c r="AE268" s="41"/>
      <c r="AT268" s="20" t="s">
        <v>138</v>
      </c>
      <c r="AU268" s="20" t="s">
        <v>82</v>
      </c>
    </row>
    <row r="269" s="13" customFormat="1">
      <c r="A269" s="13"/>
      <c r="B269" s="237"/>
      <c r="C269" s="238"/>
      <c r="D269" s="230" t="s">
        <v>140</v>
      </c>
      <c r="E269" s="239" t="s">
        <v>19</v>
      </c>
      <c r="F269" s="240" t="s">
        <v>272</v>
      </c>
      <c r="G269" s="238"/>
      <c r="H269" s="239" t="s">
        <v>19</v>
      </c>
      <c r="I269" s="241"/>
      <c r="J269" s="238"/>
      <c r="K269" s="238"/>
      <c r="L269" s="242"/>
      <c r="M269" s="243"/>
      <c r="N269" s="244"/>
      <c r="O269" s="244"/>
      <c r="P269" s="244"/>
      <c r="Q269" s="244"/>
      <c r="R269" s="244"/>
      <c r="S269" s="244"/>
      <c r="T269" s="245"/>
      <c r="U269" s="13"/>
      <c r="V269" s="13"/>
      <c r="W269" s="13"/>
      <c r="X269" s="13"/>
      <c r="Y269" s="13"/>
      <c r="Z269" s="13"/>
      <c r="AA269" s="13"/>
      <c r="AB269" s="13"/>
      <c r="AC269" s="13"/>
      <c r="AD269" s="13"/>
      <c r="AE269" s="13"/>
      <c r="AT269" s="246" t="s">
        <v>140</v>
      </c>
      <c r="AU269" s="246" t="s">
        <v>82</v>
      </c>
      <c r="AV269" s="13" t="s">
        <v>80</v>
      </c>
      <c r="AW269" s="13" t="s">
        <v>33</v>
      </c>
      <c r="AX269" s="13" t="s">
        <v>72</v>
      </c>
      <c r="AY269" s="246" t="s">
        <v>128</v>
      </c>
    </row>
    <row r="270" s="14" customFormat="1">
      <c r="A270" s="14"/>
      <c r="B270" s="247"/>
      <c r="C270" s="248"/>
      <c r="D270" s="230" t="s">
        <v>140</v>
      </c>
      <c r="E270" s="249" t="s">
        <v>19</v>
      </c>
      <c r="F270" s="250" t="s">
        <v>410</v>
      </c>
      <c r="G270" s="248"/>
      <c r="H270" s="251">
        <v>46.5</v>
      </c>
      <c r="I270" s="252"/>
      <c r="J270" s="248"/>
      <c r="K270" s="248"/>
      <c r="L270" s="253"/>
      <c r="M270" s="254"/>
      <c r="N270" s="255"/>
      <c r="O270" s="255"/>
      <c r="P270" s="255"/>
      <c r="Q270" s="255"/>
      <c r="R270" s="255"/>
      <c r="S270" s="255"/>
      <c r="T270" s="256"/>
      <c r="U270" s="14"/>
      <c r="V270" s="14"/>
      <c r="W270" s="14"/>
      <c r="X270" s="14"/>
      <c r="Y270" s="14"/>
      <c r="Z270" s="14"/>
      <c r="AA270" s="14"/>
      <c r="AB270" s="14"/>
      <c r="AC270" s="14"/>
      <c r="AD270" s="14"/>
      <c r="AE270" s="14"/>
      <c r="AT270" s="257" t="s">
        <v>140</v>
      </c>
      <c r="AU270" s="257" t="s">
        <v>82</v>
      </c>
      <c r="AV270" s="14" t="s">
        <v>82</v>
      </c>
      <c r="AW270" s="14" t="s">
        <v>33</v>
      </c>
      <c r="AX270" s="14" t="s">
        <v>72</v>
      </c>
      <c r="AY270" s="257" t="s">
        <v>128</v>
      </c>
    </row>
    <row r="271" s="14" customFormat="1">
      <c r="A271" s="14"/>
      <c r="B271" s="247"/>
      <c r="C271" s="248"/>
      <c r="D271" s="230" t="s">
        <v>140</v>
      </c>
      <c r="E271" s="249" t="s">
        <v>19</v>
      </c>
      <c r="F271" s="250" t="s">
        <v>411</v>
      </c>
      <c r="G271" s="248"/>
      <c r="H271" s="251">
        <v>17.399999999999999</v>
      </c>
      <c r="I271" s="252"/>
      <c r="J271" s="248"/>
      <c r="K271" s="248"/>
      <c r="L271" s="253"/>
      <c r="M271" s="254"/>
      <c r="N271" s="255"/>
      <c r="O271" s="255"/>
      <c r="P271" s="255"/>
      <c r="Q271" s="255"/>
      <c r="R271" s="255"/>
      <c r="S271" s="255"/>
      <c r="T271" s="256"/>
      <c r="U271" s="14"/>
      <c r="V271" s="14"/>
      <c r="W271" s="14"/>
      <c r="X271" s="14"/>
      <c r="Y271" s="14"/>
      <c r="Z271" s="14"/>
      <c r="AA271" s="14"/>
      <c r="AB271" s="14"/>
      <c r="AC271" s="14"/>
      <c r="AD271" s="14"/>
      <c r="AE271" s="14"/>
      <c r="AT271" s="257" t="s">
        <v>140</v>
      </c>
      <c r="AU271" s="257" t="s">
        <v>82</v>
      </c>
      <c r="AV271" s="14" t="s">
        <v>82</v>
      </c>
      <c r="AW271" s="14" t="s">
        <v>33</v>
      </c>
      <c r="AX271" s="14" t="s">
        <v>72</v>
      </c>
      <c r="AY271" s="257" t="s">
        <v>128</v>
      </c>
    </row>
    <row r="272" s="16" customFormat="1">
      <c r="A272" s="16"/>
      <c r="B272" s="272"/>
      <c r="C272" s="273"/>
      <c r="D272" s="230" t="s">
        <v>140</v>
      </c>
      <c r="E272" s="274" t="s">
        <v>19</v>
      </c>
      <c r="F272" s="275" t="s">
        <v>224</v>
      </c>
      <c r="G272" s="273"/>
      <c r="H272" s="276">
        <v>63.899999999999999</v>
      </c>
      <c r="I272" s="277"/>
      <c r="J272" s="273"/>
      <c r="K272" s="273"/>
      <c r="L272" s="278"/>
      <c r="M272" s="279"/>
      <c r="N272" s="280"/>
      <c r="O272" s="280"/>
      <c r="P272" s="280"/>
      <c r="Q272" s="280"/>
      <c r="R272" s="280"/>
      <c r="S272" s="280"/>
      <c r="T272" s="281"/>
      <c r="U272" s="16"/>
      <c r="V272" s="16"/>
      <c r="W272" s="16"/>
      <c r="X272" s="16"/>
      <c r="Y272" s="16"/>
      <c r="Z272" s="16"/>
      <c r="AA272" s="16"/>
      <c r="AB272" s="16"/>
      <c r="AC272" s="16"/>
      <c r="AD272" s="16"/>
      <c r="AE272" s="16"/>
      <c r="AT272" s="282" t="s">
        <v>140</v>
      </c>
      <c r="AU272" s="282" t="s">
        <v>82</v>
      </c>
      <c r="AV272" s="16" t="s">
        <v>134</v>
      </c>
      <c r="AW272" s="16" t="s">
        <v>33</v>
      </c>
      <c r="AX272" s="16" t="s">
        <v>80</v>
      </c>
      <c r="AY272" s="282" t="s">
        <v>128</v>
      </c>
    </row>
    <row r="273" s="2" customFormat="1" ht="21.75" customHeight="1">
      <c r="A273" s="41"/>
      <c r="B273" s="42"/>
      <c r="C273" s="216" t="s">
        <v>412</v>
      </c>
      <c r="D273" s="216" t="s">
        <v>130</v>
      </c>
      <c r="E273" s="217" t="s">
        <v>413</v>
      </c>
      <c r="F273" s="218" t="s">
        <v>414</v>
      </c>
      <c r="G273" s="219" t="s">
        <v>133</v>
      </c>
      <c r="H273" s="220">
        <v>742.38099999999997</v>
      </c>
      <c r="I273" s="221"/>
      <c r="J273" s="222">
        <f>ROUND(I273*H273,2)</f>
        <v>0</v>
      </c>
      <c r="K273" s="223"/>
      <c r="L273" s="47"/>
      <c r="M273" s="224" t="s">
        <v>19</v>
      </c>
      <c r="N273" s="225" t="s">
        <v>43</v>
      </c>
      <c r="O273" s="87"/>
      <c r="P273" s="226">
        <f>O273*H273</f>
        <v>0</v>
      </c>
      <c r="Q273" s="226">
        <v>0</v>
      </c>
      <c r="R273" s="226">
        <f>Q273*H273</f>
        <v>0</v>
      </c>
      <c r="S273" s="226">
        <v>0</v>
      </c>
      <c r="T273" s="227">
        <f>S273*H273</f>
        <v>0</v>
      </c>
      <c r="U273" s="41"/>
      <c r="V273" s="41"/>
      <c r="W273" s="41"/>
      <c r="X273" s="41"/>
      <c r="Y273" s="41"/>
      <c r="Z273" s="41"/>
      <c r="AA273" s="41"/>
      <c r="AB273" s="41"/>
      <c r="AC273" s="41"/>
      <c r="AD273" s="41"/>
      <c r="AE273" s="41"/>
      <c r="AR273" s="228" t="s">
        <v>134</v>
      </c>
      <c r="AT273" s="228" t="s">
        <v>130</v>
      </c>
      <c r="AU273" s="228" t="s">
        <v>82</v>
      </c>
      <c r="AY273" s="20" t="s">
        <v>128</v>
      </c>
      <c r="BE273" s="229">
        <f>IF(N273="základní",J273,0)</f>
        <v>0</v>
      </c>
      <c r="BF273" s="229">
        <f>IF(N273="snížená",J273,0)</f>
        <v>0</v>
      </c>
      <c r="BG273" s="229">
        <f>IF(N273="zákl. přenesená",J273,0)</f>
        <v>0</v>
      </c>
      <c r="BH273" s="229">
        <f>IF(N273="sníž. přenesená",J273,0)</f>
        <v>0</v>
      </c>
      <c r="BI273" s="229">
        <f>IF(N273="nulová",J273,0)</f>
        <v>0</v>
      </c>
      <c r="BJ273" s="20" t="s">
        <v>80</v>
      </c>
      <c r="BK273" s="229">
        <f>ROUND(I273*H273,2)</f>
        <v>0</v>
      </c>
      <c r="BL273" s="20" t="s">
        <v>134</v>
      </c>
      <c r="BM273" s="228" t="s">
        <v>415</v>
      </c>
    </row>
    <row r="274" s="2" customFormat="1">
      <c r="A274" s="41"/>
      <c r="B274" s="42"/>
      <c r="C274" s="43"/>
      <c r="D274" s="230" t="s">
        <v>136</v>
      </c>
      <c r="E274" s="43"/>
      <c r="F274" s="231" t="s">
        <v>416</v>
      </c>
      <c r="G274" s="43"/>
      <c r="H274" s="43"/>
      <c r="I274" s="232"/>
      <c r="J274" s="43"/>
      <c r="K274" s="43"/>
      <c r="L274" s="47"/>
      <c r="M274" s="233"/>
      <c r="N274" s="234"/>
      <c r="O274" s="87"/>
      <c r="P274" s="87"/>
      <c r="Q274" s="87"/>
      <c r="R274" s="87"/>
      <c r="S274" s="87"/>
      <c r="T274" s="88"/>
      <c r="U274" s="41"/>
      <c r="V274" s="41"/>
      <c r="W274" s="41"/>
      <c r="X274" s="41"/>
      <c r="Y274" s="41"/>
      <c r="Z274" s="41"/>
      <c r="AA274" s="41"/>
      <c r="AB274" s="41"/>
      <c r="AC274" s="41"/>
      <c r="AD274" s="41"/>
      <c r="AE274" s="41"/>
      <c r="AT274" s="20" t="s">
        <v>136</v>
      </c>
      <c r="AU274" s="20" t="s">
        <v>82</v>
      </c>
    </row>
    <row r="275" s="2" customFormat="1">
      <c r="A275" s="41"/>
      <c r="B275" s="42"/>
      <c r="C275" s="43"/>
      <c r="D275" s="235" t="s">
        <v>138</v>
      </c>
      <c r="E275" s="43"/>
      <c r="F275" s="236" t="s">
        <v>417</v>
      </c>
      <c r="G275" s="43"/>
      <c r="H275" s="43"/>
      <c r="I275" s="232"/>
      <c r="J275" s="43"/>
      <c r="K275" s="43"/>
      <c r="L275" s="47"/>
      <c r="M275" s="233"/>
      <c r="N275" s="234"/>
      <c r="O275" s="87"/>
      <c r="P275" s="87"/>
      <c r="Q275" s="87"/>
      <c r="R275" s="87"/>
      <c r="S275" s="87"/>
      <c r="T275" s="88"/>
      <c r="U275" s="41"/>
      <c r="V275" s="41"/>
      <c r="W275" s="41"/>
      <c r="X275" s="41"/>
      <c r="Y275" s="41"/>
      <c r="Z275" s="41"/>
      <c r="AA275" s="41"/>
      <c r="AB275" s="41"/>
      <c r="AC275" s="41"/>
      <c r="AD275" s="41"/>
      <c r="AE275" s="41"/>
      <c r="AT275" s="20" t="s">
        <v>138</v>
      </c>
      <c r="AU275" s="20" t="s">
        <v>82</v>
      </c>
    </row>
    <row r="276" s="13" customFormat="1">
      <c r="A276" s="13"/>
      <c r="B276" s="237"/>
      <c r="C276" s="238"/>
      <c r="D276" s="230" t="s">
        <v>140</v>
      </c>
      <c r="E276" s="239" t="s">
        <v>19</v>
      </c>
      <c r="F276" s="240" t="s">
        <v>272</v>
      </c>
      <c r="G276" s="238"/>
      <c r="H276" s="239" t="s">
        <v>19</v>
      </c>
      <c r="I276" s="241"/>
      <c r="J276" s="238"/>
      <c r="K276" s="238"/>
      <c r="L276" s="242"/>
      <c r="M276" s="243"/>
      <c r="N276" s="244"/>
      <c r="O276" s="244"/>
      <c r="P276" s="244"/>
      <c r="Q276" s="244"/>
      <c r="R276" s="244"/>
      <c r="S276" s="244"/>
      <c r="T276" s="245"/>
      <c r="U276" s="13"/>
      <c r="V276" s="13"/>
      <c r="W276" s="13"/>
      <c r="X276" s="13"/>
      <c r="Y276" s="13"/>
      <c r="Z276" s="13"/>
      <c r="AA276" s="13"/>
      <c r="AB276" s="13"/>
      <c r="AC276" s="13"/>
      <c r="AD276" s="13"/>
      <c r="AE276" s="13"/>
      <c r="AT276" s="246" t="s">
        <v>140</v>
      </c>
      <c r="AU276" s="246" t="s">
        <v>82</v>
      </c>
      <c r="AV276" s="13" t="s">
        <v>80</v>
      </c>
      <c r="AW276" s="13" t="s">
        <v>33</v>
      </c>
      <c r="AX276" s="13" t="s">
        <v>72</v>
      </c>
      <c r="AY276" s="246" t="s">
        <v>128</v>
      </c>
    </row>
    <row r="277" s="14" customFormat="1">
      <c r="A277" s="14"/>
      <c r="B277" s="247"/>
      <c r="C277" s="248"/>
      <c r="D277" s="230" t="s">
        <v>140</v>
      </c>
      <c r="E277" s="249" t="s">
        <v>19</v>
      </c>
      <c r="F277" s="250" t="s">
        <v>391</v>
      </c>
      <c r="G277" s="248"/>
      <c r="H277" s="251">
        <v>742.38099999999997</v>
      </c>
      <c r="I277" s="252"/>
      <c r="J277" s="248"/>
      <c r="K277" s="248"/>
      <c r="L277" s="253"/>
      <c r="M277" s="254"/>
      <c r="N277" s="255"/>
      <c r="O277" s="255"/>
      <c r="P277" s="255"/>
      <c r="Q277" s="255"/>
      <c r="R277" s="255"/>
      <c r="S277" s="255"/>
      <c r="T277" s="256"/>
      <c r="U277" s="14"/>
      <c r="V277" s="14"/>
      <c r="W277" s="14"/>
      <c r="X277" s="14"/>
      <c r="Y277" s="14"/>
      <c r="Z277" s="14"/>
      <c r="AA277" s="14"/>
      <c r="AB277" s="14"/>
      <c r="AC277" s="14"/>
      <c r="AD277" s="14"/>
      <c r="AE277" s="14"/>
      <c r="AT277" s="257" t="s">
        <v>140</v>
      </c>
      <c r="AU277" s="257" t="s">
        <v>82</v>
      </c>
      <c r="AV277" s="14" t="s">
        <v>82</v>
      </c>
      <c r="AW277" s="14" t="s">
        <v>33</v>
      </c>
      <c r="AX277" s="14" t="s">
        <v>80</v>
      </c>
      <c r="AY277" s="257" t="s">
        <v>128</v>
      </c>
    </row>
    <row r="278" s="2" customFormat="1" ht="24.15" customHeight="1">
      <c r="A278" s="41"/>
      <c r="B278" s="42"/>
      <c r="C278" s="216" t="s">
        <v>418</v>
      </c>
      <c r="D278" s="216" t="s">
        <v>130</v>
      </c>
      <c r="E278" s="217" t="s">
        <v>419</v>
      </c>
      <c r="F278" s="218" t="s">
        <v>420</v>
      </c>
      <c r="G278" s="219" t="s">
        <v>133</v>
      </c>
      <c r="H278" s="220">
        <v>742.38099999999997</v>
      </c>
      <c r="I278" s="221"/>
      <c r="J278" s="222">
        <f>ROUND(I278*H278,2)</f>
        <v>0</v>
      </c>
      <c r="K278" s="223"/>
      <c r="L278" s="47"/>
      <c r="M278" s="224" t="s">
        <v>19</v>
      </c>
      <c r="N278" s="225" t="s">
        <v>43</v>
      </c>
      <c r="O278" s="87"/>
      <c r="P278" s="226">
        <f>O278*H278</f>
        <v>0</v>
      </c>
      <c r="Q278" s="226">
        <v>0</v>
      </c>
      <c r="R278" s="226">
        <f>Q278*H278</f>
        <v>0</v>
      </c>
      <c r="S278" s="226">
        <v>0</v>
      </c>
      <c r="T278" s="227">
        <f>S278*H278</f>
        <v>0</v>
      </c>
      <c r="U278" s="41"/>
      <c r="V278" s="41"/>
      <c r="W278" s="41"/>
      <c r="X278" s="41"/>
      <c r="Y278" s="41"/>
      <c r="Z278" s="41"/>
      <c r="AA278" s="41"/>
      <c r="AB278" s="41"/>
      <c r="AC278" s="41"/>
      <c r="AD278" s="41"/>
      <c r="AE278" s="41"/>
      <c r="AR278" s="228" t="s">
        <v>134</v>
      </c>
      <c r="AT278" s="228" t="s">
        <v>130</v>
      </c>
      <c r="AU278" s="228" t="s">
        <v>82</v>
      </c>
      <c r="AY278" s="20" t="s">
        <v>128</v>
      </c>
      <c r="BE278" s="229">
        <f>IF(N278="základní",J278,0)</f>
        <v>0</v>
      </c>
      <c r="BF278" s="229">
        <f>IF(N278="snížená",J278,0)</f>
        <v>0</v>
      </c>
      <c r="BG278" s="229">
        <f>IF(N278="zákl. přenesená",J278,0)</f>
        <v>0</v>
      </c>
      <c r="BH278" s="229">
        <f>IF(N278="sníž. přenesená",J278,0)</f>
        <v>0</v>
      </c>
      <c r="BI278" s="229">
        <f>IF(N278="nulová",J278,0)</f>
        <v>0</v>
      </c>
      <c r="BJ278" s="20" t="s">
        <v>80</v>
      </c>
      <c r="BK278" s="229">
        <f>ROUND(I278*H278,2)</f>
        <v>0</v>
      </c>
      <c r="BL278" s="20" t="s">
        <v>134</v>
      </c>
      <c r="BM278" s="228" t="s">
        <v>421</v>
      </c>
    </row>
    <row r="279" s="2" customFormat="1">
      <c r="A279" s="41"/>
      <c r="B279" s="42"/>
      <c r="C279" s="43"/>
      <c r="D279" s="230" t="s">
        <v>136</v>
      </c>
      <c r="E279" s="43"/>
      <c r="F279" s="231" t="s">
        <v>422</v>
      </c>
      <c r="G279" s="43"/>
      <c r="H279" s="43"/>
      <c r="I279" s="232"/>
      <c r="J279" s="43"/>
      <c r="K279" s="43"/>
      <c r="L279" s="47"/>
      <c r="M279" s="233"/>
      <c r="N279" s="234"/>
      <c r="O279" s="87"/>
      <c r="P279" s="87"/>
      <c r="Q279" s="87"/>
      <c r="R279" s="87"/>
      <c r="S279" s="87"/>
      <c r="T279" s="88"/>
      <c r="U279" s="41"/>
      <c r="V279" s="41"/>
      <c r="W279" s="41"/>
      <c r="X279" s="41"/>
      <c r="Y279" s="41"/>
      <c r="Z279" s="41"/>
      <c r="AA279" s="41"/>
      <c r="AB279" s="41"/>
      <c r="AC279" s="41"/>
      <c r="AD279" s="41"/>
      <c r="AE279" s="41"/>
      <c r="AT279" s="20" t="s">
        <v>136</v>
      </c>
      <c r="AU279" s="20" t="s">
        <v>82</v>
      </c>
    </row>
    <row r="280" s="2" customFormat="1">
      <c r="A280" s="41"/>
      <c r="B280" s="42"/>
      <c r="C280" s="43"/>
      <c r="D280" s="235" t="s">
        <v>138</v>
      </c>
      <c r="E280" s="43"/>
      <c r="F280" s="236" t="s">
        <v>423</v>
      </c>
      <c r="G280" s="43"/>
      <c r="H280" s="43"/>
      <c r="I280" s="232"/>
      <c r="J280" s="43"/>
      <c r="K280" s="43"/>
      <c r="L280" s="47"/>
      <c r="M280" s="233"/>
      <c r="N280" s="234"/>
      <c r="O280" s="87"/>
      <c r="P280" s="87"/>
      <c r="Q280" s="87"/>
      <c r="R280" s="87"/>
      <c r="S280" s="87"/>
      <c r="T280" s="88"/>
      <c r="U280" s="41"/>
      <c r="V280" s="41"/>
      <c r="W280" s="41"/>
      <c r="X280" s="41"/>
      <c r="Y280" s="41"/>
      <c r="Z280" s="41"/>
      <c r="AA280" s="41"/>
      <c r="AB280" s="41"/>
      <c r="AC280" s="41"/>
      <c r="AD280" s="41"/>
      <c r="AE280" s="41"/>
      <c r="AT280" s="20" t="s">
        <v>138</v>
      </c>
      <c r="AU280" s="20" t="s">
        <v>82</v>
      </c>
    </row>
    <row r="281" s="13" customFormat="1">
      <c r="A281" s="13"/>
      <c r="B281" s="237"/>
      <c r="C281" s="238"/>
      <c r="D281" s="230" t="s">
        <v>140</v>
      </c>
      <c r="E281" s="239" t="s">
        <v>19</v>
      </c>
      <c r="F281" s="240" t="s">
        <v>272</v>
      </c>
      <c r="G281" s="238"/>
      <c r="H281" s="239" t="s">
        <v>19</v>
      </c>
      <c r="I281" s="241"/>
      <c r="J281" s="238"/>
      <c r="K281" s="238"/>
      <c r="L281" s="242"/>
      <c r="M281" s="243"/>
      <c r="N281" s="244"/>
      <c r="O281" s="244"/>
      <c r="P281" s="244"/>
      <c r="Q281" s="244"/>
      <c r="R281" s="244"/>
      <c r="S281" s="244"/>
      <c r="T281" s="245"/>
      <c r="U281" s="13"/>
      <c r="V281" s="13"/>
      <c r="W281" s="13"/>
      <c r="X281" s="13"/>
      <c r="Y281" s="13"/>
      <c r="Z281" s="13"/>
      <c r="AA281" s="13"/>
      <c r="AB281" s="13"/>
      <c r="AC281" s="13"/>
      <c r="AD281" s="13"/>
      <c r="AE281" s="13"/>
      <c r="AT281" s="246" t="s">
        <v>140</v>
      </c>
      <c r="AU281" s="246" t="s">
        <v>82</v>
      </c>
      <c r="AV281" s="13" t="s">
        <v>80</v>
      </c>
      <c r="AW281" s="13" t="s">
        <v>33</v>
      </c>
      <c r="AX281" s="13" t="s">
        <v>72</v>
      </c>
      <c r="AY281" s="246" t="s">
        <v>128</v>
      </c>
    </row>
    <row r="282" s="14" customFormat="1">
      <c r="A282" s="14"/>
      <c r="B282" s="247"/>
      <c r="C282" s="248"/>
      <c r="D282" s="230" t="s">
        <v>140</v>
      </c>
      <c r="E282" s="249" t="s">
        <v>19</v>
      </c>
      <c r="F282" s="250" t="s">
        <v>391</v>
      </c>
      <c r="G282" s="248"/>
      <c r="H282" s="251">
        <v>742.38099999999997</v>
      </c>
      <c r="I282" s="252"/>
      <c r="J282" s="248"/>
      <c r="K282" s="248"/>
      <c r="L282" s="253"/>
      <c r="M282" s="254"/>
      <c r="N282" s="255"/>
      <c r="O282" s="255"/>
      <c r="P282" s="255"/>
      <c r="Q282" s="255"/>
      <c r="R282" s="255"/>
      <c r="S282" s="255"/>
      <c r="T282" s="256"/>
      <c r="U282" s="14"/>
      <c r="V282" s="14"/>
      <c r="W282" s="14"/>
      <c r="X282" s="14"/>
      <c r="Y282" s="14"/>
      <c r="Z282" s="14"/>
      <c r="AA282" s="14"/>
      <c r="AB282" s="14"/>
      <c r="AC282" s="14"/>
      <c r="AD282" s="14"/>
      <c r="AE282" s="14"/>
      <c r="AT282" s="257" t="s">
        <v>140</v>
      </c>
      <c r="AU282" s="257" t="s">
        <v>82</v>
      </c>
      <c r="AV282" s="14" t="s">
        <v>82</v>
      </c>
      <c r="AW282" s="14" t="s">
        <v>33</v>
      </c>
      <c r="AX282" s="14" t="s">
        <v>80</v>
      </c>
      <c r="AY282" s="257" t="s">
        <v>128</v>
      </c>
    </row>
    <row r="283" s="2" customFormat="1" ht="24.15" customHeight="1">
      <c r="A283" s="41"/>
      <c r="B283" s="42"/>
      <c r="C283" s="216" t="s">
        <v>424</v>
      </c>
      <c r="D283" s="216" t="s">
        <v>130</v>
      </c>
      <c r="E283" s="217" t="s">
        <v>425</v>
      </c>
      <c r="F283" s="218" t="s">
        <v>426</v>
      </c>
      <c r="G283" s="219" t="s">
        <v>133</v>
      </c>
      <c r="H283" s="220">
        <v>742.38099999999997</v>
      </c>
      <c r="I283" s="221"/>
      <c r="J283" s="222">
        <f>ROUND(I283*H283,2)</f>
        <v>0</v>
      </c>
      <c r="K283" s="223"/>
      <c r="L283" s="47"/>
      <c r="M283" s="224" t="s">
        <v>19</v>
      </c>
      <c r="N283" s="225" t="s">
        <v>43</v>
      </c>
      <c r="O283" s="87"/>
      <c r="P283" s="226">
        <f>O283*H283</f>
        <v>0</v>
      </c>
      <c r="Q283" s="226">
        <v>0</v>
      </c>
      <c r="R283" s="226">
        <f>Q283*H283</f>
        <v>0</v>
      </c>
      <c r="S283" s="226">
        <v>0</v>
      </c>
      <c r="T283" s="227">
        <f>S283*H283</f>
        <v>0</v>
      </c>
      <c r="U283" s="41"/>
      <c r="V283" s="41"/>
      <c r="W283" s="41"/>
      <c r="X283" s="41"/>
      <c r="Y283" s="41"/>
      <c r="Z283" s="41"/>
      <c r="AA283" s="41"/>
      <c r="AB283" s="41"/>
      <c r="AC283" s="41"/>
      <c r="AD283" s="41"/>
      <c r="AE283" s="41"/>
      <c r="AR283" s="228" t="s">
        <v>134</v>
      </c>
      <c r="AT283" s="228" t="s">
        <v>130</v>
      </c>
      <c r="AU283" s="228" t="s">
        <v>82</v>
      </c>
      <c r="AY283" s="20" t="s">
        <v>128</v>
      </c>
      <c r="BE283" s="229">
        <f>IF(N283="základní",J283,0)</f>
        <v>0</v>
      </c>
      <c r="BF283" s="229">
        <f>IF(N283="snížená",J283,0)</f>
        <v>0</v>
      </c>
      <c r="BG283" s="229">
        <f>IF(N283="zákl. přenesená",J283,0)</f>
        <v>0</v>
      </c>
      <c r="BH283" s="229">
        <f>IF(N283="sníž. přenesená",J283,0)</f>
        <v>0</v>
      </c>
      <c r="BI283" s="229">
        <f>IF(N283="nulová",J283,0)</f>
        <v>0</v>
      </c>
      <c r="BJ283" s="20" t="s">
        <v>80</v>
      </c>
      <c r="BK283" s="229">
        <f>ROUND(I283*H283,2)</f>
        <v>0</v>
      </c>
      <c r="BL283" s="20" t="s">
        <v>134</v>
      </c>
      <c r="BM283" s="228" t="s">
        <v>427</v>
      </c>
    </row>
    <row r="284" s="2" customFormat="1">
      <c r="A284" s="41"/>
      <c r="B284" s="42"/>
      <c r="C284" s="43"/>
      <c r="D284" s="230" t="s">
        <v>136</v>
      </c>
      <c r="E284" s="43"/>
      <c r="F284" s="231" t="s">
        <v>428</v>
      </c>
      <c r="G284" s="43"/>
      <c r="H284" s="43"/>
      <c r="I284" s="232"/>
      <c r="J284" s="43"/>
      <c r="K284" s="43"/>
      <c r="L284" s="47"/>
      <c r="M284" s="233"/>
      <c r="N284" s="234"/>
      <c r="O284" s="87"/>
      <c r="P284" s="87"/>
      <c r="Q284" s="87"/>
      <c r="R284" s="87"/>
      <c r="S284" s="87"/>
      <c r="T284" s="88"/>
      <c r="U284" s="41"/>
      <c r="V284" s="41"/>
      <c r="W284" s="41"/>
      <c r="X284" s="41"/>
      <c r="Y284" s="41"/>
      <c r="Z284" s="41"/>
      <c r="AA284" s="41"/>
      <c r="AB284" s="41"/>
      <c r="AC284" s="41"/>
      <c r="AD284" s="41"/>
      <c r="AE284" s="41"/>
      <c r="AT284" s="20" t="s">
        <v>136</v>
      </c>
      <c r="AU284" s="20" t="s">
        <v>82</v>
      </c>
    </row>
    <row r="285" s="2" customFormat="1">
      <c r="A285" s="41"/>
      <c r="B285" s="42"/>
      <c r="C285" s="43"/>
      <c r="D285" s="235" t="s">
        <v>138</v>
      </c>
      <c r="E285" s="43"/>
      <c r="F285" s="236" t="s">
        <v>429</v>
      </c>
      <c r="G285" s="43"/>
      <c r="H285" s="43"/>
      <c r="I285" s="232"/>
      <c r="J285" s="43"/>
      <c r="K285" s="43"/>
      <c r="L285" s="47"/>
      <c r="M285" s="233"/>
      <c r="N285" s="234"/>
      <c r="O285" s="87"/>
      <c r="P285" s="87"/>
      <c r="Q285" s="87"/>
      <c r="R285" s="87"/>
      <c r="S285" s="87"/>
      <c r="T285" s="88"/>
      <c r="U285" s="41"/>
      <c r="V285" s="41"/>
      <c r="W285" s="41"/>
      <c r="X285" s="41"/>
      <c r="Y285" s="41"/>
      <c r="Z285" s="41"/>
      <c r="AA285" s="41"/>
      <c r="AB285" s="41"/>
      <c r="AC285" s="41"/>
      <c r="AD285" s="41"/>
      <c r="AE285" s="41"/>
      <c r="AT285" s="20" t="s">
        <v>138</v>
      </c>
      <c r="AU285" s="20" t="s">
        <v>82</v>
      </c>
    </row>
    <row r="286" s="13" customFormat="1">
      <c r="A286" s="13"/>
      <c r="B286" s="237"/>
      <c r="C286" s="238"/>
      <c r="D286" s="230" t="s">
        <v>140</v>
      </c>
      <c r="E286" s="239" t="s">
        <v>19</v>
      </c>
      <c r="F286" s="240" t="s">
        <v>272</v>
      </c>
      <c r="G286" s="238"/>
      <c r="H286" s="239" t="s">
        <v>19</v>
      </c>
      <c r="I286" s="241"/>
      <c r="J286" s="238"/>
      <c r="K286" s="238"/>
      <c r="L286" s="242"/>
      <c r="M286" s="243"/>
      <c r="N286" s="244"/>
      <c r="O286" s="244"/>
      <c r="P286" s="244"/>
      <c r="Q286" s="244"/>
      <c r="R286" s="244"/>
      <c r="S286" s="244"/>
      <c r="T286" s="245"/>
      <c r="U286" s="13"/>
      <c r="V286" s="13"/>
      <c r="W286" s="13"/>
      <c r="X286" s="13"/>
      <c r="Y286" s="13"/>
      <c r="Z286" s="13"/>
      <c r="AA286" s="13"/>
      <c r="AB286" s="13"/>
      <c r="AC286" s="13"/>
      <c r="AD286" s="13"/>
      <c r="AE286" s="13"/>
      <c r="AT286" s="246" t="s">
        <v>140</v>
      </c>
      <c r="AU286" s="246" t="s">
        <v>82</v>
      </c>
      <c r="AV286" s="13" t="s">
        <v>80</v>
      </c>
      <c r="AW286" s="13" t="s">
        <v>33</v>
      </c>
      <c r="AX286" s="13" t="s">
        <v>72</v>
      </c>
      <c r="AY286" s="246" t="s">
        <v>128</v>
      </c>
    </row>
    <row r="287" s="14" customFormat="1">
      <c r="A287" s="14"/>
      <c r="B287" s="247"/>
      <c r="C287" s="248"/>
      <c r="D287" s="230" t="s">
        <v>140</v>
      </c>
      <c r="E287" s="249" t="s">
        <v>19</v>
      </c>
      <c r="F287" s="250" t="s">
        <v>391</v>
      </c>
      <c r="G287" s="248"/>
      <c r="H287" s="251">
        <v>742.38099999999997</v>
      </c>
      <c r="I287" s="252"/>
      <c r="J287" s="248"/>
      <c r="K287" s="248"/>
      <c r="L287" s="253"/>
      <c r="M287" s="254"/>
      <c r="N287" s="255"/>
      <c r="O287" s="255"/>
      <c r="P287" s="255"/>
      <c r="Q287" s="255"/>
      <c r="R287" s="255"/>
      <c r="S287" s="255"/>
      <c r="T287" s="256"/>
      <c r="U287" s="14"/>
      <c r="V287" s="14"/>
      <c r="W287" s="14"/>
      <c r="X287" s="14"/>
      <c r="Y287" s="14"/>
      <c r="Z287" s="14"/>
      <c r="AA287" s="14"/>
      <c r="AB287" s="14"/>
      <c r="AC287" s="14"/>
      <c r="AD287" s="14"/>
      <c r="AE287" s="14"/>
      <c r="AT287" s="257" t="s">
        <v>140</v>
      </c>
      <c r="AU287" s="257" t="s">
        <v>82</v>
      </c>
      <c r="AV287" s="14" t="s">
        <v>82</v>
      </c>
      <c r="AW287" s="14" t="s">
        <v>33</v>
      </c>
      <c r="AX287" s="14" t="s">
        <v>80</v>
      </c>
      <c r="AY287" s="257" t="s">
        <v>128</v>
      </c>
    </row>
    <row r="288" s="2" customFormat="1" ht="33" customHeight="1">
      <c r="A288" s="41"/>
      <c r="B288" s="42"/>
      <c r="C288" s="216" t="s">
        <v>430</v>
      </c>
      <c r="D288" s="216" t="s">
        <v>130</v>
      </c>
      <c r="E288" s="217" t="s">
        <v>431</v>
      </c>
      <c r="F288" s="218" t="s">
        <v>432</v>
      </c>
      <c r="G288" s="219" t="s">
        <v>133</v>
      </c>
      <c r="H288" s="220">
        <v>742.38099999999997</v>
      </c>
      <c r="I288" s="221"/>
      <c r="J288" s="222">
        <f>ROUND(I288*H288,2)</f>
        <v>0</v>
      </c>
      <c r="K288" s="223"/>
      <c r="L288" s="47"/>
      <c r="M288" s="224" t="s">
        <v>19</v>
      </c>
      <c r="N288" s="225" t="s">
        <v>43</v>
      </c>
      <c r="O288" s="87"/>
      <c r="P288" s="226">
        <f>O288*H288</f>
        <v>0</v>
      </c>
      <c r="Q288" s="226">
        <v>0.015400000000000001</v>
      </c>
      <c r="R288" s="226">
        <f>Q288*H288</f>
        <v>11.4326674</v>
      </c>
      <c r="S288" s="226">
        <v>0</v>
      </c>
      <c r="T288" s="227">
        <f>S288*H288</f>
        <v>0</v>
      </c>
      <c r="U288" s="41"/>
      <c r="V288" s="41"/>
      <c r="W288" s="41"/>
      <c r="X288" s="41"/>
      <c r="Y288" s="41"/>
      <c r="Z288" s="41"/>
      <c r="AA288" s="41"/>
      <c r="AB288" s="41"/>
      <c r="AC288" s="41"/>
      <c r="AD288" s="41"/>
      <c r="AE288" s="41"/>
      <c r="AR288" s="228" t="s">
        <v>134</v>
      </c>
      <c r="AT288" s="228" t="s">
        <v>130</v>
      </c>
      <c r="AU288" s="228" t="s">
        <v>82</v>
      </c>
      <c r="AY288" s="20" t="s">
        <v>128</v>
      </c>
      <c r="BE288" s="229">
        <f>IF(N288="základní",J288,0)</f>
        <v>0</v>
      </c>
      <c r="BF288" s="229">
        <f>IF(N288="snížená",J288,0)</f>
        <v>0</v>
      </c>
      <c r="BG288" s="229">
        <f>IF(N288="zákl. přenesená",J288,0)</f>
        <v>0</v>
      </c>
      <c r="BH288" s="229">
        <f>IF(N288="sníž. přenesená",J288,0)</f>
        <v>0</v>
      </c>
      <c r="BI288" s="229">
        <f>IF(N288="nulová",J288,0)</f>
        <v>0</v>
      </c>
      <c r="BJ288" s="20" t="s">
        <v>80</v>
      </c>
      <c r="BK288" s="229">
        <f>ROUND(I288*H288,2)</f>
        <v>0</v>
      </c>
      <c r="BL288" s="20" t="s">
        <v>134</v>
      </c>
      <c r="BM288" s="228" t="s">
        <v>433</v>
      </c>
    </row>
    <row r="289" s="2" customFormat="1">
      <c r="A289" s="41"/>
      <c r="B289" s="42"/>
      <c r="C289" s="43"/>
      <c r="D289" s="230" t="s">
        <v>136</v>
      </c>
      <c r="E289" s="43"/>
      <c r="F289" s="231" t="s">
        <v>434</v>
      </c>
      <c r="G289" s="43"/>
      <c r="H289" s="43"/>
      <c r="I289" s="232"/>
      <c r="J289" s="43"/>
      <c r="K289" s="43"/>
      <c r="L289" s="47"/>
      <c r="M289" s="233"/>
      <c r="N289" s="234"/>
      <c r="O289" s="87"/>
      <c r="P289" s="87"/>
      <c r="Q289" s="87"/>
      <c r="R289" s="87"/>
      <c r="S289" s="87"/>
      <c r="T289" s="88"/>
      <c r="U289" s="41"/>
      <c r="V289" s="41"/>
      <c r="W289" s="41"/>
      <c r="X289" s="41"/>
      <c r="Y289" s="41"/>
      <c r="Z289" s="41"/>
      <c r="AA289" s="41"/>
      <c r="AB289" s="41"/>
      <c r="AC289" s="41"/>
      <c r="AD289" s="41"/>
      <c r="AE289" s="41"/>
      <c r="AT289" s="20" t="s">
        <v>136</v>
      </c>
      <c r="AU289" s="20" t="s">
        <v>82</v>
      </c>
    </row>
    <row r="290" s="2" customFormat="1">
      <c r="A290" s="41"/>
      <c r="B290" s="42"/>
      <c r="C290" s="43"/>
      <c r="D290" s="235" t="s">
        <v>138</v>
      </c>
      <c r="E290" s="43"/>
      <c r="F290" s="236" t="s">
        <v>435</v>
      </c>
      <c r="G290" s="43"/>
      <c r="H290" s="43"/>
      <c r="I290" s="232"/>
      <c r="J290" s="43"/>
      <c r="K290" s="43"/>
      <c r="L290" s="47"/>
      <c r="M290" s="233"/>
      <c r="N290" s="234"/>
      <c r="O290" s="87"/>
      <c r="P290" s="87"/>
      <c r="Q290" s="87"/>
      <c r="R290" s="87"/>
      <c r="S290" s="87"/>
      <c r="T290" s="88"/>
      <c r="U290" s="41"/>
      <c r="V290" s="41"/>
      <c r="W290" s="41"/>
      <c r="X290" s="41"/>
      <c r="Y290" s="41"/>
      <c r="Z290" s="41"/>
      <c r="AA290" s="41"/>
      <c r="AB290" s="41"/>
      <c r="AC290" s="41"/>
      <c r="AD290" s="41"/>
      <c r="AE290" s="41"/>
      <c r="AT290" s="20" t="s">
        <v>138</v>
      </c>
      <c r="AU290" s="20" t="s">
        <v>82</v>
      </c>
    </row>
    <row r="291" s="13" customFormat="1">
      <c r="A291" s="13"/>
      <c r="B291" s="237"/>
      <c r="C291" s="238"/>
      <c r="D291" s="230" t="s">
        <v>140</v>
      </c>
      <c r="E291" s="239" t="s">
        <v>19</v>
      </c>
      <c r="F291" s="240" t="s">
        <v>272</v>
      </c>
      <c r="G291" s="238"/>
      <c r="H291" s="239" t="s">
        <v>19</v>
      </c>
      <c r="I291" s="241"/>
      <c r="J291" s="238"/>
      <c r="K291" s="238"/>
      <c r="L291" s="242"/>
      <c r="M291" s="243"/>
      <c r="N291" s="244"/>
      <c r="O291" s="244"/>
      <c r="P291" s="244"/>
      <c r="Q291" s="244"/>
      <c r="R291" s="244"/>
      <c r="S291" s="244"/>
      <c r="T291" s="245"/>
      <c r="U291" s="13"/>
      <c r="V291" s="13"/>
      <c r="W291" s="13"/>
      <c r="X291" s="13"/>
      <c r="Y291" s="13"/>
      <c r="Z291" s="13"/>
      <c r="AA291" s="13"/>
      <c r="AB291" s="13"/>
      <c r="AC291" s="13"/>
      <c r="AD291" s="13"/>
      <c r="AE291" s="13"/>
      <c r="AT291" s="246" t="s">
        <v>140</v>
      </c>
      <c r="AU291" s="246" t="s">
        <v>82</v>
      </c>
      <c r="AV291" s="13" t="s">
        <v>80</v>
      </c>
      <c r="AW291" s="13" t="s">
        <v>33</v>
      </c>
      <c r="AX291" s="13" t="s">
        <v>72</v>
      </c>
      <c r="AY291" s="246" t="s">
        <v>128</v>
      </c>
    </row>
    <row r="292" s="14" customFormat="1">
      <c r="A292" s="14"/>
      <c r="B292" s="247"/>
      <c r="C292" s="248"/>
      <c r="D292" s="230" t="s">
        <v>140</v>
      </c>
      <c r="E292" s="249" t="s">
        <v>19</v>
      </c>
      <c r="F292" s="250" t="s">
        <v>391</v>
      </c>
      <c r="G292" s="248"/>
      <c r="H292" s="251">
        <v>742.38099999999997</v>
      </c>
      <c r="I292" s="252"/>
      <c r="J292" s="248"/>
      <c r="K292" s="248"/>
      <c r="L292" s="253"/>
      <c r="M292" s="254"/>
      <c r="N292" s="255"/>
      <c r="O292" s="255"/>
      <c r="P292" s="255"/>
      <c r="Q292" s="255"/>
      <c r="R292" s="255"/>
      <c r="S292" s="255"/>
      <c r="T292" s="256"/>
      <c r="U292" s="14"/>
      <c r="V292" s="14"/>
      <c r="W292" s="14"/>
      <c r="X292" s="14"/>
      <c r="Y292" s="14"/>
      <c r="Z292" s="14"/>
      <c r="AA292" s="14"/>
      <c r="AB292" s="14"/>
      <c r="AC292" s="14"/>
      <c r="AD292" s="14"/>
      <c r="AE292" s="14"/>
      <c r="AT292" s="257" t="s">
        <v>140</v>
      </c>
      <c r="AU292" s="257" t="s">
        <v>82</v>
      </c>
      <c r="AV292" s="14" t="s">
        <v>82</v>
      </c>
      <c r="AW292" s="14" t="s">
        <v>33</v>
      </c>
      <c r="AX292" s="14" t="s">
        <v>80</v>
      </c>
      <c r="AY292" s="257" t="s">
        <v>128</v>
      </c>
    </row>
    <row r="293" s="2" customFormat="1" ht="24.15" customHeight="1">
      <c r="A293" s="41"/>
      <c r="B293" s="42"/>
      <c r="C293" s="216" t="s">
        <v>436</v>
      </c>
      <c r="D293" s="216" t="s">
        <v>130</v>
      </c>
      <c r="E293" s="217" t="s">
        <v>437</v>
      </c>
      <c r="F293" s="218" t="s">
        <v>438</v>
      </c>
      <c r="G293" s="219" t="s">
        <v>152</v>
      </c>
      <c r="H293" s="220">
        <v>680.5</v>
      </c>
      <c r="I293" s="221"/>
      <c r="J293" s="222">
        <f>ROUND(I293*H293,2)</f>
        <v>0</v>
      </c>
      <c r="K293" s="223"/>
      <c r="L293" s="47"/>
      <c r="M293" s="224" t="s">
        <v>19</v>
      </c>
      <c r="N293" s="225" t="s">
        <v>43</v>
      </c>
      <c r="O293" s="87"/>
      <c r="P293" s="226">
        <f>O293*H293</f>
        <v>0</v>
      </c>
      <c r="Q293" s="226">
        <v>1.0000000000000001E-05</v>
      </c>
      <c r="R293" s="226">
        <f>Q293*H293</f>
        <v>0.0068050000000000003</v>
      </c>
      <c r="S293" s="226">
        <v>0</v>
      </c>
      <c r="T293" s="227">
        <f>S293*H293</f>
        <v>0</v>
      </c>
      <c r="U293" s="41"/>
      <c r="V293" s="41"/>
      <c r="W293" s="41"/>
      <c r="X293" s="41"/>
      <c r="Y293" s="41"/>
      <c r="Z293" s="41"/>
      <c r="AA293" s="41"/>
      <c r="AB293" s="41"/>
      <c r="AC293" s="41"/>
      <c r="AD293" s="41"/>
      <c r="AE293" s="41"/>
      <c r="AR293" s="228" t="s">
        <v>134</v>
      </c>
      <c r="AT293" s="228" t="s">
        <v>130</v>
      </c>
      <c r="AU293" s="228" t="s">
        <v>82</v>
      </c>
      <c r="AY293" s="20" t="s">
        <v>128</v>
      </c>
      <c r="BE293" s="229">
        <f>IF(N293="základní",J293,0)</f>
        <v>0</v>
      </c>
      <c r="BF293" s="229">
        <f>IF(N293="snížená",J293,0)</f>
        <v>0</v>
      </c>
      <c r="BG293" s="229">
        <f>IF(N293="zákl. přenesená",J293,0)</f>
        <v>0</v>
      </c>
      <c r="BH293" s="229">
        <f>IF(N293="sníž. přenesená",J293,0)</f>
        <v>0</v>
      </c>
      <c r="BI293" s="229">
        <f>IF(N293="nulová",J293,0)</f>
        <v>0</v>
      </c>
      <c r="BJ293" s="20" t="s">
        <v>80</v>
      </c>
      <c r="BK293" s="229">
        <f>ROUND(I293*H293,2)</f>
        <v>0</v>
      </c>
      <c r="BL293" s="20" t="s">
        <v>134</v>
      </c>
      <c r="BM293" s="228" t="s">
        <v>439</v>
      </c>
    </row>
    <row r="294" s="2" customFormat="1">
      <c r="A294" s="41"/>
      <c r="B294" s="42"/>
      <c r="C294" s="43"/>
      <c r="D294" s="230" t="s">
        <v>136</v>
      </c>
      <c r="E294" s="43"/>
      <c r="F294" s="231" t="s">
        <v>440</v>
      </c>
      <c r="G294" s="43"/>
      <c r="H294" s="43"/>
      <c r="I294" s="232"/>
      <c r="J294" s="43"/>
      <c r="K294" s="43"/>
      <c r="L294" s="47"/>
      <c r="M294" s="233"/>
      <c r="N294" s="234"/>
      <c r="O294" s="87"/>
      <c r="P294" s="87"/>
      <c r="Q294" s="87"/>
      <c r="R294" s="87"/>
      <c r="S294" s="87"/>
      <c r="T294" s="88"/>
      <c r="U294" s="41"/>
      <c r="V294" s="41"/>
      <c r="W294" s="41"/>
      <c r="X294" s="41"/>
      <c r="Y294" s="41"/>
      <c r="Z294" s="41"/>
      <c r="AA294" s="41"/>
      <c r="AB294" s="41"/>
      <c r="AC294" s="41"/>
      <c r="AD294" s="41"/>
      <c r="AE294" s="41"/>
      <c r="AT294" s="20" t="s">
        <v>136</v>
      </c>
      <c r="AU294" s="20" t="s">
        <v>82</v>
      </c>
    </row>
    <row r="295" s="2" customFormat="1">
      <c r="A295" s="41"/>
      <c r="B295" s="42"/>
      <c r="C295" s="43"/>
      <c r="D295" s="235" t="s">
        <v>138</v>
      </c>
      <c r="E295" s="43"/>
      <c r="F295" s="236" t="s">
        <v>441</v>
      </c>
      <c r="G295" s="43"/>
      <c r="H295" s="43"/>
      <c r="I295" s="232"/>
      <c r="J295" s="43"/>
      <c r="K295" s="43"/>
      <c r="L295" s="47"/>
      <c r="M295" s="233"/>
      <c r="N295" s="234"/>
      <c r="O295" s="87"/>
      <c r="P295" s="87"/>
      <c r="Q295" s="87"/>
      <c r="R295" s="87"/>
      <c r="S295" s="87"/>
      <c r="T295" s="88"/>
      <c r="U295" s="41"/>
      <c r="V295" s="41"/>
      <c r="W295" s="41"/>
      <c r="X295" s="41"/>
      <c r="Y295" s="41"/>
      <c r="Z295" s="41"/>
      <c r="AA295" s="41"/>
      <c r="AB295" s="41"/>
      <c r="AC295" s="41"/>
      <c r="AD295" s="41"/>
      <c r="AE295" s="41"/>
      <c r="AT295" s="20" t="s">
        <v>138</v>
      </c>
      <c r="AU295" s="20" t="s">
        <v>82</v>
      </c>
    </row>
    <row r="296" s="13" customFormat="1">
      <c r="A296" s="13"/>
      <c r="B296" s="237"/>
      <c r="C296" s="238"/>
      <c r="D296" s="230" t="s">
        <v>140</v>
      </c>
      <c r="E296" s="239" t="s">
        <v>19</v>
      </c>
      <c r="F296" s="240" t="s">
        <v>272</v>
      </c>
      <c r="G296" s="238"/>
      <c r="H296" s="239" t="s">
        <v>19</v>
      </c>
      <c r="I296" s="241"/>
      <c r="J296" s="238"/>
      <c r="K296" s="238"/>
      <c r="L296" s="242"/>
      <c r="M296" s="243"/>
      <c r="N296" s="244"/>
      <c r="O296" s="244"/>
      <c r="P296" s="244"/>
      <c r="Q296" s="244"/>
      <c r="R296" s="244"/>
      <c r="S296" s="244"/>
      <c r="T296" s="245"/>
      <c r="U296" s="13"/>
      <c r="V296" s="13"/>
      <c r="W296" s="13"/>
      <c r="X296" s="13"/>
      <c r="Y296" s="13"/>
      <c r="Z296" s="13"/>
      <c r="AA296" s="13"/>
      <c r="AB296" s="13"/>
      <c r="AC296" s="13"/>
      <c r="AD296" s="13"/>
      <c r="AE296" s="13"/>
      <c r="AT296" s="246" t="s">
        <v>140</v>
      </c>
      <c r="AU296" s="246" t="s">
        <v>82</v>
      </c>
      <c r="AV296" s="13" t="s">
        <v>80</v>
      </c>
      <c r="AW296" s="13" t="s">
        <v>33</v>
      </c>
      <c r="AX296" s="13" t="s">
        <v>72</v>
      </c>
      <c r="AY296" s="246" t="s">
        <v>128</v>
      </c>
    </row>
    <row r="297" s="14" customFormat="1">
      <c r="A297" s="14"/>
      <c r="B297" s="247"/>
      <c r="C297" s="248"/>
      <c r="D297" s="230" t="s">
        <v>140</v>
      </c>
      <c r="E297" s="249" t="s">
        <v>19</v>
      </c>
      <c r="F297" s="250" t="s">
        <v>442</v>
      </c>
      <c r="G297" s="248"/>
      <c r="H297" s="251">
        <v>114</v>
      </c>
      <c r="I297" s="252"/>
      <c r="J297" s="248"/>
      <c r="K297" s="248"/>
      <c r="L297" s="253"/>
      <c r="M297" s="254"/>
      <c r="N297" s="255"/>
      <c r="O297" s="255"/>
      <c r="P297" s="255"/>
      <c r="Q297" s="255"/>
      <c r="R297" s="255"/>
      <c r="S297" s="255"/>
      <c r="T297" s="256"/>
      <c r="U297" s="14"/>
      <c r="V297" s="14"/>
      <c r="W297" s="14"/>
      <c r="X297" s="14"/>
      <c r="Y297" s="14"/>
      <c r="Z297" s="14"/>
      <c r="AA297" s="14"/>
      <c r="AB297" s="14"/>
      <c r="AC297" s="14"/>
      <c r="AD297" s="14"/>
      <c r="AE297" s="14"/>
      <c r="AT297" s="257" t="s">
        <v>140</v>
      </c>
      <c r="AU297" s="257" t="s">
        <v>82</v>
      </c>
      <c r="AV297" s="14" t="s">
        <v>82</v>
      </c>
      <c r="AW297" s="14" t="s">
        <v>33</v>
      </c>
      <c r="AX297" s="14" t="s">
        <v>72</v>
      </c>
      <c r="AY297" s="257" t="s">
        <v>128</v>
      </c>
    </row>
    <row r="298" s="14" customFormat="1">
      <c r="A298" s="14"/>
      <c r="B298" s="247"/>
      <c r="C298" s="248"/>
      <c r="D298" s="230" t="s">
        <v>140</v>
      </c>
      <c r="E298" s="249" t="s">
        <v>19</v>
      </c>
      <c r="F298" s="250" t="s">
        <v>443</v>
      </c>
      <c r="G298" s="248"/>
      <c r="H298" s="251">
        <v>293.19999999999999</v>
      </c>
      <c r="I298" s="252"/>
      <c r="J298" s="248"/>
      <c r="K298" s="248"/>
      <c r="L298" s="253"/>
      <c r="M298" s="254"/>
      <c r="N298" s="255"/>
      <c r="O298" s="255"/>
      <c r="P298" s="255"/>
      <c r="Q298" s="255"/>
      <c r="R298" s="255"/>
      <c r="S298" s="255"/>
      <c r="T298" s="256"/>
      <c r="U298" s="14"/>
      <c r="V298" s="14"/>
      <c r="W298" s="14"/>
      <c r="X298" s="14"/>
      <c r="Y298" s="14"/>
      <c r="Z298" s="14"/>
      <c r="AA298" s="14"/>
      <c r="AB298" s="14"/>
      <c r="AC298" s="14"/>
      <c r="AD298" s="14"/>
      <c r="AE298" s="14"/>
      <c r="AT298" s="257" t="s">
        <v>140</v>
      </c>
      <c r="AU298" s="257" t="s">
        <v>82</v>
      </c>
      <c r="AV298" s="14" t="s">
        <v>82</v>
      </c>
      <c r="AW298" s="14" t="s">
        <v>33</v>
      </c>
      <c r="AX298" s="14" t="s">
        <v>72</v>
      </c>
      <c r="AY298" s="257" t="s">
        <v>128</v>
      </c>
    </row>
    <row r="299" s="14" customFormat="1">
      <c r="A299" s="14"/>
      <c r="B299" s="247"/>
      <c r="C299" s="248"/>
      <c r="D299" s="230" t="s">
        <v>140</v>
      </c>
      <c r="E299" s="249" t="s">
        <v>19</v>
      </c>
      <c r="F299" s="250" t="s">
        <v>444</v>
      </c>
      <c r="G299" s="248"/>
      <c r="H299" s="251">
        <v>166.30000000000001</v>
      </c>
      <c r="I299" s="252"/>
      <c r="J299" s="248"/>
      <c r="K299" s="248"/>
      <c r="L299" s="253"/>
      <c r="M299" s="254"/>
      <c r="N299" s="255"/>
      <c r="O299" s="255"/>
      <c r="P299" s="255"/>
      <c r="Q299" s="255"/>
      <c r="R299" s="255"/>
      <c r="S299" s="255"/>
      <c r="T299" s="256"/>
      <c r="U299" s="14"/>
      <c r="V299" s="14"/>
      <c r="W299" s="14"/>
      <c r="X299" s="14"/>
      <c r="Y299" s="14"/>
      <c r="Z299" s="14"/>
      <c r="AA299" s="14"/>
      <c r="AB299" s="14"/>
      <c r="AC299" s="14"/>
      <c r="AD299" s="14"/>
      <c r="AE299" s="14"/>
      <c r="AT299" s="257" t="s">
        <v>140</v>
      </c>
      <c r="AU299" s="257" t="s">
        <v>82</v>
      </c>
      <c r="AV299" s="14" t="s">
        <v>82</v>
      </c>
      <c r="AW299" s="14" t="s">
        <v>33</v>
      </c>
      <c r="AX299" s="14" t="s">
        <v>72</v>
      </c>
      <c r="AY299" s="257" t="s">
        <v>128</v>
      </c>
    </row>
    <row r="300" s="14" customFormat="1">
      <c r="A300" s="14"/>
      <c r="B300" s="247"/>
      <c r="C300" s="248"/>
      <c r="D300" s="230" t="s">
        <v>140</v>
      </c>
      <c r="E300" s="249" t="s">
        <v>19</v>
      </c>
      <c r="F300" s="250" t="s">
        <v>445</v>
      </c>
      <c r="G300" s="248"/>
      <c r="H300" s="251">
        <v>107</v>
      </c>
      <c r="I300" s="252"/>
      <c r="J300" s="248"/>
      <c r="K300" s="248"/>
      <c r="L300" s="253"/>
      <c r="M300" s="254"/>
      <c r="N300" s="255"/>
      <c r="O300" s="255"/>
      <c r="P300" s="255"/>
      <c r="Q300" s="255"/>
      <c r="R300" s="255"/>
      <c r="S300" s="255"/>
      <c r="T300" s="256"/>
      <c r="U300" s="14"/>
      <c r="V300" s="14"/>
      <c r="W300" s="14"/>
      <c r="X300" s="14"/>
      <c r="Y300" s="14"/>
      <c r="Z300" s="14"/>
      <c r="AA300" s="14"/>
      <c r="AB300" s="14"/>
      <c r="AC300" s="14"/>
      <c r="AD300" s="14"/>
      <c r="AE300" s="14"/>
      <c r="AT300" s="257" t="s">
        <v>140</v>
      </c>
      <c r="AU300" s="257" t="s">
        <v>82</v>
      </c>
      <c r="AV300" s="14" t="s">
        <v>82</v>
      </c>
      <c r="AW300" s="14" t="s">
        <v>33</v>
      </c>
      <c r="AX300" s="14" t="s">
        <v>72</v>
      </c>
      <c r="AY300" s="257" t="s">
        <v>128</v>
      </c>
    </row>
    <row r="301" s="16" customFormat="1">
      <c r="A301" s="16"/>
      <c r="B301" s="272"/>
      <c r="C301" s="273"/>
      <c r="D301" s="230" t="s">
        <v>140</v>
      </c>
      <c r="E301" s="274" t="s">
        <v>19</v>
      </c>
      <c r="F301" s="275" t="s">
        <v>224</v>
      </c>
      <c r="G301" s="273"/>
      <c r="H301" s="276">
        <v>680.5</v>
      </c>
      <c r="I301" s="277"/>
      <c r="J301" s="273"/>
      <c r="K301" s="273"/>
      <c r="L301" s="278"/>
      <c r="M301" s="279"/>
      <c r="N301" s="280"/>
      <c r="O301" s="280"/>
      <c r="P301" s="280"/>
      <c r="Q301" s="280"/>
      <c r="R301" s="280"/>
      <c r="S301" s="280"/>
      <c r="T301" s="281"/>
      <c r="U301" s="16"/>
      <c r="V301" s="16"/>
      <c r="W301" s="16"/>
      <c r="X301" s="16"/>
      <c r="Y301" s="16"/>
      <c r="Z301" s="16"/>
      <c r="AA301" s="16"/>
      <c r="AB301" s="16"/>
      <c r="AC301" s="16"/>
      <c r="AD301" s="16"/>
      <c r="AE301" s="16"/>
      <c r="AT301" s="282" t="s">
        <v>140</v>
      </c>
      <c r="AU301" s="282" t="s">
        <v>82</v>
      </c>
      <c r="AV301" s="16" t="s">
        <v>134</v>
      </c>
      <c r="AW301" s="16" t="s">
        <v>33</v>
      </c>
      <c r="AX301" s="16" t="s">
        <v>80</v>
      </c>
      <c r="AY301" s="282" t="s">
        <v>128</v>
      </c>
    </row>
    <row r="302" s="2" customFormat="1" ht="24.15" customHeight="1">
      <c r="A302" s="41"/>
      <c r="B302" s="42"/>
      <c r="C302" s="216" t="s">
        <v>446</v>
      </c>
      <c r="D302" s="216" t="s">
        <v>130</v>
      </c>
      <c r="E302" s="217" t="s">
        <v>447</v>
      </c>
      <c r="F302" s="218" t="s">
        <v>448</v>
      </c>
      <c r="G302" s="219" t="s">
        <v>133</v>
      </c>
      <c r="H302" s="220">
        <v>63.899999999999999</v>
      </c>
      <c r="I302" s="221"/>
      <c r="J302" s="222">
        <f>ROUND(I302*H302,2)</f>
        <v>0</v>
      </c>
      <c r="K302" s="223"/>
      <c r="L302" s="47"/>
      <c r="M302" s="224" t="s">
        <v>19</v>
      </c>
      <c r="N302" s="225" t="s">
        <v>43</v>
      </c>
      <c r="O302" s="87"/>
      <c r="P302" s="226">
        <f>O302*H302</f>
        <v>0</v>
      </c>
      <c r="Q302" s="226">
        <v>0.089219999999999994</v>
      </c>
      <c r="R302" s="226">
        <f>Q302*H302</f>
        <v>5.7011579999999995</v>
      </c>
      <c r="S302" s="226">
        <v>0</v>
      </c>
      <c r="T302" s="227">
        <f>S302*H302</f>
        <v>0</v>
      </c>
      <c r="U302" s="41"/>
      <c r="V302" s="41"/>
      <c r="W302" s="41"/>
      <c r="X302" s="41"/>
      <c r="Y302" s="41"/>
      <c r="Z302" s="41"/>
      <c r="AA302" s="41"/>
      <c r="AB302" s="41"/>
      <c r="AC302" s="41"/>
      <c r="AD302" s="41"/>
      <c r="AE302" s="41"/>
      <c r="AR302" s="228" t="s">
        <v>134</v>
      </c>
      <c r="AT302" s="228" t="s">
        <v>130</v>
      </c>
      <c r="AU302" s="228" t="s">
        <v>82</v>
      </c>
      <c r="AY302" s="20" t="s">
        <v>128</v>
      </c>
      <c r="BE302" s="229">
        <f>IF(N302="základní",J302,0)</f>
        <v>0</v>
      </c>
      <c r="BF302" s="229">
        <f>IF(N302="snížená",J302,0)</f>
        <v>0</v>
      </c>
      <c r="BG302" s="229">
        <f>IF(N302="zákl. přenesená",J302,0)</f>
        <v>0</v>
      </c>
      <c r="BH302" s="229">
        <f>IF(N302="sníž. přenesená",J302,0)</f>
        <v>0</v>
      </c>
      <c r="BI302" s="229">
        <f>IF(N302="nulová",J302,0)</f>
        <v>0</v>
      </c>
      <c r="BJ302" s="20" t="s">
        <v>80</v>
      </c>
      <c r="BK302" s="229">
        <f>ROUND(I302*H302,2)</f>
        <v>0</v>
      </c>
      <c r="BL302" s="20" t="s">
        <v>134</v>
      </c>
      <c r="BM302" s="228" t="s">
        <v>449</v>
      </c>
    </row>
    <row r="303" s="2" customFormat="1">
      <c r="A303" s="41"/>
      <c r="B303" s="42"/>
      <c r="C303" s="43"/>
      <c r="D303" s="230" t="s">
        <v>136</v>
      </c>
      <c r="E303" s="43"/>
      <c r="F303" s="231" t="s">
        <v>450</v>
      </c>
      <c r="G303" s="43"/>
      <c r="H303" s="43"/>
      <c r="I303" s="232"/>
      <c r="J303" s="43"/>
      <c r="K303" s="43"/>
      <c r="L303" s="47"/>
      <c r="M303" s="233"/>
      <c r="N303" s="234"/>
      <c r="O303" s="87"/>
      <c r="P303" s="87"/>
      <c r="Q303" s="87"/>
      <c r="R303" s="87"/>
      <c r="S303" s="87"/>
      <c r="T303" s="88"/>
      <c r="U303" s="41"/>
      <c r="V303" s="41"/>
      <c r="W303" s="41"/>
      <c r="X303" s="41"/>
      <c r="Y303" s="41"/>
      <c r="Z303" s="41"/>
      <c r="AA303" s="41"/>
      <c r="AB303" s="41"/>
      <c r="AC303" s="41"/>
      <c r="AD303" s="41"/>
      <c r="AE303" s="41"/>
      <c r="AT303" s="20" t="s">
        <v>136</v>
      </c>
      <c r="AU303" s="20" t="s">
        <v>82</v>
      </c>
    </row>
    <row r="304" s="2" customFormat="1">
      <c r="A304" s="41"/>
      <c r="B304" s="42"/>
      <c r="C304" s="43"/>
      <c r="D304" s="235" t="s">
        <v>138</v>
      </c>
      <c r="E304" s="43"/>
      <c r="F304" s="236" t="s">
        <v>451</v>
      </c>
      <c r="G304" s="43"/>
      <c r="H304" s="43"/>
      <c r="I304" s="232"/>
      <c r="J304" s="43"/>
      <c r="K304" s="43"/>
      <c r="L304" s="47"/>
      <c r="M304" s="233"/>
      <c r="N304" s="234"/>
      <c r="O304" s="87"/>
      <c r="P304" s="87"/>
      <c r="Q304" s="87"/>
      <c r="R304" s="87"/>
      <c r="S304" s="87"/>
      <c r="T304" s="88"/>
      <c r="U304" s="41"/>
      <c r="V304" s="41"/>
      <c r="W304" s="41"/>
      <c r="X304" s="41"/>
      <c r="Y304" s="41"/>
      <c r="Z304" s="41"/>
      <c r="AA304" s="41"/>
      <c r="AB304" s="41"/>
      <c r="AC304" s="41"/>
      <c r="AD304" s="41"/>
      <c r="AE304" s="41"/>
      <c r="AT304" s="20" t="s">
        <v>138</v>
      </c>
      <c r="AU304" s="20" t="s">
        <v>82</v>
      </c>
    </row>
    <row r="305" s="13" customFormat="1">
      <c r="A305" s="13"/>
      <c r="B305" s="237"/>
      <c r="C305" s="238"/>
      <c r="D305" s="230" t="s">
        <v>140</v>
      </c>
      <c r="E305" s="239" t="s">
        <v>19</v>
      </c>
      <c r="F305" s="240" t="s">
        <v>272</v>
      </c>
      <c r="G305" s="238"/>
      <c r="H305" s="239" t="s">
        <v>19</v>
      </c>
      <c r="I305" s="241"/>
      <c r="J305" s="238"/>
      <c r="K305" s="238"/>
      <c r="L305" s="242"/>
      <c r="M305" s="243"/>
      <c r="N305" s="244"/>
      <c r="O305" s="244"/>
      <c r="P305" s="244"/>
      <c r="Q305" s="244"/>
      <c r="R305" s="244"/>
      <c r="S305" s="244"/>
      <c r="T305" s="245"/>
      <c r="U305" s="13"/>
      <c r="V305" s="13"/>
      <c r="W305" s="13"/>
      <c r="X305" s="13"/>
      <c r="Y305" s="13"/>
      <c r="Z305" s="13"/>
      <c r="AA305" s="13"/>
      <c r="AB305" s="13"/>
      <c r="AC305" s="13"/>
      <c r="AD305" s="13"/>
      <c r="AE305" s="13"/>
      <c r="AT305" s="246" t="s">
        <v>140</v>
      </c>
      <c r="AU305" s="246" t="s">
        <v>82</v>
      </c>
      <c r="AV305" s="13" t="s">
        <v>80</v>
      </c>
      <c r="AW305" s="13" t="s">
        <v>33</v>
      </c>
      <c r="AX305" s="13" t="s">
        <v>72</v>
      </c>
      <c r="AY305" s="246" t="s">
        <v>128</v>
      </c>
    </row>
    <row r="306" s="14" customFormat="1">
      <c r="A306" s="14"/>
      <c r="B306" s="247"/>
      <c r="C306" s="248"/>
      <c r="D306" s="230" t="s">
        <v>140</v>
      </c>
      <c r="E306" s="249" t="s">
        <v>19</v>
      </c>
      <c r="F306" s="250" t="s">
        <v>410</v>
      </c>
      <c r="G306" s="248"/>
      <c r="H306" s="251">
        <v>46.5</v>
      </c>
      <c r="I306" s="252"/>
      <c r="J306" s="248"/>
      <c r="K306" s="248"/>
      <c r="L306" s="253"/>
      <c r="M306" s="254"/>
      <c r="N306" s="255"/>
      <c r="O306" s="255"/>
      <c r="P306" s="255"/>
      <c r="Q306" s="255"/>
      <c r="R306" s="255"/>
      <c r="S306" s="255"/>
      <c r="T306" s="256"/>
      <c r="U306" s="14"/>
      <c r="V306" s="14"/>
      <c r="W306" s="14"/>
      <c r="X306" s="14"/>
      <c r="Y306" s="14"/>
      <c r="Z306" s="14"/>
      <c r="AA306" s="14"/>
      <c r="AB306" s="14"/>
      <c r="AC306" s="14"/>
      <c r="AD306" s="14"/>
      <c r="AE306" s="14"/>
      <c r="AT306" s="257" t="s">
        <v>140</v>
      </c>
      <c r="AU306" s="257" t="s">
        <v>82</v>
      </c>
      <c r="AV306" s="14" t="s">
        <v>82</v>
      </c>
      <c r="AW306" s="14" t="s">
        <v>33</v>
      </c>
      <c r="AX306" s="14" t="s">
        <v>72</v>
      </c>
      <c r="AY306" s="257" t="s">
        <v>128</v>
      </c>
    </row>
    <row r="307" s="14" customFormat="1">
      <c r="A307" s="14"/>
      <c r="B307" s="247"/>
      <c r="C307" s="248"/>
      <c r="D307" s="230" t="s">
        <v>140</v>
      </c>
      <c r="E307" s="249" t="s">
        <v>19</v>
      </c>
      <c r="F307" s="250" t="s">
        <v>411</v>
      </c>
      <c r="G307" s="248"/>
      <c r="H307" s="251">
        <v>17.399999999999999</v>
      </c>
      <c r="I307" s="252"/>
      <c r="J307" s="248"/>
      <c r="K307" s="248"/>
      <c r="L307" s="253"/>
      <c r="M307" s="254"/>
      <c r="N307" s="255"/>
      <c r="O307" s="255"/>
      <c r="P307" s="255"/>
      <c r="Q307" s="255"/>
      <c r="R307" s="255"/>
      <c r="S307" s="255"/>
      <c r="T307" s="256"/>
      <c r="U307" s="14"/>
      <c r="V307" s="14"/>
      <c r="W307" s="14"/>
      <c r="X307" s="14"/>
      <c r="Y307" s="14"/>
      <c r="Z307" s="14"/>
      <c r="AA307" s="14"/>
      <c r="AB307" s="14"/>
      <c r="AC307" s="14"/>
      <c r="AD307" s="14"/>
      <c r="AE307" s="14"/>
      <c r="AT307" s="257" t="s">
        <v>140</v>
      </c>
      <c r="AU307" s="257" t="s">
        <v>82</v>
      </c>
      <c r="AV307" s="14" t="s">
        <v>82</v>
      </c>
      <c r="AW307" s="14" t="s">
        <v>33</v>
      </c>
      <c r="AX307" s="14" t="s">
        <v>72</v>
      </c>
      <c r="AY307" s="257" t="s">
        <v>128</v>
      </c>
    </row>
    <row r="308" s="16" customFormat="1">
      <c r="A308" s="16"/>
      <c r="B308" s="272"/>
      <c r="C308" s="273"/>
      <c r="D308" s="230" t="s">
        <v>140</v>
      </c>
      <c r="E308" s="274" t="s">
        <v>19</v>
      </c>
      <c r="F308" s="275" t="s">
        <v>224</v>
      </c>
      <c r="G308" s="273"/>
      <c r="H308" s="276">
        <v>63.899999999999999</v>
      </c>
      <c r="I308" s="277"/>
      <c r="J308" s="273"/>
      <c r="K308" s="273"/>
      <c r="L308" s="278"/>
      <c r="M308" s="279"/>
      <c r="N308" s="280"/>
      <c r="O308" s="280"/>
      <c r="P308" s="280"/>
      <c r="Q308" s="280"/>
      <c r="R308" s="280"/>
      <c r="S308" s="280"/>
      <c r="T308" s="281"/>
      <c r="U308" s="16"/>
      <c r="V308" s="16"/>
      <c r="W308" s="16"/>
      <c r="X308" s="16"/>
      <c r="Y308" s="16"/>
      <c r="Z308" s="16"/>
      <c r="AA308" s="16"/>
      <c r="AB308" s="16"/>
      <c r="AC308" s="16"/>
      <c r="AD308" s="16"/>
      <c r="AE308" s="16"/>
      <c r="AT308" s="282" t="s">
        <v>140</v>
      </c>
      <c r="AU308" s="282" t="s">
        <v>82</v>
      </c>
      <c r="AV308" s="16" t="s">
        <v>134</v>
      </c>
      <c r="AW308" s="16" t="s">
        <v>33</v>
      </c>
      <c r="AX308" s="16" t="s">
        <v>80</v>
      </c>
      <c r="AY308" s="282" t="s">
        <v>128</v>
      </c>
    </row>
    <row r="309" s="2" customFormat="1" ht="24.15" customHeight="1">
      <c r="A309" s="41"/>
      <c r="B309" s="42"/>
      <c r="C309" s="283" t="s">
        <v>452</v>
      </c>
      <c r="D309" s="283" t="s">
        <v>344</v>
      </c>
      <c r="E309" s="284" t="s">
        <v>453</v>
      </c>
      <c r="F309" s="285" t="s">
        <v>454</v>
      </c>
      <c r="G309" s="286" t="s">
        <v>133</v>
      </c>
      <c r="H309" s="287">
        <v>65.816999999999993</v>
      </c>
      <c r="I309" s="288"/>
      <c r="J309" s="289">
        <f>ROUND(I309*H309,2)</f>
        <v>0</v>
      </c>
      <c r="K309" s="290"/>
      <c r="L309" s="291"/>
      <c r="M309" s="292" t="s">
        <v>19</v>
      </c>
      <c r="N309" s="293" t="s">
        <v>43</v>
      </c>
      <c r="O309" s="87"/>
      <c r="P309" s="226">
        <f>O309*H309</f>
        <v>0</v>
      </c>
      <c r="Q309" s="226">
        <v>0.13100000000000001</v>
      </c>
      <c r="R309" s="226">
        <f>Q309*H309</f>
        <v>8.6220269999999992</v>
      </c>
      <c r="S309" s="226">
        <v>0</v>
      </c>
      <c r="T309" s="227">
        <f>S309*H309</f>
        <v>0</v>
      </c>
      <c r="U309" s="41"/>
      <c r="V309" s="41"/>
      <c r="W309" s="41"/>
      <c r="X309" s="41"/>
      <c r="Y309" s="41"/>
      <c r="Z309" s="41"/>
      <c r="AA309" s="41"/>
      <c r="AB309" s="41"/>
      <c r="AC309" s="41"/>
      <c r="AD309" s="41"/>
      <c r="AE309" s="41"/>
      <c r="AR309" s="228" t="s">
        <v>189</v>
      </c>
      <c r="AT309" s="228" t="s">
        <v>344</v>
      </c>
      <c r="AU309" s="228" t="s">
        <v>82</v>
      </c>
      <c r="AY309" s="20" t="s">
        <v>128</v>
      </c>
      <c r="BE309" s="229">
        <f>IF(N309="základní",J309,0)</f>
        <v>0</v>
      </c>
      <c r="BF309" s="229">
        <f>IF(N309="snížená",J309,0)</f>
        <v>0</v>
      </c>
      <c r="BG309" s="229">
        <f>IF(N309="zákl. přenesená",J309,0)</f>
        <v>0</v>
      </c>
      <c r="BH309" s="229">
        <f>IF(N309="sníž. přenesená",J309,0)</f>
        <v>0</v>
      </c>
      <c r="BI309" s="229">
        <f>IF(N309="nulová",J309,0)</f>
        <v>0</v>
      </c>
      <c r="BJ309" s="20" t="s">
        <v>80</v>
      </c>
      <c r="BK309" s="229">
        <f>ROUND(I309*H309,2)</f>
        <v>0</v>
      </c>
      <c r="BL309" s="20" t="s">
        <v>134</v>
      </c>
      <c r="BM309" s="228" t="s">
        <v>455</v>
      </c>
    </row>
    <row r="310" s="2" customFormat="1">
      <c r="A310" s="41"/>
      <c r="B310" s="42"/>
      <c r="C310" s="43"/>
      <c r="D310" s="230" t="s">
        <v>136</v>
      </c>
      <c r="E310" s="43"/>
      <c r="F310" s="231" t="s">
        <v>454</v>
      </c>
      <c r="G310" s="43"/>
      <c r="H310" s="43"/>
      <c r="I310" s="232"/>
      <c r="J310" s="43"/>
      <c r="K310" s="43"/>
      <c r="L310" s="47"/>
      <c r="M310" s="233"/>
      <c r="N310" s="234"/>
      <c r="O310" s="87"/>
      <c r="P310" s="87"/>
      <c r="Q310" s="87"/>
      <c r="R310" s="87"/>
      <c r="S310" s="87"/>
      <c r="T310" s="88"/>
      <c r="U310" s="41"/>
      <c r="V310" s="41"/>
      <c r="W310" s="41"/>
      <c r="X310" s="41"/>
      <c r="Y310" s="41"/>
      <c r="Z310" s="41"/>
      <c r="AA310" s="41"/>
      <c r="AB310" s="41"/>
      <c r="AC310" s="41"/>
      <c r="AD310" s="41"/>
      <c r="AE310" s="41"/>
      <c r="AT310" s="20" t="s">
        <v>136</v>
      </c>
      <c r="AU310" s="20" t="s">
        <v>82</v>
      </c>
    </row>
    <row r="311" s="14" customFormat="1">
      <c r="A311" s="14"/>
      <c r="B311" s="247"/>
      <c r="C311" s="248"/>
      <c r="D311" s="230" t="s">
        <v>140</v>
      </c>
      <c r="E311" s="249" t="s">
        <v>19</v>
      </c>
      <c r="F311" s="250" t="s">
        <v>456</v>
      </c>
      <c r="G311" s="248"/>
      <c r="H311" s="251">
        <v>65.816999999999993</v>
      </c>
      <c r="I311" s="252"/>
      <c r="J311" s="248"/>
      <c r="K311" s="248"/>
      <c r="L311" s="253"/>
      <c r="M311" s="254"/>
      <c r="N311" s="255"/>
      <c r="O311" s="255"/>
      <c r="P311" s="255"/>
      <c r="Q311" s="255"/>
      <c r="R311" s="255"/>
      <c r="S311" s="255"/>
      <c r="T311" s="256"/>
      <c r="U311" s="14"/>
      <c r="V311" s="14"/>
      <c r="W311" s="14"/>
      <c r="X311" s="14"/>
      <c r="Y311" s="14"/>
      <c r="Z311" s="14"/>
      <c r="AA311" s="14"/>
      <c r="AB311" s="14"/>
      <c r="AC311" s="14"/>
      <c r="AD311" s="14"/>
      <c r="AE311" s="14"/>
      <c r="AT311" s="257" t="s">
        <v>140</v>
      </c>
      <c r="AU311" s="257" t="s">
        <v>82</v>
      </c>
      <c r="AV311" s="14" t="s">
        <v>82</v>
      </c>
      <c r="AW311" s="14" t="s">
        <v>33</v>
      </c>
      <c r="AX311" s="14" t="s">
        <v>80</v>
      </c>
      <c r="AY311" s="257" t="s">
        <v>128</v>
      </c>
    </row>
    <row r="312" s="12" customFormat="1" ht="22.8" customHeight="1">
      <c r="A312" s="12"/>
      <c r="B312" s="200"/>
      <c r="C312" s="201"/>
      <c r="D312" s="202" t="s">
        <v>71</v>
      </c>
      <c r="E312" s="214" t="s">
        <v>158</v>
      </c>
      <c r="F312" s="214" t="s">
        <v>159</v>
      </c>
      <c r="G312" s="201"/>
      <c r="H312" s="201"/>
      <c r="I312" s="204"/>
      <c r="J312" s="215">
        <f>BK312</f>
        <v>0</v>
      </c>
      <c r="K312" s="201"/>
      <c r="L312" s="206"/>
      <c r="M312" s="207"/>
      <c r="N312" s="208"/>
      <c r="O312" s="208"/>
      <c r="P312" s="209">
        <f>SUM(P313:P332)</f>
        <v>0</v>
      </c>
      <c r="Q312" s="208"/>
      <c r="R312" s="209">
        <f>SUM(R313:R332)</f>
        <v>44.103537000000003</v>
      </c>
      <c r="S312" s="208"/>
      <c r="T312" s="210">
        <f>SUM(T313:T332)</f>
        <v>0</v>
      </c>
      <c r="U312" s="12"/>
      <c r="V312" s="12"/>
      <c r="W312" s="12"/>
      <c r="X312" s="12"/>
      <c r="Y312" s="12"/>
      <c r="Z312" s="12"/>
      <c r="AA312" s="12"/>
      <c r="AB312" s="12"/>
      <c r="AC312" s="12"/>
      <c r="AD312" s="12"/>
      <c r="AE312" s="12"/>
      <c r="AR312" s="211" t="s">
        <v>80</v>
      </c>
      <c r="AT312" s="212" t="s">
        <v>71</v>
      </c>
      <c r="AU312" s="212" t="s">
        <v>80</v>
      </c>
      <c r="AY312" s="211" t="s">
        <v>128</v>
      </c>
      <c r="BK312" s="213">
        <f>SUM(BK313:BK332)</f>
        <v>0</v>
      </c>
    </row>
    <row r="313" s="2" customFormat="1" ht="33" customHeight="1">
      <c r="A313" s="41"/>
      <c r="B313" s="42"/>
      <c r="C313" s="216" t="s">
        <v>457</v>
      </c>
      <c r="D313" s="216" t="s">
        <v>130</v>
      </c>
      <c r="E313" s="217" t="s">
        <v>458</v>
      </c>
      <c r="F313" s="218" t="s">
        <v>459</v>
      </c>
      <c r="G313" s="219" t="s">
        <v>152</v>
      </c>
      <c r="H313" s="220">
        <v>140</v>
      </c>
      <c r="I313" s="221"/>
      <c r="J313" s="222">
        <f>ROUND(I313*H313,2)</f>
        <v>0</v>
      </c>
      <c r="K313" s="223"/>
      <c r="L313" s="47"/>
      <c r="M313" s="224" t="s">
        <v>19</v>
      </c>
      <c r="N313" s="225" t="s">
        <v>43</v>
      </c>
      <c r="O313" s="87"/>
      <c r="P313" s="226">
        <f>O313*H313</f>
        <v>0</v>
      </c>
      <c r="Q313" s="226">
        <v>0.1295</v>
      </c>
      <c r="R313" s="226">
        <f>Q313*H313</f>
        <v>18.129999999999999</v>
      </c>
      <c r="S313" s="226">
        <v>0</v>
      </c>
      <c r="T313" s="227">
        <f>S313*H313</f>
        <v>0</v>
      </c>
      <c r="U313" s="41"/>
      <c r="V313" s="41"/>
      <c r="W313" s="41"/>
      <c r="X313" s="41"/>
      <c r="Y313" s="41"/>
      <c r="Z313" s="41"/>
      <c r="AA313" s="41"/>
      <c r="AB313" s="41"/>
      <c r="AC313" s="41"/>
      <c r="AD313" s="41"/>
      <c r="AE313" s="41"/>
      <c r="AR313" s="228" t="s">
        <v>134</v>
      </c>
      <c r="AT313" s="228" t="s">
        <v>130</v>
      </c>
      <c r="AU313" s="228" t="s">
        <v>82</v>
      </c>
      <c r="AY313" s="20" t="s">
        <v>128</v>
      </c>
      <c r="BE313" s="229">
        <f>IF(N313="základní",J313,0)</f>
        <v>0</v>
      </c>
      <c r="BF313" s="229">
        <f>IF(N313="snížená",J313,0)</f>
        <v>0</v>
      </c>
      <c r="BG313" s="229">
        <f>IF(N313="zákl. přenesená",J313,0)</f>
        <v>0</v>
      </c>
      <c r="BH313" s="229">
        <f>IF(N313="sníž. přenesená",J313,0)</f>
        <v>0</v>
      </c>
      <c r="BI313" s="229">
        <f>IF(N313="nulová",J313,0)</f>
        <v>0</v>
      </c>
      <c r="BJ313" s="20" t="s">
        <v>80</v>
      </c>
      <c r="BK313" s="229">
        <f>ROUND(I313*H313,2)</f>
        <v>0</v>
      </c>
      <c r="BL313" s="20" t="s">
        <v>134</v>
      </c>
      <c r="BM313" s="228" t="s">
        <v>460</v>
      </c>
    </row>
    <row r="314" s="2" customFormat="1">
      <c r="A314" s="41"/>
      <c r="B314" s="42"/>
      <c r="C314" s="43"/>
      <c r="D314" s="230" t="s">
        <v>136</v>
      </c>
      <c r="E314" s="43"/>
      <c r="F314" s="231" t="s">
        <v>461</v>
      </c>
      <c r="G314" s="43"/>
      <c r="H314" s="43"/>
      <c r="I314" s="232"/>
      <c r="J314" s="43"/>
      <c r="K314" s="43"/>
      <c r="L314" s="47"/>
      <c r="M314" s="233"/>
      <c r="N314" s="234"/>
      <c r="O314" s="87"/>
      <c r="P314" s="87"/>
      <c r="Q314" s="87"/>
      <c r="R314" s="87"/>
      <c r="S314" s="87"/>
      <c r="T314" s="88"/>
      <c r="U314" s="41"/>
      <c r="V314" s="41"/>
      <c r="W314" s="41"/>
      <c r="X314" s="41"/>
      <c r="Y314" s="41"/>
      <c r="Z314" s="41"/>
      <c r="AA314" s="41"/>
      <c r="AB314" s="41"/>
      <c r="AC314" s="41"/>
      <c r="AD314" s="41"/>
      <c r="AE314" s="41"/>
      <c r="AT314" s="20" t="s">
        <v>136</v>
      </c>
      <c r="AU314" s="20" t="s">
        <v>82</v>
      </c>
    </row>
    <row r="315" s="2" customFormat="1">
      <c r="A315" s="41"/>
      <c r="B315" s="42"/>
      <c r="C315" s="43"/>
      <c r="D315" s="235" t="s">
        <v>138</v>
      </c>
      <c r="E315" s="43"/>
      <c r="F315" s="236" t="s">
        <v>462</v>
      </c>
      <c r="G315" s="43"/>
      <c r="H315" s="43"/>
      <c r="I315" s="232"/>
      <c r="J315" s="43"/>
      <c r="K315" s="43"/>
      <c r="L315" s="47"/>
      <c r="M315" s="233"/>
      <c r="N315" s="234"/>
      <c r="O315" s="87"/>
      <c r="P315" s="87"/>
      <c r="Q315" s="87"/>
      <c r="R315" s="87"/>
      <c r="S315" s="87"/>
      <c r="T315" s="88"/>
      <c r="U315" s="41"/>
      <c r="V315" s="41"/>
      <c r="W315" s="41"/>
      <c r="X315" s="41"/>
      <c r="Y315" s="41"/>
      <c r="Z315" s="41"/>
      <c r="AA315" s="41"/>
      <c r="AB315" s="41"/>
      <c r="AC315" s="41"/>
      <c r="AD315" s="41"/>
      <c r="AE315" s="41"/>
      <c r="AT315" s="20" t="s">
        <v>138</v>
      </c>
      <c r="AU315" s="20" t="s">
        <v>82</v>
      </c>
    </row>
    <row r="316" s="13" customFormat="1">
      <c r="A316" s="13"/>
      <c r="B316" s="237"/>
      <c r="C316" s="238"/>
      <c r="D316" s="230" t="s">
        <v>140</v>
      </c>
      <c r="E316" s="239" t="s">
        <v>19</v>
      </c>
      <c r="F316" s="240" t="s">
        <v>272</v>
      </c>
      <c r="G316" s="238"/>
      <c r="H316" s="239" t="s">
        <v>19</v>
      </c>
      <c r="I316" s="241"/>
      <c r="J316" s="238"/>
      <c r="K316" s="238"/>
      <c r="L316" s="242"/>
      <c r="M316" s="243"/>
      <c r="N316" s="244"/>
      <c r="O316" s="244"/>
      <c r="P316" s="244"/>
      <c r="Q316" s="244"/>
      <c r="R316" s="244"/>
      <c r="S316" s="244"/>
      <c r="T316" s="245"/>
      <c r="U316" s="13"/>
      <c r="V316" s="13"/>
      <c r="W316" s="13"/>
      <c r="X316" s="13"/>
      <c r="Y316" s="13"/>
      <c r="Z316" s="13"/>
      <c r="AA316" s="13"/>
      <c r="AB316" s="13"/>
      <c r="AC316" s="13"/>
      <c r="AD316" s="13"/>
      <c r="AE316" s="13"/>
      <c r="AT316" s="246" t="s">
        <v>140</v>
      </c>
      <c r="AU316" s="246" t="s">
        <v>82</v>
      </c>
      <c r="AV316" s="13" t="s">
        <v>80</v>
      </c>
      <c r="AW316" s="13" t="s">
        <v>33</v>
      </c>
      <c r="AX316" s="13" t="s">
        <v>72</v>
      </c>
      <c r="AY316" s="246" t="s">
        <v>128</v>
      </c>
    </row>
    <row r="317" s="14" customFormat="1">
      <c r="A317" s="14"/>
      <c r="B317" s="247"/>
      <c r="C317" s="248"/>
      <c r="D317" s="230" t="s">
        <v>140</v>
      </c>
      <c r="E317" s="249" t="s">
        <v>19</v>
      </c>
      <c r="F317" s="250" t="s">
        <v>463</v>
      </c>
      <c r="G317" s="248"/>
      <c r="H317" s="251">
        <v>140</v>
      </c>
      <c r="I317" s="252"/>
      <c r="J317" s="248"/>
      <c r="K317" s="248"/>
      <c r="L317" s="253"/>
      <c r="M317" s="254"/>
      <c r="N317" s="255"/>
      <c r="O317" s="255"/>
      <c r="P317" s="255"/>
      <c r="Q317" s="255"/>
      <c r="R317" s="255"/>
      <c r="S317" s="255"/>
      <c r="T317" s="256"/>
      <c r="U317" s="14"/>
      <c r="V317" s="14"/>
      <c r="W317" s="14"/>
      <c r="X317" s="14"/>
      <c r="Y317" s="14"/>
      <c r="Z317" s="14"/>
      <c r="AA317" s="14"/>
      <c r="AB317" s="14"/>
      <c r="AC317" s="14"/>
      <c r="AD317" s="14"/>
      <c r="AE317" s="14"/>
      <c r="AT317" s="257" t="s">
        <v>140</v>
      </c>
      <c r="AU317" s="257" t="s">
        <v>82</v>
      </c>
      <c r="AV317" s="14" t="s">
        <v>82</v>
      </c>
      <c r="AW317" s="14" t="s">
        <v>33</v>
      </c>
      <c r="AX317" s="14" t="s">
        <v>80</v>
      </c>
      <c r="AY317" s="257" t="s">
        <v>128</v>
      </c>
    </row>
    <row r="318" s="2" customFormat="1" ht="16.5" customHeight="1">
      <c r="A318" s="41"/>
      <c r="B318" s="42"/>
      <c r="C318" s="283" t="s">
        <v>464</v>
      </c>
      <c r="D318" s="283" t="s">
        <v>344</v>
      </c>
      <c r="E318" s="284" t="s">
        <v>465</v>
      </c>
      <c r="F318" s="285" t="s">
        <v>466</v>
      </c>
      <c r="G318" s="286" t="s">
        <v>152</v>
      </c>
      <c r="H318" s="287">
        <v>142.80000000000001</v>
      </c>
      <c r="I318" s="288"/>
      <c r="J318" s="289">
        <f>ROUND(I318*H318,2)</f>
        <v>0</v>
      </c>
      <c r="K318" s="290"/>
      <c r="L318" s="291"/>
      <c r="M318" s="292" t="s">
        <v>19</v>
      </c>
      <c r="N318" s="293" t="s">
        <v>43</v>
      </c>
      <c r="O318" s="87"/>
      <c r="P318" s="226">
        <f>O318*H318</f>
        <v>0</v>
      </c>
      <c r="Q318" s="226">
        <v>0.044999999999999998</v>
      </c>
      <c r="R318" s="226">
        <f>Q318*H318</f>
        <v>6.4260000000000002</v>
      </c>
      <c r="S318" s="226">
        <v>0</v>
      </c>
      <c r="T318" s="227">
        <f>S318*H318</f>
        <v>0</v>
      </c>
      <c r="U318" s="41"/>
      <c r="V318" s="41"/>
      <c r="W318" s="41"/>
      <c r="X318" s="41"/>
      <c r="Y318" s="41"/>
      <c r="Z318" s="41"/>
      <c r="AA318" s="41"/>
      <c r="AB318" s="41"/>
      <c r="AC318" s="41"/>
      <c r="AD318" s="41"/>
      <c r="AE318" s="41"/>
      <c r="AR318" s="228" t="s">
        <v>189</v>
      </c>
      <c r="AT318" s="228" t="s">
        <v>344</v>
      </c>
      <c r="AU318" s="228" t="s">
        <v>82</v>
      </c>
      <c r="AY318" s="20" t="s">
        <v>128</v>
      </c>
      <c r="BE318" s="229">
        <f>IF(N318="základní",J318,0)</f>
        <v>0</v>
      </c>
      <c r="BF318" s="229">
        <f>IF(N318="snížená",J318,0)</f>
        <v>0</v>
      </c>
      <c r="BG318" s="229">
        <f>IF(N318="zákl. přenesená",J318,0)</f>
        <v>0</v>
      </c>
      <c r="BH318" s="229">
        <f>IF(N318="sníž. přenesená",J318,0)</f>
        <v>0</v>
      </c>
      <c r="BI318" s="229">
        <f>IF(N318="nulová",J318,0)</f>
        <v>0</v>
      </c>
      <c r="BJ318" s="20" t="s">
        <v>80</v>
      </c>
      <c r="BK318" s="229">
        <f>ROUND(I318*H318,2)</f>
        <v>0</v>
      </c>
      <c r="BL318" s="20" t="s">
        <v>134</v>
      </c>
      <c r="BM318" s="228" t="s">
        <v>467</v>
      </c>
    </row>
    <row r="319" s="2" customFormat="1">
      <c r="A319" s="41"/>
      <c r="B319" s="42"/>
      <c r="C319" s="43"/>
      <c r="D319" s="230" t="s">
        <v>136</v>
      </c>
      <c r="E319" s="43"/>
      <c r="F319" s="231" t="s">
        <v>466</v>
      </c>
      <c r="G319" s="43"/>
      <c r="H319" s="43"/>
      <c r="I319" s="232"/>
      <c r="J319" s="43"/>
      <c r="K319" s="43"/>
      <c r="L319" s="47"/>
      <c r="M319" s="233"/>
      <c r="N319" s="234"/>
      <c r="O319" s="87"/>
      <c r="P319" s="87"/>
      <c r="Q319" s="87"/>
      <c r="R319" s="87"/>
      <c r="S319" s="87"/>
      <c r="T319" s="88"/>
      <c r="U319" s="41"/>
      <c r="V319" s="41"/>
      <c r="W319" s="41"/>
      <c r="X319" s="41"/>
      <c r="Y319" s="41"/>
      <c r="Z319" s="41"/>
      <c r="AA319" s="41"/>
      <c r="AB319" s="41"/>
      <c r="AC319" s="41"/>
      <c r="AD319" s="41"/>
      <c r="AE319" s="41"/>
      <c r="AT319" s="20" t="s">
        <v>136</v>
      </c>
      <c r="AU319" s="20" t="s">
        <v>82</v>
      </c>
    </row>
    <row r="320" s="13" customFormat="1">
      <c r="A320" s="13"/>
      <c r="B320" s="237"/>
      <c r="C320" s="238"/>
      <c r="D320" s="230" t="s">
        <v>140</v>
      </c>
      <c r="E320" s="239" t="s">
        <v>19</v>
      </c>
      <c r="F320" s="240" t="s">
        <v>272</v>
      </c>
      <c r="G320" s="238"/>
      <c r="H320" s="239" t="s">
        <v>19</v>
      </c>
      <c r="I320" s="241"/>
      <c r="J320" s="238"/>
      <c r="K320" s="238"/>
      <c r="L320" s="242"/>
      <c r="M320" s="243"/>
      <c r="N320" s="244"/>
      <c r="O320" s="244"/>
      <c r="P320" s="244"/>
      <c r="Q320" s="244"/>
      <c r="R320" s="244"/>
      <c r="S320" s="244"/>
      <c r="T320" s="245"/>
      <c r="U320" s="13"/>
      <c r="V320" s="13"/>
      <c r="W320" s="13"/>
      <c r="X320" s="13"/>
      <c r="Y320" s="13"/>
      <c r="Z320" s="13"/>
      <c r="AA320" s="13"/>
      <c r="AB320" s="13"/>
      <c r="AC320" s="13"/>
      <c r="AD320" s="13"/>
      <c r="AE320" s="13"/>
      <c r="AT320" s="246" t="s">
        <v>140</v>
      </c>
      <c r="AU320" s="246" t="s">
        <v>82</v>
      </c>
      <c r="AV320" s="13" t="s">
        <v>80</v>
      </c>
      <c r="AW320" s="13" t="s">
        <v>33</v>
      </c>
      <c r="AX320" s="13" t="s">
        <v>72</v>
      </c>
      <c r="AY320" s="246" t="s">
        <v>128</v>
      </c>
    </row>
    <row r="321" s="14" customFormat="1">
      <c r="A321" s="14"/>
      <c r="B321" s="247"/>
      <c r="C321" s="248"/>
      <c r="D321" s="230" t="s">
        <v>140</v>
      </c>
      <c r="E321" s="249" t="s">
        <v>19</v>
      </c>
      <c r="F321" s="250" t="s">
        <v>468</v>
      </c>
      <c r="G321" s="248"/>
      <c r="H321" s="251">
        <v>142.80000000000001</v>
      </c>
      <c r="I321" s="252"/>
      <c r="J321" s="248"/>
      <c r="K321" s="248"/>
      <c r="L321" s="253"/>
      <c r="M321" s="254"/>
      <c r="N321" s="255"/>
      <c r="O321" s="255"/>
      <c r="P321" s="255"/>
      <c r="Q321" s="255"/>
      <c r="R321" s="255"/>
      <c r="S321" s="255"/>
      <c r="T321" s="256"/>
      <c r="U321" s="14"/>
      <c r="V321" s="14"/>
      <c r="W321" s="14"/>
      <c r="X321" s="14"/>
      <c r="Y321" s="14"/>
      <c r="Z321" s="14"/>
      <c r="AA321" s="14"/>
      <c r="AB321" s="14"/>
      <c r="AC321" s="14"/>
      <c r="AD321" s="14"/>
      <c r="AE321" s="14"/>
      <c r="AT321" s="257" t="s">
        <v>140</v>
      </c>
      <c r="AU321" s="257" t="s">
        <v>82</v>
      </c>
      <c r="AV321" s="14" t="s">
        <v>82</v>
      </c>
      <c r="AW321" s="14" t="s">
        <v>33</v>
      </c>
      <c r="AX321" s="14" t="s">
        <v>80</v>
      </c>
      <c r="AY321" s="257" t="s">
        <v>128</v>
      </c>
    </row>
    <row r="322" s="2" customFormat="1" ht="24.15" customHeight="1">
      <c r="A322" s="41"/>
      <c r="B322" s="42"/>
      <c r="C322" s="216" t="s">
        <v>469</v>
      </c>
      <c r="D322" s="216" t="s">
        <v>130</v>
      </c>
      <c r="E322" s="217" t="s">
        <v>470</v>
      </c>
      <c r="F322" s="218" t="s">
        <v>471</v>
      </c>
      <c r="G322" s="219" t="s">
        <v>211</v>
      </c>
      <c r="H322" s="220">
        <v>8.0500000000000007</v>
      </c>
      <c r="I322" s="221"/>
      <c r="J322" s="222">
        <f>ROUND(I322*H322,2)</f>
        <v>0</v>
      </c>
      <c r="K322" s="223"/>
      <c r="L322" s="47"/>
      <c r="M322" s="224" t="s">
        <v>19</v>
      </c>
      <c r="N322" s="225" t="s">
        <v>43</v>
      </c>
      <c r="O322" s="87"/>
      <c r="P322" s="226">
        <f>O322*H322</f>
        <v>0</v>
      </c>
      <c r="Q322" s="226">
        <v>2.2563399999999998</v>
      </c>
      <c r="R322" s="226">
        <f>Q322*H322</f>
        <v>18.163537000000002</v>
      </c>
      <c r="S322" s="226">
        <v>0</v>
      </c>
      <c r="T322" s="227">
        <f>S322*H322</f>
        <v>0</v>
      </c>
      <c r="U322" s="41"/>
      <c r="V322" s="41"/>
      <c r="W322" s="41"/>
      <c r="X322" s="41"/>
      <c r="Y322" s="41"/>
      <c r="Z322" s="41"/>
      <c r="AA322" s="41"/>
      <c r="AB322" s="41"/>
      <c r="AC322" s="41"/>
      <c r="AD322" s="41"/>
      <c r="AE322" s="41"/>
      <c r="AR322" s="228" t="s">
        <v>134</v>
      </c>
      <c r="AT322" s="228" t="s">
        <v>130</v>
      </c>
      <c r="AU322" s="228" t="s">
        <v>82</v>
      </c>
      <c r="AY322" s="20" t="s">
        <v>128</v>
      </c>
      <c r="BE322" s="229">
        <f>IF(N322="základní",J322,0)</f>
        <v>0</v>
      </c>
      <c r="BF322" s="229">
        <f>IF(N322="snížená",J322,0)</f>
        <v>0</v>
      </c>
      <c r="BG322" s="229">
        <f>IF(N322="zákl. přenesená",J322,0)</f>
        <v>0</v>
      </c>
      <c r="BH322" s="229">
        <f>IF(N322="sníž. přenesená",J322,0)</f>
        <v>0</v>
      </c>
      <c r="BI322" s="229">
        <f>IF(N322="nulová",J322,0)</f>
        <v>0</v>
      </c>
      <c r="BJ322" s="20" t="s">
        <v>80</v>
      </c>
      <c r="BK322" s="229">
        <f>ROUND(I322*H322,2)</f>
        <v>0</v>
      </c>
      <c r="BL322" s="20" t="s">
        <v>134</v>
      </c>
      <c r="BM322" s="228" t="s">
        <v>472</v>
      </c>
    </row>
    <row r="323" s="2" customFormat="1">
      <c r="A323" s="41"/>
      <c r="B323" s="42"/>
      <c r="C323" s="43"/>
      <c r="D323" s="230" t="s">
        <v>136</v>
      </c>
      <c r="E323" s="43"/>
      <c r="F323" s="231" t="s">
        <v>471</v>
      </c>
      <c r="G323" s="43"/>
      <c r="H323" s="43"/>
      <c r="I323" s="232"/>
      <c r="J323" s="43"/>
      <c r="K323" s="43"/>
      <c r="L323" s="47"/>
      <c r="M323" s="233"/>
      <c r="N323" s="234"/>
      <c r="O323" s="87"/>
      <c r="P323" s="87"/>
      <c r="Q323" s="87"/>
      <c r="R323" s="87"/>
      <c r="S323" s="87"/>
      <c r="T323" s="88"/>
      <c r="U323" s="41"/>
      <c r="V323" s="41"/>
      <c r="W323" s="41"/>
      <c r="X323" s="41"/>
      <c r="Y323" s="41"/>
      <c r="Z323" s="41"/>
      <c r="AA323" s="41"/>
      <c r="AB323" s="41"/>
      <c r="AC323" s="41"/>
      <c r="AD323" s="41"/>
      <c r="AE323" s="41"/>
      <c r="AT323" s="20" t="s">
        <v>136</v>
      </c>
      <c r="AU323" s="20" t="s">
        <v>82</v>
      </c>
    </row>
    <row r="324" s="2" customFormat="1">
      <c r="A324" s="41"/>
      <c r="B324" s="42"/>
      <c r="C324" s="43"/>
      <c r="D324" s="235" t="s">
        <v>138</v>
      </c>
      <c r="E324" s="43"/>
      <c r="F324" s="236" t="s">
        <v>473</v>
      </c>
      <c r="G324" s="43"/>
      <c r="H324" s="43"/>
      <c r="I324" s="232"/>
      <c r="J324" s="43"/>
      <c r="K324" s="43"/>
      <c r="L324" s="47"/>
      <c r="M324" s="233"/>
      <c r="N324" s="234"/>
      <c r="O324" s="87"/>
      <c r="P324" s="87"/>
      <c r="Q324" s="87"/>
      <c r="R324" s="87"/>
      <c r="S324" s="87"/>
      <c r="T324" s="88"/>
      <c r="U324" s="41"/>
      <c r="V324" s="41"/>
      <c r="W324" s="41"/>
      <c r="X324" s="41"/>
      <c r="Y324" s="41"/>
      <c r="Z324" s="41"/>
      <c r="AA324" s="41"/>
      <c r="AB324" s="41"/>
      <c r="AC324" s="41"/>
      <c r="AD324" s="41"/>
      <c r="AE324" s="41"/>
      <c r="AT324" s="20" t="s">
        <v>138</v>
      </c>
      <c r="AU324" s="20" t="s">
        <v>82</v>
      </c>
    </row>
    <row r="325" s="14" customFormat="1">
      <c r="A325" s="14"/>
      <c r="B325" s="247"/>
      <c r="C325" s="248"/>
      <c r="D325" s="230" t="s">
        <v>140</v>
      </c>
      <c r="E325" s="249" t="s">
        <v>19</v>
      </c>
      <c r="F325" s="250" t="s">
        <v>474</v>
      </c>
      <c r="G325" s="248"/>
      <c r="H325" s="251">
        <v>8.0500000000000007</v>
      </c>
      <c r="I325" s="252"/>
      <c r="J325" s="248"/>
      <c r="K325" s="248"/>
      <c r="L325" s="253"/>
      <c r="M325" s="254"/>
      <c r="N325" s="255"/>
      <c r="O325" s="255"/>
      <c r="P325" s="255"/>
      <c r="Q325" s="255"/>
      <c r="R325" s="255"/>
      <c r="S325" s="255"/>
      <c r="T325" s="256"/>
      <c r="U325" s="14"/>
      <c r="V325" s="14"/>
      <c r="W325" s="14"/>
      <c r="X325" s="14"/>
      <c r="Y325" s="14"/>
      <c r="Z325" s="14"/>
      <c r="AA325" s="14"/>
      <c r="AB325" s="14"/>
      <c r="AC325" s="14"/>
      <c r="AD325" s="14"/>
      <c r="AE325" s="14"/>
      <c r="AT325" s="257" t="s">
        <v>140</v>
      </c>
      <c r="AU325" s="257" t="s">
        <v>82</v>
      </c>
      <c r="AV325" s="14" t="s">
        <v>82</v>
      </c>
      <c r="AW325" s="14" t="s">
        <v>33</v>
      </c>
      <c r="AX325" s="14" t="s">
        <v>80</v>
      </c>
      <c r="AY325" s="257" t="s">
        <v>128</v>
      </c>
    </row>
    <row r="326" s="2" customFormat="1" ht="24.15" customHeight="1">
      <c r="A326" s="41"/>
      <c r="B326" s="42"/>
      <c r="C326" s="216" t="s">
        <v>475</v>
      </c>
      <c r="D326" s="216" t="s">
        <v>130</v>
      </c>
      <c r="E326" s="217" t="s">
        <v>476</v>
      </c>
      <c r="F326" s="218" t="s">
        <v>477</v>
      </c>
      <c r="G326" s="219" t="s">
        <v>169</v>
      </c>
      <c r="H326" s="220">
        <v>4</v>
      </c>
      <c r="I326" s="221"/>
      <c r="J326" s="222">
        <f>ROUND(I326*H326,2)</f>
        <v>0</v>
      </c>
      <c r="K326" s="223"/>
      <c r="L326" s="47"/>
      <c r="M326" s="224" t="s">
        <v>19</v>
      </c>
      <c r="N326" s="225" t="s">
        <v>43</v>
      </c>
      <c r="O326" s="87"/>
      <c r="P326" s="226">
        <f>O326*H326</f>
        <v>0</v>
      </c>
      <c r="Q326" s="226">
        <v>0.001</v>
      </c>
      <c r="R326" s="226">
        <f>Q326*H326</f>
        <v>0.0040000000000000001</v>
      </c>
      <c r="S326" s="226">
        <v>0</v>
      </c>
      <c r="T326" s="227">
        <f>S326*H326</f>
        <v>0</v>
      </c>
      <c r="U326" s="41"/>
      <c r="V326" s="41"/>
      <c r="W326" s="41"/>
      <c r="X326" s="41"/>
      <c r="Y326" s="41"/>
      <c r="Z326" s="41"/>
      <c r="AA326" s="41"/>
      <c r="AB326" s="41"/>
      <c r="AC326" s="41"/>
      <c r="AD326" s="41"/>
      <c r="AE326" s="41"/>
      <c r="AR326" s="228" t="s">
        <v>134</v>
      </c>
      <c r="AT326" s="228" t="s">
        <v>130</v>
      </c>
      <c r="AU326" s="228" t="s">
        <v>82</v>
      </c>
      <c r="AY326" s="20" t="s">
        <v>128</v>
      </c>
      <c r="BE326" s="229">
        <f>IF(N326="základní",J326,0)</f>
        <v>0</v>
      </c>
      <c r="BF326" s="229">
        <f>IF(N326="snížená",J326,0)</f>
        <v>0</v>
      </c>
      <c r="BG326" s="229">
        <f>IF(N326="zákl. přenesená",J326,0)</f>
        <v>0</v>
      </c>
      <c r="BH326" s="229">
        <f>IF(N326="sníž. přenesená",J326,0)</f>
        <v>0</v>
      </c>
      <c r="BI326" s="229">
        <f>IF(N326="nulová",J326,0)</f>
        <v>0</v>
      </c>
      <c r="BJ326" s="20" t="s">
        <v>80</v>
      </c>
      <c r="BK326" s="229">
        <f>ROUND(I326*H326,2)</f>
        <v>0</v>
      </c>
      <c r="BL326" s="20" t="s">
        <v>134</v>
      </c>
      <c r="BM326" s="228" t="s">
        <v>478</v>
      </c>
    </row>
    <row r="327" s="2" customFormat="1">
      <c r="A327" s="41"/>
      <c r="B327" s="42"/>
      <c r="C327" s="43"/>
      <c r="D327" s="230" t="s">
        <v>136</v>
      </c>
      <c r="E327" s="43"/>
      <c r="F327" s="231" t="s">
        <v>477</v>
      </c>
      <c r="G327" s="43"/>
      <c r="H327" s="43"/>
      <c r="I327" s="232"/>
      <c r="J327" s="43"/>
      <c r="K327" s="43"/>
      <c r="L327" s="47"/>
      <c r="M327" s="233"/>
      <c r="N327" s="234"/>
      <c r="O327" s="87"/>
      <c r="P327" s="87"/>
      <c r="Q327" s="87"/>
      <c r="R327" s="87"/>
      <c r="S327" s="87"/>
      <c r="T327" s="88"/>
      <c r="U327" s="41"/>
      <c r="V327" s="41"/>
      <c r="W327" s="41"/>
      <c r="X327" s="41"/>
      <c r="Y327" s="41"/>
      <c r="Z327" s="41"/>
      <c r="AA327" s="41"/>
      <c r="AB327" s="41"/>
      <c r="AC327" s="41"/>
      <c r="AD327" s="41"/>
      <c r="AE327" s="41"/>
      <c r="AT327" s="20" t="s">
        <v>136</v>
      </c>
      <c r="AU327" s="20" t="s">
        <v>82</v>
      </c>
    </row>
    <row r="328" s="13" customFormat="1">
      <c r="A328" s="13"/>
      <c r="B328" s="237"/>
      <c r="C328" s="238"/>
      <c r="D328" s="230" t="s">
        <v>140</v>
      </c>
      <c r="E328" s="239" t="s">
        <v>19</v>
      </c>
      <c r="F328" s="240" t="s">
        <v>230</v>
      </c>
      <c r="G328" s="238"/>
      <c r="H328" s="239" t="s">
        <v>19</v>
      </c>
      <c r="I328" s="241"/>
      <c r="J328" s="238"/>
      <c r="K328" s="238"/>
      <c r="L328" s="242"/>
      <c r="M328" s="243"/>
      <c r="N328" s="244"/>
      <c r="O328" s="244"/>
      <c r="P328" s="244"/>
      <c r="Q328" s="244"/>
      <c r="R328" s="244"/>
      <c r="S328" s="244"/>
      <c r="T328" s="245"/>
      <c r="U328" s="13"/>
      <c r="V328" s="13"/>
      <c r="W328" s="13"/>
      <c r="X328" s="13"/>
      <c r="Y328" s="13"/>
      <c r="Z328" s="13"/>
      <c r="AA328" s="13"/>
      <c r="AB328" s="13"/>
      <c r="AC328" s="13"/>
      <c r="AD328" s="13"/>
      <c r="AE328" s="13"/>
      <c r="AT328" s="246" t="s">
        <v>140</v>
      </c>
      <c r="AU328" s="246" t="s">
        <v>82</v>
      </c>
      <c r="AV328" s="13" t="s">
        <v>80</v>
      </c>
      <c r="AW328" s="13" t="s">
        <v>33</v>
      </c>
      <c r="AX328" s="13" t="s">
        <v>72</v>
      </c>
      <c r="AY328" s="246" t="s">
        <v>128</v>
      </c>
    </row>
    <row r="329" s="13" customFormat="1">
      <c r="A329" s="13"/>
      <c r="B329" s="237"/>
      <c r="C329" s="238"/>
      <c r="D329" s="230" t="s">
        <v>140</v>
      </c>
      <c r="E329" s="239" t="s">
        <v>19</v>
      </c>
      <c r="F329" s="240" t="s">
        <v>282</v>
      </c>
      <c r="G329" s="238"/>
      <c r="H329" s="239" t="s">
        <v>19</v>
      </c>
      <c r="I329" s="241"/>
      <c r="J329" s="238"/>
      <c r="K329" s="238"/>
      <c r="L329" s="242"/>
      <c r="M329" s="243"/>
      <c r="N329" s="244"/>
      <c r="O329" s="244"/>
      <c r="P329" s="244"/>
      <c r="Q329" s="244"/>
      <c r="R329" s="244"/>
      <c r="S329" s="244"/>
      <c r="T329" s="245"/>
      <c r="U329" s="13"/>
      <c r="V329" s="13"/>
      <c r="W329" s="13"/>
      <c r="X329" s="13"/>
      <c r="Y329" s="13"/>
      <c r="Z329" s="13"/>
      <c r="AA329" s="13"/>
      <c r="AB329" s="13"/>
      <c r="AC329" s="13"/>
      <c r="AD329" s="13"/>
      <c r="AE329" s="13"/>
      <c r="AT329" s="246" t="s">
        <v>140</v>
      </c>
      <c r="AU329" s="246" t="s">
        <v>82</v>
      </c>
      <c r="AV329" s="13" t="s">
        <v>80</v>
      </c>
      <c r="AW329" s="13" t="s">
        <v>33</v>
      </c>
      <c r="AX329" s="13" t="s">
        <v>72</v>
      </c>
      <c r="AY329" s="246" t="s">
        <v>128</v>
      </c>
    </row>
    <row r="330" s="14" customFormat="1">
      <c r="A330" s="14"/>
      <c r="B330" s="247"/>
      <c r="C330" s="248"/>
      <c r="D330" s="230" t="s">
        <v>140</v>
      </c>
      <c r="E330" s="249" t="s">
        <v>19</v>
      </c>
      <c r="F330" s="250" t="s">
        <v>134</v>
      </c>
      <c r="G330" s="248"/>
      <c r="H330" s="251">
        <v>4</v>
      </c>
      <c r="I330" s="252"/>
      <c r="J330" s="248"/>
      <c r="K330" s="248"/>
      <c r="L330" s="253"/>
      <c r="M330" s="254"/>
      <c r="N330" s="255"/>
      <c r="O330" s="255"/>
      <c r="P330" s="255"/>
      <c r="Q330" s="255"/>
      <c r="R330" s="255"/>
      <c r="S330" s="255"/>
      <c r="T330" s="256"/>
      <c r="U330" s="14"/>
      <c r="V330" s="14"/>
      <c r="W330" s="14"/>
      <c r="X330" s="14"/>
      <c r="Y330" s="14"/>
      <c r="Z330" s="14"/>
      <c r="AA330" s="14"/>
      <c r="AB330" s="14"/>
      <c r="AC330" s="14"/>
      <c r="AD330" s="14"/>
      <c r="AE330" s="14"/>
      <c r="AT330" s="257" t="s">
        <v>140</v>
      </c>
      <c r="AU330" s="257" t="s">
        <v>82</v>
      </c>
      <c r="AV330" s="14" t="s">
        <v>82</v>
      </c>
      <c r="AW330" s="14" t="s">
        <v>33</v>
      </c>
      <c r="AX330" s="14" t="s">
        <v>80</v>
      </c>
      <c r="AY330" s="257" t="s">
        <v>128</v>
      </c>
    </row>
    <row r="331" s="2" customFormat="1" ht="37.8" customHeight="1">
      <c r="A331" s="41"/>
      <c r="B331" s="42"/>
      <c r="C331" s="283" t="s">
        <v>479</v>
      </c>
      <c r="D331" s="283" t="s">
        <v>344</v>
      </c>
      <c r="E331" s="284" t="s">
        <v>480</v>
      </c>
      <c r="F331" s="285" t="s">
        <v>481</v>
      </c>
      <c r="G331" s="286" t="s">
        <v>169</v>
      </c>
      <c r="H331" s="287">
        <v>4</v>
      </c>
      <c r="I331" s="288"/>
      <c r="J331" s="289">
        <f>ROUND(I331*H331,2)</f>
        <v>0</v>
      </c>
      <c r="K331" s="290"/>
      <c r="L331" s="291"/>
      <c r="M331" s="292" t="s">
        <v>19</v>
      </c>
      <c r="N331" s="293" t="s">
        <v>43</v>
      </c>
      <c r="O331" s="87"/>
      <c r="P331" s="226">
        <f>O331*H331</f>
        <v>0</v>
      </c>
      <c r="Q331" s="226">
        <v>0.34499999999999997</v>
      </c>
      <c r="R331" s="226">
        <f>Q331*H331</f>
        <v>1.3799999999999999</v>
      </c>
      <c r="S331" s="226">
        <v>0</v>
      </c>
      <c r="T331" s="227">
        <f>S331*H331</f>
        <v>0</v>
      </c>
      <c r="U331" s="41"/>
      <c r="V331" s="41"/>
      <c r="W331" s="41"/>
      <c r="X331" s="41"/>
      <c r="Y331" s="41"/>
      <c r="Z331" s="41"/>
      <c r="AA331" s="41"/>
      <c r="AB331" s="41"/>
      <c r="AC331" s="41"/>
      <c r="AD331" s="41"/>
      <c r="AE331" s="41"/>
      <c r="AR331" s="228" t="s">
        <v>189</v>
      </c>
      <c r="AT331" s="228" t="s">
        <v>344</v>
      </c>
      <c r="AU331" s="228" t="s">
        <v>82</v>
      </c>
      <c r="AY331" s="20" t="s">
        <v>128</v>
      </c>
      <c r="BE331" s="229">
        <f>IF(N331="základní",J331,0)</f>
        <v>0</v>
      </c>
      <c r="BF331" s="229">
        <f>IF(N331="snížená",J331,0)</f>
        <v>0</v>
      </c>
      <c r="BG331" s="229">
        <f>IF(N331="zákl. přenesená",J331,0)</f>
        <v>0</v>
      </c>
      <c r="BH331" s="229">
        <f>IF(N331="sníž. přenesená",J331,0)</f>
        <v>0</v>
      </c>
      <c r="BI331" s="229">
        <f>IF(N331="nulová",J331,0)</f>
        <v>0</v>
      </c>
      <c r="BJ331" s="20" t="s">
        <v>80</v>
      </c>
      <c r="BK331" s="229">
        <f>ROUND(I331*H331,2)</f>
        <v>0</v>
      </c>
      <c r="BL331" s="20" t="s">
        <v>134</v>
      </c>
      <c r="BM331" s="228" t="s">
        <v>482</v>
      </c>
    </row>
    <row r="332" s="2" customFormat="1">
      <c r="A332" s="41"/>
      <c r="B332" s="42"/>
      <c r="C332" s="43"/>
      <c r="D332" s="230" t="s">
        <v>136</v>
      </c>
      <c r="E332" s="43"/>
      <c r="F332" s="231" t="s">
        <v>481</v>
      </c>
      <c r="G332" s="43"/>
      <c r="H332" s="43"/>
      <c r="I332" s="232"/>
      <c r="J332" s="43"/>
      <c r="K332" s="43"/>
      <c r="L332" s="47"/>
      <c r="M332" s="233"/>
      <c r="N332" s="234"/>
      <c r="O332" s="87"/>
      <c r="P332" s="87"/>
      <c r="Q332" s="87"/>
      <c r="R332" s="87"/>
      <c r="S332" s="87"/>
      <c r="T332" s="88"/>
      <c r="U332" s="41"/>
      <c r="V332" s="41"/>
      <c r="W332" s="41"/>
      <c r="X332" s="41"/>
      <c r="Y332" s="41"/>
      <c r="Z332" s="41"/>
      <c r="AA332" s="41"/>
      <c r="AB332" s="41"/>
      <c r="AC332" s="41"/>
      <c r="AD332" s="41"/>
      <c r="AE332" s="41"/>
      <c r="AT332" s="20" t="s">
        <v>136</v>
      </c>
      <c r="AU332" s="20" t="s">
        <v>82</v>
      </c>
    </row>
    <row r="333" s="12" customFormat="1" ht="22.8" customHeight="1">
      <c r="A333" s="12"/>
      <c r="B333" s="200"/>
      <c r="C333" s="201"/>
      <c r="D333" s="202" t="s">
        <v>71</v>
      </c>
      <c r="E333" s="214" t="s">
        <v>483</v>
      </c>
      <c r="F333" s="214" t="s">
        <v>484</v>
      </c>
      <c r="G333" s="201"/>
      <c r="H333" s="201"/>
      <c r="I333" s="204"/>
      <c r="J333" s="215">
        <f>BK333</f>
        <v>0</v>
      </c>
      <c r="K333" s="201"/>
      <c r="L333" s="206"/>
      <c r="M333" s="207"/>
      <c r="N333" s="208"/>
      <c r="O333" s="208"/>
      <c r="P333" s="209">
        <f>SUM(P334:P349)</f>
        <v>0</v>
      </c>
      <c r="Q333" s="208"/>
      <c r="R333" s="209">
        <f>SUM(R334:R349)</f>
        <v>0</v>
      </c>
      <c r="S333" s="208"/>
      <c r="T333" s="210">
        <f>SUM(T334:T349)</f>
        <v>0</v>
      </c>
      <c r="U333" s="12"/>
      <c r="V333" s="12"/>
      <c r="W333" s="12"/>
      <c r="X333" s="12"/>
      <c r="Y333" s="12"/>
      <c r="Z333" s="12"/>
      <c r="AA333" s="12"/>
      <c r="AB333" s="12"/>
      <c r="AC333" s="12"/>
      <c r="AD333" s="12"/>
      <c r="AE333" s="12"/>
      <c r="AR333" s="211" t="s">
        <v>80</v>
      </c>
      <c r="AT333" s="212" t="s">
        <v>71</v>
      </c>
      <c r="AU333" s="212" t="s">
        <v>80</v>
      </c>
      <c r="AY333" s="211" t="s">
        <v>128</v>
      </c>
      <c r="BK333" s="213">
        <f>SUM(BK334:BK349)</f>
        <v>0</v>
      </c>
    </row>
    <row r="334" s="2" customFormat="1" ht="24.15" customHeight="1">
      <c r="A334" s="41"/>
      <c r="B334" s="42"/>
      <c r="C334" s="216" t="s">
        <v>485</v>
      </c>
      <c r="D334" s="216" t="s">
        <v>130</v>
      </c>
      <c r="E334" s="217" t="s">
        <v>486</v>
      </c>
      <c r="F334" s="218" t="s">
        <v>487</v>
      </c>
      <c r="G334" s="219" t="s">
        <v>162</v>
      </c>
      <c r="H334" s="220">
        <v>1</v>
      </c>
      <c r="I334" s="221"/>
      <c r="J334" s="222">
        <f>ROUND(I334*H334,2)</f>
        <v>0</v>
      </c>
      <c r="K334" s="223"/>
      <c r="L334" s="47"/>
      <c r="M334" s="224" t="s">
        <v>19</v>
      </c>
      <c r="N334" s="225" t="s">
        <v>43</v>
      </c>
      <c r="O334" s="87"/>
      <c r="P334" s="226">
        <f>O334*H334</f>
        <v>0</v>
      </c>
      <c r="Q334" s="226">
        <v>0</v>
      </c>
      <c r="R334" s="226">
        <f>Q334*H334</f>
        <v>0</v>
      </c>
      <c r="S334" s="226">
        <v>0</v>
      </c>
      <c r="T334" s="227">
        <f>S334*H334</f>
        <v>0</v>
      </c>
      <c r="U334" s="41"/>
      <c r="V334" s="41"/>
      <c r="W334" s="41"/>
      <c r="X334" s="41"/>
      <c r="Y334" s="41"/>
      <c r="Z334" s="41"/>
      <c r="AA334" s="41"/>
      <c r="AB334" s="41"/>
      <c r="AC334" s="41"/>
      <c r="AD334" s="41"/>
      <c r="AE334" s="41"/>
      <c r="AR334" s="228" t="s">
        <v>134</v>
      </c>
      <c r="AT334" s="228" t="s">
        <v>130</v>
      </c>
      <c r="AU334" s="228" t="s">
        <v>82</v>
      </c>
      <c r="AY334" s="20" t="s">
        <v>128</v>
      </c>
      <c r="BE334" s="229">
        <f>IF(N334="základní",J334,0)</f>
        <v>0</v>
      </c>
      <c r="BF334" s="229">
        <f>IF(N334="snížená",J334,0)</f>
        <v>0</v>
      </c>
      <c r="BG334" s="229">
        <f>IF(N334="zákl. přenesená",J334,0)</f>
        <v>0</v>
      </c>
      <c r="BH334" s="229">
        <f>IF(N334="sníž. přenesená",J334,0)</f>
        <v>0</v>
      </c>
      <c r="BI334" s="229">
        <f>IF(N334="nulová",J334,0)</f>
        <v>0</v>
      </c>
      <c r="BJ334" s="20" t="s">
        <v>80</v>
      </c>
      <c r="BK334" s="229">
        <f>ROUND(I334*H334,2)</f>
        <v>0</v>
      </c>
      <c r="BL334" s="20" t="s">
        <v>134</v>
      </c>
      <c r="BM334" s="228" t="s">
        <v>488</v>
      </c>
    </row>
    <row r="335" s="2" customFormat="1">
      <c r="A335" s="41"/>
      <c r="B335" s="42"/>
      <c r="C335" s="43"/>
      <c r="D335" s="230" t="s">
        <v>136</v>
      </c>
      <c r="E335" s="43"/>
      <c r="F335" s="231" t="s">
        <v>487</v>
      </c>
      <c r="G335" s="43"/>
      <c r="H335" s="43"/>
      <c r="I335" s="232"/>
      <c r="J335" s="43"/>
      <c r="K335" s="43"/>
      <c r="L335" s="47"/>
      <c r="M335" s="233"/>
      <c r="N335" s="234"/>
      <c r="O335" s="87"/>
      <c r="P335" s="87"/>
      <c r="Q335" s="87"/>
      <c r="R335" s="87"/>
      <c r="S335" s="87"/>
      <c r="T335" s="88"/>
      <c r="U335" s="41"/>
      <c r="V335" s="41"/>
      <c r="W335" s="41"/>
      <c r="X335" s="41"/>
      <c r="Y335" s="41"/>
      <c r="Z335" s="41"/>
      <c r="AA335" s="41"/>
      <c r="AB335" s="41"/>
      <c r="AC335" s="41"/>
      <c r="AD335" s="41"/>
      <c r="AE335" s="41"/>
      <c r="AT335" s="20" t="s">
        <v>136</v>
      </c>
      <c r="AU335" s="20" t="s">
        <v>82</v>
      </c>
    </row>
    <row r="336" s="2" customFormat="1" ht="44.25" customHeight="1">
      <c r="A336" s="41"/>
      <c r="B336" s="42"/>
      <c r="C336" s="216" t="s">
        <v>489</v>
      </c>
      <c r="D336" s="216" t="s">
        <v>130</v>
      </c>
      <c r="E336" s="217" t="s">
        <v>490</v>
      </c>
      <c r="F336" s="218" t="s">
        <v>491</v>
      </c>
      <c r="G336" s="219" t="s">
        <v>169</v>
      </c>
      <c r="H336" s="220">
        <v>4</v>
      </c>
      <c r="I336" s="221"/>
      <c r="J336" s="222">
        <f>ROUND(I336*H336,2)</f>
        <v>0</v>
      </c>
      <c r="K336" s="223"/>
      <c r="L336" s="47"/>
      <c r="M336" s="224" t="s">
        <v>19</v>
      </c>
      <c r="N336" s="225" t="s">
        <v>43</v>
      </c>
      <c r="O336" s="87"/>
      <c r="P336" s="226">
        <f>O336*H336</f>
        <v>0</v>
      </c>
      <c r="Q336" s="226">
        <v>0</v>
      </c>
      <c r="R336" s="226">
        <f>Q336*H336</f>
        <v>0</v>
      </c>
      <c r="S336" s="226">
        <v>0</v>
      </c>
      <c r="T336" s="227">
        <f>S336*H336</f>
        <v>0</v>
      </c>
      <c r="U336" s="41"/>
      <c r="V336" s="41"/>
      <c r="W336" s="41"/>
      <c r="X336" s="41"/>
      <c r="Y336" s="41"/>
      <c r="Z336" s="41"/>
      <c r="AA336" s="41"/>
      <c r="AB336" s="41"/>
      <c r="AC336" s="41"/>
      <c r="AD336" s="41"/>
      <c r="AE336" s="41"/>
      <c r="AR336" s="228" t="s">
        <v>134</v>
      </c>
      <c r="AT336" s="228" t="s">
        <v>130</v>
      </c>
      <c r="AU336" s="228" t="s">
        <v>82</v>
      </c>
      <c r="AY336" s="20" t="s">
        <v>128</v>
      </c>
      <c r="BE336" s="229">
        <f>IF(N336="základní",J336,0)</f>
        <v>0</v>
      </c>
      <c r="BF336" s="229">
        <f>IF(N336="snížená",J336,0)</f>
        <v>0</v>
      </c>
      <c r="BG336" s="229">
        <f>IF(N336="zákl. přenesená",J336,0)</f>
        <v>0</v>
      </c>
      <c r="BH336" s="229">
        <f>IF(N336="sníž. přenesená",J336,0)</f>
        <v>0</v>
      </c>
      <c r="BI336" s="229">
        <f>IF(N336="nulová",J336,0)</f>
        <v>0</v>
      </c>
      <c r="BJ336" s="20" t="s">
        <v>80</v>
      </c>
      <c r="BK336" s="229">
        <f>ROUND(I336*H336,2)</f>
        <v>0</v>
      </c>
      <c r="BL336" s="20" t="s">
        <v>134</v>
      </c>
      <c r="BM336" s="228" t="s">
        <v>492</v>
      </c>
    </row>
    <row r="337" s="2" customFormat="1">
      <c r="A337" s="41"/>
      <c r="B337" s="42"/>
      <c r="C337" s="43"/>
      <c r="D337" s="230" t="s">
        <v>136</v>
      </c>
      <c r="E337" s="43"/>
      <c r="F337" s="231" t="s">
        <v>493</v>
      </c>
      <c r="G337" s="43"/>
      <c r="H337" s="43"/>
      <c r="I337" s="232"/>
      <c r="J337" s="43"/>
      <c r="K337" s="43"/>
      <c r="L337" s="47"/>
      <c r="M337" s="233"/>
      <c r="N337" s="234"/>
      <c r="O337" s="87"/>
      <c r="P337" s="87"/>
      <c r="Q337" s="87"/>
      <c r="R337" s="87"/>
      <c r="S337" s="87"/>
      <c r="T337" s="88"/>
      <c r="U337" s="41"/>
      <c r="V337" s="41"/>
      <c r="W337" s="41"/>
      <c r="X337" s="41"/>
      <c r="Y337" s="41"/>
      <c r="Z337" s="41"/>
      <c r="AA337" s="41"/>
      <c r="AB337" s="41"/>
      <c r="AC337" s="41"/>
      <c r="AD337" s="41"/>
      <c r="AE337" s="41"/>
      <c r="AT337" s="20" t="s">
        <v>136</v>
      </c>
      <c r="AU337" s="20" t="s">
        <v>82</v>
      </c>
    </row>
    <row r="338" s="2" customFormat="1" ht="33" customHeight="1">
      <c r="A338" s="41"/>
      <c r="B338" s="42"/>
      <c r="C338" s="216" t="s">
        <v>494</v>
      </c>
      <c r="D338" s="216" t="s">
        <v>130</v>
      </c>
      <c r="E338" s="217" t="s">
        <v>495</v>
      </c>
      <c r="F338" s="218" t="s">
        <v>496</v>
      </c>
      <c r="G338" s="219" t="s">
        <v>162</v>
      </c>
      <c r="H338" s="220">
        <v>2</v>
      </c>
      <c r="I338" s="221"/>
      <c r="J338" s="222">
        <f>ROUND(I338*H338,2)</f>
        <v>0</v>
      </c>
      <c r="K338" s="223"/>
      <c r="L338" s="47"/>
      <c r="M338" s="224" t="s">
        <v>19</v>
      </c>
      <c r="N338" s="225" t="s">
        <v>43</v>
      </c>
      <c r="O338" s="87"/>
      <c r="P338" s="226">
        <f>O338*H338</f>
        <v>0</v>
      </c>
      <c r="Q338" s="226">
        <v>0</v>
      </c>
      <c r="R338" s="226">
        <f>Q338*H338</f>
        <v>0</v>
      </c>
      <c r="S338" s="226">
        <v>0</v>
      </c>
      <c r="T338" s="227">
        <f>S338*H338</f>
        <v>0</v>
      </c>
      <c r="U338" s="41"/>
      <c r="V338" s="41"/>
      <c r="W338" s="41"/>
      <c r="X338" s="41"/>
      <c r="Y338" s="41"/>
      <c r="Z338" s="41"/>
      <c r="AA338" s="41"/>
      <c r="AB338" s="41"/>
      <c r="AC338" s="41"/>
      <c r="AD338" s="41"/>
      <c r="AE338" s="41"/>
      <c r="AR338" s="228" t="s">
        <v>134</v>
      </c>
      <c r="AT338" s="228" t="s">
        <v>130</v>
      </c>
      <c r="AU338" s="228" t="s">
        <v>82</v>
      </c>
      <c r="AY338" s="20" t="s">
        <v>128</v>
      </c>
      <c r="BE338" s="229">
        <f>IF(N338="základní",J338,0)</f>
        <v>0</v>
      </c>
      <c r="BF338" s="229">
        <f>IF(N338="snížená",J338,0)</f>
        <v>0</v>
      </c>
      <c r="BG338" s="229">
        <f>IF(N338="zákl. přenesená",J338,0)</f>
        <v>0</v>
      </c>
      <c r="BH338" s="229">
        <f>IF(N338="sníž. přenesená",J338,0)</f>
        <v>0</v>
      </c>
      <c r="BI338" s="229">
        <f>IF(N338="nulová",J338,0)</f>
        <v>0</v>
      </c>
      <c r="BJ338" s="20" t="s">
        <v>80</v>
      </c>
      <c r="BK338" s="229">
        <f>ROUND(I338*H338,2)</f>
        <v>0</v>
      </c>
      <c r="BL338" s="20" t="s">
        <v>134</v>
      </c>
      <c r="BM338" s="228" t="s">
        <v>497</v>
      </c>
    </row>
    <row r="339" s="2" customFormat="1">
      <c r="A339" s="41"/>
      <c r="B339" s="42"/>
      <c r="C339" s="43"/>
      <c r="D339" s="230" t="s">
        <v>136</v>
      </c>
      <c r="E339" s="43"/>
      <c r="F339" s="231" t="s">
        <v>498</v>
      </c>
      <c r="G339" s="43"/>
      <c r="H339" s="43"/>
      <c r="I339" s="232"/>
      <c r="J339" s="43"/>
      <c r="K339" s="43"/>
      <c r="L339" s="47"/>
      <c r="M339" s="233"/>
      <c r="N339" s="234"/>
      <c r="O339" s="87"/>
      <c r="P339" s="87"/>
      <c r="Q339" s="87"/>
      <c r="R339" s="87"/>
      <c r="S339" s="87"/>
      <c r="T339" s="88"/>
      <c r="U339" s="41"/>
      <c r="V339" s="41"/>
      <c r="W339" s="41"/>
      <c r="X339" s="41"/>
      <c r="Y339" s="41"/>
      <c r="Z339" s="41"/>
      <c r="AA339" s="41"/>
      <c r="AB339" s="41"/>
      <c r="AC339" s="41"/>
      <c r="AD339" s="41"/>
      <c r="AE339" s="41"/>
      <c r="AT339" s="20" t="s">
        <v>136</v>
      </c>
      <c r="AU339" s="20" t="s">
        <v>82</v>
      </c>
    </row>
    <row r="340" s="14" customFormat="1">
      <c r="A340" s="14"/>
      <c r="B340" s="247"/>
      <c r="C340" s="248"/>
      <c r="D340" s="230" t="s">
        <v>140</v>
      </c>
      <c r="E340" s="249" t="s">
        <v>19</v>
      </c>
      <c r="F340" s="250" t="s">
        <v>82</v>
      </c>
      <c r="G340" s="248"/>
      <c r="H340" s="251">
        <v>2</v>
      </c>
      <c r="I340" s="252"/>
      <c r="J340" s="248"/>
      <c r="K340" s="248"/>
      <c r="L340" s="253"/>
      <c r="M340" s="254"/>
      <c r="N340" s="255"/>
      <c r="O340" s="255"/>
      <c r="P340" s="255"/>
      <c r="Q340" s="255"/>
      <c r="R340" s="255"/>
      <c r="S340" s="255"/>
      <c r="T340" s="256"/>
      <c r="U340" s="14"/>
      <c r="V340" s="14"/>
      <c r="W340" s="14"/>
      <c r="X340" s="14"/>
      <c r="Y340" s="14"/>
      <c r="Z340" s="14"/>
      <c r="AA340" s="14"/>
      <c r="AB340" s="14"/>
      <c r="AC340" s="14"/>
      <c r="AD340" s="14"/>
      <c r="AE340" s="14"/>
      <c r="AT340" s="257" t="s">
        <v>140</v>
      </c>
      <c r="AU340" s="257" t="s">
        <v>82</v>
      </c>
      <c r="AV340" s="14" t="s">
        <v>82</v>
      </c>
      <c r="AW340" s="14" t="s">
        <v>33</v>
      </c>
      <c r="AX340" s="14" t="s">
        <v>80</v>
      </c>
      <c r="AY340" s="257" t="s">
        <v>128</v>
      </c>
    </row>
    <row r="341" s="2" customFormat="1" ht="16.5" customHeight="1">
      <c r="A341" s="41"/>
      <c r="B341" s="42"/>
      <c r="C341" s="216" t="s">
        <v>499</v>
      </c>
      <c r="D341" s="216" t="s">
        <v>130</v>
      </c>
      <c r="E341" s="217" t="s">
        <v>500</v>
      </c>
      <c r="F341" s="218" t="s">
        <v>501</v>
      </c>
      <c r="G341" s="219" t="s">
        <v>169</v>
      </c>
      <c r="H341" s="220">
        <v>1</v>
      </c>
      <c r="I341" s="221"/>
      <c r="J341" s="222">
        <f>ROUND(I341*H341,2)</f>
        <v>0</v>
      </c>
      <c r="K341" s="223"/>
      <c r="L341" s="47"/>
      <c r="M341" s="224" t="s">
        <v>19</v>
      </c>
      <c r="N341" s="225" t="s">
        <v>43</v>
      </c>
      <c r="O341" s="87"/>
      <c r="P341" s="226">
        <f>O341*H341</f>
        <v>0</v>
      </c>
      <c r="Q341" s="226">
        <v>0</v>
      </c>
      <c r="R341" s="226">
        <f>Q341*H341</f>
        <v>0</v>
      </c>
      <c r="S341" s="226">
        <v>0</v>
      </c>
      <c r="T341" s="227">
        <f>S341*H341</f>
        <v>0</v>
      </c>
      <c r="U341" s="41"/>
      <c r="V341" s="41"/>
      <c r="W341" s="41"/>
      <c r="X341" s="41"/>
      <c r="Y341" s="41"/>
      <c r="Z341" s="41"/>
      <c r="AA341" s="41"/>
      <c r="AB341" s="41"/>
      <c r="AC341" s="41"/>
      <c r="AD341" s="41"/>
      <c r="AE341" s="41"/>
      <c r="AR341" s="228" t="s">
        <v>134</v>
      </c>
      <c r="AT341" s="228" t="s">
        <v>130</v>
      </c>
      <c r="AU341" s="228" t="s">
        <v>82</v>
      </c>
      <c r="AY341" s="20" t="s">
        <v>128</v>
      </c>
      <c r="BE341" s="229">
        <f>IF(N341="základní",J341,0)</f>
        <v>0</v>
      </c>
      <c r="BF341" s="229">
        <f>IF(N341="snížená",J341,0)</f>
        <v>0</v>
      </c>
      <c r="BG341" s="229">
        <f>IF(N341="zákl. přenesená",J341,0)</f>
        <v>0</v>
      </c>
      <c r="BH341" s="229">
        <f>IF(N341="sníž. přenesená",J341,0)</f>
        <v>0</v>
      </c>
      <c r="BI341" s="229">
        <f>IF(N341="nulová",J341,0)</f>
        <v>0</v>
      </c>
      <c r="BJ341" s="20" t="s">
        <v>80</v>
      </c>
      <c r="BK341" s="229">
        <f>ROUND(I341*H341,2)</f>
        <v>0</v>
      </c>
      <c r="BL341" s="20" t="s">
        <v>134</v>
      </c>
      <c r="BM341" s="228" t="s">
        <v>502</v>
      </c>
    </row>
    <row r="342" s="2" customFormat="1">
      <c r="A342" s="41"/>
      <c r="B342" s="42"/>
      <c r="C342" s="43"/>
      <c r="D342" s="230" t="s">
        <v>136</v>
      </c>
      <c r="E342" s="43"/>
      <c r="F342" s="231" t="s">
        <v>503</v>
      </c>
      <c r="G342" s="43"/>
      <c r="H342" s="43"/>
      <c r="I342" s="232"/>
      <c r="J342" s="43"/>
      <c r="K342" s="43"/>
      <c r="L342" s="47"/>
      <c r="M342" s="233"/>
      <c r="N342" s="234"/>
      <c r="O342" s="87"/>
      <c r="P342" s="87"/>
      <c r="Q342" s="87"/>
      <c r="R342" s="87"/>
      <c r="S342" s="87"/>
      <c r="T342" s="88"/>
      <c r="U342" s="41"/>
      <c r="V342" s="41"/>
      <c r="W342" s="41"/>
      <c r="X342" s="41"/>
      <c r="Y342" s="41"/>
      <c r="Z342" s="41"/>
      <c r="AA342" s="41"/>
      <c r="AB342" s="41"/>
      <c r="AC342" s="41"/>
      <c r="AD342" s="41"/>
      <c r="AE342" s="41"/>
      <c r="AT342" s="20" t="s">
        <v>136</v>
      </c>
      <c r="AU342" s="20" t="s">
        <v>82</v>
      </c>
    </row>
    <row r="343" s="14" customFormat="1">
      <c r="A343" s="14"/>
      <c r="B343" s="247"/>
      <c r="C343" s="248"/>
      <c r="D343" s="230" t="s">
        <v>140</v>
      </c>
      <c r="E343" s="249" t="s">
        <v>19</v>
      </c>
      <c r="F343" s="250" t="s">
        <v>80</v>
      </c>
      <c r="G343" s="248"/>
      <c r="H343" s="251">
        <v>1</v>
      </c>
      <c r="I343" s="252"/>
      <c r="J343" s="248"/>
      <c r="K343" s="248"/>
      <c r="L343" s="253"/>
      <c r="M343" s="254"/>
      <c r="N343" s="255"/>
      <c r="O343" s="255"/>
      <c r="P343" s="255"/>
      <c r="Q343" s="255"/>
      <c r="R343" s="255"/>
      <c r="S343" s="255"/>
      <c r="T343" s="256"/>
      <c r="U343" s="14"/>
      <c r="V343" s="14"/>
      <c r="W343" s="14"/>
      <c r="X343" s="14"/>
      <c r="Y343" s="14"/>
      <c r="Z343" s="14"/>
      <c r="AA343" s="14"/>
      <c r="AB343" s="14"/>
      <c r="AC343" s="14"/>
      <c r="AD343" s="14"/>
      <c r="AE343" s="14"/>
      <c r="AT343" s="257" t="s">
        <v>140</v>
      </c>
      <c r="AU343" s="257" t="s">
        <v>82</v>
      </c>
      <c r="AV343" s="14" t="s">
        <v>82</v>
      </c>
      <c r="AW343" s="14" t="s">
        <v>33</v>
      </c>
      <c r="AX343" s="14" t="s">
        <v>80</v>
      </c>
      <c r="AY343" s="257" t="s">
        <v>128</v>
      </c>
    </row>
    <row r="344" s="2" customFormat="1" ht="24.15" customHeight="1">
      <c r="A344" s="41"/>
      <c r="B344" s="42"/>
      <c r="C344" s="216" t="s">
        <v>504</v>
      </c>
      <c r="D344" s="216" t="s">
        <v>130</v>
      </c>
      <c r="E344" s="217" t="s">
        <v>505</v>
      </c>
      <c r="F344" s="218" t="s">
        <v>506</v>
      </c>
      <c r="G344" s="219" t="s">
        <v>169</v>
      </c>
      <c r="H344" s="220">
        <v>2</v>
      </c>
      <c r="I344" s="221"/>
      <c r="J344" s="222">
        <f>ROUND(I344*H344,2)</f>
        <v>0</v>
      </c>
      <c r="K344" s="223"/>
      <c r="L344" s="47"/>
      <c r="M344" s="224" t="s">
        <v>19</v>
      </c>
      <c r="N344" s="225" t="s">
        <v>43</v>
      </c>
      <c r="O344" s="87"/>
      <c r="P344" s="226">
        <f>O344*H344</f>
        <v>0</v>
      </c>
      <c r="Q344" s="226">
        <v>0</v>
      </c>
      <c r="R344" s="226">
        <f>Q344*H344</f>
        <v>0</v>
      </c>
      <c r="S344" s="226">
        <v>0</v>
      </c>
      <c r="T344" s="227">
        <f>S344*H344</f>
        <v>0</v>
      </c>
      <c r="U344" s="41"/>
      <c r="V344" s="41"/>
      <c r="W344" s="41"/>
      <c r="X344" s="41"/>
      <c r="Y344" s="41"/>
      <c r="Z344" s="41"/>
      <c r="AA344" s="41"/>
      <c r="AB344" s="41"/>
      <c r="AC344" s="41"/>
      <c r="AD344" s="41"/>
      <c r="AE344" s="41"/>
      <c r="AR344" s="228" t="s">
        <v>134</v>
      </c>
      <c r="AT344" s="228" t="s">
        <v>130</v>
      </c>
      <c r="AU344" s="228" t="s">
        <v>82</v>
      </c>
      <c r="AY344" s="20" t="s">
        <v>128</v>
      </c>
      <c r="BE344" s="229">
        <f>IF(N344="základní",J344,0)</f>
        <v>0</v>
      </c>
      <c r="BF344" s="229">
        <f>IF(N344="snížená",J344,0)</f>
        <v>0</v>
      </c>
      <c r="BG344" s="229">
        <f>IF(N344="zákl. přenesená",J344,0)</f>
        <v>0</v>
      </c>
      <c r="BH344" s="229">
        <f>IF(N344="sníž. přenesená",J344,0)</f>
        <v>0</v>
      </c>
      <c r="BI344" s="229">
        <f>IF(N344="nulová",J344,0)</f>
        <v>0</v>
      </c>
      <c r="BJ344" s="20" t="s">
        <v>80</v>
      </c>
      <c r="BK344" s="229">
        <f>ROUND(I344*H344,2)</f>
        <v>0</v>
      </c>
      <c r="BL344" s="20" t="s">
        <v>134</v>
      </c>
      <c r="BM344" s="228" t="s">
        <v>507</v>
      </c>
    </row>
    <row r="345" s="2" customFormat="1">
      <c r="A345" s="41"/>
      <c r="B345" s="42"/>
      <c r="C345" s="43"/>
      <c r="D345" s="230" t="s">
        <v>136</v>
      </c>
      <c r="E345" s="43"/>
      <c r="F345" s="231" t="s">
        <v>508</v>
      </c>
      <c r="G345" s="43"/>
      <c r="H345" s="43"/>
      <c r="I345" s="232"/>
      <c r="J345" s="43"/>
      <c r="K345" s="43"/>
      <c r="L345" s="47"/>
      <c r="M345" s="233"/>
      <c r="N345" s="234"/>
      <c r="O345" s="87"/>
      <c r="P345" s="87"/>
      <c r="Q345" s="87"/>
      <c r="R345" s="87"/>
      <c r="S345" s="87"/>
      <c r="T345" s="88"/>
      <c r="U345" s="41"/>
      <c r="V345" s="41"/>
      <c r="W345" s="41"/>
      <c r="X345" s="41"/>
      <c r="Y345" s="41"/>
      <c r="Z345" s="41"/>
      <c r="AA345" s="41"/>
      <c r="AB345" s="41"/>
      <c r="AC345" s="41"/>
      <c r="AD345" s="41"/>
      <c r="AE345" s="41"/>
      <c r="AT345" s="20" t="s">
        <v>136</v>
      </c>
      <c r="AU345" s="20" t="s">
        <v>82</v>
      </c>
    </row>
    <row r="346" s="14" customFormat="1">
      <c r="A346" s="14"/>
      <c r="B346" s="247"/>
      <c r="C346" s="248"/>
      <c r="D346" s="230" t="s">
        <v>140</v>
      </c>
      <c r="E346" s="249" t="s">
        <v>19</v>
      </c>
      <c r="F346" s="250" t="s">
        <v>82</v>
      </c>
      <c r="G346" s="248"/>
      <c r="H346" s="251">
        <v>2</v>
      </c>
      <c r="I346" s="252"/>
      <c r="J346" s="248"/>
      <c r="K346" s="248"/>
      <c r="L346" s="253"/>
      <c r="M346" s="254"/>
      <c r="N346" s="255"/>
      <c r="O346" s="255"/>
      <c r="P346" s="255"/>
      <c r="Q346" s="255"/>
      <c r="R346" s="255"/>
      <c r="S346" s="255"/>
      <c r="T346" s="256"/>
      <c r="U346" s="14"/>
      <c r="V346" s="14"/>
      <c r="W346" s="14"/>
      <c r="X346" s="14"/>
      <c r="Y346" s="14"/>
      <c r="Z346" s="14"/>
      <c r="AA346" s="14"/>
      <c r="AB346" s="14"/>
      <c r="AC346" s="14"/>
      <c r="AD346" s="14"/>
      <c r="AE346" s="14"/>
      <c r="AT346" s="257" t="s">
        <v>140</v>
      </c>
      <c r="AU346" s="257" t="s">
        <v>82</v>
      </c>
      <c r="AV346" s="14" t="s">
        <v>82</v>
      </c>
      <c r="AW346" s="14" t="s">
        <v>33</v>
      </c>
      <c r="AX346" s="14" t="s">
        <v>80</v>
      </c>
      <c r="AY346" s="257" t="s">
        <v>128</v>
      </c>
    </row>
    <row r="347" s="2" customFormat="1" ht="44.25" customHeight="1">
      <c r="A347" s="41"/>
      <c r="B347" s="42"/>
      <c r="C347" s="216" t="s">
        <v>509</v>
      </c>
      <c r="D347" s="216" t="s">
        <v>130</v>
      </c>
      <c r="E347" s="217" t="s">
        <v>510</v>
      </c>
      <c r="F347" s="218" t="s">
        <v>511</v>
      </c>
      <c r="G347" s="219" t="s">
        <v>162</v>
      </c>
      <c r="H347" s="220">
        <v>2</v>
      </c>
      <c r="I347" s="221"/>
      <c r="J347" s="222">
        <f>ROUND(I347*H347,2)</f>
        <v>0</v>
      </c>
      <c r="K347" s="223"/>
      <c r="L347" s="47"/>
      <c r="M347" s="224" t="s">
        <v>19</v>
      </c>
      <c r="N347" s="225" t="s">
        <v>43</v>
      </c>
      <c r="O347" s="87"/>
      <c r="P347" s="226">
        <f>O347*H347</f>
        <v>0</v>
      </c>
      <c r="Q347" s="226">
        <v>0</v>
      </c>
      <c r="R347" s="226">
        <f>Q347*H347</f>
        <v>0</v>
      </c>
      <c r="S347" s="226">
        <v>0</v>
      </c>
      <c r="T347" s="227">
        <f>S347*H347</f>
        <v>0</v>
      </c>
      <c r="U347" s="41"/>
      <c r="V347" s="41"/>
      <c r="W347" s="41"/>
      <c r="X347" s="41"/>
      <c r="Y347" s="41"/>
      <c r="Z347" s="41"/>
      <c r="AA347" s="41"/>
      <c r="AB347" s="41"/>
      <c r="AC347" s="41"/>
      <c r="AD347" s="41"/>
      <c r="AE347" s="41"/>
      <c r="AR347" s="228" t="s">
        <v>134</v>
      </c>
      <c r="AT347" s="228" t="s">
        <v>130</v>
      </c>
      <c r="AU347" s="228" t="s">
        <v>82</v>
      </c>
      <c r="AY347" s="20" t="s">
        <v>128</v>
      </c>
      <c r="BE347" s="229">
        <f>IF(N347="základní",J347,0)</f>
        <v>0</v>
      </c>
      <c r="BF347" s="229">
        <f>IF(N347="snížená",J347,0)</f>
        <v>0</v>
      </c>
      <c r="BG347" s="229">
        <f>IF(N347="zákl. přenesená",J347,0)</f>
        <v>0</v>
      </c>
      <c r="BH347" s="229">
        <f>IF(N347="sníž. přenesená",J347,0)</f>
        <v>0</v>
      </c>
      <c r="BI347" s="229">
        <f>IF(N347="nulová",J347,0)</f>
        <v>0</v>
      </c>
      <c r="BJ347" s="20" t="s">
        <v>80</v>
      </c>
      <c r="BK347" s="229">
        <f>ROUND(I347*H347,2)</f>
        <v>0</v>
      </c>
      <c r="BL347" s="20" t="s">
        <v>134</v>
      </c>
      <c r="BM347" s="228" t="s">
        <v>512</v>
      </c>
    </row>
    <row r="348" s="2" customFormat="1">
      <c r="A348" s="41"/>
      <c r="B348" s="42"/>
      <c r="C348" s="43"/>
      <c r="D348" s="230" t="s">
        <v>136</v>
      </c>
      <c r="E348" s="43"/>
      <c r="F348" s="231" t="s">
        <v>513</v>
      </c>
      <c r="G348" s="43"/>
      <c r="H348" s="43"/>
      <c r="I348" s="232"/>
      <c r="J348" s="43"/>
      <c r="K348" s="43"/>
      <c r="L348" s="47"/>
      <c r="M348" s="233"/>
      <c r="N348" s="234"/>
      <c r="O348" s="87"/>
      <c r="P348" s="87"/>
      <c r="Q348" s="87"/>
      <c r="R348" s="87"/>
      <c r="S348" s="87"/>
      <c r="T348" s="88"/>
      <c r="U348" s="41"/>
      <c r="V348" s="41"/>
      <c r="W348" s="41"/>
      <c r="X348" s="41"/>
      <c r="Y348" s="41"/>
      <c r="Z348" s="41"/>
      <c r="AA348" s="41"/>
      <c r="AB348" s="41"/>
      <c r="AC348" s="41"/>
      <c r="AD348" s="41"/>
      <c r="AE348" s="41"/>
      <c r="AT348" s="20" t="s">
        <v>136</v>
      </c>
      <c r="AU348" s="20" t="s">
        <v>82</v>
      </c>
    </row>
    <row r="349" s="14" customFormat="1">
      <c r="A349" s="14"/>
      <c r="B349" s="247"/>
      <c r="C349" s="248"/>
      <c r="D349" s="230" t="s">
        <v>140</v>
      </c>
      <c r="E349" s="249" t="s">
        <v>19</v>
      </c>
      <c r="F349" s="250" t="s">
        <v>82</v>
      </c>
      <c r="G349" s="248"/>
      <c r="H349" s="251">
        <v>2</v>
      </c>
      <c r="I349" s="252"/>
      <c r="J349" s="248"/>
      <c r="K349" s="248"/>
      <c r="L349" s="253"/>
      <c r="M349" s="254"/>
      <c r="N349" s="255"/>
      <c r="O349" s="255"/>
      <c r="P349" s="255"/>
      <c r="Q349" s="255"/>
      <c r="R349" s="255"/>
      <c r="S349" s="255"/>
      <c r="T349" s="256"/>
      <c r="U349" s="14"/>
      <c r="V349" s="14"/>
      <c r="W349" s="14"/>
      <c r="X349" s="14"/>
      <c r="Y349" s="14"/>
      <c r="Z349" s="14"/>
      <c r="AA349" s="14"/>
      <c r="AB349" s="14"/>
      <c r="AC349" s="14"/>
      <c r="AD349" s="14"/>
      <c r="AE349" s="14"/>
      <c r="AT349" s="257" t="s">
        <v>140</v>
      </c>
      <c r="AU349" s="257" t="s">
        <v>82</v>
      </c>
      <c r="AV349" s="14" t="s">
        <v>82</v>
      </c>
      <c r="AW349" s="14" t="s">
        <v>33</v>
      </c>
      <c r="AX349" s="14" t="s">
        <v>80</v>
      </c>
      <c r="AY349" s="257" t="s">
        <v>128</v>
      </c>
    </row>
    <row r="350" s="12" customFormat="1" ht="22.8" customHeight="1">
      <c r="A350" s="12"/>
      <c r="B350" s="200"/>
      <c r="C350" s="201"/>
      <c r="D350" s="202" t="s">
        <v>71</v>
      </c>
      <c r="E350" s="214" t="s">
        <v>514</v>
      </c>
      <c r="F350" s="214" t="s">
        <v>515</v>
      </c>
      <c r="G350" s="201"/>
      <c r="H350" s="201"/>
      <c r="I350" s="204"/>
      <c r="J350" s="215">
        <f>BK350</f>
        <v>0</v>
      </c>
      <c r="K350" s="201"/>
      <c r="L350" s="206"/>
      <c r="M350" s="207"/>
      <c r="N350" s="208"/>
      <c r="O350" s="208"/>
      <c r="P350" s="209">
        <f>SUM(P351:P353)</f>
        <v>0</v>
      </c>
      <c r="Q350" s="208"/>
      <c r="R350" s="209">
        <f>SUM(R351:R353)</f>
        <v>0</v>
      </c>
      <c r="S350" s="208"/>
      <c r="T350" s="210">
        <f>SUM(T351:T353)</f>
        <v>0</v>
      </c>
      <c r="U350" s="12"/>
      <c r="V350" s="12"/>
      <c r="W350" s="12"/>
      <c r="X350" s="12"/>
      <c r="Y350" s="12"/>
      <c r="Z350" s="12"/>
      <c r="AA350" s="12"/>
      <c r="AB350" s="12"/>
      <c r="AC350" s="12"/>
      <c r="AD350" s="12"/>
      <c r="AE350" s="12"/>
      <c r="AR350" s="211" t="s">
        <v>80</v>
      </c>
      <c r="AT350" s="212" t="s">
        <v>71</v>
      </c>
      <c r="AU350" s="212" t="s">
        <v>80</v>
      </c>
      <c r="AY350" s="211" t="s">
        <v>128</v>
      </c>
      <c r="BK350" s="213">
        <f>SUM(BK351:BK353)</f>
        <v>0</v>
      </c>
    </row>
    <row r="351" s="2" customFormat="1" ht="16.5" customHeight="1">
      <c r="A351" s="41"/>
      <c r="B351" s="42"/>
      <c r="C351" s="216" t="s">
        <v>516</v>
      </c>
      <c r="D351" s="216" t="s">
        <v>130</v>
      </c>
      <c r="E351" s="217" t="s">
        <v>517</v>
      </c>
      <c r="F351" s="218" t="s">
        <v>518</v>
      </c>
      <c r="G351" s="219" t="s">
        <v>185</v>
      </c>
      <c r="H351" s="220">
        <v>96.286000000000001</v>
      </c>
      <c r="I351" s="221"/>
      <c r="J351" s="222">
        <f>ROUND(I351*H351,2)</f>
        <v>0</v>
      </c>
      <c r="K351" s="223"/>
      <c r="L351" s="47"/>
      <c r="M351" s="224" t="s">
        <v>19</v>
      </c>
      <c r="N351" s="225" t="s">
        <v>43</v>
      </c>
      <c r="O351" s="87"/>
      <c r="P351" s="226">
        <f>O351*H351</f>
        <v>0</v>
      </c>
      <c r="Q351" s="226">
        <v>0</v>
      </c>
      <c r="R351" s="226">
        <f>Q351*H351</f>
        <v>0</v>
      </c>
      <c r="S351" s="226">
        <v>0</v>
      </c>
      <c r="T351" s="227">
        <f>S351*H351</f>
        <v>0</v>
      </c>
      <c r="U351" s="41"/>
      <c r="V351" s="41"/>
      <c r="W351" s="41"/>
      <c r="X351" s="41"/>
      <c r="Y351" s="41"/>
      <c r="Z351" s="41"/>
      <c r="AA351" s="41"/>
      <c r="AB351" s="41"/>
      <c r="AC351" s="41"/>
      <c r="AD351" s="41"/>
      <c r="AE351" s="41"/>
      <c r="AR351" s="228" t="s">
        <v>134</v>
      </c>
      <c r="AT351" s="228" t="s">
        <v>130</v>
      </c>
      <c r="AU351" s="228" t="s">
        <v>82</v>
      </c>
      <c r="AY351" s="20" t="s">
        <v>128</v>
      </c>
      <c r="BE351" s="229">
        <f>IF(N351="základní",J351,0)</f>
        <v>0</v>
      </c>
      <c r="BF351" s="229">
        <f>IF(N351="snížená",J351,0)</f>
        <v>0</v>
      </c>
      <c r="BG351" s="229">
        <f>IF(N351="zákl. přenesená",J351,0)</f>
        <v>0</v>
      </c>
      <c r="BH351" s="229">
        <f>IF(N351="sníž. přenesená",J351,0)</f>
        <v>0</v>
      </c>
      <c r="BI351" s="229">
        <f>IF(N351="nulová",J351,0)</f>
        <v>0</v>
      </c>
      <c r="BJ351" s="20" t="s">
        <v>80</v>
      </c>
      <c r="BK351" s="229">
        <f>ROUND(I351*H351,2)</f>
        <v>0</v>
      </c>
      <c r="BL351" s="20" t="s">
        <v>134</v>
      </c>
      <c r="BM351" s="228" t="s">
        <v>519</v>
      </c>
    </row>
    <row r="352" s="2" customFormat="1">
      <c r="A352" s="41"/>
      <c r="B352" s="42"/>
      <c r="C352" s="43"/>
      <c r="D352" s="230" t="s">
        <v>136</v>
      </c>
      <c r="E352" s="43"/>
      <c r="F352" s="231" t="s">
        <v>520</v>
      </c>
      <c r="G352" s="43"/>
      <c r="H352" s="43"/>
      <c r="I352" s="232"/>
      <c r="J352" s="43"/>
      <c r="K352" s="43"/>
      <c r="L352" s="47"/>
      <c r="M352" s="233"/>
      <c r="N352" s="234"/>
      <c r="O352" s="87"/>
      <c r="P352" s="87"/>
      <c r="Q352" s="87"/>
      <c r="R352" s="87"/>
      <c r="S352" s="87"/>
      <c r="T352" s="88"/>
      <c r="U352" s="41"/>
      <c r="V352" s="41"/>
      <c r="W352" s="41"/>
      <c r="X352" s="41"/>
      <c r="Y352" s="41"/>
      <c r="Z352" s="41"/>
      <c r="AA352" s="41"/>
      <c r="AB352" s="41"/>
      <c r="AC352" s="41"/>
      <c r="AD352" s="41"/>
      <c r="AE352" s="41"/>
      <c r="AT352" s="20" t="s">
        <v>136</v>
      </c>
      <c r="AU352" s="20" t="s">
        <v>82</v>
      </c>
    </row>
    <row r="353" s="2" customFormat="1">
      <c r="A353" s="41"/>
      <c r="B353" s="42"/>
      <c r="C353" s="43"/>
      <c r="D353" s="235" t="s">
        <v>138</v>
      </c>
      <c r="E353" s="43"/>
      <c r="F353" s="236" t="s">
        <v>521</v>
      </c>
      <c r="G353" s="43"/>
      <c r="H353" s="43"/>
      <c r="I353" s="232"/>
      <c r="J353" s="43"/>
      <c r="K353" s="43"/>
      <c r="L353" s="47"/>
      <c r="M353" s="295"/>
      <c r="N353" s="296"/>
      <c r="O353" s="297"/>
      <c r="P353" s="297"/>
      <c r="Q353" s="297"/>
      <c r="R353" s="297"/>
      <c r="S353" s="297"/>
      <c r="T353" s="298"/>
      <c r="U353" s="41"/>
      <c r="V353" s="41"/>
      <c r="W353" s="41"/>
      <c r="X353" s="41"/>
      <c r="Y353" s="41"/>
      <c r="Z353" s="41"/>
      <c r="AA353" s="41"/>
      <c r="AB353" s="41"/>
      <c r="AC353" s="41"/>
      <c r="AD353" s="41"/>
      <c r="AE353" s="41"/>
      <c r="AT353" s="20" t="s">
        <v>138</v>
      </c>
      <c r="AU353" s="20" t="s">
        <v>82</v>
      </c>
    </row>
    <row r="354" s="2" customFormat="1" ht="6.96" customHeight="1">
      <c r="A354" s="41"/>
      <c r="B354" s="62"/>
      <c r="C354" s="63"/>
      <c r="D354" s="63"/>
      <c r="E354" s="63"/>
      <c r="F354" s="63"/>
      <c r="G354" s="63"/>
      <c r="H354" s="63"/>
      <c r="I354" s="63"/>
      <c r="J354" s="63"/>
      <c r="K354" s="63"/>
      <c r="L354" s="47"/>
      <c r="M354" s="41"/>
      <c r="O354" s="41"/>
      <c r="P354" s="41"/>
      <c r="Q354" s="41"/>
      <c r="R354" s="41"/>
      <c r="S354" s="41"/>
      <c r="T354" s="41"/>
      <c r="U354" s="41"/>
      <c r="V354" s="41"/>
      <c r="W354" s="41"/>
      <c r="X354" s="41"/>
      <c r="Y354" s="41"/>
      <c r="Z354" s="41"/>
      <c r="AA354" s="41"/>
      <c r="AB354" s="41"/>
      <c r="AC354" s="41"/>
      <c r="AD354" s="41"/>
      <c r="AE354" s="41"/>
    </row>
  </sheetData>
  <sheetProtection sheet="1" autoFilter="0" formatColumns="0" formatRows="0" objects="1" scenarios="1" spinCount="100000" saltValue="RD8sRWYEOfjdXuOldPfZZO7VIn5AYzMXCG+5Zo9g0dmACUdYAr2Fz4y/rqdn8yqwm9jO3eckEEiGTacUBckVDA==" hashValue="NYel5ZvhNagmACPH9lYjcaoqX9KiNPCD/u5C99ivdMGN67XCWcGAXmIqa+kE3+AaALlw2o9uLARbwUKdjjQixA==" algorithmName="SHA-512" password="CC2A"/>
  <autoFilter ref="C92:K353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81:H81"/>
    <mergeCell ref="E83:H83"/>
    <mergeCell ref="E85:H85"/>
    <mergeCell ref="L2:V2"/>
  </mergeCells>
  <hyperlinks>
    <hyperlink ref="F98" r:id="rId1" display="https://podminky.urs.cz/item/CS_URS_2024_01/122251104"/>
    <hyperlink ref="F112" r:id="rId2" display="https://podminky.urs.cz/item/CS_URS_2024_01/133212811"/>
    <hyperlink ref="F126" r:id="rId3" display="https://podminky.urs.cz/item/CS_URS_2024_01/162751117"/>
    <hyperlink ref="F132" r:id="rId4" display="https://podminky.urs.cz/item/CS_URS_2024_01/162751119"/>
    <hyperlink ref="F136" r:id="rId5" display="https://podminky.urs.cz/item/CS_URS_2024_01/171201231"/>
    <hyperlink ref="F140" r:id="rId6" display="https://podminky.urs.cz/item/CS_URS_2024_01/174151102"/>
    <hyperlink ref="F149" r:id="rId7" display="https://podminky.urs.cz/item/CS_URS_2024_01/181951112"/>
    <hyperlink ref="F158" r:id="rId8" display="https://podminky.urs.cz/item/CS_URS_2024_01/274313611"/>
    <hyperlink ref="F164" r:id="rId9" display="https://podminky.urs.cz/item/CS_URS_2024_01/274351121"/>
    <hyperlink ref="F170" r:id="rId10" display="https://podminky.urs.cz/item/CS_URS_2024_01/274351122"/>
    <hyperlink ref="F173" r:id="rId11" display="https://podminky.urs.cz/item/CS_URS_2024_01/275313611"/>
    <hyperlink ref="F187" r:id="rId12" display="https://podminky.urs.cz/item/CS_URS_2024_01/275351121"/>
    <hyperlink ref="F201" r:id="rId13" display="https://podminky.urs.cz/item/CS_URS_2024_01/275351122"/>
    <hyperlink ref="F204" r:id="rId14" display="https://podminky.urs.cz/item/CS_URS_2024_01/275353123"/>
    <hyperlink ref="F209" r:id="rId15" display="https://podminky.urs.cz/item/CS_URS_2024_01/278311041"/>
    <hyperlink ref="F252" r:id="rId16" display="https://podminky.urs.cz/item/CS_URS_2024_01/564211111"/>
    <hyperlink ref="F258" r:id="rId17" display="https://podminky.urs.cz/item/CS_URS_2024_01/564730111"/>
    <hyperlink ref="F263" r:id="rId18" display="https://podminky.urs.cz/item/CS_URS_2024_01/564731111"/>
    <hyperlink ref="F268" r:id="rId19" display="https://podminky.urs.cz/item/CS_URS_2024_01/564851011"/>
    <hyperlink ref="F275" r:id="rId20" display="https://podminky.urs.cz/item/CS_URS_2024_01/573211109"/>
    <hyperlink ref="F280" r:id="rId21" display="https://podminky.urs.cz/item/CS_URS_2024_01/576136111"/>
    <hyperlink ref="F285" r:id="rId22" display="https://podminky.urs.cz/item/CS_URS_2024_01/576146311"/>
    <hyperlink ref="F290" r:id="rId23" display="https://podminky.urs.cz/item/CS_URS_2024_01/579221221"/>
    <hyperlink ref="F295" r:id="rId24" display="https://podminky.urs.cz/item/CS_URS_2024_01/579291111"/>
    <hyperlink ref="F304" r:id="rId25" display="https://podminky.urs.cz/item/CS_URS_2024_01/596211110"/>
    <hyperlink ref="F315" r:id="rId26" display="https://podminky.urs.cz/item/CS_URS_2024_01/916231213"/>
    <hyperlink ref="F324" r:id="rId27" display="https://podminky.urs.cz/item/CS_URS_2024_01/916991121"/>
    <hyperlink ref="F353" r:id="rId28" display="https://podminky.urs.cz/item/CS_URS_2024_01/998222012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29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93</v>
      </c>
    </row>
    <row r="3" s="1" customFormat="1" ht="6.96" customHeight="1">
      <c r="B3" s="141"/>
      <c r="C3" s="142"/>
      <c r="D3" s="142"/>
      <c r="E3" s="142"/>
      <c r="F3" s="142"/>
      <c r="G3" s="142"/>
      <c r="H3" s="142"/>
      <c r="I3" s="142"/>
      <c r="J3" s="142"/>
      <c r="K3" s="142"/>
      <c r="L3" s="23"/>
      <c r="AT3" s="20" t="s">
        <v>82</v>
      </c>
    </row>
    <row r="4" s="1" customFormat="1" ht="24.96" customHeight="1">
      <c r="B4" s="23"/>
      <c r="D4" s="143" t="s">
        <v>101</v>
      </c>
      <c r="L4" s="23"/>
      <c r="M4" s="144" t="s">
        <v>10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145" t="s">
        <v>16</v>
      </c>
      <c r="L6" s="23"/>
    </row>
    <row r="7" s="1" customFormat="1" ht="16.5" customHeight="1">
      <c r="B7" s="23"/>
      <c r="E7" s="146" t="str">
        <f>'Rekapitulace stavby'!K6</f>
        <v>Sportovní areál u Červených domků Hodoním</v>
      </c>
      <c r="F7" s="145"/>
      <c r="G7" s="145"/>
      <c r="H7" s="145"/>
      <c r="L7" s="23"/>
    </row>
    <row r="8" s="2" customFormat="1" ht="12" customHeight="1">
      <c r="A8" s="41"/>
      <c r="B8" s="47"/>
      <c r="C8" s="41"/>
      <c r="D8" s="145" t="s">
        <v>102</v>
      </c>
      <c r="E8" s="41"/>
      <c r="F8" s="41"/>
      <c r="G8" s="41"/>
      <c r="H8" s="41"/>
      <c r="I8" s="41"/>
      <c r="J8" s="41"/>
      <c r="K8" s="41"/>
      <c r="L8" s="147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</row>
    <row r="9" s="2" customFormat="1" ht="30" customHeight="1">
      <c r="A9" s="41"/>
      <c r="B9" s="47"/>
      <c r="C9" s="41"/>
      <c r="D9" s="41"/>
      <c r="E9" s="148" t="s">
        <v>522</v>
      </c>
      <c r="F9" s="41"/>
      <c r="G9" s="41"/>
      <c r="H9" s="41"/>
      <c r="I9" s="41"/>
      <c r="J9" s="41"/>
      <c r="K9" s="41"/>
      <c r="L9" s="147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>
      <c r="A10" s="41"/>
      <c r="B10" s="47"/>
      <c r="C10" s="41"/>
      <c r="D10" s="41"/>
      <c r="E10" s="41"/>
      <c r="F10" s="41"/>
      <c r="G10" s="41"/>
      <c r="H10" s="41"/>
      <c r="I10" s="41"/>
      <c r="J10" s="41"/>
      <c r="K10" s="41"/>
      <c r="L10" s="147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2" customHeight="1">
      <c r="A11" s="41"/>
      <c r="B11" s="47"/>
      <c r="C11" s="41"/>
      <c r="D11" s="145" t="s">
        <v>18</v>
      </c>
      <c r="E11" s="41"/>
      <c r="F11" s="136" t="s">
        <v>19</v>
      </c>
      <c r="G11" s="41"/>
      <c r="H11" s="41"/>
      <c r="I11" s="145" t="s">
        <v>20</v>
      </c>
      <c r="J11" s="136" t="s">
        <v>19</v>
      </c>
      <c r="K11" s="41"/>
      <c r="L11" s="147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 ht="12" customHeight="1">
      <c r="A12" s="41"/>
      <c r="B12" s="47"/>
      <c r="C12" s="41"/>
      <c r="D12" s="145" t="s">
        <v>21</v>
      </c>
      <c r="E12" s="41"/>
      <c r="F12" s="136" t="s">
        <v>22</v>
      </c>
      <c r="G12" s="41"/>
      <c r="H12" s="41"/>
      <c r="I12" s="145" t="s">
        <v>23</v>
      </c>
      <c r="J12" s="149" t="str">
        <f>'Rekapitulace stavby'!AN8</f>
        <v>15. 1. 2024</v>
      </c>
      <c r="K12" s="41"/>
      <c r="L12" s="147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0.8" customHeight="1">
      <c r="A13" s="41"/>
      <c r="B13" s="47"/>
      <c r="C13" s="41"/>
      <c r="D13" s="41"/>
      <c r="E13" s="41"/>
      <c r="F13" s="41"/>
      <c r="G13" s="41"/>
      <c r="H13" s="41"/>
      <c r="I13" s="41"/>
      <c r="J13" s="41"/>
      <c r="K13" s="41"/>
      <c r="L13" s="147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7"/>
      <c r="C14" s="41"/>
      <c r="D14" s="145" t="s">
        <v>25</v>
      </c>
      <c r="E14" s="41"/>
      <c r="F14" s="41"/>
      <c r="G14" s="41"/>
      <c r="H14" s="41"/>
      <c r="I14" s="145" t="s">
        <v>26</v>
      </c>
      <c r="J14" s="136" t="s">
        <v>19</v>
      </c>
      <c r="K14" s="41"/>
      <c r="L14" s="147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8" customHeight="1">
      <c r="A15" s="41"/>
      <c r="B15" s="47"/>
      <c r="C15" s="41"/>
      <c r="D15" s="41"/>
      <c r="E15" s="136" t="s">
        <v>27</v>
      </c>
      <c r="F15" s="41"/>
      <c r="G15" s="41"/>
      <c r="H15" s="41"/>
      <c r="I15" s="145" t="s">
        <v>28</v>
      </c>
      <c r="J15" s="136" t="s">
        <v>19</v>
      </c>
      <c r="K15" s="41"/>
      <c r="L15" s="147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6.96" customHeight="1">
      <c r="A16" s="41"/>
      <c r="B16" s="47"/>
      <c r="C16" s="41"/>
      <c r="D16" s="41"/>
      <c r="E16" s="41"/>
      <c r="F16" s="41"/>
      <c r="G16" s="41"/>
      <c r="H16" s="41"/>
      <c r="I16" s="41"/>
      <c r="J16" s="41"/>
      <c r="K16" s="41"/>
      <c r="L16" s="147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2" customHeight="1">
      <c r="A17" s="41"/>
      <c r="B17" s="47"/>
      <c r="C17" s="41"/>
      <c r="D17" s="145" t="s">
        <v>29</v>
      </c>
      <c r="E17" s="41"/>
      <c r="F17" s="41"/>
      <c r="G17" s="41"/>
      <c r="H17" s="41"/>
      <c r="I17" s="145" t="s">
        <v>26</v>
      </c>
      <c r="J17" s="36" t="str">
        <f>'Rekapitulace stavby'!AN13</f>
        <v>Vyplň údaj</v>
      </c>
      <c r="K17" s="41"/>
      <c r="L17" s="147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18" customHeight="1">
      <c r="A18" s="41"/>
      <c r="B18" s="47"/>
      <c r="C18" s="41"/>
      <c r="D18" s="41"/>
      <c r="E18" s="36" t="str">
        <f>'Rekapitulace stavby'!E14</f>
        <v>Vyplň údaj</v>
      </c>
      <c r="F18" s="136"/>
      <c r="G18" s="136"/>
      <c r="H18" s="136"/>
      <c r="I18" s="145" t="s">
        <v>28</v>
      </c>
      <c r="J18" s="36" t="str">
        <f>'Rekapitulace stavby'!AN14</f>
        <v>Vyplň údaj</v>
      </c>
      <c r="K18" s="41"/>
      <c r="L18" s="147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6.96" customHeight="1">
      <c r="A19" s="41"/>
      <c r="B19" s="47"/>
      <c r="C19" s="41"/>
      <c r="D19" s="41"/>
      <c r="E19" s="41"/>
      <c r="F19" s="41"/>
      <c r="G19" s="41"/>
      <c r="H19" s="41"/>
      <c r="I19" s="41"/>
      <c r="J19" s="41"/>
      <c r="K19" s="41"/>
      <c r="L19" s="147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2" customHeight="1">
      <c r="A20" s="41"/>
      <c r="B20" s="47"/>
      <c r="C20" s="41"/>
      <c r="D20" s="145" t="s">
        <v>31</v>
      </c>
      <c r="E20" s="41"/>
      <c r="F20" s="41"/>
      <c r="G20" s="41"/>
      <c r="H20" s="41"/>
      <c r="I20" s="145" t="s">
        <v>26</v>
      </c>
      <c r="J20" s="136" t="s">
        <v>19</v>
      </c>
      <c r="K20" s="41"/>
      <c r="L20" s="147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18" customHeight="1">
      <c r="A21" s="41"/>
      <c r="B21" s="47"/>
      <c r="C21" s="41"/>
      <c r="D21" s="41"/>
      <c r="E21" s="136" t="s">
        <v>32</v>
      </c>
      <c r="F21" s="41"/>
      <c r="G21" s="41"/>
      <c r="H21" s="41"/>
      <c r="I21" s="145" t="s">
        <v>28</v>
      </c>
      <c r="J21" s="136" t="s">
        <v>19</v>
      </c>
      <c r="K21" s="41"/>
      <c r="L21" s="147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6.96" customHeight="1">
      <c r="A22" s="41"/>
      <c r="B22" s="47"/>
      <c r="C22" s="41"/>
      <c r="D22" s="41"/>
      <c r="E22" s="41"/>
      <c r="F22" s="41"/>
      <c r="G22" s="41"/>
      <c r="H22" s="41"/>
      <c r="I22" s="41"/>
      <c r="J22" s="41"/>
      <c r="K22" s="41"/>
      <c r="L22" s="147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2" customHeight="1">
      <c r="A23" s="41"/>
      <c r="B23" s="47"/>
      <c r="C23" s="41"/>
      <c r="D23" s="145" t="s">
        <v>34</v>
      </c>
      <c r="E23" s="41"/>
      <c r="F23" s="41"/>
      <c r="G23" s="41"/>
      <c r="H23" s="41"/>
      <c r="I23" s="145" t="s">
        <v>26</v>
      </c>
      <c r="J23" s="136" t="s">
        <v>19</v>
      </c>
      <c r="K23" s="41"/>
      <c r="L23" s="147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18" customHeight="1">
      <c r="A24" s="41"/>
      <c r="B24" s="47"/>
      <c r="C24" s="41"/>
      <c r="D24" s="41"/>
      <c r="E24" s="136" t="s">
        <v>523</v>
      </c>
      <c r="F24" s="41"/>
      <c r="G24" s="41"/>
      <c r="H24" s="41"/>
      <c r="I24" s="145" t="s">
        <v>28</v>
      </c>
      <c r="J24" s="136" t="s">
        <v>19</v>
      </c>
      <c r="K24" s="41"/>
      <c r="L24" s="147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6.96" customHeight="1">
      <c r="A25" s="41"/>
      <c r="B25" s="47"/>
      <c r="C25" s="41"/>
      <c r="D25" s="41"/>
      <c r="E25" s="41"/>
      <c r="F25" s="41"/>
      <c r="G25" s="41"/>
      <c r="H25" s="41"/>
      <c r="I25" s="41"/>
      <c r="J25" s="41"/>
      <c r="K25" s="41"/>
      <c r="L25" s="147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2" customHeight="1">
      <c r="A26" s="41"/>
      <c r="B26" s="47"/>
      <c r="C26" s="41"/>
      <c r="D26" s="145" t="s">
        <v>36</v>
      </c>
      <c r="E26" s="41"/>
      <c r="F26" s="41"/>
      <c r="G26" s="41"/>
      <c r="H26" s="41"/>
      <c r="I26" s="41"/>
      <c r="J26" s="41"/>
      <c r="K26" s="41"/>
      <c r="L26" s="147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8" customFormat="1" ht="382.5" customHeight="1">
      <c r="A27" s="150"/>
      <c r="B27" s="151"/>
      <c r="C27" s="150"/>
      <c r="D27" s="150"/>
      <c r="E27" s="152" t="s">
        <v>524</v>
      </c>
      <c r="F27" s="152"/>
      <c r="G27" s="152"/>
      <c r="H27" s="152"/>
      <c r="I27" s="150"/>
      <c r="J27" s="150"/>
      <c r="K27" s="150"/>
      <c r="L27" s="153"/>
      <c r="S27" s="150"/>
      <c r="T27" s="150"/>
      <c r="U27" s="150"/>
      <c r="V27" s="150"/>
      <c r="W27" s="150"/>
      <c r="X27" s="150"/>
      <c r="Y27" s="150"/>
      <c r="Z27" s="150"/>
      <c r="AA27" s="150"/>
      <c r="AB27" s="150"/>
      <c r="AC27" s="150"/>
      <c r="AD27" s="150"/>
      <c r="AE27" s="150"/>
    </row>
    <row r="28" s="2" customFormat="1" ht="6.96" customHeight="1">
      <c r="A28" s="41"/>
      <c r="B28" s="47"/>
      <c r="C28" s="41"/>
      <c r="D28" s="41"/>
      <c r="E28" s="41"/>
      <c r="F28" s="41"/>
      <c r="G28" s="41"/>
      <c r="H28" s="41"/>
      <c r="I28" s="41"/>
      <c r="J28" s="41"/>
      <c r="K28" s="41"/>
      <c r="L28" s="147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2" customFormat="1" ht="6.96" customHeight="1">
      <c r="A29" s="41"/>
      <c r="B29" s="47"/>
      <c r="C29" s="41"/>
      <c r="D29" s="154"/>
      <c r="E29" s="154"/>
      <c r="F29" s="154"/>
      <c r="G29" s="154"/>
      <c r="H29" s="154"/>
      <c r="I29" s="154"/>
      <c r="J29" s="154"/>
      <c r="K29" s="154"/>
      <c r="L29" s="147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</row>
    <row r="30" s="2" customFormat="1" ht="25.44" customHeight="1">
      <c r="A30" s="41"/>
      <c r="B30" s="47"/>
      <c r="C30" s="41"/>
      <c r="D30" s="155" t="s">
        <v>38</v>
      </c>
      <c r="E30" s="41"/>
      <c r="F30" s="41"/>
      <c r="G30" s="41"/>
      <c r="H30" s="41"/>
      <c r="I30" s="41"/>
      <c r="J30" s="156">
        <f>ROUND(J93, 2)</f>
        <v>0</v>
      </c>
      <c r="K30" s="41"/>
      <c r="L30" s="147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7"/>
      <c r="C31" s="41"/>
      <c r="D31" s="154"/>
      <c r="E31" s="154"/>
      <c r="F31" s="154"/>
      <c r="G31" s="154"/>
      <c r="H31" s="154"/>
      <c r="I31" s="154"/>
      <c r="J31" s="154"/>
      <c r="K31" s="154"/>
      <c r="L31" s="147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14.4" customHeight="1">
      <c r="A32" s="41"/>
      <c r="B32" s="47"/>
      <c r="C32" s="41"/>
      <c r="D32" s="41"/>
      <c r="E32" s="41"/>
      <c r="F32" s="157" t="s">
        <v>40</v>
      </c>
      <c r="G32" s="41"/>
      <c r="H32" s="41"/>
      <c r="I32" s="157" t="s">
        <v>39</v>
      </c>
      <c r="J32" s="157" t="s">
        <v>41</v>
      </c>
      <c r="K32" s="41"/>
      <c r="L32" s="147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14.4" customHeight="1">
      <c r="A33" s="41"/>
      <c r="B33" s="47"/>
      <c r="C33" s="41"/>
      <c r="D33" s="158" t="s">
        <v>42</v>
      </c>
      <c r="E33" s="145" t="s">
        <v>43</v>
      </c>
      <c r="F33" s="159">
        <f>ROUND((SUM(BE93:BE262)),  2)</f>
        <v>0</v>
      </c>
      <c r="G33" s="41"/>
      <c r="H33" s="41"/>
      <c r="I33" s="160">
        <v>0.20999999999999999</v>
      </c>
      <c r="J33" s="159">
        <f>ROUND(((SUM(BE93:BE262))*I33),  2)</f>
        <v>0</v>
      </c>
      <c r="K33" s="41"/>
      <c r="L33" s="147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7"/>
      <c r="C34" s="41"/>
      <c r="D34" s="41"/>
      <c r="E34" s="145" t="s">
        <v>44</v>
      </c>
      <c r="F34" s="159">
        <f>ROUND((SUM(BF93:BF262)),  2)</f>
        <v>0</v>
      </c>
      <c r="G34" s="41"/>
      <c r="H34" s="41"/>
      <c r="I34" s="160">
        <v>0.12</v>
      </c>
      <c r="J34" s="159">
        <f>ROUND(((SUM(BF93:BF262))*I34),  2)</f>
        <v>0</v>
      </c>
      <c r="K34" s="41"/>
      <c r="L34" s="147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hidden="1" s="2" customFormat="1" ht="14.4" customHeight="1">
      <c r="A35" s="41"/>
      <c r="B35" s="47"/>
      <c r="C35" s="41"/>
      <c r="D35" s="41"/>
      <c r="E35" s="145" t="s">
        <v>45</v>
      </c>
      <c r="F35" s="159">
        <f>ROUND((SUM(BG93:BG262)),  2)</f>
        <v>0</v>
      </c>
      <c r="G35" s="41"/>
      <c r="H35" s="41"/>
      <c r="I35" s="160">
        <v>0.20999999999999999</v>
      </c>
      <c r="J35" s="159">
        <f>0</f>
        <v>0</v>
      </c>
      <c r="K35" s="41"/>
      <c r="L35" s="147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hidden="1" s="2" customFormat="1" ht="14.4" customHeight="1">
      <c r="A36" s="41"/>
      <c r="B36" s="47"/>
      <c r="C36" s="41"/>
      <c r="D36" s="41"/>
      <c r="E36" s="145" t="s">
        <v>46</v>
      </c>
      <c r="F36" s="159">
        <f>ROUND((SUM(BH93:BH262)),  2)</f>
        <v>0</v>
      </c>
      <c r="G36" s="41"/>
      <c r="H36" s="41"/>
      <c r="I36" s="160">
        <v>0.12</v>
      </c>
      <c r="J36" s="159">
        <f>0</f>
        <v>0</v>
      </c>
      <c r="K36" s="41"/>
      <c r="L36" s="147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7"/>
      <c r="C37" s="41"/>
      <c r="D37" s="41"/>
      <c r="E37" s="145" t="s">
        <v>47</v>
      </c>
      <c r="F37" s="159">
        <f>ROUND((SUM(BI93:BI262)),  2)</f>
        <v>0</v>
      </c>
      <c r="G37" s="41"/>
      <c r="H37" s="41"/>
      <c r="I37" s="160">
        <v>0</v>
      </c>
      <c r="J37" s="159">
        <f>0</f>
        <v>0</v>
      </c>
      <c r="K37" s="41"/>
      <c r="L37" s="147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s="2" customFormat="1" ht="6.96" customHeight="1">
      <c r="A38" s="41"/>
      <c r="B38" s="47"/>
      <c r="C38" s="41"/>
      <c r="D38" s="41"/>
      <c r="E38" s="41"/>
      <c r="F38" s="41"/>
      <c r="G38" s="41"/>
      <c r="H38" s="41"/>
      <c r="I38" s="41"/>
      <c r="J38" s="41"/>
      <c r="K38" s="41"/>
      <c r="L38" s="147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s="2" customFormat="1" ht="25.44" customHeight="1">
      <c r="A39" s="41"/>
      <c r="B39" s="47"/>
      <c r="C39" s="161"/>
      <c r="D39" s="162" t="s">
        <v>48</v>
      </c>
      <c r="E39" s="163"/>
      <c r="F39" s="163"/>
      <c r="G39" s="164" t="s">
        <v>49</v>
      </c>
      <c r="H39" s="165" t="s">
        <v>50</v>
      </c>
      <c r="I39" s="163"/>
      <c r="J39" s="166">
        <f>SUM(J30:J37)</f>
        <v>0</v>
      </c>
      <c r="K39" s="167"/>
      <c r="L39" s="147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14.4" customHeight="1">
      <c r="A40" s="41"/>
      <c r="B40" s="168"/>
      <c r="C40" s="169"/>
      <c r="D40" s="169"/>
      <c r="E40" s="169"/>
      <c r="F40" s="169"/>
      <c r="G40" s="169"/>
      <c r="H40" s="169"/>
      <c r="I40" s="169"/>
      <c r="J40" s="169"/>
      <c r="K40" s="169"/>
      <c r="L40" s="147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4" s="2" customFormat="1" ht="6.96" customHeight="1">
      <c r="A44" s="41"/>
      <c r="B44" s="170"/>
      <c r="C44" s="171"/>
      <c r="D44" s="171"/>
      <c r="E44" s="171"/>
      <c r="F44" s="171"/>
      <c r="G44" s="171"/>
      <c r="H44" s="171"/>
      <c r="I44" s="171"/>
      <c r="J44" s="171"/>
      <c r="K44" s="171"/>
      <c r="L44" s="147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</row>
    <row r="45" s="2" customFormat="1" ht="24.96" customHeight="1">
      <c r="A45" s="41"/>
      <c r="B45" s="42"/>
      <c r="C45" s="26" t="s">
        <v>105</v>
      </c>
      <c r="D45" s="43"/>
      <c r="E45" s="43"/>
      <c r="F45" s="43"/>
      <c r="G45" s="43"/>
      <c r="H45" s="43"/>
      <c r="I45" s="43"/>
      <c r="J45" s="43"/>
      <c r="K45" s="43"/>
      <c r="L45" s="147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</row>
    <row r="46" s="2" customFormat="1" ht="6.96" customHeight="1">
      <c r="A46" s="41"/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147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12" customHeight="1">
      <c r="A47" s="41"/>
      <c r="B47" s="42"/>
      <c r="C47" s="35" t="s">
        <v>16</v>
      </c>
      <c r="D47" s="43"/>
      <c r="E47" s="43"/>
      <c r="F47" s="43"/>
      <c r="G47" s="43"/>
      <c r="H47" s="43"/>
      <c r="I47" s="43"/>
      <c r="J47" s="43"/>
      <c r="K47" s="43"/>
      <c r="L47" s="147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16.5" customHeight="1">
      <c r="A48" s="41"/>
      <c r="B48" s="42"/>
      <c r="C48" s="43"/>
      <c r="D48" s="43"/>
      <c r="E48" s="172" t="str">
        <f>E7</f>
        <v>Sportovní areál u Červených domků Hodoním</v>
      </c>
      <c r="F48" s="35"/>
      <c r="G48" s="35"/>
      <c r="H48" s="35"/>
      <c r="I48" s="43"/>
      <c r="J48" s="43"/>
      <c r="K48" s="43"/>
      <c r="L48" s="147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5" t="s">
        <v>102</v>
      </c>
      <c r="D49" s="43"/>
      <c r="E49" s="43"/>
      <c r="F49" s="43"/>
      <c r="G49" s="43"/>
      <c r="H49" s="43"/>
      <c r="I49" s="43"/>
      <c r="J49" s="43"/>
      <c r="K49" s="43"/>
      <c r="L49" s="147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30" customHeight="1">
      <c r="A50" s="41"/>
      <c r="B50" s="42"/>
      <c r="C50" s="43"/>
      <c r="D50" s="43"/>
      <c r="E50" s="72" t="str">
        <f>E9</f>
        <v>24-SO008.3 - IO I.201 Areálové vedení NN, IO I.202 Osvětlení hřiště</v>
      </c>
      <c r="F50" s="43"/>
      <c r="G50" s="43"/>
      <c r="H50" s="43"/>
      <c r="I50" s="43"/>
      <c r="J50" s="43"/>
      <c r="K50" s="43"/>
      <c r="L50" s="147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2" customFormat="1" ht="6.96" customHeight="1">
      <c r="A51" s="41"/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147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</row>
    <row r="52" s="2" customFormat="1" ht="12" customHeight="1">
      <c r="A52" s="41"/>
      <c r="B52" s="42"/>
      <c r="C52" s="35" t="s">
        <v>21</v>
      </c>
      <c r="D52" s="43"/>
      <c r="E52" s="43"/>
      <c r="F52" s="30" t="str">
        <f>F12</f>
        <v>Hodonín</v>
      </c>
      <c r="G52" s="43"/>
      <c r="H52" s="43"/>
      <c r="I52" s="35" t="s">
        <v>23</v>
      </c>
      <c r="J52" s="75" t="str">
        <f>IF(J12="","",J12)</f>
        <v>15. 1. 2024</v>
      </c>
      <c r="K52" s="43"/>
      <c r="L52" s="147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6.96" customHeight="1">
      <c r="A53" s="41"/>
      <c r="B53" s="42"/>
      <c r="C53" s="43"/>
      <c r="D53" s="43"/>
      <c r="E53" s="43"/>
      <c r="F53" s="43"/>
      <c r="G53" s="43"/>
      <c r="H53" s="43"/>
      <c r="I53" s="43"/>
      <c r="J53" s="43"/>
      <c r="K53" s="43"/>
      <c r="L53" s="147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25.65" customHeight="1">
      <c r="A54" s="41"/>
      <c r="B54" s="42"/>
      <c r="C54" s="35" t="s">
        <v>25</v>
      </c>
      <c r="D54" s="43"/>
      <c r="E54" s="43"/>
      <c r="F54" s="30" t="str">
        <f>E15</f>
        <v>Město Hodonín</v>
      </c>
      <c r="G54" s="43"/>
      <c r="H54" s="43"/>
      <c r="I54" s="35" t="s">
        <v>31</v>
      </c>
      <c r="J54" s="39" t="str">
        <f>E21</f>
        <v>PROAM ARCHITEKTI s.r.o., Brno</v>
      </c>
      <c r="K54" s="43"/>
      <c r="L54" s="147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15.15" customHeight="1">
      <c r="A55" s="41"/>
      <c r="B55" s="42"/>
      <c r="C55" s="35" t="s">
        <v>29</v>
      </c>
      <c r="D55" s="43"/>
      <c r="E55" s="43"/>
      <c r="F55" s="30" t="str">
        <f>IF(E18="","",E18)</f>
        <v>Vyplň údaj</v>
      </c>
      <c r="G55" s="43"/>
      <c r="H55" s="43"/>
      <c r="I55" s="35" t="s">
        <v>34</v>
      </c>
      <c r="J55" s="39" t="str">
        <f>E24</f>
        <v>Petr Winkler</v>
      </c>
      <c r="K55" s="43"/>
      <c r="L55" s="147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0.32" customHeight="1">
      <c r="A56" s="41"/>
      <c r="B56" s="42"/>
      <c r="C56" s="43"/>
      <c r="D56" s="43"/>
      <c r="E56" s="43"/>
      <c r="F56" s="43"/>
      <c r="G56" s="43"/>
      <c r="H56" s="43"/>
      <c r="I56" s="43"/>
      <c r="J56" s="43"/>
      <c r="K56" s="43"/>
      <c r="L56" s="147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29.28" customHeight="1">
      <c r="A57" s="41"/>
      <c r="B57" s="42"/>
      <c r="C57" s="173" t="s">
        <v>106</v>
      </c>
      <c r="D57" s="174"/>
      <c r="E57" s="174"/>
      <c r="F57" s="174"/>
      <c r="G57" s="174"/>
      <c r="H57" s="174"/>
      <c r="I57" s="174"/>
      <c r="J57" s="175" t="s">
        <v>107</v>
      </c>
      <c r="K57" s="174"/>
      <c r="L57" s="147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10.32" customHeight="1">
      <c r="A58" s="41"/>
      <c r="B58" s="42"/>
      <c r="C58" s="43"/>
      <c r="D58" s="43"/>
      <c r="E58" s="43"/>
      <c r="F58" s="43"/>
      <c r="G58" s="43"/>
      <c r="H58" s="43"/>
      <c r="I58" s="43"/>
      <c r="J58" s="43"/>
      <c r="K58" s="43"/>
      <c r="L58" s="147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22.8" customHeight="1">
      <c r="A59" s="41"/>
      <c r="B59" s="42"/>
      <c r="C59" s="176" t="s">
        <v>70</v>
      </c>
      <c r="D59" s="43"/>
      <c r="E59" s="43"/>
      <c r="F59" s="43"/>
      <c r="G59" s="43"/>
      <c r="H59" s="43"/>
      <c r="I59" s="43"/>
      <c r="J59" s="105">
        <f>J93</f>
        <v>0</v>
      </c>
      <c r="K59" s="43"/>
      <c r="L59" s="147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U59" s="20" t="s">
        <v>108</v>
      </c>
    </row>
    <row r="60" s="9" customFormat="1" ht="24.96" customHeight="1">
      <c r="A60" s="9"/>
      <c r="B60" s="177"/>
      <c r="C60" s="178"/>
      <c r="D60" s="179" t="s">
        <v>525</v>
      </c>
      <c r="E60" s="180"/>
      <c r="F60" s="180"/>
      <c r="G60" s="180"/>
      <c r="H60" s="180"/>
      <c r="I60" s="180"/>
      <c r="J60" s="181">
        <f>J94</f>
        <v>0</v>
      </c>
      <c r="K60" s="178"/>
      <c r="L60" s="18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83"/>
      <c r="C61" s="128"/>
      <c r="D61" s="184" t="s">
        <v>526</v>
      </c>
      <c r="E61" s="185"/>
      <c r="F61" s="185"/>
      <c r="G61" s="185"/>
      <c r="H61" s="185"/>
      <c r="I61" s="185"/>
      <c r="J61" s="186">
        <f>J95</f>
        <v>0</v>
      </c>
      <c r="K61" s="128"/>
      <c r="L61" s="187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83"/>
      <c r="C62" s="128"/>
      <c r="D62" s="184" t="s">
        <v>527</v>
      </c>
      <c r="E62" s="185"/>
      <c r="F62" s="185"/>
      <c r="G62" s="185"/>
      <c r="H62" s="185"/>
      <c r="I62" s="185"/>
      <c r="J62" s="186">
        <f>J104</f>
        <v>0</v>
      </c>
      <c r="K62" s="128"/>
      <c r="L62" s="187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83"/>
      <c r="C63" s="128"/>
      <c r="D63" s="184" t="s">
        <v>528</v>
      </c>
      <c r="E63" s="185"/>
      <c r="F63" s="185"/>
      <c r="G63" s="185"/>
      <c r="H63" s="185"/>
      <c r="I63" s="185"/>
      <c r="J63" s="186">
        <f>J111</f>
        <v>0</v>
      </c>
      <c r="K63" s="128"/>
      <c r="L63" s="187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83"/>
      <c r="C64" s="128"/>
      <c r="D64" s="184" t="s">
        <v>529</v>
      </c>
      <c r="E64" s="185"/>
      <c r="F64" s="185"/>
      <c r="G64" s="185"/>
      <c r="H64" s="185"/>
      <c r="I64" s="185"/>
      <c r="J64" s="186">
        <f>J114</f>
        <v>0</v>
      </c>
      <c r="K64" s="128"/>
      <c r="L64" s="187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83"/>
      <c r="C65" s="128"/>
      <c r="D65" s="184" t="s">
        <v>530</v>
      </c>
      <c r="E65" s="185"/>
      <c r="F65" s="185"/>
      <c r="G65" s="185"/>
      <c r="H65" s="185"/>
      <c r="I65" s="185"/>
      <c r="J65" s="186">
        <f>J119</f>
        <v>0</v>
      </c>
      <c r="K65" s="128"/>
      <c r="L65" s="187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83"/>
      <c r="C66" s="128"/>
      <c r="D66" s="184" t="s">
        <v>531</v>
      </c>
      <c r="E66" s="185"/>
      <c r="F66" s="185"/>
      <c r="G66" s="185"/>
      <c r="H66" s="185"/>
      <c r="I66" s="185"/>
      <c r="J66" s="186">
        <f>J130</f>
        <v>0</v>
      </c>
      <c r="K66" s="128"/>
      <c r="L66" s="187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83"/>
      <c r="C67" s="128"/>
      <c r="D67" s="184" t="s">
        <v>532</v>
      </c>
      <c r="E67" s="185"/>
      <c r="F67" s="185"/>
      <c r="G67" s="185"/>
      <c r="H67" s="185"/>
      <c r="I67" s="185"/>
      <c r="J67" s="186">
        <f>J137</f>
        <v>0</v>
      </c>
      <c r="K67" s="128"/>
      <c r="L67" s="187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83"/>
      <c r="C68" s="128"/>
      <c r="D68" s="184" t="s">
        <v>533</v>
      </c>
      <c r="E68" s="185"/>
      <c r="F68" s="185"/>
      <c r="G68" s="185"/>
      <c r="H68" s="185"/>
      <c r="I68" s="185"/>
      <c r="J68" s="186">
        <f>J142</f>
        <v>0</v>
      </c>
      <c r="K68" s="128"/>
      <c r="L68" s="187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83"/>
      <c r="C69" s="128"/>
      <c r="D69" s="184" t="s">
        <v>534</v>
      </c>
      <c r="E69" s="185"/>
      <c r="F69" s="185"/>
      <c r="G69" s="185"/>
      <c r="H69" s="185"/>
      <c r="I69" s="185"/>
      <c r="J69" s="186">
        <f>J149</f>
        <v>0</v>
      </c>
      <c r="K69" s="128"/>
      <c r="L69" s="187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9.92" customHeight="1">
      <c r="A70" s="10"/>
      <c r="B70" s="183"/>
      <c r="C70" s="128"/>
      <c r="D70" s="184" t="s">
        <v>535</v>
      </c>
      <c r="E70" s="185"/>
      <c r="F70" s="185"/>
      <c r="G70" s="185"/>
      <c r="H70" s="185"/>
      <c r="I70" s="185"/>
      <c r="J70" s="186">
        <f>J158</f>
        <v>0</v>
      </c>
      <c r="K70" s="128"/>
      <c r="L70" s="187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9" customFormat="1" ht="24.96" customHeight="1">
      <c r="A71" s="9"/>
      <c r="B71" s="177"/>
      <c r="C71" s="178"/>
      <c r="D71" s="179" t="s">
        <v>536</v>
      </c>
      <c r="E71" s="180"/>
      <c r="F71" s="180"/>
      <c r="G71" s="180"/>
      <c r="H71" s="180"/>
      <c r="I71" s="180"/>
      <c r="J71" s="181">
        <f>J228</f>
        <v>0</v>
      </c>
      <c r="K71" s="178"/>
      <c r="L71" s="182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</row>
    <row r="72" s="10" customFormat="1" ht="19.92" customHeight="1">
      <c r="A72" s="10"/>
      <c r="B72" s="183"/>
      <c r="C72" s="128"/>
      <c r="D72" s="184" t="s">
        <v>537</v>
      </c>
      <c r="E72" s="185"/>
      <c r="F72" s="185"/>
      <c r="G72" s="185"/>
      <c r="H72" s="185"/>
      <c r="I72" s="185"/>
      <c r="J72" s="186">
        <f>J229</f>
        <v>0</v>
      </c>
      <c r="K72" s="128"/>
      <c r="L72" s="187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</row>
    <row r="73" s="10" customFormat="1" ht="19.92" customHeight="1">
      <c r="A73" s="10"/>
      <c r="B73" s="183"/>
      <c r="C73" s="128"/>
      <c r="D73" s="184" t="s">
        <v>538</v>
      </c>
      <c r="E73" s="185"/>
      <c r="F73" s="185"/>
      <c r="G73" s="185"/>
      <c r="H73" s="185"/>
      <c r="I73" s="185"/>
      <c r="J73" s="186">
        <f>J254</f>
        <v>0</v>
      </c>
      <c r="K73" s="128"/>
      <c r="L73" s="187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</row>
    <row r="74" s="2" customFormat="1" ht="21.84" customHeight="1">
      <c r="A74" s="41"/>
      <c r="B74" s="42"/>
      <c r="C74" s="43"/>
      <c r="D74" s="43"/>
      <c r="E74" s="43"/>
      <c r="F74" s="43"/>
      <c r="G74" s="43"/>
      <c r="H74" s="43"/>
      <c r="I74" s="43"/>
      <c r="J74" s="43"/>
      <c r="K74" s="43"/>
      <c r="L74" s="147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</row>
    <row r="75" s="2" customFormat="1" ht="6.96" customHeight="1">
      <c r="A75" s="41"/>
      <c r="B75" s="62"/>
      <c r="C75" s="63"/>
      <c r="D75" s="63"/>
      <c r="E75" s="63"/>
      <c r="F75" s="63"/>
      <c r="G75" s="63"/>
      <c r="H75" s="63"/>
      <c r="I75" s="63"/>
      <c r="J75" s="63"/>
      <c r="K75" s="63"/>
      <c r="L75" s="147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</row>
    <row r="79" s="2" customFormat="1" ht="6.96" customHeight="1">
      <c r="A79" s="41"/>
      <c r="B79" s="64"/>
      <c r="C79" s="65"/>
      <c r="D79" s="65"/>
      <c r="E79" s="65"/>
      <c r="F79" s="65"/>
      <c r="G79" s="65"/>
      <c r="H79" s="65"/>
      <c r="I79" s="65"/>
      <c r="J79" s="65"/>
      <c r="K79" s="65"/>
      <c r="L79" s="147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</row>
    <row r="80" s="2" customFormat="1" ht="24.96" customHeight="1">
      <c r="A80" s="41"/>
      <c r="B80" s="42"/>
      <c r="C80" s="26" t="s">
        <v>113</v>
      </c>
      <c r="D80" s="43"/>
      <c r="E80" s="43"/>
      <c r="F80" s="43"/>
      <c r="G80" s="43"/>
      <c r="H80" s="43"/>
      <c r="I80" s="43"/>
      <c r="J80" s="43"/>
      <c r="K80" s="43"/>
      <c r="L80" s="147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</row>
    <row r="81" s="2" customFormat="1" ht="6.96" customHeight="1">
      <c r="A81" s="41"/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147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</row>
    <row r="82" s="2" customFormat="1" ht="12" customHeight="1">
      <c r="A82" s="41"/>
      <c r="B82" s="42"/>
      <c r="C82" s="35" t="s">
        <v>16</v>
      </c>
      <c r="D82" s="43"/>
      <c r="E82" s="43"/>
      <c r="F82" s="43"/>
      <c r="G82" s="43"/>
      <c r="H82" s="43"/>
      <c r="I82" s="43"/>
      <c r="J82" s="43"/>
      <c r="K82" s="43"/>
      <c r="L82" s="147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</row>
    <row r="83" s="2" customFormat="1" ht="16.5" customHeight="1">
      <c r="A83" s="41"/>
      <c r="B83" s="42"/>
      <c r="C83" s="43"/>
      <c r="D83" s="43"/>
      <c r="E83" s="172" t="str">
        <f>E7</f>
        <v>Sportovní areál u Červených domků Hodoním</v>
      </c>
      <c r="F83" s="35"/>
      <c r="G83" s="35"/>
      <c r="H83" s="35"/>
      <c r="I83" s="43"/>
      <c r="J83" s="43"/>
      <c r="K83" s="43"/>
      <c r="L83" s="147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</row>
    <row r="84" s="2" customFormat="1" ht="12" customHeight="1">
      <c r="A84" s="41"/>
      <c r="B84" s="42"/>
      <c r="C84" s="35" t="s">
        <v>102</v>
      </c>
      <c r="D84" s="43"/>
      <c r="E84" s="43"/>
      <c r="F84" s="43"/>
      <c r="G84" s="43"/>
      <c r="H84" s="43"/>
      <c r="I84" s="43"/>
      <c r="J84" s="43"/>
      <c r="K84" s="43"/>
      <c r="L84" s="147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</row>
    <row r="85" s="2" customFormat="1" ht="30" customHeight="1">
      <c r="A85" s="41"/>
      <c r="B85" s="42"/>
      <c r="C85" s="43"/>
      <c r="D85" s="43"/>
      <c r="E85" s="72" t="str">
        <f>E9</f>
        <v>24-SO008.3 - IO I.201 Areálové vedení NN, IO I.202 Osvětlení hřiště</v>
      </c>
      <c r="F85" s="43"/>
      <c r="G85" s="43"/>
      <c r="H85" s="43"/>
      <c r="I85" s="43"/>
      <c r="J85" s="43"/>
      <c r="K85" s="43"/>
      <c r="L85" s="147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</row>
    <row r="86" s="2" customFormat="1" ht="6.96" customHeight="1">
      <c r="A86" s="41"/>
      <c r="B86" s="42"/>
      <c r="C86" s="43"/>
      <c r="D86" s="43"/>
      <c r="E86" s="43"/>
      <c r="F86" s="43"/>
      <c r="G86" s="43"/>
      <c r="H86" s="43"/>
      <c r="I86" s="43"/>
      <c r="J86" s="43"/>
      <c r="K86" s="43"/>
      <c r="L86" s="147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</row>
    <row r="87" s="2" customFormat="1" ht="12" customHeight="1">
      <c r="A87" s="41"/>
      <c r="B87" s="42"/>
      <c r="C87" s="35" t="s">
        <v>21</v>
      </c>
      <c r="D87" s="43"/>
      <c r="E87" s="43"/>
      <c r="F87" s="30" t="str">
        <f>F12</f>
        <v>Hodonín</v>
      </c>
      <c r="G87" s="43"/>
      <c r="H87" s="43"/>
      <c r="I87" s="35" t="s">
        <v>23</v>
      </c>
      <c r="J87" s="75" t="str">
        <f>IF(J12="","",J12)</f>
        <v>15. 1. 2024</v>
      </c>
      <c r="K87" s="43"/>
      <c r="L87" s="147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</row>
    <row r="88" s="2" customFormat="1" ht="6.96" customHeight="1">
      <c r="A88" s="41"/>
      <c r="B88" s="42"/>
      <c r="C88" s="43"/>
      <c r="D88" s="43"/>
      <c r="E88" s="43"/>
      <c r="F88" s="43"/>
      <c r="G88" s="43"/>
      <c r="H88" s="43"/>
      <c r="I88" s="43"/>
      <c r="J88" s="43"/>
      <c r="K88" s="43"/>
      <c r="L88" s="147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</row>
    <row r="89" s="2" customFormat="1" ht="25.65" customHeight="1">
      <c r="A89" s="41"/>
      <c r="B89" s="42"/>
      <c r="C89" s="35" t="s">
        <v>25</v>
      </c>
      <c r="D89" s="43"/>
      <c r="E89" s="43"/>
      <c r="F89" s="30" t="str">
        <f>E15</f>
        <v>Město Hodonín</v>
      </c>
      <c r="G89" s="43"/>
      <c r="H89" s="43"/>
      <c r="I89" s="35" t="s">
        <v>31</v>
      </c>
      <c r="J89" s="39" t="str">
        <f>E21</f>
        <v>PROAM ARCHITEKTI s.r.o., Brno</v>
      </c>
      <c r="K89" s="43"/>
      <c r="L89" s="147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</row>
    <row r="90" s="2" customFormat="1" ht="15.15" customHeight="1">
      <c r="A90" s="41"/>
      <c r="B90" s="42"/>
      <c r="C90" s="35" t="s">
        <v>29</v>
      </c>
      <c r="D90" s="43"/>
      <c r="E90" s="43"/>
      <c r="F90" s="30" t="str">
        <f>IF(E18="","",E18)</f>
        <v>Vyplň údaj</v>
      </c>
      <c r="G90" s="43"/>
      <c r="H90" s="43"/>
      <c r="I90" s="35" t="s">
        <v>34</v>
      </c>
      <c r="J90" s="39" t="str">
        <f>E24</f>
        <v>Petr Winkler</v>
      </c>
      <c r="K90" s="43"/>
      <c r="L90" s="147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</row>
    <row r="91" s="2" customFormat="1" ht="10.32" customHeight="1">
      <c r="A91" s="41"/>
      <c r="B91" s="42"/>
      <c r="C91" s="43"/>
      <c r="D91" s="43"/>
      <c r="E91" s="43"/>
      <c r="F91" s="43"/>
      <c r="G91" s="43"/>
      <c r="H91" s="43"/>
      <c r="I91" s="43"/>
      <c r="J91" s="43"/>
      <c r="K91" s="43"/>
      <c r="L91" s="147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</row>
    <row r="92" s="11" customFormat="1" ht="29.28" customHeight="1">
      <c r="A92" s="188"/>
      <c r="B92" s="189"/>
      <c r="C92" s="190" t="s">
        <v>114</v>
      </c>
      <c r="D92" s="191" t="s">
        <v>57</v>
      </c>
      <c r="E92" s="191" t="s">
        <v>53</v>
      </c>
      <c r="F92" s="191" t="s">
        <v>54</v>
      </c>
      <c r="G92" s="191" t="s">
        <v>115</v>
      </c>
      <c r="H92" s="191" t="s">
        <v>116</v>
      </c>
      <c r="I92" s="191" t="s">
        <v>117</v>
      </c>
      <c r="J92" s="192" t="s">
        <v>107</v>
      </c>
      <c r="K92" s="193" t="s">
        <v>118</v>
      </c>
      <c r="L92" s="194"/>
      <c r="M92" s="95" t="s">
        <v>19</v>
      </c>
      <c r="N92" s="96" t="s">
        <v>42</v>
      </c>
      <c r="O92" s="96" t="s">
        <v>119</v>
      </c>
      <c r="P92" s="96" t="s">
        <v>120</v>
      </c>
      <c r="Q92" s="96" t="s">
        <v>121</v>
      </c>
      <c r="R92" s="96" t="s">
        <v>122</v>
      </c>
      <c r="S92" s="96" t="s">
        <v>123</v>
      </c>
      <c r="T92" s="97" t="s">
        <v>124</v>
      </c>
      <c r="U92" s="188"/>
      <c r="V92" s="188"/>
      <c r="W92" s="188"/>
      <c r="X92" s="188"/>
      <c r="Y92" s="188"/>
      <c r="Z92" s="188"/>
      <c r="AA92" s="188"/>
      <c r="AB92" s="188"/>
      <c r="AC92" s="188"/>
      <c r="AD92" s="188"/>
      <c r="AE92" s="188"/>
    </row>
    <row r="93" s="2" customFormat="1" ht="22.8" customHeight="1">
      <c r="A93" s="41"/>
      <c r="B93" s="42"/>
      <c r="C93" s="102" t="s">
        <v>125</v>
      </c>
      <c r="D93" s="43"/>
      <c r="E93" s="43"/>
      <c r="F93" s="43"/>
      <c r="G93" s="43"/>
      <c r="H93" s="43"/>
      <c r="I93" s="43"/>
      <c r="J93" s="195">
        <f>BK93</f>
        <v>0</v>
      </c>
      <c r="K93" s="43"/>
      <c r="L93" s="47"/>
      <c r="M93" s="98"/>
      <c r="N93" s="196"/>
      <c r="O93" s="99"/>
      <c r="P93" s="197">
        <f>P94+P228</f>
        <v>0</v>
      </c>
      <c r="Q93" s="99"/>
      <c r="R93" s="197">
        <f>R94+R228</f>
        <v>0</v>
      </c>
      <c r="S93" s="99"/>
      <c r="T93" s="198">
        <f>T94+T228</f>
        <v>0</v>
      </c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T93" s="20" t="s">
        <v>71</v>
      </c>
      <c r="AU93" s="20" t="s">
        <v>108</v>
      </c>
      <c r="BK93" s="199">
        <f>BK94+BK228</f>
        <v>0</v>
      </c>
    </row>
    <row r="94" s="12" customFormat="1" ht="25.92" customHeight="1">
      <c r="A94" s="12"/>
      <c r="B94" s="200"/>
      <c r="C94" s="201"/>
      <c r="D94" s="202" t="s">
        <v>71</v>
      </c>
      <c r="E94" s="203" t="s">
        <v>539</v>
      </c>
      <c r="F94" s="203" t="s">
        <v>540</v>
      </c>
      <c r="G94" s="201"/>
      <c r="H94" s="201"/>
      <c r="I94" s="204"/>
      <c r="J94" s="205">
        <f>BK94</f>
        <v>0</v>
      </c>
      <c r="K94" s="201"/>
      <c r="L94" s="206"/>
      <c r="M94" s="207"/>
      <c r="N94" s="208"/>
      <c r="O94" s="208"/>
      <c r="P94" s="209">
        <f>P95+P104+P111+P114+P119+P130+P137+P142+P149+P158</f>
        <v>0</v>
      </c>
      <c r="Q94" s="208"/>
      <c r="R94" s="209">
        <f>R95+R104+R111+R114+R119+R130+R137+R142+R149+R158</f>
        <v>0</v>
      </c>
      <c r="S94" s="208"/>
      <c r="T94" s="210">
        <f>T95+T104+T111+T114+T119+T130+T137+T142+T149+T158</f>
        <v>0</v>
      </c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R94" s="211" t="s">
        <v>82</v>
      </c>
      <c r="AT94" s="212" t="s">
        <v>71</v>
      </c>
      <c r="AU94" s="212" t="s">
        <v>72</v>
      </c>
      <c r="AY94" s="211" t="s">
        <v>128</v>
      </c>
      <c r="BK94" s="213">
        <f>BK95+BK104+BK111+BK114+BK119+BK130+BK137+BK142+BK149+BK158</f>
        <v>0</v>
      </c>
    </row>
    <row r="95" s="12" customFormat="1" ht="22.8" customHeight="1">
      <c r="A95" s="12"/>
      <c r="B95" s="200"/>
      <c r="C95" s="201"/>
      <c r="D95" s="202" t="s">
        <v>71</v>
      </c>
      <c r="E95" s="214" t="s">
        <v>541</v>
      </c>
      <c r="F95" s="214" t="s">
        <v>542</v>
      </c>
      <c r="G95" s="201"/>
      <c r="H95" s="201"/>
      <c r="I95" s="204"/>
      <c r="J95" s="215">
        <f>BK95</f>
        <v>0</v>
      </c>
      <c r="K95" s="201"/>
      <c r="L95" s="206"/>
      <c r="M95" s="207"/>
      <c r="N95" s="208"/>
      <c r="O95" s="208"/>
      <c r="P95" s="209">
        <f>SUM(P96:P103)</f>
        <v>0</v>
      </c>
      <c r="Q95" s="208"/>
      <c r="R95" s="209">
        <f>SUM(R96:R103)</f>
        <v>0</v>
      </c>
      <c r="S95" s="208"/>
      <c r="T95" s="210">
        <f>SUM(T96:T103)</f>
        <v>0</v>
      </c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R95" s="211" t="s">
        <v>82</v>
      </c>
      <c r="AT95" s="212" t="s">
        <v>71</v>
      </c>
      <c r="AU95" s="212" t="s">
        <v>80</v>
      </c>
      <c r="AY95" s="211" t="s">
        <v>128</v>
      </c>
      <c r="BK95" s="213">
        <f>SUM(BK96:BK103)</f>
        <v>0</v>
      </c>
    </row>
    <row r="96" s="2" customFormat="1" ht="16.5" customHeight="1">
      <c r="A96" s="41"/>
      <c r="B96" s="42"/>
      <c r="C96" s="283" t="s">
        <v>149</v>
      </c>
      <c r="D96" s="283" t="s">
        <v>344</v>
      </c>
      <c r="E96" s="284" t="s">
        <v>543</v>
      </c>
      <c r="F96" s="285" t="s">
        <v>544</v>
      </c>
      <c r="G96" s="286" t="s">
        <v>344</v>
      </c>
      <c r="H96" s="287">
        <v>20</v>
      </c>
      <c r="I96" s="288"/>
      <c r="J96" s="289">
        <f>ROUND(I96*H96,2)</f>
        <v>0</v>
      </c>
      <c r="K96" s="290"/>
      <c r="L96" s="291"/>
      <c r="M96" s="292" t="s">
        <v>19</v>
      </c>
      <c r="N96" s="293" t="s">
        <v>43</v>
      </c>
      <c r="O96" s="87"/>
      <c r="P96" s="226">
        <f>O96*H96</f>
        <v>0</v>
      </c>
      <c r="Q96" s="226">
        <v>0</v>
      </c>
      <c r="R96" s="226">
        <f>Q96*H96</f>
        <v>0</v>
      </c>
      <c r="S96" s="226">
        <v>0</v>
      </c>
      <c r="T96" s="227">
        <f>S96*H96</f>
        <v>0</v>
      </c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R96" s="228" t="s">
        <v>436</v>
      </c>
      <c r="AT96" s="228" t="s">
        <v>344</v>
      </c>
      <c r="AU96" s="228" t="s">
        <v>82</v>
      </c>
      <c r="AY96" s="20" t="s">
        <v>128</v>
      </c>
      <c r="BE96" s="229">
        <f>IF(N96="základní",J96,0)</f>
        <v>0</v>
      </c>
      <c r="BF96" s="229">
        <f>IF(N96="snížená",J96,0)</f>
        <v>0</v>
      </c>
      <c r="BG96" s="229">
        <f>IF(N96="zákl. přenesená",J96,0)</f>
        <v>0</v>
      </c>
      <c r="BH96" s="229">
        <f>IF(N96="sníž. přenesená",J96,0)</f>
        <v>0</v>
      </c>
      <c r="BI96" s="229">
        <f>IF(N96="nulová",J96,0)</f>
        <v>0</v>
      </c>
      <c r="BJ96" s="20" t="s">
        <v>80</v>
      </c>
      <c r="BK96" s="229">
        <f>ROUND(I96*H96,2)</f>
        <v>0</v>
      </c>
      <c r="BL96" s="20" t="s">
        <v>337</v>
      </c>
      <c r="BM96" s="228" t="s">
        <v>545</v>
      </c>
    </row>
    <row r="97" s="2" customFormat="1">
      <c r="A97" s="41"/>
      <c r="B97" s="42"/>
      <c r="C97" s="43"/>
      <c r="D97" s="230" t="s">
        <v>136</v>
      </c>
      <c r="E97" s="43"/>
      <c r="F97" s="231" t="s">
        <v>544</v>
      </c>
      <c r="G97" s="43"/>
      <c r="H97" s="43"/>
      <c r="I97" s="232"/>
      <c r="J97" s="43"/>
      <c r="K97" s="43"/>
      <c r="L97" s="47"/>
      <c r="M97" s="233"/>
      <c r="N97" s="234"/>
      <c r="O97" s="87"/>
      <c r="P97" s="87"/>
      <c r="Q97" s="87"/>
      <c r="R97" s="87"/>
      <c r="S97" s="87"/>
      <c r="T97" s="88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T97" s="20" t="s">
        <v>136</v>
      </c>
      <c r="AU97" s="20" t="s">
        <v>82</v>
      </c>
    </row>
    <row r="98" s="2" customFormat="1" ht="16.5" customHeight="1">
      <c r="A98" s="41"/>
      <c r="B98" s="42"/>
      <c r="C98" s="283" t="s">
        <v>134</v>
      </c>
      <c r="D98" s="283" t="s">
        <v>344</v>
      </c>
      <c r="E98" s="284" t="s">
        <v>546</v>
      </c>
      <c r="F98" s="285" t="s">
        <v>547</v>
      </c>
      <c r="G98" s="286" t="s">
        <v>344</v>
      </c>
      <c r="H98" s="287">
        <v>108</v>
      </c>
      <c r="I98" s="288"/>
      <c r="J98" s="289">
        <f>ROUND(I98*H98,2)</f>
        <v>0</v>
      </c>
      <c r="K98" s="290"/>
      <c r="L98" s="291"/>
      <c r="M98" s="292" t="s">
        <v>19</v>
      </c>
      <c r="N98" s="293" t="s">
        <v>43</v>
      </c>
      <c r="O98" s="87"/>
      <c r="P98" s="226">
        <f>O98*H98</f>
        <v>0</v>
      </c>
      <c r="Q98" s="226">
        <v>0</v>
      </c>
      <c r="R98" s="226">
        <f>Q98*H98</f>
        <v>0</v>
      </c>
      <c r="S98" s="226">
        <v>0</v>
      </c>
      <c r="T98" s="227">
        <f>S98*H98</f>
        <v>0</v>
      </c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R98" s="228" t="s">
        <v>436</v>
      </c>
      <c r="AT98" s="228" t="s">
        <v>344</v>
      </c>
      <c r="AU98" s="228" t="s">
        <v>82</v>
      </c>
      <c r="AY98" s="20" t="s">
        <v>128</v>
      </c>
      <c r="BE98" s="229">
        <f>IF(N98="základní",J98,0)</f>
        <v>0</v>
      </c>
      <c r="BF98" s="229">
        <f>IF(N98="snížená",J98,0)</f>
        <v>0</v>
      </c>
      <c r="BG98" s="229">
        <f>IF(N98="zákl. přenesená",J98,0)</f>
        <v>0</v>
      </c>
      <c r="BH98" s="229">
        <f>IF(N98="sníž. přenesená",J98,0)</f>
        <v>0</v>
      </c>
      <c r="BI98" s="229">
        <f>IF(N98="nulová",J98,0)</f>
        <v>0</v>
      </c>
      <c r="BJ98" s="20" t="s">
        <v>80</v>
      </c>
      <c r="BK98" s="229">
        <f>ROUND(I98*H98,2)</f>
        <v>0</v>
      </c>
      <c r="BL98" s="20" t="s">
        <v>337</v>
      </c>
      <c r="BM98" s="228" t="s">
        <v>548</v>
      </c>
    </row>
    <row r="99" s="2" customFormat="1">
      <c r="A99" s="41"/>
      <c r="B99" s="42"/>
      <c r="C99" s="43"/>
      <c r="D99" s="230" t="s">
        <v>136</v>
      </c>
      <c r="E99" s="43"/>
      <c r="F99" s="231" t="s">
        <v>547</v>
      </c>
      <c r="G99" s="43"/>
      <c r="H99" s="43"/>
      <c r="I99" s="232"/>
      <c r="J99" s="43"/>
      <c r="K99" s="43"/>
      <c r="L99" s="47"/>
      <c r="M99" s="233"/>
      <c r="N99" s="234"/>
      <c r="O99" s="87"/>
      <c r="P99" s="87"/>
      <c r="Q99" s="87"/>
      <c r="R99" s="87"/>
      <c r="S99" s="87"/>
      <c r="T99" s="88"/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T99" s="20" t="s">
        <v>136</v>
      </c>
      <c r="AU99" s="20" t="s">
        <v>82</v>
      </c>
    </row>
    <row r="100" s="2" customFormat="1" ht="16.5" customHeight="1">
      <c r="A100" s="41"/>
      <c r="B100" s="42"/>
      <c r="C100" s="283" t="s">
        <v>166</v>
      </c>
      <c r="D100" s="283" t="s">
        <v>344</v>
      </c>
      <c r="E100" s="284" t="s">
        <v>549</v>
      </c>
      <c r="F100" s="285" t="s">
        <v>550</v>
      </c>
      <c r="G100" s="286" t="s">
        <v>344</v>
      </c>
      <c r="H100" s="287">
        <v>104</v>
      </c>
      <c r="I100" s="288"/>
      <c r="J100" s="289">
        <f>ROUND(I100*H100,2)</f>
        <v>0</v>
      </c>
      <c r="K100" s="290"/>
      <c r="L100" s="291"/>
      <c r="M100" s="292" t="s">
        <v>19</v>
      </c>
      <c r="N100" s="293" t="s">
        <v>43</v>
      </c>
      <c r="O100" s="87"/>
      <c r="P100" s="226">
        <f>O100*H100</f>
        <v>0</v>
      </c>
      <c r="Q100" s="226">
        <v>0</v>
      </c>
      <c r="R100" s="226">
        <f>Q100*H100</f>
        <v>0</v>
      </c>
      <c r="S100" s="226">
        <v>0</v>
      </c>
      <c r="T100" s="227">
        <f>S100*H100</f>
        <v>0</v>
      </c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R100" s="228" t="s">
        <v>436</v>
      </c>
      <c r="AT100" s="228" t="s">
        <v>344</v>
      </c>
      <c r="AU100" s="228" t="s">
        <v>82</v>
      </c>
      <c r="AY100" s="20" t="s">
        <v>128</v>
      </c>
      <c r="BE100" s="229">
        <f>IF(N100="základní",J100,0)</f>
        <v>0</v>
      </c>
      <c r="BF100" s="229">
        <f>IF(N100="snížená",J100,0)</f>
        <v>0</v>
      </c>
      <c r="BG100" s="229">
        <f>IF(N100="zákl. přenesená",J100,0)</f>
        <v>0</v>
      </c>
      <c r="BH100" s="229">
        <f>IF(N100="sníž. přenesená",J100,0)</f>
        <v>0</v>
      </c>
      <c r="BI100" s="229">
        <f>IF(N100="nulová",J100,0)</f>
        <v>0</v>
      </c>
      <c r="BJ100" s="20" t="s">
        <v>80</v>
      </c>
      <c r="BK100" s="229">
        <f>ROUND(I100*H100,2)</f>
        <v>0</v>
      </c>
      <c r="BL100" s="20" t="s">
        <v>337</v>
      </c>
      <c r="BM100" s="228" t="s">
        <v>551</v>
      </c>
    </row>
    <row r="101" s="2" customFormat="1">
      <c r="A101" s="41"/>
      <c r="B101" s="42"/>
      <c r="C101" s="43"/>
      <c r="D101" s="230" t="s">
        <v>136</v>
      </c>
      <c r="E101" s="43"/>
      <c r="F101" s="231" t="s">
        <v>550</v>
      </c>
      <c r="G101" s="43"/>
      <c r="H101" s="43"/>
      <c r="I101" s="232"/>
      <c r="J101" s="43"/>
      <c r="K101" s="43"/>
      <c r="L101" s="47"/>
      <c r="M101" s="233"/>
      <c r="N101" s="234"/>
      <c r="O101" s="87"/>
      <c r="P101" s="87"/>
      <c r="Q101" s="87"/>
      <c r="R101" s="87"/>
      <c r="S101" s="87"/>
      <c r="T101" s="88"/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T101" s="20" t="s">
        <v>136</v>
      </c>
      <c r="AU101" s="20" t="s">
        <v>82</v>
      </c>
    </row>
    <row r="102" s="2" customFormat="1" ht="16.5" customHeight="1">
      <c r="A102" s="41"/>
      <c r="B102" s="42"/>
      <c r="C102" s="283" t="s">
        <v>173</v>
      </c>
      <c r="D102" s="283" t="s">
        <v>344</v>
      </c>
      <c r="E102" s="284" t="s">
        <v>552</v>
      </c>
      <c r="F102" s="285" t="s">
        <v>553</v>
      </c>
      <c r="G102" s="286" t="s">
        <v>344</v>
      </c>
      <c r="H102" s="287">
        <v>215</v>
      </c>
      <c r="I102" s="288"/>
      <c r="J102" s="289">
        <f>ROUND(I102*H102,2)</f>
        <v>0</v>
      </c>
      <c r="K102" s="290"/>
      <c r="L102" s="291"/>
      <c r="M102" s="292" t="s">
        <v>19</v>
      </c>
      <c r="N102" s="293" t="s">
        <v>43</v>
      </c>
      <c r="O102" s="87"/>
      <c r="P102" s="226">
        <f>O102*H102</f>
        <v>0</v>
      </c>
      <c r="Q102" s="226">
        <v>0</v>
      </c>
      <c r="R102" s="226">
        <f>Q102*H102</f>
        <v>0</v>
      </c>
      <c r="S102" s="226">
        <v>0</v>
      </c>
      <c r="T102" s="227">
        <f>S102*H102</f>
        <v>0</v>
      </c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R102" s="228" t="s">
        <v>436</v>
      </c>
      <c r="AT102" s="228" t="s">
        <v>344</v>
      </c>
      <c r="AU102" s="228" t="s">
        <v>82</v>
      </c>
      <c r="AY102" s="20" t="s">
        <v>128</v>
      </c>
      <c r="BE102" s="229">
        <f>IF(N102="základní",J102,0)</f>
        <v>0</v>
      </c>
      <c r="BF102" s="229">
        <f>IF(N102="snížená",J102,0)</f>
        <v>0</v>
      </c>
      <c r="BG102" s="229">
        <f>IF(N102="zákl. přenesená",J102,0)</f>
        <v>0</v>
      </c>
      <c r="BH102" s="229">
        <f>IF(N102="sníž. přenesená",J102,0)</f>
        <v>0</v>
      </c>
      <c r="BI102" s="229">
        <f>IF(N102="nulová",J102,0)</f>
        <v>0</v>
      </c>
      <c r="BJ102" s="20" t="s">
        <v>80</v>
      </c>
      <c r="BK102" s="229">
        <f>ROUND(I102*H102,2)</f>
        <v>0</v>
      </c>
      <c r="BL102" s="20" t="s">
        <v>337</v>
      </c>
      <c r="BM102" s="228" t="s">
        <v>554</v>
      </c>
    </row>
    <row r="103" s="2" customFormat="1">
      <c r="A103" s="41"/>
      <c r="B103" s="42"/>
      <c r="C103" s="43"/>
      <c r="D103" s="230" t="s">
        <v>136</v>
      </c>
      <c r="E103" s="43"/>
      <c r="F103" s="231" t="s">
        <v>553</v>
      </c>
      <c r="G103" s="43"/>
      <c r="H103" s="43"/>
      <c r="I103" s="232"/>
      <c r="J103" s="43"/>
      <c r="K103" s="43"/>
      <c r="L103" s="47"/>
      <c r="M103" s="233"/>
      <c r="N103" s="234"/>
      <c r="O103" s="87"/>
      <c r="P103" s="87"/>
      <c r="Q103" s="87"/>
      <c r="R103" s="87"/>
      <c r="S103" s="87"/>
      <c r="T103" s="88"/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T103" s="20" t="s">
        <v>136</v>
      </c>
      <c r="AU103" s="20" t="s">
        <v>82</v>
      </c>
    </row>
    <row r="104" s="12" customFormat="1" ht="22.8" customHeight="1">
      <c r="A104" s="12"/>
      <c r="B104" s="200"/>
      <c r="C104" s="201"/>
      <c r="D104" s="202" t="s">
        <v>71</v>
      </c>
      <c r="E104" s="214" t="s">
        <v>555</v>
      </c>
      <c r="F104" s="214" t="s">
        <v>556</v>
      </c>
      <c r="G104" s="201"/>
      <c r="H104" s="201"/>
      <c r="I104" s="204"/>
      <c r="J104" s="215">
        <f>BK104</f>
        <v>0</v>
      </c>
      <c r="K104" s="201"/>
      <c r="L104" s="206"/>
      <c r="M104" s="207"/>
      <c r="N104" s="208"/>
      <c r="O104" s="208"/>
      <c r="P104" s="209">
        <f>SUM(P105:P110)</f>
        <v>0</v>
      </c>
      <c r="Q104" s="208"/>
      <c r="R104" s="209">
        <f>SUM(R105:R110)</f>
        <v>0</v>
      </c>
      <c r="S104" s="208"/>
      <c r="T104" s="210">
        <f>SUM(T105:T110)</f>
        <v>0</v>
      </c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R104" s="211" t="s">
        <v>82</v>
      </c>
      <c r="AT104" s="212" t="s">
        <v>71</v>
      </c>
      <c r="AU104" s="212" t="s">
        <v>80</v>
      </c>
      <c r="AY104" s="211" t="s">
        <v>128</v>
      </c>
      <c r="BK104" s="213">
        <f>SUM(BK105:BK110)</f>
        <v>0</v>
      </c>
    </row>
    <row r="105" s="2" customFormat="1" ht="24.15" customHeight="1">
      <c r="A105" s="41"/>
      <c r="B105" s="42"/>
      <c r="C105" s="283" t="s">
        <v>182</v>
      </c>
      <c r="D105" s="283" t="s">
        <v>344</v>
      </c>
      <c r="E105" s="284" t="s">
        <v>557</v>
      </c>
      <c r="F105" s="285" t="s">
        <v>558</v>
      </c>
      <c r="G105" s="286" t="s">
        <v>559</v>
      </c>
      <c r="H105" s="287">
        <v>40</v>
      </c>
      <c r="I105" s="288"/>
      <c r="J105" s="289">
        <f>ROUND(I105*H105,2)</f>
        <v>0</v>
      </c>
      <c r="K105" s="290"/>
      <c r="L105" s="291"/>
      <c r="M105" s="292" t="s">
        <v>19</v>
      </c>
      <c r="N105" s="293" t="s">
        <v>43</v>
      </c>
      <c r="O105" s="87"/>
      <c r="P105" s="226">
        <f>O105*H105</f>
        <v>0</v>
      </c>
      <c r="Q105" s="226">
        <v>0</v>
      </c>
      <c r="R105" s="226">
        <f>Q105*H105</f>
        <v>0</v>
      </c>
      <c r="S105" s="226">
        <v>0</v>
      </c>
      <c r="T105" s="227">
        <f>S105*H105</f>
        <v>0</v>
      </c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R105" s="228" t="s">
        <v>436</v>
      </c>
      <c r="AT105" s="228" t="s">
        <v>344</v>
      </c>
      <c r="AU105" s="228" t="s">
        <v>82</v>
      </c>
      <c r="AY105" s="20" t="s">
        <v>128</v>
      </c>
      <c r="BE105" s="229">
        <f>IF(N105="základní",J105,0)</f>
        <v>0</v>
      </c>
      <c r="BF105" s="229">
        <f>IF(N105="snížená",J105,0)</f>
        <v>0</v>
      </c>
      <c r="BG105" s="229">
        <f>IF(N105="zákl. přenesená",J105,0)</f>
        <v>0</v>
      </c>
      <c r="BH105" s="229">
        <f>IF(N105="sníž. přenesená",J105,0)</f>
        <v>0</v>
      </c>
      <c r="BI105" s="229">
        <f>IF(N105="nulová",J105,0)</f>
        <v>0</v>
      </c>
      <c r="BJ105" s="20" t="s">
        <v>80</v>
      </c>
      <c r="BK105" s="229">
        <f>ROUND(I105*H105,2)</f>
        <v>0</v>
      </c>
      <c r="BL105" s="20" t="s">
        <v>337</v>
      </c>
      <c r="BM105" s="228" t="s">
        <v>560</v>
      </c>
    </row>
    <row r="106" s="2" customFormat="1">
      <c r="A106" s="41"/>
      <c r="B106" s="42"/>
      <c r="C106" s="43"/>
      <c r="D106" s="230" t="s">
        <v>136</v>
      </c>
      <c r="E106" s="43"/>
      <c r="F106" s="231" t="s">
        <v>558</v>
      </c>
      <c r="G106" s="43"/>
      <c r="H106" s="43"/>
      <c r="I106" s="232"/>
      <c r="J106" s="43"/>
      <c r="K106" s="43"/>
      <c r="L106" s="47"/>
      <c r="M106" s="233"/>
      <c r="N106" s="234"/>
      <c r="O106" s="87"/>
      <c r="P106" s="87"/>
      <c r="Q106" s="87"/>
      <c r="R106" s="87"/>
      <c r="S106" s="87"/>
      <c r="T106" s="88"/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T106" s="20" t="s">
        <v>136</v>
      </c>
      <c r="AU106" s="20" t="s">
        <v>82</v>
      </c>
    </row>
    <row r="107" s="2" customFormat="1" ht="16.5" customHeight="1">
      <c r="A107" s="41"/>
      <c r="B107" s="42"/>
      <c r="C107" s="283" t="s">
        <v>189</v>
      </c>
      <c r="D107" s="283" t="s">
        <v>344</v>
      </c>
      <c r="E107" s="284" t="s">
        <v>561</v>
      </c>
      <c r="F107" s="285" t="s">
        <v>562</v>
      </c>
      <c r="G107" s="286" t="s">
        <v>344</v>
      </c>
      <c r="H107" s="287">
        <v>215</v>
      </c>
      <c r="I107" s="288"/>
      <c r="J107" s="289">
        <f>ROUND(I107*H107,2)</f>
        <v>0</v>
      </c>
      <c r="K107" s="290"/>
      <c r="L107" s="291"/>
      <c r="M107" s="292" t="s">
        <v>19</v>
      </c>
      <c r="N107" s="293" t="s">
        <v>43</v>
      </c>
      <c r="O107" s="87"/>
      <c r="P107" s="226">
        <f>O107*H107</f>
        <v>0</v>
      </c>
      <c r="Q107" s="226">
        <v>0</v>
      </c>
      <c r="R107" s="226">
        <f>Q107*H107</f>
        <v>0</v>
      </c>
      <c r="S107" s="226">
        <v>0</v>
      </c>
      <c r="T107" s="227">
        <f>S107*H107</f>
        <v>0</v>
      </c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  <c r="AR107" s="228" t="s">
        <v>436</v>
      </c>
      <c r="AT107" s="228" t="s">
        <v>344</v>
      </c>
      <c r="AU107" s="228" t="s">
        <v>82</v>
      </c>
      <c r="AY107" s="20" t="s">
        <v>128</v>
      </c>
      <c r="BE107" s="229">
        <f>IF(N107="základní",J107,0)</f>
        <v>0</v>
      </c>
      <c r="BF107" s="229">
        <f>IF(N107="snížená",J107,0)</f>
        <v>0</v>
      </c>
      <c r="BG107" s="229">
        <f>IF(N107="zákl. přenesená",J107,0)</f>
        <v>0</v>
      </c>
      <c r="BH107" s="229">
        <f>IF(N107="sníž. přenesená",J107,0)</f>
        <v>0</v>
      </c>
      <c r="BI107" s="229">
        <f>IF(N107="nulová",J107,0)</f>
        <v>0</v>
      </c>
      <c r="BJ107" s="20" t="s">
        <v>80</v>
      </c>
      <c r="BK107" s="229">
        <f>ROUND(I107*H107,2)</f>
        <v>0</v>
      </c>
      <c r="BL107" s="20" t="s">
        <v>337</v>
      </c>
      <c r="BM107" s="228" t="s">
        <v>563</v>
      </c>
    </row>
    <row r="108" s="2" customFormat="1">
      <c r="A108" s="41"/>
      <c r="B108" s="42"/>
      <c r="C108" s="43"/>
      <c r="D108" s="230" t="s">
        <v>136</v>
      </c>
      <c r="E108" s="43"/>
      <c r="F108" s="231" t="s">
        <v>562</v>
      </c>
      <c r="G108" s="43"/>
      <c r="H108" s="43"/>
      <c r="I108" s="232"/>
      <c r="J108" s="43"/>
      <c r="K108" s="43"/>
      <c r="L108" s="47"/>
      <c r="M108" s="233"/>
      <c r="N108" s="234"/>
      <c r="O108" s="87"/>
      <c r="P108" s="87"/>
      <c r="Q108" s="87"/>
      <c r="R108" s="87"/>
      <c r="S108" s="87"/>
      <c r="T108" s="88"/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  <c r="AT108" s="20" t="s">
        <v>136</v>
      </c>
      <c r="AU108" s="20" t="s">
        <v>82</v>
      </c>
    </row>
    <row r="109" s="2" customFormat="1" ht="16.5" customHeight="1">
      <c r="A109" s="41"/>
      <c r="B109" s="42"/>
      <c r="C109" s="283" t="s">
        <v>158</v>
      </c>
      <c r="D109" s="283" t="s">
        <v>344</v>
      </c>
      <c r="E109" s="284" t="s">
        <v>564</v>
      </c>
      <c r="F109" s="285" t="s">
        <v>565</v>
      </c>
      <c r="G109" s="286" t="s">
        <v>344</v>
      </c>
      <c r="H109" s="287">
        <v>20</v>
      </c>
      <c r="I109" s="288"/>
      <c r="J109" s="289">
        <f>ROUND(I109*H109,2)</f>
        <v>0</v>
      </c>
      <c r="K109" s="290"/>
      <c r="L109" s="291"/>
      <c r="M109" s="292" t="s">
        <v>19</v>
      </c>
      <c r="N109" s="293" t="s">
        <v>43</v>
      </c>
      <c r="O109" s="87"/>
      <c r="P109" s="226">
        <f>O109*H109</f>
        <v>0</v>
      </c>
      <c r="Q109" s="226">
        <v>0</v>
      </c>
      <c r="R109" s="226">
        <f>Q109*H109</f>
        <v>0</v>
      </c>
      <c r="S109" s="226">
        <v>0</v>
      </c>
      <c r="T109" s="227">
        <f>S109*H109</f>
        <v>0</v>
      </c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  <c r="AR109" s="228" t="s">
        <v>436</v>
      </c>
      <c r="AT109" s="228" t="s">
        <v>344</v>
      </c>
      <c r="AU109" s="228" t="s">
        <v>82</v>
      </c>
      <c r="AY109" s="20" t="s">
        <v>128</v>
      </c>
      <c r="BE109" s="229">
        <f>IF(N109="základní",J109,0)</f>
        <v>0</v>
      </c>
      <c r="BF109" s="229">
        <f>IF(N109="snížená",J109,0)</f>
        <v>0</v>
      </c>
      <c r="BG109" s="229">
        <f>IF(N109="zákl. přenesená",J109,0)</f>
        <v>0</v>
      </c>
      <c r="BH109" s="229">
        <f>IF(N109="sníž. přenesená",J109,0)</f>
        <v>0</v>
      </c>
      <c r="BI109" s="229">
        <f>IF(N109="nulová",J109,0)</f>
        <v>0</v>
      </c>
      <c r="BJ109" s="20" t="s">
        <v>80</v>
      </c>
      <c r="BK109" s="229">
        <f>ROUND(I109*H109,2)</f>
        <v>0</v>
      </c>
      <c r="BL109" s="20" t="s">
        <v>337</v>
      </c>
      <c r="BM109" s="228" t="s">
        <v>566</v>
      </c>
    </row>
    <row r="110" s="2" customFormat="1">
      <c r="A110" s="41"/>
      <c r="B110" s="42"/>
      <c r="C110" s="43"/>
      <c r="D110" s="230" t="s">
        <v>136</v>
      </c>
      <c r="E110" s="43"/>
      <c r="F110" s="231" t="s">
        <v>565</v>
      </c>
      <c r="G110" s="43"/>
      <c r="H110" s="43"/>
      <c r="I110" s="232"/>
      <c r="J110" s="43"/>
      <c r="K110" s="43"/>
      <c r="L110" s="47"/>
      <c r="M110" s="233"/>
      <c r="N110" s="234"/>
      <c r="O110" s="87"/>
      <c r="P110" s="87"/>
      <c r="Q110" s="87"/>
      <c r="R110" s="87"/>
      <c r="S110" s="87"/>
      <c r="T110" s="88"/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  <c r="AT110" s="20" t="s">
        <v>136</v>
      </c>
      <c r="AU110" s="20" t="s">
        <v>82</v>
      </c>
    </row>
    <row r="111" s="12" customFormat="1" ht="22.8" customHeight="1">
      <c r="A111" s="12"/>
      <c r="B111" s="200"/>
      <c r="C111" s="201"/>
      <c r="D111" s="202" t="s">
        <v>71</v>
      </c>
      <c r="E111" s="214" t="s">
        <v>567</v>
      </c>
      <c r="F111" s="214" t="s">
        <v>568</v>
      </c>
      <c r="G111" s="201"/>
      <c r="H111" s="201"/>
      <c r="I111" s="204"/>
      <c r="J111" s="215">
        <f>BK111</f>
        <v>0</v>
      </c>
      <c r="K111" s="201"/>
      <c r="L111" s="206"/>
      <c r="M111" s="207"/>
      <c r="N111" s="208"/>
      <c r="O111" s="208"/>
      <c r="P111" s="209">
        <f>SUM(P112:P113)</f>
        <v>0</v>
      </c>
      <c r="Q111" s="208"/>
      <c r="R111" s="209">
        <f>SUM(R112:R113)</f>
        <v>0</v>
      </c>
      <c r="S111" s="208"/>
      <c r="T111" s="210">
        <f>SUM(T112:T113)</f>
        <v>0</v>
      </c>
      <c r="U111" s="12"/>
      <c r="V111" s="12"/>
      <c r="W111" s="12"/>
      <c r="X111" s="12"/>
      <c r="Y111" s="12"/>
      <c r="Z111" s="12"/>
      <c r="AA111" s="12"/>
      <c r="AB111" s="12"/>
      <c r="AC111" s="12"/>
      <c r="AD111" s="12"/>
      <c r="AE111" s="12"/>
      <c r="AR111" s="211" t="s">
        <v>82</v>
      </c>
      <c r="AT111" s="212" t="s">
        <v>71</v>
      </c>
      <c r="AU111" s="212" t="s">
        <v>80</v>
      </c>
      <c r="AY111" s="211" t="s">
        <v>128</v>
      </c>
      <c r="BK111" s="213">
        <f>SUM(BK112:BK113)</f>
        <v>0</v>
      </c>
    </row>
    <row r="112" s="2" customFormat="1" ht="16.5" customHeight="1">
      <c r="A112" s="41"/>
      <c r="B112" s="42"/>
      <c r="C112" s="283" t="s">
        <v>290</v>
      </c>
      <c r="D112" s="283" t="s">
        <v>344</v>
      </c>
      <c r="E112" s="284" t="s">
        <v>569</v>
      </c>
      <c r="F112" s="285" t="s">
        <v>570</v>
      </c>
      <c r="G112" s="286" t="s">
        <v>169</v>
      </c>
      <c r="H112" s="287">
        <v>1</v>
      </c>
      <c r="I112" s="288"/>
      <c r="J112" s="289">
        <f>ROUND(I112*H112,2)</f>
        <v>0</v>
      </c>
      <c r="K112" s="290"/>
      <c r="L112" s="291"/>
      <c r="M112" s="292" t="s">
        <v>19</v>
      </c>
      <c r="N112" s="293" t="s">
        <v>43</v>
      </c>
      <c r="O112" s="87"/>
      <c r="P112" s="226">
        <f>O112*H112</f>
        <v>0</v>
      </c>
      <c r="Q112" s="226">
        <v>0</v>
      </c>
      <c r="R112" s="226">
        <f>Q112*H112</f>
        <v>0</v>
      </c>
      <c r="S112" s="226">
        <v>0</v>
      </c>
      <c r="T112" s="227">
        <f>S112*H112</f>
        <v>0</v>
      </c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R112" s="228" t="s">
        <v>436</v>
      </c>
      <c r="AT112" s="228" t="s">
        <v>344</v>
      </c>
      <c r="AU112" s="228" t="s">
        <v>82</v>
      </c>
      <c r="AY112" s="20" t="s">
        <v>128</v>
      </c>
      <c r="BE112" s="229">
        <f>IF(N112="základní",J112,0)</f>
        <v>0</v>
      </c>
      <c r="BF112" s="229">
        <f>IF(N112="snížená",J112,0)</f>
        <v>0</v>
      </c>
      <c r="BG112" s="229">
        <f>IF(N112="zákl. přenesená",J112,0)</f>
        <v>0</v>
      </c>
      <c r="BH112" s="229">
        <f>IF(N112="sníž. přenesená",J112,0)</f>
        <v>0</v>
      </c>
      <c r="BI112" s="229">
        <f>IF(N112="nulová",J112,0)</f>
        <v>0</v>
      </c>
      <c r="BJ112" s="20" t="s">
        <v>80</v>
      </c>
      <c r="BK112" s="229">
        <f>ROUND(I112*H112,2)</f>
        <v>0</v>
      </c>
      <c r="BL112" s="20" t="s">
        <v>337</v>
      </c>
      <c r="BM112" s="228" t="s">
        <v>571</v>
      </c>
    </row>
    <row r="113" s="2" customFormat="1">
      <c r="A113" s="41"/>
      <c r="B113" s="42"/>
      <c r="C113" s="43"/>
      <c r="D113" s="230" t="s">
        <v>136</v>
      </c>
      <c r="E113" s="43"/>
      <c r="F113" s="231" t="s">
        <v>570</v>
      </c>
      <c r="G113" s="43"/>
      <c r="H113" s="43"/>
      <c r="I113" s="232"/>
      <c r="J113" s="43"/>
      <c r="K113" s="43"/>
      <c r="L113" s="47"/>
      <c r="M113" s="233"/>
      <c r="N113" s="234"/>
      <c r="O113" s="87"/>
      <c r="P113" s="87"/>
      <c r="Q113" s="87"/>
      <c r="R113" s="87"/>
      <c r="S113" s="87"/>
      <c r="T113" s="88"/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  <c r="AT113" s="20" t="s">
        <v>136</v>
      </c>
      <c r="AU113" s="20" t="s">
        <v>82</v>
      </c>
    </row>
    <row r="114" s="12" customFormat="1" ht="22.8" customHeight="1">
      <c r="A114" s="12"/>
      <c r="B114" s="200"/>
      <c r="C114" s="201"/>
      <c r="D114" s="202" t="s">
        <v>71</v>
      </c>
      <c r="E114" s="214" t="s">
        <v>572</v>
      </c>
      <c r="F114" s="214" t="s">
        <v>573</v>
      </c>
      <c r="G114" s="201"/>
      <c r="H114" s="201"/>
      <c r="I114" s="204"/>
      <c r="J114" s="215">
        <f>BK114</f>
        <v>0</v>
      </c>
      <c r="K114" s="201"/>
      <c r="L114" s="206"/>
      <c r="M114" s="207"/>
      <c r="N114" s="208"/>
      <c r="O114" s="208"/>
      <c r="P114" s="209">
        <f>SUM(P115:P118)</f>
        <v>0</v>
      </c>
      <c r="Q114" s="208"/>
      <c r="R114" s="209">
        <f>SUM(R115:R118)</f>
        <v>0</v>
      </c>
      <c r="S114" s="208"/>
      <c r="T114" s="210">
        <f>SUM(T115:T118)</f>
        <v>0</v>
      </c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R114" s="211" t="s">
        <v>82</v>
      </c>
      <c r="AT114" s="212" t="s">
        <v>71</v>
      </c>
      <c r="AU114" s="212" t="s">
        <v>80</v>
      </c>
      <c r="AY114" s="211" t="s">
        <v>128</v>
      </c>
      <c r="BK114" s="213">
        <f>SUM(BK115:BK118)</f>
        <v>0</v>
      </c>
    </row>
    <row r="115" s="2" customFormat="1" ht="16.5" customHeight="1">
      <c r="A115" s="41"/>
      <c r="B115" s="42"/>
      <c r="C115" s="283" t="s">
        <v>296</v>
      </c>
      <c r="D115" s="283" t="s">
        <v>344</v>
      </c>
      <c r="E115" s="284" t="s">
        <v>574</v>
      </c>
      <c r="F115" s="285" t="s">
        <v>575</v>
      </c>
      <c r="G115" s="286" t="s">
        <v>576</v>
      </c>
      <c r="H115" s="287">
        <v>1</v>
      </c>
      <c r="I115" s="288"/>
      <c r="J115" s="289">
        <f>ROUND(I115*H115,2)</f>
        <v>0</v>
      </c>
      <c r="K115" s="290"/>
      <c r="L115" s="291"/>
      <c r="M115" s="292" t="s">
        <v>19</v>
      </c>
      <c r="N115" s="293" t="s">
        <v>43</v>
      </c>
      <c r="O115" s="87"/>
      <c r="P115" s="226">
        <f>O115*H115</f>
        <v>0</v>
      </c>
      <c r="Q115" s="226">
        <v>0</v>
      </c>
      <c r="R115" s="226">
        <f>Q115*H115</f>
        <v>0</v>
      </c>
      <c r="S115" s="226">
        <v>0</v>
      </c>
      <c r="T115" s="227">
        <f>S115*H115</f>
        <v>0</v>
      </c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  <c r="AR115" s="228" t="s">
        <v>436</v>
      </c>
      <c r="AT115" s="228" t="s">
        <v>344</v>
      </c>
      <c r="AU115" s="228" t="s">
        <v>82</v>
      </c>
      <c r="AY115" s="20" t="s">
        <v>128</v>
      </c>
      <c r="BE115" s="229">
        <f>IF(N115="základní",J115,0)</f>
        <v>0</v>
      </c>
      <c r="BF115" s="229">
        <f>IF(N115="snížená",J115,0)</f>
        <v>0</v>
      </c>
      <c r="BG115" s="229">
        <f>IF(N115="zákl. přenesená",J115,0)</f>
        <v>0</v>
      </c>
      <c r="BH115" s="229">
        <f>IF(N115="sníž. přenesená",J115,0)</f>
        <v>0</v>
      </c>
      <c r="BI115" s="229">
        <f>IF(N115="nulová",J115,0)</f>
        <v>0</v>
      </c>
      <c r="BJ115" s="20" t="s">
        <v>80</v>
      </c>
      <c r="BK115" s="229">
        <f>ROUND(I115*H115,2)</f>
        <v>0</v>
      </c>
      <c r="BL115" s="20" t="s">
        <v>337</v>
      </c>
      <c r="BM115" s="228" t="s">
        <v>577</v>
      </c>
    </row>
    <row r="116" s="2" customFormat="1">
      <c r="A116" s="41"/>
      <c r="B116" s="42"/>
      <c r="C116" s="43"/>
      <c r="D116" s="230" t="s">
        <v>136</v>
      </c>
      <c r="E116" s="43"/>
      <c r="F116" s="231" t="s">
        <v>575</v>
      </c>
      <c r="G116" s="43"/>
      <c r="H116" s="43"/>
      <c r="I116" s="232"/>
      <c r="J116" s="43"/>
      <c r="K116" s="43"/>
      <c r="L116" s="47"/>
      <c r="M116" s="233"/>
      <c r="N116" s="234"/>
      <c r="O116" s="87"/>
      <c r="P116" s="87"/>
      <c r="Q116" s="87"/>
      <c r="R116" s="87"/>
      <c r="S116" s="87"/>
      <c r="T116" s="88"/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  <c r="AT116" s="20" t="s">
        <v>136</v>
      </c>
      <c r="AU116" s="20" t="s">
        <v>82</v>
      </c>
    </row>
    <row r="117" s="2" customFormat="1" ht="16.5" customHeight="1">
      <c r="A117" s="41"/>
      <c r="B117" s="42"/>
      <c r="C117" s="283" t="s">
        <v>8</v>
      </c>
      <c r="D117" s="283" t="s">
        <v>344</v>
      </c>
      <c r="E117" s="284" t="s">
        <v>578</v>
      </c>
      <c r="F117" s="285" t="s">
        <v>579</v>
      </c>
      <c r="G117" s="286" t="s">
        <v>576</v>
      </c>
      <c r="H117" s="287">
        <v>1</v>
      </c>
      <c r="I117" s="288"/>
      <c r="J117" s="289">
        <f>ROUND(I117*H117,2)</f>
        <v>0</v>
      </c>
      <c r="K117" s="290"/>
      <c r="L117" s="291"/>
      <c r="M117" s="292" t="s">
        <v>19</v>
      </c>
      <c r="N117" s="293" t="s">
        <v>43</v>
      </c>
      <c r="O117" s="87"/>
      <c r="P117" s="226">
        <f>O117*H117</f>
        <v>0</v>
      </c>
      <c r="Q117" s="226">
        <v>0</v>
      </c>
      <c r="R117" s="226">
        <f>Q117*H117</f>
        <v>0</v>
      </c>
      <c r="S117" s="226">
        <v>0</v>
      </c>
      <c r="T117" s="227">
        <f>S117*H117</f>
        <v>0</v>
      </c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  <c r="AE117" s="41"/>
      <c r="AR117" s="228" t="s">
        <v>436</v>
      </c>
      <c r="AT117" s="228" t="s">
        <v>344</v>
      </c>
      <c r="AU117" s="228" t="s">
        <v>82</v>
      </c>
      <c r="AY117" s="20" t="s">
        <v>128</v>
      </c>
      <c r="BE117" s="229">
        <f>IF(N117="základní",J117,0)</f>
        <v>0</v>
      </c>
      <c r="BF117" s="229">
        <f>IF(N117="snížená",J117,0)</f>
        <v>0</v>
      </c>
      <c r="BG117" s="229">
        <f>IF(N117="zákl. přenesená",J117,0)</f>
        <v>0</v>
      </c>
      <c r="BH117" s="229">
        <f>IF(N117="sníž. přenesená",J117,0)</f>
        <v>0</v>
      </c>
      <c r="BI117" s="229">
        <f>IF(N117="nulová",J117,0)</f>
        <v>0</v>
      </c>
      <c r="BJ117" s="20" t="s">
        <v>80</v>
      </c>
      <c r="BK117" s="229">
        <f>ROUND(I117*H117,2)</f>
        <v>0</v>
      </c>
      <c r="BL117" s="20" t="s">
        <v>337</v>
      </c>
      <c r="BM117" s="228" t="s">
        <v>580</v>
      </c>
    </row>
    <row r="118" s="2" customFormat="1">
      <c r="A118" s="41"/>
      <c r="B118" s="42"/>
      <c r="C118" s="43"/>
      <c r="D118" s="230" t="s">
        <v>136</v>
      </c>
      <c r="E118" s="43"/>
      <c r="F118" s="231" t="s">
        <v>579</v>
      </c>
      <c r="G118" s="43"/>
      <c r="H118" s="43"/>
      <c r="I118" s="232"/>
      <c r="J118" s="43"/>
      <c r="K118" s="43"/>
      <c r="L118" s="47"/>
      <c r="M118" s="233"/>
      <c r="N118" s="234"/>
      <c r="O118" s="87"/>
      <c r="P118" s="87"/>
      <c r="Q118" s="87"/>
      <c r="R118" s="87"/>
      <c r="S118" s="87"/>
      <c r="T118" s="88"/>
      <c r="U118" s="41"/>
      <c r="V118" s="41"/>
      <c r="W118" s="41"/>
      <c r="X118" s="41"/>
      <c r="Y118" s="41"/>
      <c r="Z118" s="41"/>
      <c r="AA118" s="41"/>
      <c r="AB118" s="41"/>
      <c r="AC118" s="41"/>
      <c r="AD118" s="41"/>
      <c r="AE118" s="41"/>
      <c r="AT118" s="20" t="s">
        <v>136</v>
      </c>
      <c r="AU118" s="20" t="s">
        <v>82</v>
      </c>
    </row>
    <row r="119" s="12" customFormat="1" ht="22.8" customHeight="1">
      <c r="A119" s="12"/>
      <c r="B119" s="200"/>
      <c r="C119" s="201"/>
      <c r="D119" s="202" t="s">
        <v>71</v>
      </c>
      <c r="E119" s="214" t="s">
        <v>581</v>
      </c>
      <c r="F119" s="214" t="s">
        <v>582</v>
      </c>
      <c r="G119" s="201"/>
      <c r="H119" s="201"/>
      <c r="I119" s="204"/>
      <c r="J119" s="215">
        <f>BK119</f>
        <v>0</v>
      </c>
      <c r="K119" s="201"/>
      <c r="L119" s="206"/>
      <c r="M119" s="207"/>
      <c r="N119" s="208"/>
      <c r="O119" s="208"/>
      <c r="P119" s="209">
        <f>SUM(P120:P129)</f>
        <v>0</v>
      </c>
      <c r="Q119" s="208"/>
      <c r="R119" s="209">
        <f>SUM(R120:R129)</f>
        <v>0</v>
      </c>
      <c r="S119" s="208"/>
      <c r="T119" s="210">
        <f>SUM(T120:T129)</f>
        <v>0</v>
      </c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R119" s="211" t="s">
        <v>82</v>
      </c>
      <c r="AT119" s="212" t="s">
        <v>71</v>
      </c>
      <c r="AU119" s="212" t="s">
        <v>80</v>
      </c>
      <c r="AY119" s="211" t="s">
        <v>128</v>
      </c>
      <c r="BK119" s="213">
        <f>SUM(BK120:BK129)</f>
        <v>0</v>
      </c>
    </row>
    <row r="120" s="2" customFormat="1" ht="21.75" customHeight="1">
      <c r="A120" s="41"/>
      <c r="B120" s="42"/>
      <c r="C120" s="283" t="s">
        <v>315</v>
      </c>
      <c r="D120" s="283" t="s">
        <v>344</v>
      </c>
      <c r="E120" s="284" t="s">
        <v>583</v>
      </c>
      <c r="F120" s="285" t="s">
        <v>584</v>
      </c>
      <c r="G120" s="286" t="s">
        <v>576</v>
      </c>
      <c r="H120" s="287">
        <v>2</v>
      </c>
      <c r="I120" s="288"/>
      <c r="J120" s="289">
        <f>ROUND(I120*H120,2)</f>
        <v>0</v>
      </c>
      <c r="K120" s="290"/>
      <c r="L120" s="291"/>
      <c r="M120" s="292" t="s">
        <v>19</v>
      </c>
      <c r="N120" s="293" t="s">
        <v>43</v>
      </c>
      <c r="O120" s="87"/>
      <c r="P120" s="226">
        <f>O120*H120</f>
        <v>0</v>
      </c>
      <c r="Q120" s="226">
        <v>0</v>
      </c>
      <c r="R120" s="226">
        <f>Q120*H120</f>
        <v>0</v>
      </c>
      <c r="S120" s="226">
        <v>0</v>
      </c>
      <c r="T120" s="227">
        <f>S120*H120</f>
        <v>0</v>
      </c>
      <c r="U120" s="41"/>
      <c r="V120" s="41"/>
      <c r="W120" s="41"/>
      <c r="X120" s="41"/>
      <c r="Y120" s="41"/>
      <c r="Z120" s="41"/>
      <c r="AA120" s="41"/>
      <c r="AB120" s="41"/>
      <c r="AC120" s="41"/>
      <c r="AD120" s="41"/>
      <c r="AE120" s="41"/>
      <c r="AR120" s="228" t="s">
        <v>436</v>
      </c>
      <c r="AT120" s="228" t="s">
        <v>344</v>
      </c>
      <c r="AU120" s="228" t="s">
        <v>82</v>
      </c>
      <c r="AY120" s="20" t="s">
        <v>128</v>
      </c>
      <c r="BE120" s="229">
        <f>IF(N120="základní",J120,0)</f>
        <v>0</v>
      </c>
      <c r="BF120" s="229">
        <f>IF(N120="snížená",J120,0)</f>
        <v>0</v>
      </c>
      <c r="BG120" s="229">
        <f>IF(N120="zákl. přenesená",J120,0)</f>
        <v>0</v>
      </c>
      <c r="BH120" s="229">
        <f>IF(N120="sníž. přenesená",J120,0)</f>
        <v>0</v>
      </c>
      <c r="BI120" s="229">
        <f>IF(N120="nulová",J120,0)</f>
        <v>0</v>
      </c>
      <c r="BJ120" s="20" t="s">
        <v>80</v>
      </c>
      <c r="BK120" s="229">
        <f>ROUND(I120*H120,2)</f>
        <v>0</v>
      </c>
      <c r="BL120" s="20" t="s">
        <v>337</v>
      </c>
      <c r="BM120" s="228" t="s">
        <v>585</v>
      </c>
    </row>
    <row r="121" s="2" customFormat="1">
      <c r="A121" s="41"/>
      <c r="B121" s="42"/>
      <c r="C121" s="43"/>
      <c r="D121" s="230" t="s">
        <v>136</v>
      </c>
      <c r="E121" s="43"/>
      <c r="F121" s="231" t="s">
        <v>584</v>
      </c>
      <c r="G121" s="43"/>
      <c r="H121" s="43"/>
      <c r="I121" s="232"/>
      <c r="J121" s="43"/>
      <c r="K121" s="43"/>
      <c r="L121" s="47"/>
      <c r="M121" s="233"/>
      <c r="N121" s="234"/>
      <c r="O121" s="87"/>
      <c r="P121" s="87"/>
      <c r="Q121" s="87"/>
      <c r="R121" s="87"/>
      <c r="S121" s="87"/>
      <c r="T121" s="88"/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  <c r="AT121" s="20" t="s">
        <v>136</v>
      </c>
      <c r="AU121" s="20" t="s">
        <v>82</v>
      </c>
    </row>
    <row r="122" s="2" customFormat="1" ht="16.5" customHeight="1">
      <c r="A122" s="41"/>
      <c r="B122" s="42"/>
      <c r="C122" s="283" t="s">
        <v>321</v>
      </c>
      <c r="D122" s="283" t="s">
        <v>344</v>
      </c>
      <c r="E122" s="284" t="s">
        <v>586</v>
      </c>
      <c r="F122" s="285" t="s">
        <v>587</v>
      </c>
      <c r="G122" s="286" t="s">
        <v>576</v>
      </c>
      <c r="H122" s="287">
        <v>2</v>
      </c>
      <c r="I122" s="288"/>
      <c r="J122" s="289">
        <f>ROUND(I122*H122,2)</f>
        <v>0</v>
      </c>
      <c r="K122" s="290"/>
      <c r="L122" s="291"/>
      <c r="M122" s="292" t="s">
        <v>19</v>
      </c>
      <c r="N122" s="293" t="s">
        <v>43</v>
      </c>
      <c r="O122" s="87"/>
      <c r="P122" s="226">
        <f>O122*H122</f>
        <v>0</v>
      </c>
      <c r="Q122" s="226">
        <v>0</v>
      </c>
      <c r="R122" s="226">
        <f>Q122*H122</f>
        <v>0</v>
      </c>
      <c r="S122" s="226">
        <v>0</v>
      </c>
      <c r="T122" s="227">
        <f>S122*H122</f>
        <v>0</v>
      </c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  <c r="AR122" s="228" t="s">
        <v>436</v>
      </c>
      <c r="AT122" s="228" t="s">
        <v>344</v>
      </c>
      <c r="AU122" s="228" t="s">
        <v>82</v>
      </c>
      <c r="AY122" s="20" t="s">
        <v>128</v>
      </c>
      <c r="BE122" s="229">
        <f>IF(N122="základní",J122,0)</f>
        <v>0</v>
      </c>
      <c r="BF122" s="229">
        <f>IF(N122="snížená",J122,0)</f>
        <v>0</v>
      </c>
      <c r="BG122" s="229">
        <f>IF(N122="zákl. přenesená",J122,0)</f>
        <v>0</v>
      </c>
      <c r="BH122" s="229">
        <f>IF(N122="sníž. přenesená",J122,0)</f>
        <v>0</v>
      </c>
      <c r="BI122" s="229">
        <f>IF(N122="nulová",J122,0)</f>
        <v>0</v>
      </c>
      <c r="BJ122" s="20" t="s">
        <v>80</v>
      </c>
      <c r="BK122" s="229">
        <f>ROUND(I122*H122,2)</f>
        <v>0</v>
      </c>
      <c r="BL122" s="20" t="s">
        <v>337</v>
      </c>
      <c r="BM122" s="228" t="s">
        <v>588</v>
      </c>
    </row>
    <row r="123" s="2" customFormat="1">
      <c r="A123" s="41"/>
      <c r="B123" s="42"/>
      <c r="C123" s="43"/>
      <c r="D123" s="230" t="s">
        <v>136</v>
      </c>
      <c r="E123" s="43"/>
      <c r="F123" s="231" t="s">
        <v>587</v>
      </c>
      <c r="G123" s="43"/>
      <c r="H123" s="43"/>
      <c r="I123" s="232"/>
      <c r="J123" s="43"/>
      <c r="K123" s="43"/>
      <c r="L123" s="47"/>
      <c r="M123" s="233"/>
      <c r="N123" s="234"/>
      <c r="O123" s="87"/>
      <c r="P123" s="87"/>
      <c r="Q123" s="87"/>
      <c r="R123" s="87"/>
      <c r="S123" s="87"/>
      <c r="T123" s="88"/>
      <c r="U123" s="41"/>
      <c r="V123" s="41"/>
      <c r="W123" s="41"/>
      <c r="X123" s="41"/>
      <c r="Y123" s="41"/>
      <c r="Z123" s="41"/>
      <c r="AA123" s="41"/>
      <c r="AB123" s="41"/>
      <c r="AC123" s="41"/>
      <c r="AD123" s="41"/>
      <c r="AE123" s="41"/>
      <c r="AT123" s="20" t="s">
        <v>136</v>
      </c>
      <c r="AU123" s="20" t="s">
        <v>82</v>
      </c>
    </row>
    <row r="124" s="2" customFormat="1" ht="16.5" customHeight="1">
      <c r="A124" s="41"/>
      <c r="B124" s="42"/>
      <c r="C124" s="283" t="s">
        <v>328</v>
      </c>
      <c r="D124" s="283" t="s">
        <v>344</v>
      </c>
      <c r="E124" s="284" t="s">
        <v>589</v>
      </c>
      <c r="F124" s="285" t="s">
        <v>590</v>
      </c>
      <c r="G124" s="286" t="s">
        <v>211</v>
      </c>
      <c r="H124" s="287">
        <v>2.7599999999999998</v>
      </c>
      <c r="I124" s="288"/>
      <c r="J124" s="289">
        <f>ROUND(I124*H124,2)</f>
        <v>0</v>
      </c>
      <c r="K124" s="290"/>
      <c r="L124" s="291"/>
      <c r="M124" s="292" t="s">
        <v>19</v>
      </c>
      <c r="N124" s="293" t="s">
        <v>43</v>
      </c>
      <c r="O124" s="87"/>
      <c r="P124" s="226">
        <f>O124*H124</f>
        <v>0</v>
      </c>
      <c r="Q124" s="226">
        <v>0</v>
      </c>
      <c r="R124" s="226">
        <f>Q124*H124</f>
        <v>0</v>
      </c>
      <c r="S124" s="226">
        <v>0</v>
      </c>
      <c r="T124" s="227">
        <f>S124*H124</f>
        <v>0</v>
      </c>
      <c r="U124" s="41"/>
      <c r="V124" s="41"/>
      <c r="W124" s="41"/>
      <c r="X124" s="41"/>
      <c r="Y124" s="41"/>
      <c r="Z124" s="41"/>
      <c r="AA124" s="41"/>
      <c r="AB124" s="41"/>
      <c r="AC124" s="41"/>
      <c r="AD124" s="41"/>
      <c r="AE124" s="41"/>
      <c r="AR124" s="228" t="s">
        <v>436</v>
      </c>
      <c r="AT124" s="228" t="s">
        <v>344</v>
      </c>
      <c r="AU124" s="228" t="s">
        <v>82</v>
      </c>
      <c r="AY124" s="20" t="s">
        <v>128</v>
      </c>
      <c r="BE124" s="229">
        <f>IF(N124="základní",J124,0)</f>
        <v>0</v>
      </c>
      <c r="BF124" s="229">
        <f>IF(N124="snížená",J124,0)</f>
        <v>0</v>
      </c>
      <c r="BG124" s="229">
        <f>IF(N124="zákl. přenesená",J124,0)</f>
        <v>0</v>
      </c>
      <c r="BH124" s="229">
        <f>IF(N124="sníž. přenesená",J124,0)</f>
        <v>0</v>
      </c>
      <c r="BI124" s="229">
        <f>IF(N124="nulová",J124,0)</f>
        <v>0</v>
      </c>
      <c r="BJ124" s="20" t="s">
        <v>80</v>
      </c>
      <c r="BK124" s="229">
        <f>ROUND(I124*H124,2)</f>
        <v>0</v>
      </c>
      <c r="BL124" s="20" t="s">
        <v>337</v>
      </c>
      <c r="BM124" s="228" t="s">
        <v>591</v>
      </c>
    </row>
    <row r="125" s="2" customFormat="1">
      <c r="A125" s="41"/>
      <c r="B125" s="42"/>
      <c r="C125" s="43"/>
      <c r="D125" s="230" t="s">
        <v>136</v>
      </c>
      <c r="E125" s="43"/>
      <c r="F125" s="231" t="s">
        <v>590</v>
      </c>
      <c r="G125" s="43"/>
      <c r="H125" s="43"/>
      <c r="I125" s="232"/>
      <c r="J125" s="43"/>
      <c r="K125" s="43"/>
      <c r="L125" s="47"/>
      <c r="M125" s="233"/>
      <c r="N125" s="234"/>
      <c r="O125" s="87"/>
      <c r="P125" s="87"/>
      <c r="Q125" s="87"/>
      <c r="R125" s="87"/>
      <c r="S125" s="87"/>
      <c r="T125" s="88"/>
      <c r="U125" s="41"/>
      <c r="V125" s="41"/>
      <c r="W125" s="41"/>
      <c r="X125" s="41"/>
      <c r="Y125" s="41"/>
      <c r="Z125" s="41"/>
      <c r="AA125" s="41"/>
      <c r="AB125" s="41"/>
      <c r="AC125" s="41"/>
      <c r="AD125" s="41"/>
      <c r="AE125" s="41"/>
      <c r="AT125" s="20" t="s">
        <v>136</v>
      </c>
      <c r="AU125" s="20" t="s">
        <v>82</v>
      </c>
    </row>
    <row r="126" s="2" customFormat="1" ht="16.5" customHeight="1">
      <c r="A126" s="41"/>
      <c r="B126" s="42"/>
      <c r="C126" s="283" t="s">
        <v>337</v>
      </c>
      <c r="D126" s="283" t="s">
        <v>344</v>
      </c>
      <c r="E126" s="284" t="s">
        <v>592</v>
      </c>
      <c r="F126" s="285" t="s">
        <v>593</v>
      </c>
      <c r="G126" s="286" t="s">
        <v>211</v>
      </c>
      <c r="H126" s="287">
        <v>7.5599999999999996</v>
      </c>
      <c r="I126" s="288"/>
      <c r="J126" s="289">
        <f>ROUND(I126*H126,2)</f>
        <v>0</v>
      </c>
      <c r="K126" s="290"/>
      <c r="L126" s="291"/>
      <c r="M126" s="292" t="s">
        <v>19</v>
      </c>
      <c r="N126" s="293" t="s">
        <v>43</v>
      </c>
      <c r="O126" s="87"/>
      <c r="P126" s="226">
        <f>O126*H126</f>
        <v>0</v>
      </c>
      <c r="Q126" s="226">
        <v>0</v>
      </c>
      <c r="R126" s="226">
        <f>Q126*H126</f>
        <v>0</v>
      </c>
      <c r="S126" s="226">
        <v>0</v>
      </c>
      <c r="T126" s="227">
        <f>S126*H126</f>
        <v>0</v>
      </c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  <c r="AE126" s="41"/>
      <c r="AR126" s="228" t="s">
        <v>436</v>
      </c>
      <c r="AT126" s="228" t="s">
        <v>344</v>
      </c>
      <c r="AU126" s="228" t="s">
        <v>82</v>
      </c>
      <c r="AY126" s="20" t="s">
        <v>128</v>
      </c>
      <c r="BE126" s="229">
        <f>IF(N126="základní",J126,0)</f>
        <v>0</v>
      </c>
      <c r="BF126" s="229">
        <f>IF(N126="snížená",J126,0)</f>
        <v>0</v>
      </c>
      <c r="BG126" s="229">
        <f>IF(N126="zákl. přenesená",J126,0)</f>
        <v>0</v>
      </c>
      <c r="BH126" s="229">
        <f>IF(N126="sníž. přenesená",J126,0)</f>
        <v>0</v>
      </c>
      <c r="BI126" s="229">
        <f>IF(N126="nulová",J126,0)</f>
        <v>0</v>
      </c>
      <c r="BJ126" s="20" t="s">
        <v>80</v>
      </c>
      <c r="BK126" s="229">
        <f>ROUND(I126*H126,2)</f>
        <v>0</v>
      </c>
      <c r="BL126" s="20" t="s">
        <v>337</v>
      </c>
      <c r="BM126" s="228" t="s">
        <v>594</v>
      </c>
    </row>
    <row r="127" s="2" customFormat="1">
      <c r="A127" s="41"/>
      <c r="B127" s="42"/>
      <c r="C127" s="43"/>
      <c r="D127" s="230" t="s">
        <v>136</v>
      </c>
      <c r="E127" s="43"/>
      <c r="F127" s="231" t="s">
        <v>593</v>
      </c>
      <c r="G127" s="43"/>
      <c r="H127" s="43"/>
      <c r="I127" s="232"/>
      <c r="J127" s="43"/>
      <c r="K127" s="43"/>
      <c r="L127" s="47"/>
      <c r="M127" s="233"/>
      <c r="N127" s="234"/>
      <c r="O127" s="87"/>
      <c r="P127" s="87"/>
      <c r="Q127" s="87"/>
      <c r="R127" s="87"/>
      <c r="S127" s="87"/>
      <c r="T127" s="88"/>
      <c r="U127" s="41"/>
      <c r="V127" s="41"/>
      <c r="W127" s="41"/>
      <c r="X127" s="41"/>
      <c r="Y127" s="41"/>
      <c r="Z127" s="41"/>
      <c r="AA127" s="41"/>
      <c r="AB127" s="41"/>
      <c r="AC127" s="41"/>
      <c r="AD127" s="41"/>
      <c r="AE127" s="41"/>
      <c r="AT127" s="20" t="s">
        <v>136</v>
      </c>
      <c r="AU127" s="20" t="s">
        <v>82</v>
      </c>
    </row>
    <row r="128" s="2" customFormat="1" ht="16.5" customHeight="1">
      <c r="A128" s="41"/>
      <c r="B128" s="42"/>
      <c r="C128" s="283" t="s">
        <v>343</v>
      </c>
      <c r="D128" s="283" t="s">
        <v>344</v>
      </c>
      <c r="E128" s="284" t="s">
        <v>595</v>
      </c>
      <c r="F128" s="285" t="s">
        <v>596</v>
      </c>
      <c r="G128" s="286" t="s">
        <v>211</v>
      </c>
      <c r="H128" s="287">
        <v>1</v>
      </c>
      <c r="I128" s="288"/>
      <c r="J128" s="289">
        <f>ROUND(I128*H128,2)</f>
        <v>0</v>
      </c>
      <c r="K128" s="290"/>
      <c r="L128" s="291"/>
      <c r="M128" s="292" t="s">
        <v>19</v>
      </c>
      <c r="N128" s="293" t="s">
        <v>43</v>
      </c>
      <c r="O128" s="87"/>
      <c r="P128" s="226">
        <f>O128*H128</f>
        <v>0</v>
      </c>
      <c r="Q128" s="226">
        <v>0</v>
      </c>
      <c r="R128" s="226">
        <f>Q128*H128</f>
        <v>0</v>
      </c>
      <c r="S128" s="226">
        <v>0</v>
      </c>
      <c r="T128" s="227">
        <f>S128*H128</f>
        <v>0</v>
      </c>
      <c r="U128" s="41"/>
      <c r="V128" s="41"/>
      <c r="W128" s="41"/>
      <c r="X128" s="41"/>
      <c r="Y128" s="41"/>
      <c r="Z128" s="41"/>
      <c r="AA128" s="41"/>
      <c r="AB128" s="41"/>
      <c r="AC128" s="41"/>
      <c r="AD128" s="41"/>
      <c r="AE128" s="41"/>
      <c r="AR128" s="228" t="s">
        <v>436</v>
      </c>
      <c r="AT128" s="228" t="s">
        <v>344</v>
      </c>
      <c r="AU128" s="228" t="s">
        <v>82</v>
      </c>
      <c r="AY128" s="20" t="s">
        <v>128</v>
      </c>
      <c r="BE128" s="229">
        <f>IF(N128="základní",J128,0)</f>
        <v>0</v>
      </c>
      <c r="BF128" s="229">
        <f>IF(N128="snížená",J128,0)</f>
        <v>0</v>
      </c>
      <c r="BG128" s="229">
        <f>IF(N128="zákl. přenesená",J128,0)</f>
        <v>0</v>
      </c>
      <c r="BH128" s="229">
        <f>IF(N128="sníž. přenesená",J128,0)</f>
        <v>0</v>
      </c>
      <c r="BI128" s="229">
        <f>IF(N128="nulová",J128,0)</f>
        <v>0</v>
      </c>
      <c r="BJ128" s="20" t="s">
        <v>80</v>
      </c>
      <c r="BK128" s="229">
        <f>ROUND(I128*H128,2)</f>
        <v>0</v>
      </c>
      <c r="BL128" s="20" t="s">
        <v>337</v>
      </c>
      <c r="BM128" s="228" t="s">
        <v>597</v>
      </c>
    </row>
    <row r="129" s="2" customFormat="1">
      <c r="A129" s="41"/>
      <c r="B129" s="42"/>
      <c r="C129" s="43"/>
      <c r="D129" s="230" t="s">
        <v>136</v>
      </c>
      <c r="E129" s="43"/>
      <c r="F129" s="231" t="s">
        <v>596</v>
      </c>
      <c r="G129" s="43"/>
      <c r="H129" s="43"/>
      <c r="I129" s="232"/>
      <c r="J129" s="43"/>
      <c r="K129" s="43"/>
      <c r="L129" s="47"/>
      <c r="M129" s="233"/>
      <c r="N129" s="234"/>
      <c r="O129" s="87"/>
      <c r="P129" s="87"/>
      <c r="Q129" s="87"/>
      <c r="R129" s="87"/>
      <c r="S129" s="87"/>
      <c r="T129" s="88"/>
      <c r="U129" s="41"/>
      <c r="V129" s="41"/>
      <c r="W129" s="41"/>
      <c r="X129" s="41"/>
      <c r="Y129" s="41"/>
      <c r="Z129" s="41"/>
      <c r="AA129" s="41"/>
      <c r="AB129" s="41"/>
      <c r="AC129" s="41"/>
      <c r="AD129" s="41"/>
      <c r="AE129" s="41"/>
      <c r="AT129" s="20" t="s">
        <v>136</v>
      </c>
      <c r="AU129" s="20" t="s">
        <v>82</v>
      </c>
    </row>
    <row r="130" s="12" customFormat="1" ht="22.8" customHeight="1">
      <c r="A130" s="12"/>
      <c r="B130" s="200"/>
      <c r="C130" s="201"/>
      <c r="D130" s="202" t="s">
        <v>71</v>
      </c>
      <c r="E130" s="214" t="s">
        <v>598</v>
      </c>
      <c r="F130" s="214" t="s">
        <v>599</v>
      </c>
      <c r="G130" s="201"/>
      <c r="H130" s="201"/>
      <c r="I130" s="204"/>
      <c r="J130" s="215">
        <f>BK130</f>
        <v>0</v>
      </c>
      <c r="K130" s="201"/>
      <c r="L130" s="206"/>
      <c r="M130" s="207"/>
      <c r="N130" s="208"/>
      <c r="O130" s="208"/>
      <c r="P130" s="209">
        <f>SUM(P131:P136)</f>
        <v>0</v>
      </c>
      <c r="Q130" s="208"/>
      <c r="R130" s="209">
        <f>SUM(R131:R136)</f>
        <v>0</v>
      </c>
      <c r="S130" s="208"/>
      <c r="T130" s="210">
        <f>SUM(T131:T136)</f>
        <v>0</v>
      </c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R130" s="211" t="s">
        <v>82</v>
      </c>
      <c r="AT130" s="212" t="s">
        <v>71</v>
      </c>
      <c r="AU130" s="212" t="s">
        <v>80</v>
      </c>
      <c r="AY130" s="211" t="s">
        <v>128</v>
      </c>
      <c r="BK130" s="213">
        <f>SUM(BK131:BK136)</f>
        <v>0</v>
      </c>
    </row>
    <row r="131" s="2" customFormat="1" ht="16.5" customHeight="1">
      <c r="A131" s="41"/>
      <c r="B131" s="42"/>
      <c r="C131" s="283" t="s">
        <v>348</v>
      </c>
      <c r="D131" s="283" t="s">
        <v>344</v>
      </c>
      <c r="E131" s="284" t="s">
        <v>600</v>
      </c>
      <c r="F131" s="285" t="s">
        <v>601</v>
      </c>
      <c r="G131" s="286" t="s">
        <v>602</v>
      </c>
      <c r="H131" s="287">
        <v>74.400000000000006</v>
      </c>
      <c r="I131" s="288"/>
      <c r="J131" s="289">
        <f>ROUND(I131*H131,2)</f>
        <v>0</v>
      </c>
      <c r="K131" s="290"/>
      <c r="L131" s="291"/>
      <c r="M131" s="292" t="s">
        <v>19</v>
      </c>
      <c r="N131" s="293" t="s">
        <v>43</v>
      </c>
      <c r="O131" s="87"/>
      <c r="P131" s="226">
        <f>O131*H131</f>
        <v>0</v>
      </c>
      <c r="Q131" s="226">
        <v>0</v>
      </c>
      <c r="R131" s="226">
        <f>Q131*H131</f>
        <v>0</v>
      </c>
      <c r="S131" s="226">
        <v>0</v>
      </c>
      <c r="T131" s="227">
        <f>S131*H131</f>
        <v>0</v>
      </c>
      <c r="U131" s="41"/>
      <c r="V131" s="41"/>
      <c r="W131" s="41"/>
      <c r="X131" s="41"/>
      <c r="Y131" s="41"/>
      <c r="Z131" s="41"/>
      <c r="AA131" s="41"/>
      <c r="AB131" s="41"/>
      <c r="AC131" s="41"/>
      <c r="AD131" s="41"/>
      <c r="AE131" s="41"/>
      <c r="AR131" s="228" t="s">
        <v>436</v>
      </c>
      <c r="AT131" s="228" t="s">
        <v>344</v>
      </c>
      <c r="AU131" s="228" t="s">
        <v>82</v>
      </c>
      <c r="AY131" s="20" t="s">
        <v>128</v>
      </c>
      <c r="BE131" s="229">
        <f>IF(N131="základní",J131,0)</f>
        <v>0</v>
      </c>
      <c r="BF131" s="229">
        <f>IF(N131="snížená",J131,0)</f>
        <v>0</v>
      </c>
      <c r="BG131" s="229">
        <f>IF(N131="zákl. přenesená",J131,0)</f>
        <v>0</v>
      </c>
      <c r="BH131" s="229">
        <f>IF(N131="sníž. přenesená",J131,0)</f>
        <v>0</v>
      </c>
      <c r="BI131" s="229">
        <f>IF(N131="nulová",J131,0)</f>
        <v>0</v>
      </c>
      <c r="BJ131" s="20" t="s">
        <v>80</v>
      </c>
      <c r="BK131" s="229">
        <f>ROUND(I131*H131,2)</f>
        <v>0</v>
      </c>
      <c r="BL131" s="20" t="s">
        <v>337</v>
      </c>
      <c r="BM131" s="228" t="s">
        <v>603</v>
      </c>
    </row>
    <row r="132" s="2" customFormat="1">
      <c r="A132" s="41"/>
      <c r="B132" s="42"/>
      <c r="C132" s="43"/>
      <c r="D132" s="230" t="s">
        <v>136</v>
      </c>
      <c r="E132" s="43"/>
      <c r="F132" s="231" t="s">
        <v>601</v>
      </c>
      <c r="G132" s="43"/>
      <c r="H132" s="43"/>
      <c r="I132" s="232"/>
      <c r="J132" s="43"/>
      <c r="K132" s="43"/>
      <c r="L132" s="47"/>
      <c r="M132" s="233"/>
      <c r="N132" s="234"/>
      <c r="O132" s="87"/>
      <c r="P132" s="87"/>
      <c r="Q132" s="87"/>
      <c r="R132" s="87"/>
      <c r="S132" s="87"/>
      <c r="T132" s="88"/>
      <c r="U132" s="41"/>
      <c r="V132" s="41"/>
      <c r="W132" s="41"/>
      <c r="X132" s="41"/>
      <c r="Y132" s="41"/>
      <c r="Z132" s="41"/>
      <c r="AA132" s="41"/>
      <c r="AB132" s="41"/>
      <c r="AC132" s="41"/>
      <c r="AD132" s="41"/>
      <c r="AE132" s="41"/>
      <c r="AT132" s="20" t="s">
        <v>136</v>
      </c>
      <c r="AU132" s="20" t="s">
        <v>82</v>
      </c>
    </row>
    <row r="133" s="2" customFormat="1" ht="16.5" customHeight="1">
      <c r="A133" s="41"/>
      <c r="B133" s="42"/>
      <c r="C133" s="283" t="s">
        <v>353</v>
      </c>
      <c r="D133" s="283" t="s">
        <v>344</v>
      </c>
      <c r="E133" s="284" t="s">
        <v>604</v>
      </c>
      <c r="F133" s="285" t="s">
        <v>605</v>
      </c>
      <c r="G133" s="286" t="s">
        <v>559</v>
      </c>
      <c r="H133" s="287">
        <v>12</v>
      </c>
      <c r="I133" s="288"/>
      <c r="J133" s="289">
        <f>ROUND(I133*H133,2)</f>
        <v>0</v>
      </c>
      <c r="K133" s="290"/>
      <c r="L133" s="291"/>
      <c r="M133" s="292" t="s">
        <v>19</v>
      </c>
      <c r="N133" s="293" t="s">
        <v>43</v>
      </c>
      <c r="O133" s="87"/>
      <c r="P133" s="226">
        <f>O133*H133</f>
        <v>0</v>
      </c>
      <c r="Q133" s="226">
        <v>0</v>
      </c>
      <c r="R133" s="226">
        <f>Q133*H133</f>
        <v>0</v>
      </c>
      <c r="S133" s="226">
        <v>0</v>
      </c>
      <c r="T133" s="227">
        <f>S133*H133</f>
        <v>0</v>
      </c>
      <c r="U133" s="41"/>
      <c r="V133" s="41"/>
      <c r="W133" s="41"/>
      <c r="X133" s="41"/>
      <c r="Y133" s="41"/>
      <c r="Z133" s="41"/>
      <c r="AA133" s="41"/>
      <c r="AB133" s="41"/>
      <c r="AC133" s="41"/>
      <c r="AD133" s="41"/>
      <c r="AE133" s="41"/>
      <c r="AR133" s="228" t="s">
        <v>436</v>
      </c>
      <c r="AT133" s="228" t="s">
        <v>344</v>
      </c>
      <c r="AU133" s="228" t="s">
        <v>82</v>
      </c>
      <c r="AY133" s="20" t="s">
        <v>128</v>
      </c>
      <c r="BE133" s="229">
        <f>IF(N133="základní",J133,0)</f>
        <v>0</v>
      </c>
      <c r="BF133" s="229">
        <f>IF(N133="snížená",J133,0)</f>
        <v>0</v>
      </c>
      <c r="BG133" s="229">
        <f>IF(N133="zákl. přenesená",J133,0)</f>
        <v>0</v>
      </c>
      <c r="BH133" s="229">
        <f>IF(N133="sníž. přenesená",J133,0)</f>
        <v>0</v>
      </c>
      <c r="BI133" s="229">
        <f>IF(N133="nulová",J133,0)</f>
        <v>0</v>
      </c>
      <c r="BJ133" s="20" t="s">
        <v>80</v>
      </c>
      <c r="BK133" s="229">
        <f>ROUND(I133*H133,2)</f>
        <v>0</v>
      </c>
      <c r="BL133" s="20" t="s">
        <v>337</v>
      </c>
      <c r="BM133" s="228" t="s">
        <v>606</v>
      </c>
    </row>
    <row r="134" s="2" customFormat="1">
      <c r="A134" s="41"/>
      <c r="B134" s="42"/>
      <c r="C134" s="43"/>
      <c r="D134" s="230" t="s">
        <v>136</v>
      </c>
      <c r="E134" s="43"/>
      <c r="F134" s="231" t="s">
        <v>605</v>
      </c>
      <c r="G134" s="43"/>
      <c r="H134" s="43"/>
      <c r="I134" s="232"/>
      <c r="J134" s="43"/>
      <c r="K134" s="43"/>
      <c r="L134" s="47"/>
      <c r="M134" s="233"/>
      <c r="N134" s="234"/>
      <c r="O134" s="87"/>
      <c r="P134" s="87"/>
      <c r="Q134" s="87"/>
      <c r="R134" s="87"/>
      <c r="S134" s="87"/>
      <c r="T134" s="88"/>
      <c r="U134" s="41"/>
      <c r="V134" s="41"/>
      <c r="W134" s="41"/>
      <c r="X134" s="41"/>
      <c r="Y134" s="41"/>
      <c r="Z134" s="41"/>
      <c r="AA134" s="41"/>
      <c r="AB134" s="41"/>
      <c r="AC134" s="41"/>
      <c r="AD134" s="41"/>
      <c r="AE134" s="41"/>
      <c r="AT134" s="20" t="s">
        <v>136</v>
      </c>
      <c r="AU134" s="20" t="s">
        <v>82</v>
      </c>
    </row>
    <row r="135" s="2" customFormat="1" ht="16.5" customHeight="1">
      <c r="A135" s="41"/>
      <c r="B135" s="42"/>
      <c r="C135" s="283" t="s">
        <v>360</v>
      </c>
      <c r="D135" s="283" t="s">
        <v>344</v>
      </c>
      <c r="E135" s="284" t="s">
        <v>607</v>
      </c>
      <c r="F135" s="285" t="s">
        <v>608</v>
      </c>
      <c r="G135" s="286" t="s">
        <v>559</v>
      </c>
      <c r="H135" s="287">
        <v>5</v>
      </c>
      <c r="I135" s="288"/>
      <c r="J135" s="289">
        <f>ROUND(I135*H135,2)</f>
        <v>0</v>
      </c>
      <c r="K135" s="290"/>
      <c r="L135" s="291"/>
      <c r="M135" s="292" t="s">
        <v>19</v>
      </c>
      <c r="N135" s="293" t="s">
        <v>43</v>
      </c>
      <c r="O135" s="87"/>
      <c r="P135" s="226">
        <f>O135*H135</f>
        <v>0</v>
      </c>
      <c r="Q135" s="226">
        <v>0</v>
      </c>
      <c r="R135" s="226">
        <f>Q135*H135</f>
        <v>0</v>
      </c>
      <c r="S135" s="226">
        <v>0</v>
      </c>
      <c r="T135" s="227">
        <f>S135*H135</f>
        <v>0</v>
      </c>
      <c r="U135" s="41"/>
      <c r="V135" s="41"/>
      <c r="W135" s="41"/>
      <c r="X135" s="41"/>
      <c r="Y135" s="41"/>
      <c r="Z135" s="41"/>
      <c r="AA135" s="41"/>
      <c r="AB135" s="41"/>
      <c r="AC135" s="41"/>
      <c r="AD135" s="41"/>
      <c r="AE135" s="41"/>
      <c r="AR135" s="228" t="s">
        <v>436</v>
      </c>
      <c r="AT135" s="228" t="s">
        <v>344</v>
      </c>
      <c r="AU135" s="228" t="s">
        <v>82</v>
      </c>
      <c r="AY135" s="20" t="s">
        <v>128</v>
      </c>
      <c r="BE135" s="229">
        <f>IF(N135="základní",J135,0)</f>
        <v>0</v>
      </c>
      <c r="BF135" s="229">
        <f>IF(N135="snížená",J135,0)</f>
        <v>0</v>
      </c>
      <c r="BG135" s="229">
        <f>IF(N135="zákl. přenesená",J135,0)</f>
        <v>0</v>
      </c>
      <c r="BH135" s="229">
        <f>IF(N135="sníž. přenesená",J135,0)</f>
        <v>0</v>
      </c>
      <c r="BI135" s="229">
        <f>IF(N135="nulová",J135,0)</f>
        <v>0</v>
      </c>
      <c r="BJ135" s="20" t="s">
        <v>80</v>
      </c>
      <c r="BK135" s="229">
        <f>ROUND(I135*H135,2)</f>
        <v>0</v>
      </c>
      <c r="BL135" s="20" t="s">
        <v>337</v>
      </c>
      <c r="BM135" s="228" t="s">
        <v>609</v>
      </c>
    </row>
    <row r="136" s="2" customFormat="1">
      <c r="A136" s="41"/>
      <c r="B136" s="42"/>
      <c r="C136" s="43"/>
      <c r="D136" s="230" t="s">
        <v>136</v>
      </c>
      <c r="E136" s="43"/>
      <c r="F136" s="231" t="s">
        <v>608</v>
      </c>
      <c r="G136" s="43"/>
      <c r="H136" s="43"/>
      <c r="I136" s="232"/>
      <c r="J136" s="43"/>
      <c r="K136" s="43"/>
      <c r="L136" s="47"/>
      <c r="M136" s="233"/>
      <c r="N136" s="234"/>
      <c r="O136" s="87"/>
      <c r="P136" s="87"/>
      <c r="Q136" s="87"/>
      <c r="R136" s="87"/>
      <c r="S136" s="87"/>
      <c r="T136" s="88"/>
      <c r="U136" s="41"/>
      <c r="V136" s="41"/>
      <c r="W136" s="41"/>
      <c r="X136" s="41"/>
      <c r="Y136" s="41"/>
      <c r="Z136" s="41"/>
      <c r="AA136" s="41"/>
      <c r="AB136" s="41"/>
      <c r="AC136" s="41"/>
      <c r="AD136" s="41"/>
      <c r="AE136" s="41"/>
      <c r="AT136" s="20" t="s">
        <v>136</v>
      </c>
      <c r="AU136" s="20" t="s">
        <v>82</v>
      </c>
    </row>
    <row r="137" s="12" customFormat="1" ht="22.8" customHeight="1">
      <c r="A137" s="12"/>
      <c r="B137" s="200"/>
      <c r="C137" s="201"/>
      <c r="D137" s="202" t="s">
        <v>71</v>
      </c>
      <c r="E137" s="214" t="s">
        <v>610</v>
      </c>
      <c r="F137" s="214" t="s">
        <v>611</v>
      </c>
      <c r="G137" s="201"/>
      <c r="H137" s="201"/>
      <c r="I137" s="204"/>
      <c r="J137" s="215">
        <f>BK137</f>
        <v>0</v>
      </c>
      <c r="K137" s="201"/>
      <c r="L137" s="206"/>
      <c r="M137" s="207"/>
      <c r="N137" s="208"/>
      <c r="O137" s="208"/>
      <c r="P137" s="209">
        <f>SUM(P138:P141)</f>
        <v>0</v>
      </c>
      <c r="Q137" s="208"/>
      <c r="R137" s="209">
        <f>SUM(R138:R141)</f>
        <v>0</v>
      </c>
      <c r="S137" s="208"/>
      <c r="T137" s="210">
        <f>SUM(T138:T141)</f>
        <v>0</v>
      </c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R137" s="211" t="s">
        <v>82</v>
      </c>
      <c r="AT137" s="212" t="s">
        <v>71</v>
      </c>
      <c r="AU137" s="212" t="s">
        <v>80</v>
      </c>
      <c r="AY137" s="211" t="s">
        <v>128</v>
      </c>
      <c r="BK137" s="213">
        <f>SUM(BK138:BK141)</f>
        <v>0</v>
      </c>
    </row>
    <row r="138" s="2" customFormat="1" ht="16.5" customHeight="1">
      <c r="A138" s="41"/>
      <c r="B138" s="42"/>
      <c r="C138" s="283" t="s">
        <v>7</v>
      </c>
      <c r="D138" s="283" t="s">
        <v>344</v>
      </c>
      <c r="E138" s="284" t="s">
        <v>612</v>
      </c>
      <c r="F138" s="285" t="s">
        <v>613</v>
      </c>
      <c r="G138" s="286" t="s">
        <v>614</v>
      </c>
      <c r="H138" s="287">
        <v>5</v>
      </c>
      <c r="I138" s="288"/>
      <c r="J138" s="289">
        <f>ROUND(I138*H138,2)</f>
        <v>0</v>
      </c>
      <c r="K138" s="290"/>
      <c r="L138" s="291"/>
      <c r="M138" s="292" t="s">
        <v>19</v>
      </c>
      <c r="N138" s="293" t="s">
        <v>43</v>
      </c>
      <c r="O138" s="87"/>
      <c r="P138" s="226">
        <f>O138*H138</f>
        <v>0</v>
      </c>
      <c r="Q138" s="226">
        <v>0</v>
      </c>
      <c r="R138" s="226">
        <f>Q138*H138</f>
        <v>0</v>
      </c>
      <c r="S138" s="226">
        <v>0</v>
      </c>
      <c r="T138" s="227">
        <f>S138*H138</f>
        <v>0</v>
      </c>
      <c r="U138" s="41"/>
      <c r="V138" s="41"/>
      <c r="W138" s="41"/>
      <c r="X138" s="41"/>
      <c r="Y138" s="41"/>
      <c r="Z138" s="41"/>
      <c r="AA138" s="41"/>
      <c r="AB138" s="41"/>
      <c r="AC138" s="41"/>
      <c r="AD138" s="41"/>
      <c r="AE138" s="41"/>
      <c r="AR138" s="228" t="s">
        <v>436</v>
      </c>
      <c r="AT138" s="228" t="s">
        <v>344</v>
      </c>
      <c r="AU138" s="228" t="s">
        <v>82</v>
      </c>
      <c r="AY138" s="20" t="s">
        <v>128</v>
      </c>
      <c r="BE138" s="229">
        <f>IF(N138="základní",J138,0)</f>
        <v>0</v>
      </c>
      <c r="BF138" s="229">
        <f>IF(N138="snížená",J138,0)</f>
        <v>0</v>
      </c>
      <c r="BG138" s="229">
        <f>IF(N138="zákl. přenesená",J138,0)</f>
        <v>0</v>
      </c>
      <c r="BH138" s="229">
        <f>IF(N138="sníž. přenesená",J138,0)</f>
        <v>0</v>
      </c>
      <c r="BI138" s="229">
        <f>IF(N138="nulová",J138,0)</f>
        <v>0</v>
      </c>
      <c r="BJ138" s="20" t="s">
        <v>80</v>
      </c>
      <c r="BK138" s="229">
        <f>ROUND(I138*H138,2)</f>
        <v>0</v>
      </c>
      <c r="BL138" s="20" t="s">
        <v>337</v>
      </c>
      <c r="BM138" s="228" t="s">
        <v>615</v>
      </c>
    </row>
    <row r="139" s="2" customFormat="1">
      <c r="A139" s="41"/>
      <c r="B139" s="42"/>
      <c r="C139" s="43"/>
      <c r="D139" s="230" t="s">
        <v>136</v>
      </c>
      <c r="E139" s="43"/>
      <c r="F139" s="231" t="s">
        <v>613</v>
      </c>
      <c r="G139" s="43"/>
      <c r="H139" s="43"/>
      <c r="I139" s="232"/>
      <c r="J139" s="43"/>
      <c r="K139" s="43"/>
      <c r="L139" s="47"/>
      <c r="M139" s="233"/>
      <c r="N139" s="234"/>
      <c r="O139" s="87"/>
      <c r="P139" s="87"/>
      <c r="Q139" s="87"/>
      <c r="R139" s="87"/>
      <c r="S139" s="87"/>
      <c r="T139" s="88"/>
      <c r="U139" s="41"/>
      <c r="V139" s="41"/>
      <c r="W139" s="41"/>
      <c r="X139" s="41"/>
      <c r="Y139" s="41"/>
      <c r="Z139" s="41"/>
      <c r="AA139" s="41"/>
      <c r="AB139" s="41"/>
      <c r="AC139" s="41"/>
      <c r="AD139" s="41"/>
      <c r="AE139" s="41"/>
      <c r="AT139" s="20" t="s">
        <v>136</v>
      </c>
      <c r="AU139" s="20" t="s">
        <v>82</v>
      </c>
    </row>
    <row r="140" s="2" customFormat="1" ht="16.5" customHeight="1">
      <c r="A140" s="41"/>
      <c r="B140" s="42"/>
      <c r="C140" s="283" t="s">
        <v>371</v>
      </c>
      <c r="D140" s="283" t="s">
        <v>344</v>
      </c>
      <c r="E140" s="284" t="s">
        <v>616</v>
      </c>
      <c r="F140" s="285" t="s">
        <v>617</v>
      </c>
      <c r="G140" s="286" t="s">
        <v>618</v>
      </c>
      <c r="H140" s="287">
        <v>1</v>
      </c>
      <c r="I140" s="288"/>
      <c r="J140" s="289">
        <f>ROUND(I140*H140,2)</f>
        <v>0</v>
      </c>
      <c r="K140" s="290"/>
      <c r="L140" s="291"/>
      <c r="M140" s="292" t="s">
        <v>19</v>
      </c>
      <c r="N140" s="293" t="s">
        <v>43</v>
      </c>
      <c r="O140" s="87"/>
      <c r="P140" s="226">
        <f>O140*H140</f>
        <v>0</v>
      </c>
      <c r="Q140" s="226">
        <v>0</v>
      </c>
      <c r="R140" s="226">
        <f>Q140*H140</f>
        <v>0</v>
      </c>
      <c r="S140" s="226">
        <v>0</v>
      </c>
      <c r="T140" s="227">
        <f>S140*H140</f>
        <v>0</v>
      </c>
      <c r="U140" s="41"/>
      <c r="V140" s="41"/>
      <c r="W140" s="41"/>
      <c r="X140" s="41"/>
      <c r="Y140" s="41"/>
      <c r="Z140" s="41"/>
      <c r="AA140" s="41"/>
      <c r="AB140" s="41"/>
      <c r="AC140" s="41"/>
      <c r="AD140" s="41"/>
      <c r="AE140" s="41"/>
      <c r="AR140" s="228" t="s">
        <v>436</v>
      </c>
      <c r="AT140" s="228" t="s">
        <v>344</v>
      </c>
      <c r="AU140" s="228" t="s">
        <v>82</v>
      </c>
      <c r="AY140" s="20" t="s">
        <v>128</v>
      </c>
      <c r="BE140" s="229">
        <f>IF(N140="základní",J140,0)</f>
        <v>0</v>
      </c>
      <c r="BF140" s="229">
        <f>IF(N140="snížená",J140,0)</f>
        <v>0</v>
      </c>
      <c r="BG140" s="229">
        <f>IF(N140="zákl. přenesená",J140,0)</f>
        <v>0</v>
      </c>
      <c r="BH140" s="229">
        <f>IF(N140="sníž. přenesená",J140,0)</f>
        <v>0</v>
      </c>
      <c r="BI140" s="229">
        <f>IF(N140="nulová",J140,0)</f>
        <v>0</v>
      </c>
      <c r="BJ140" s="20" t="s">
        <v>80</v>
      </c>
      <c r="BK140" s="229">
        <f>ROUND(I140*H140,2)</f>
        <v>0</v>
      </c>
      <c r="BL140" s="20" t="s">
        <v>337</v>
      </c>
      <c r="BM140" s="228" t="s">
        <v>619</v>
      </c>
    </row>
    <row r="141" s="2" customFormat="1">
      <c r="A141" s="41"/>
      <c r="B141" s="42"/>
      <c r="C141" s="43"/>
      <c r="D141" s="230" t="s">
        <v>136</v>
      </c>
      <c r="E141" s="43"/>
      <c r="F141" s="231" t="s">
        <v>617</v>
      </c>
      <c r="G141" s="43"/>
      <c r="H141" s="43"/>
      <c r="I141" s="232"/>
      <c r="J141" s="43"/>
      <c r="K141" s="43"/>
      <c r="L141" s="47"/>
      <c r="M141" s="233"/>
      <c r="N141" s="234"/>
      <c r="O141" s="87"/>
      <c r="P141" s="87"/>
      <c r="Q141" s="87"/>
      <c r="R141" s="87"/>
      <c r="S141" s="87"/>
      <c r="T141" s="88"/>
      <c r="U141" s="41"/>
      <c r="V141" s="41"/>
      <c r="W141" s="41"/>
      <c r="X141" s="41"/>
      <c r="Y141" s="41"/>
      <c r="Z141" s="41"/>
      <c r="AA141" s="41"/>
      <c r="AB141" s="41"/>
      <c r="AC141" s="41"/>
      <c r="AD141" s="41"/>
      <c r="AE141" s="41"/>
      <c r="AT141" s="20" t="s">
        <v>136</v>
      </c>
      <c r="AU141" s="20" t="s">
        <v>82</v>
      </c>
    </row>
    <row r="142" s="12" customFormat="1" ht="22.8" customHeight="1">
      <c r="A142" s="12"/>
      <c r="B142" s="200"/>
      <c r="C142" s="201"/>
      <c r="D142" s="202" t="s">
        <v>71</v>
      </c>
      <c r="E142" s="214" t="s">
        <v>620</v>
      </c>
      <c r="F142" s="214" t="s">
        <v>621</v>
      </c>
      <c r="G142" s="201"/>
      <c r="H142" s="201"/>
      <c r="I142" s="204"/>
      <c r="J142" s="215">
        <f>BK142</f>
        <v>0</v>
      </c>
      <c r="K142" s="201"/>
      <c r="L142" s="206"/>
      <c r="M142" s="207"/>
      <c r="N142" s="208"/>
      <c r="O142" s="208"/>
      <c r="P142" s="209">
        <f>SUM(P143:P148)</f>
        <v>0</v>
      </c>
      <c r="Q142" s="208"/>
      <c r="R142" s="209">
        <f>SUM(R143:R148)</f>
        <v>0</v>
      </c>
      <c r="S142" s="208"/>
      <c r="T142" s="210">
        <f>SUM(T143:T148)</f>
        <v>0</v>
      </c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R142" s="211" t="s">
        <v>82</v>
      </c>
      <c r="AT142" s="212" t="s">
        <v>71</v>
      </c>
      <c r="AU142" s="212" t="s">
        <v>80</v>
      </c>
      <c r="AY142" s="211" t="s">
        <v>128</v>
      </c>
      <c r="BK142" s="213">
        <f>SUM(BK143:BK148)</f>
        <v>0</v>
      </c>
    </row>
    <row r="143" s="2" customFormat="1" ht="24.15" customHeight="1">
      <c r="A143" s="41"/>
      <c r="B143" s="42"/>
      <c r="C143" s="283" t="s">
        <v>378</v>
      </c>
      <c r="D143" s="283" t="s">
        <v>344</v>
      </c>
      <c r="E143" s="284" t="s">
        <v>622</v>
      </c>
      <c r="F143" s="285" t="s">
        <v>623</v>
      </c>
      <c r="G143" s="286" t="s">
        <v>576</v>
      </c>
      <c r="H143" s="287">
        <v>2</v>
      </c>
      <c r="I143" s="288"/>
      <c r="J143" s="289">
        <f>ROUND(I143*H143,2)</f>
        <v>0</v>
      </c>
      <c r="K143" s="290"/>
      <c r="L143" s="291"/>
      <c r="M143" s="292" t="s">
        <v>19</v>
      </c>
      <c r="N143" s="293" t="s">
        <v>43</v>
      </c>
      <c r="O143" s="87"/>
      <c r="P143" s="226">
        <f>O143*H143</f>
        <v>0</v>
      </c>
      <c r="Q143" s="226">
        <v>0</v>
      </c>
      <c r="R143" s="226">
        <f>Q143*H143</f>
        <v>0</v>
      </c>
      <c r="S143" s="226">
        <v>0</v>
      </c>
      <c r="T143" s="227">
        <f>S143*H143</f>
        <v>0</v>
      </c>
      <c r="U143" s="41"/>
      <c r="V143" s="41"/>
      <c r="W143" s="41"/>
      <c r="X143" s="41"/>
      <c r="Y143" s="41"/>
      <c r="Z143" s="41"/>
      <c r="AA143" s="41"/>
      <c r="AB143" s="41"/>
      <c r="AC143" s="41"/>
      <c r="AD143" s="41"/>
      <c r="AE143" s="41"/>
      <c r="AR143" s="228" t="s">
        <v>436</v>
      </c>
      <c r="AT143" s="228" t="s">
        <v>344</v>
      </c>
      <c r="AU143" s="228" t="s">
        <v>82</v>
      </c>
      <c r="AY143" s="20" t="s">
        <v>128</v>
      </c>
      <c r="BE143" s="229">
        <f>IF(N143="základní",J143,0)</f>
        <v>0</v>
      </c>
      <c r="BF143" s="229">
        <f>IF(N143="snížená",J143,0)</f>
        <v>0</v>
      </c>
      <c r="BG143" s="229">
        <f>IF(N143="zákl. přenesená",J143,0)</f>
        <v>0</v>
      </c>
      <c r="BH143" s="229">
        <f>IF(N143="sníž. přenesená",J143,0)</f>
        <v>0</v>
      </c>
      <c r="BI143" s="229">
        <f>IF(N143="nulová",J143,0)</f>
        <v>0</v>
      </c>
      <c r="BJ143" s="20" t="s">
        <v>80</v>
      </c>
      <c r="BK143" s="229">
        <f>ROUND(I143*H143,2)</f>
        <v>0</v>
      </c>
      <c r="BL143" s="20" t="s">
        <v>337</v>
      </c>
      <c r="BM143" s="228" t="s">
        <v>624</v>
      </c>
    </row>
    <row r="144" s="2" customFormat="1">
      <c r="A144" s="41"/>
      <c r="B144" s="42"/>
      <c r="C144" s="43"/>
      <c r="D144" s="230" t="s">
        <v>136</v>
      </c>
      <c r="E144" s="43"/>
      <c r="F144" s="231" t="s">
        <v>623</v>
      </c>
      <c r="G144" s="43"/>
      <c r="H144" s="43"/>
      <c r="I144" s="232"/>
      <c r="J144" s="43"/>
      <c r="K144" s="43"/>
      <c r="L144" s="47"/>
      <c r="M144" s="233"/>
      <c r="N144" s="234"/>
      <c r="O144" s="87"/>
      <c r="P144" s="87"/>
      <c r="Q144" s="87"/>
      <c r="R144" s="87"/>
      <c r="S144" s="87"/>
      <c r="T144" s="88"/>
      <c r="U144" s="41"/>
      <c r="V144" s="41"/>
      <c r="W144" s="41"/>
      <c r="X144" s="41"/>
      <c r="Y144" s="41"/>
      <c r="Z144" s="41"/>
      <c r="AA144" s="41"/>
      <c r="AB144" s="41"/>
      <c r="AC144" s="41"/>
      <c r="AD144" s="41"/>
      <c r="AE144" s="41"/>
      <c r="AT144" s="20" t="s">
        <v>136</v>
      </c>
      <c r="AU144" s="20" t="s">
        <v>82</v>
      </c>
    </row>
    <row r="145" s="2" customFormat="1" ht="16.5" customHeight="1">
      <c r="A145" s="41"/>
      <c r="B145" s="42"/>
      <c r="C145" s="283" t="s">
        <v>384</v>
      </c>
      <c r="D145" s="283" t="s">
        <v>344</v>
      </c>
      <c r="E145" s="284" t="s">
        <v>625</v>
      </c>
      <c r="F145" s="285" t="s">
        <v>626</v>
      </c>
      <c r="G145" s="286" t="s">
        <v>576</v>
      </c>
      <c r="H145" s="287">
        <v>2</v>
      </c>
      <c r="I145" s="288"/>
      <c r="J145" s="289">
        <f>ROUND(I145*H145,2)</f>
        <v>0</v>
      </c>
      <c r="K145" s="290"/>
      <c r="L145" s="291"/>
      <c r="M145" s="292" t="s">
        <v>19</v>
      </c>
      <c r="N145" s="293" t="s">
        <v>43</v>
      </c>
      <c r="O145" s="87"/>
      <c r="P145" s="226">
        <f>O145*H145</f>
        <v>0</v>
      </c>
      <c r="Q145" s="226">
        <v>0</v>
      </c>
      <c r="R145" s="226">
        <f>Q145*H145</f>
        <v>0</v>
      </c>
      <c r="S145" s="226">
        <v>0</v>
      </c>
      <c r="T145" s="227">
        <f>S145*H145</f>
        <v>0</v>
      </c>
      <c r="U145" s="41"/>
      <c r="V145" s="41"/>
      <c r="W145" s="41"/>
      <c r="X145" s="41"/>
      <c r="Y145" s="41"/>
      <c r="Z145" s="41"/>
      <c r="AA145" s="41"/>
      <c r="AB145" s="41"/>
      <c r="AC145" s="41"/>
      <c r="AD145" s="41"/>
      <c r="AE145" s="41"/>
      <c r="AR145" s="228" t="s">
        <v>436</v>
      </c>
      <c r="AT145" s="228" t="s">
        <v>344</v>
      </c>
      <c r="AU145" s="228" t="s">
        <v>82</v>
      </c>
      <c r="AY145" s="20" t="s">
        <v>128</v>
      </c>
      <c r="BE145" s="229">
        <f>IF(N145="základní",J145,0)</f>
        <v>0</v>
      </c>
      <c r="BF145" s="229">
        <f>IF(N145="snížená",J145,0)</f>
        <v>0</v>
      </c>
      <c r="BG145" s="229">
        <f>IF(N145="zákl. přenesená",J145,0)</f>
        <v>0</v>
      </c>
      <c r="BH145" s="229">
        <f>IF(N145="sníž. přenesená",J145,0)</f>
        <v>0</v>
      </c>
      <c r="BI145" s="229">
        <f>IF(N145="nulová",J145,0)</f>
        <v>0</v>
      </c>
      <c r="BJ145" s="20" t="s">
        <v>80</v>
      </c>
      <c r="BK145" s="229">
        <f>ROUND(I145*H145,2)</f>
        <v>0</v>
      </c>
      <c r="BL145" s="20" t="s">
        <v>337</v>
      </c>
      <c r="BM145" s="228" t="s">
        <v>627</v>
      </c>
    </row>
    <row r="146" s="2" customFormat="1">
      <c r="A146" s="41"/>
      <c r="B146" s="42"/>
      <c r="C146" s="43"/>
      <c r="D146" s="230" t="s">
        <v>136</v>
      </c>
      <c r="E146" s="43"/>
      <c r="F146" s="231" t="s">
        <v>626</v>
      </c>
      <c r="G146" s="43"/>
      <c r="H146" s="43"/>
      <c r="I146" s="232"/>
      <c r="J146" s="43"/>
      <c r="K146" s="43"/>
      <c r="L146" s="47"/>
      <c r="M146" s="233"/>
      <c r="N146" s="234"/>
      <c r="O146" s="87"/>
      <c r="P146" s="87"/>
      <c r="Q146" s="87"/>
      <c r="R146" s="87"/>
      <c r="S146" s="87"/>
      <c r="T146" s="88"/>
      <c r="U146" s="41"/>
      <c r="V146" s="41"/>
      <c r="W146" s="41"/>
      <c r="X146" s="41"/>
      <c r="Y146" s="41"/>
      <c r="Z146" s="41"/>
      <c r="AA146" s="41"/>
      <c r="AB146" s="41"/>
      <c r="AC146" s="41"/>
      <c r="AD146" s="41"/>
      <c r="AE146" s="41"/>
      <c r="AT146" s="20" t="s">
        <v>136</v>
      </c>
      <c r="AU146" s="20" t="s">
        <v>82</v>
      </c>
    </row>
    <row r="147" s="2" customFormat="1" ht="16.5" customHeight="1">
      <c r="A147" s="41"/>
      <c r="B147" s="42"/>
      <c r="C147" s="283" t="s">
        <v>392</v>
      </c>
      <c r="D147" s="283" t="s">
        <v>344</v>
      </c>
      <c r="E147" s="284" t="s">
        <v>628</v>
      </c>
      <c r="F147" s="285" t="s">
        <v>629</v>
      </c>
      <c r="G147" s="286" t="s">
        <v>576</v>
      </c>
      <c r="H147" s="287">
        <v>8</v>
      </c>
      <c r="I147" s="288"/>
      <c r="J147" s="289">
        <f>ROUND(I147*H147,2)</f>
        <v>0</v>
      </c>
      <c r="K147" s="290"/>
      <c r="L147" s="291"/>
      <c r="M147" s="292" t="s">
        <v>19</v>
      </c>
      <c r="N147" s="293" t="s">
        <v>43</v>
      </c>
      <c r="O147" s="87"/>
      <c r="P147" s="226">
        <f>O147*H147</f>
        <v>0</v>
      </c>
      <c r="Q147" s="226">
        <v>0</v>
      </c>
      <c r="R147" s="226">
        <f>Q147*H147</f>
        <v>0</v>
      </c>
      <c r="S147" s="226">
        <v>0</v>
      </c>
      <c r="T147" s="227">
        <f>S147*H147</f>
        <v>0</v>
      </c>
      <c r="U147" s="41"/>
      <c r="V147" s="41"/>
      <c r="W147" s="41"/>
      <c r="X147" s="41"/>
      <c r="Y147" s="41"/>
      <c r="Z147" s="41"/>
      <c r="AA147" s="41"/>
      <c r="AB147" s="41"/>
      <c r="AC147" s="41"/>
      <c r="AD147" s="41"/>
      <c r="AE147" s="41"/>
      <c r="AR147" s="228" t="s">
        <v>436</v>
      </c>
      <c r="AT147" s="228" t="s">
        <v>344</v>
      </c>
      <c r="AU147" s="228" t="s">
        <v>82</v>
      </c>
      <c r="AY147" s="20" t="s">
        <v>128</v>
      </c>
      <c r="BE147" s="229">
        <f>IF(N147="základní",J147,0)</f>
        <v>0</v>
      </c>
      <c r="BF147" s="229">
        <f>IF(N147="snížená",J147,0)</f>
        <v>0</v>
      </c>
      <c r="BG147" s="229">
        <f>IF(N147="zákl. přenesená",J147,0)</f>
        <v>0</v>
      </c>
      <c r="BH147" s="229">
        <f>IF(N147="sníž. přenesená",J147,0)</f>
        <v>0</v>
      </c>
      <c r="BI147" s="229">
        <f>IF(N147="nulová",J147,0)</f>
        <v>0</v>
      </c>
      <c r="BJ147" s="20" t="s">
        <v>80</v>
      </c>
      <c r="BK147" s="229">
        <f>ROUND(I147*H147,2)</f>
        <v>0</v>
      </c>
      <c r="BL147" s="20" t="s">
        <v>337</v>
      </c>
      <c r="BM147" s="228" t="s">
        <v>630</v>
      </c>
    </row>
    <row r="148" s="2" customFormat="1">
      <c r="A148" s="41"/>
      <c r="B148" s="42"/>
      <c r="C148" s="43"/>
      <c r="D148" s="230" t="s">
        <v>136</v>
      </c>
      <c r="E148" s="43"/>
      <c r="F148" s="231" t="s">
        <v>629</v>
      </c>
      <c r="G148" s="43"/>
      <c r="H148" s="43"/>
      <c r="I148" s="232"/>
      <c r="J148" s="43"/>
      <c r="K148" s="43"/>
      <c r="L148" s="47"/>
      <c r="M148" s="233"/>
      <c r="N148" s="234"/>
      <c r="O148" s="87"/>
      <c r="P148" s="87"/>
      <c r="Q148" s="87"/>
      <c r="R148" s="87"/>
      <c r="S148" s="87"/>
      <c r="T148" s="88"/>
      <c r="U148" s="41"/>
      <c r="V148" s="41"/>
      <c r="W148" s="41"/>
      <c r="X148" s="41"/>
      <c r="Y148" s="41"/>
      <c r="Z148" s="41"/>
      <c r="AA148" s="41"/>
      <c r="AB148" s="41"/>
      <c r="AC148" s="41"/>
      <c r="AD148" s="41"/>
      <c r="AE148" s="41"/>
      <c r="AT148" s="20" t="s">
        <v>136</v>
      </c>
      <c r="AU148" s="20" t="s">
        <v>82</v>
      </c>
    </row>
    <row r="149" s="12" customFormat="1" ht="22.8" customHeight="1">
      <c r="A149" s="12"/>
      <c r="B149" s="200"/>
      <c r="C149" s="201"/>
      <c r="D149" s="202" t="s">
        <v>71</v>
      </c>
      <c r="E149" s="214" t="s">
        <v>631</v>
      </c>
      <c r="F149" s="214" t="s">
        <v>632</v>
      </c>
      <c r="G149" s="201"/>
      <c r="H149" s="201"/>
      <c r="I149" s="204"/>
      <c r="J149" s="215">
        <f>BK149</f>
        <v>0</v>
      </c>
      <c r="K149" s="201"/>
      <c r="L149" s="206"/>
      <c r="M149" s="207"/>
      <c r="N149" s="208"/>
      <c r="O149" s="208"/>
      <c r="P149" s="209">
        <f>SUM(P150:P157)</f>
        <v>0</v>
      </c>
      <c r="Q149" s="208"/>
      <c r="R149" s="209">
        <f>SUM(R150:R157)</f>
        <v>0</v>
      </c>
      <c r="S149" s="208"/>
      <c r="T149" s="210">
        <f>SUM(T150:T157)</f>
        <v>0</v>
      </c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R149" s="211" t="s">
        <v>82</v>
      </c>
      <c r="AT149" s="212" t="s">
        <v>71</v>
      </c>
      <c r="AU149" s="212" t="s">
        <v>80</v>
      </c>
      <c r="AY149" s="211" t="s">
        <v>128</v>
      </c>
      <c r="BK149" s="213">
        <f>SUM(BK150:BK157)</f>
        <v>0</v>
      </c>
    </row>
    <row r="150" s="2" customFormat="1" ht="24.15" customHeight="1">
      <c r="A150" s="41"/>
      <c r="B150" s="42"/>
      <c r="C150" s="283" t="s">
        <v>398</v>
      </c>
      <c r="D150" s="283" t="s">
        <v>344</v>
      </c>
      <c r="E150" s="284" t="s">
        <v>633</v>
      </c>
      <c r="F150" s="285" t="s">
        <v>634</v>
      </c>
      <c r="G150" s="286" t="s">
        <v>576</v>
      </c>
      <c r="H150" s="287">
        <v>2</v>
      </c>
      <c r="I150" s="288"/>
      <c r="J150" s="289">
        <f>ROUND(I150*H150,2)</f>
        <v>0</v>
      </c>
      <c r="K150" s="290"/>
      <c r="L150" s="291"/>
      <c r="M150" s="292" t="s">
        <v>19</v>
      </c>
      <c r="N150" s="293" t="s">
        <v>43</v>
      </c>
      <c r="O150" s="87"/>
      <c r="P150" s="226">
        <f>O150*H150</f>
        <v>0</v>
      </c>
      <c r="Q150" s="226">
        <v>0</v>
      </c>
      <c r="R150" s="226">
        <f>Q150*H150</f>
        <v>0</v>
      </c>
      <c r="S150" s="226">
        <v>0</v>
      </c>
      <c r="T150" s="227">
        <f>S150*H150</f>
        <v>0</v>
      </c>
      <c r="U150" s="41"/>
      <c r="V150" s="41"/>
      <c r="W150" s="41"/>
      <c r="X150" s="41"/>
      <c r="Y150" s="41"/>
      <c r="Z150" s="41"/>
      <c r="AA150" s="41"/>
      <c r="AB150" s="41"/>
      <c r="AC150" s="41"/>
      <c r="AD150" s="41"/>
      <c r="AE150" s="41"/>
      <c r="AR150" s="228" t="s">
        <v>436</v>
      </c>
      <c r="AT150" s="228" t="s">
        <v>344</v>
      </c>
      <c r="AU150" s="228" t="s">
        <v>82</v>
      </c>
      <c r="AY150" s="20" t="s">
        <v>128</v>
      </c>
      <c r="BE150" s="229">
        <f>IF(N150="základní",J150,0)</f>
        <v>0</v>
      </c>
      <c r="BF150" s="229">
        <f>IF(N150="snížená",J150,0)</f>
        <v>0</v>
      </c>
      <c r="BG150" s="229">
        <f>IF(N150="zákl. přenesená",J150,0)</f>
        <v>0</v>
      </c>
      <c r="BH150" s="229">
        <f>IF(N150="sníž. přenesená",J150,0)</f>
        <v>0</v>
      </c>
      <c r="BI150" s="229">
        <f>IF(N150="nulová",J150,0)</f>
        <v>0</v>
      </c>
      <c r="BJ150" s="20" t="s">
        <v>80</v>
      </c>
      <c r="BK150" s="229">
        <f>ROUND(I150*H150,2)</f>
        <v>0</v>
      </c>
      <c r="BL150" s="20" t="s">
        <v>337</v>
      </c>
      <c r="BM150" s="228" t="s">
        <v>635</v>
      </c>
    </row>
    <row r="151" s="2" customFormat="1">
      <c r="A151" s="41"/>
      <c r="B151" s="42"/>
      <c r="C151" s="43"/>
      <c r="D151" s="230" t="s">
        <v>136</v>
      </c>
      <c r="E151" s="43"/>
      <c r="F151" s="231" t="s">
        <v>634</v>
      </c>
      <c r="G151" s="43"/>
      <c r="H151" s="43"/>
      <c r="I151" s="232"/>
      <c r="J151" s="43"/>
      <c r="K151" s="43"/>
      <c r="L151" s="47"/>
      <c r="M151" s="233"/>
      <c r="N151" s="234"/>
      <c r="O151" s="87"/>
      <c r="P151" s="87"/>
      <c r="Q151" s="87"/>
      <c r="R151" s="87"/>
      <c r="S151" s="87"/>
      <c r="T151" s="88"/>
      <c r="U151" s="41"/>
      <c r="V151" s="41"/>
      <c r="W151" s="41"/>
      <c r="X151" s="41"/>
      <c r="Y151" s="41"/>
      <c r="Z151" s="41"/>
      <c r="AA151" s="41"/>
      <c r="AB151" s="41"/>
      <c r="AC151" s="41"/>
      <c r="AD151" s="41"/>
      <c r="AE151" s="41"/>
      <c r="AT151" s="20" t="s">
        <v>136</v>
      </c>
      <c r="AU151" s="20" t="s">
        <v>82</v>
      </c>
    </row>
    <row r="152" s="2" customFormat="1" ht="24.15" customHeight="1">
      <c r="A152" s="41"/>
      <c r="B152" s="42"/>
      <c r="C152" s="283" t="s">
        <v>404</v>
      </c>
      <c r="D152" s="283" t="s">
        <v>344</v>
      </c>
      <c r="E152" s="284" t="s">
        <v>636</v>
      </c>
      <c r="F152" s="285" t="s">
        <v>637</v>
      </c>
      <c r="G152" s="286" t="s">
        <v>576</v>
      </c>
      <c r="H152" s="287">
        <v>2</v>
      </c>
      <c r="I152" s="288"/>
      <c r="J152" s="289">
        <f>ROUND(I152*H152,2)</f>
        <v>0</v>
      </c>
      <c r="K152" s="290"/>
      <c r="L152" s="291"/>
      <c r="M152" s="292" t="s">
        <v>19</v>
      </c>
      <c r="N152" s="293" t="s">
        <v>43</v>
      </c>
      <c r="O152" s="87"/>
      <c r="P152" s="226">
        <f>O152*H152</f>
        <v>0</v>
      </c>
      <c r="Q152" s="226">
        <v>0</v>
      </c>
      <c r="R152" s="226">
        <f>Q152*H152</f>
        <v>0</v>
      </c>
      <c r="S152" s="226">
        <v>0</v>
      </c>
      <c r="T152" s="227">
        <f>S152*H152</f>
        <v>0</v>
      </c>
      <c r="U152" s="41"/>
      <c r="V152" s="41"/>
      <c r="W152" s="41"/>
      <c r="X152" s="41"/>
      <c r="Y152" s="41"/>
      <c r="Z152" s="41"/>
      <c r="AA152" s="41"/>
      <c r="AB152" s="41"/>
      <c r="AC152" s="41"/>
      <c r="AD152" s="41"/>
      <c r="AE152" s="41"/>
      <c r="AR152" s="228" t="s">
        <v>436</v>
      </c>
      <c r="AT152" s="228" t="s">
        <v>344</v>
      </c>
      <c r="AU152" s="228" t="s">
        <v>82</v>
      </c>
      <c r="AY152" s="20" t="s">
        <v>128</v>
      </c>
      <c r="BE152" s="229">
        <f>IF(N152="základní",J152,0)</f>
        <v>0</v>
      </c>
      <c r="BF152" s="229">
        <f>IF(N152="snížená",J152,0)</f>
        <v>0</v>
      </c>
      <c r="BG152" s="229">
        <f>IF(N152="zákl. přenesená",J152,0)</f>
        <v>0</v>
      </c>
      <c r="BH152" s="229">
        <f>IF(N152="sníž. přenesená",J152,0)</f>
        <v>0</v>
      </c>
      <c r="BI152" s="229">
        <f>IF(N152="nulová",J152,0)</f>
        <v>0</v>
      </c>
      <c r="BJ152" s="20" t="s">
        <v>80</v>
      </c>
      <c r="BK152" s="229">
        <f>ROUND(I152*H152,2)</f>
        <v>0</v>
      </c>
      <c r="BL152" s="20" t="s">
        <v>337</v>
      </c>
      <c r="BM152" s="228" t="s">
        <v>638</v>
      </c>
    </row>
    <row r="153" s="2" customFormat="1">
      <c r="A153" s="41"/>
      <c r="B153" s="42"/>
      <c r="C153" s="43"/>
      <c r="D153" s="230" t="s">
        <v>136</v>
      </c>
      <c r="E153" s="43"/>
      <c r="F153" s="231" t="s">
        <v>637</v>
      </c>
      <c r="G153" s="43"/>
      <c r="H153" s="43"/>
      <c r="I153" s="232"/>
      <c r="J153" s="43"/>
      <c r="K153" s="43"/>
      <c r="L153" s="47"/>
      <c r="M153" s="233"/>
      <c r="N153" s="234"/>
      <c r="O153" s="87"/>
      <c r="P153" s="87"/>
      <c r="Q153" s="87"/>
      <c r="R153" s="87"/>
      <c r="S153" s="87"/>
      <c r="T153" s="88"/>
      <c r="U153" s="41"/>
      <c r="V153" s="41"/>
      <c r="W153" s="41"/>
      <c r="X153" s="41"/>
      <c r="Y153" s="41"/>
      <c r="Z153" s="41"/>
      <c r="AA153" s="41"/>
      <c r="AB153" s="41"/>
      <c r="AC153" s="41"/>
      <c r="AD153" s="41"/>
      <c r="AE153" s="41"/>
      <c r="AT153" s="20" t="s">
        <v>136</v>
      </c>
      <c r="AU153" s="20" t="s">
        <v>82</v>
      </c>
    </row>
    <row r="154" s="2" customFormat="1" ht="44.25" customHeight="1">
      <c r="A154" s="41"/>
      <c r="B154" s="42"/>
      <c r="C154" s="283" t="s">
        <v>412</v>
      </c>
      <c r="D154" s="283" t="s">
        <v>344</v>
      </c>
      <c r="E154" s="284" t="s">
        <v>639</v>
      </c>
      <c r="F154" s="285" t="s">
        <v>640</v>
      </c>
      <c r="G154" s="286" t="s">
        <v>576</v>
      </c>
      <c r="H154" s="287">
        <v>8</v>
      </c>
      <c r="I154" s="288"/>
      <c r="J154" s="289">
        <f>ROUND(I154*H154,2)</f>
        <v>0</v>
      </c>
      <c r="K154" s="290"/>
      <c r="L154" s="291"/>
      <c r="M154" s="292" t="s">
        <v>19</v>
      </c>
      <c r="N154" s="293" t="s">
        <v>43</v>
      </c>
      <c r="O154" s="87"/>
      <c r="P154" s="226">
        <f>O154*H154</f>
        <v>0</v>
      </c>
      <c r="Q154" s="226">
        <v>0</v>
      </c>
      <c r="R154" s="226">
        <f>Q154*H154</f>
        <v>0</v>
      </c>
      <c r="S154" s="226">
        <v>0</v>
      </c>
      <c r="T154" s="227">
        <f>S154*H154</f>
        <v>0</v>
      </c>
      <c r="U154" s="41"/>
      <c r="V154" s="41"/>
      <c r="W154" s="41"/>
      <c r="X154" s="41"/>
      <c r="Y154" s="41"/>
      <c r="Z154" s="41"/>
      <c r="AA154" s="41"/>
      <c r="AB154" s="41"/>
      <c r="AC154" s="41"/>
      <c r="AD154" s="41"/>
      <c r="AE154" s="41"/>
      <c r="AR154" s="228" t="s">
        <v>436</v>
      </c>
      <c r="AT154" s="228" t="s">
        <v>344</v>
      </c>
      <c r="AU154" s="228" t="s">
        <v>82</v>
      </c>
      <c r="AY154" s="20" t="s">
        <v>128</v>
      </c>
      <c r="BE154" s="229">
        <f>IF(N154="základní",J154,0)</f>
        <v>0</v>
      </c>
      <c r="BF154" s="229">
        <f>IF(N154="snížená",J154,0)</f>
        <v>0</v>
      </c>
      <c r="BG154" s="229">
        <f>IF(N154="zákl. přenesená",J154,0)</f>
        <v>0</v>
      </c>
      <c r="BH154" s="229">
        <f>IF(N154="sníž. přenesená",J154,0)</f>
        <v>0</v>
      </c>
      <c r="BI154" s="229">
        <f>IF(N154="nulová",J154,0)</f>
        <v>0</v>
      </c>
      <c r="BJ154" s="20" t="s">
        <v>80</v>
      </c>
      <c r="BK154" s="229">
        <f>ROUND(I154*H154,2)</f>
        <v>0</v>
      </c>
      <c r="BL154" s="20" t="s">
        <v>337</v>
      </c>
      <c r="BM154" s="228" t="s">
        <v>641</v>
      </c>
    </row>
    <row r="155" s="2" customFormat="1">
      <c r="A155" s="41"/>
      <c r="B155" s="42"/>
      <c r="C155" s="43"/>
      <c r="D155" s="230" t="s">
        <v>136</v>
      </c>
      <c r="E155" s="43"/>
      <c r="F155" s="231" t="s">
        <v>640</v>
      </c>
      <c r="G155" s="43"/>
      <c r="H155" s="43"/>
      <c r="I155" s="232"/>
      <c r="J155" s="43"/>
      <c r="K155" s="43"/>
      <c r="L155" s="47"/>
      <c r="M155" s="233"/>
      <c r="N155" s="234"/>
      <c r="O155" s="87"/>
      <c r="P155" s="87"/>
      <c r="Q155" s="87"/>
      <c r="R155" s="87"/>
      <c r="S155" s="87"/>
      <c r="T155" s="88"/>
      <c r="U155" s="41"/>
      <c r="V155" s="41"/>
      <c r="W155" s="41"/>
      <c r="X155" s="41"/>
      <c r="Y155" s="41"/>
      <c r="Z155" s="41"/>
      <c r="AA155" s="41"/>
      <c r="AB155" s="41"/>
      <c r="AC155" s="41"/>
      <c r="AD155" s="41"/>
      <c r="AE155" s="41"/>
      <c r="AT155" s="20" t="s">
        <v>136</v>
      </c>
      <c r="AU155" s="20" t="s">
        <v>82</v>
      </c>
    </row>
    <row r="156" s="2" customFormat="1" ht="16.5" customHeight="1">
      <c r="A156" s="41"/>
      <c r="B156" s="42"/>
      <c r="C156" s="283" t="s">
        <v>418</v>
      </c>
      <c r="D156" s="283" t="s">
        <v>344</v>
      </c>
      <c r="E156" s="284" t="s">
        <v>642</v>
      </c>
      <c r="F156" s="285" t="s">
        <v>643</v>
      </c>
      <c r="G156" s="286" t="s">
        <v>576</v>
      </c>
      <c r="H156" s="287">
        <v>2</v>
      </c>
      <c r="I156" s="288"/>
      <c r="J156" s="289">
        <f>ROUND(I156*H156,2)</f>
        <v>0</v>
      </c>
      <c r="K156" s="290"/>
      <c r="L156" s="291"/>
      <c r="M156" s="292" t="s">
        <v>19</v>
      </c>
      <c r="N156" s="293" t="s">
        <v>43</v>
      </c>
      <c r="O156" s="87"/>
      <c r="P156" s="226">
        <f>O156*H156</f>
        <v>0</v>
      </c>
      <c r="Q156" s="226">
        <v>0</v>
      </c>
      <c r="R156" s="226">
        <f>Q156*H156</f>
        <v>0</v>
      </c>
      <c r="S156" s="226">
        <v>0</v>
      </c>
      <c r="T156" s="227">
        <f>S156*H156</f>
        <v>0</v>
      </c>
      <c r="U156" s="41"/>
      <c r="V156" s="41"/>
      <c r="W156" s="41"/>
      <c r="X156" s="41"/>
      <c r="Y156" s="41"/>
      <c r="Z156" s="41"/>
      <c r="AA156" s="41"/>
      <c r="AB156" s="41"/>
      <c r="AC156" s="41"/>
      <c r="AD156" s="41"/>
      <c r="AE156" s="41"/>
      <c r="AR156" s="228" t="s">
        <v>436</v>
      </c>
      <c r="AT156" s="228" t="s">
        <v>344</v>
      </c>
      <c r="AU156" s="228" t="s">
        <v>82</v>
      </c>
      <c r="AY156" s="20" t="s">
        <v>128</v>
      </c>
      <c r="BE156" s="229">
        <f>IF(N156="základní",J156,0)</f>
        <v>0</v>
      </c>
      <c r="BF156" s="229">
        <f>IF(N156="snížená",J156,0)</f>
        <v>0</v>
      </c>
      <c r="BG156" s="229">
        <f>IF(N156="zákl. přenesená",J156,0)</f>
        <v>0</v>
      </c>
      <c r="BH156" s="229">
        <f>IF(N156="sníž. přenesená",J156,0)</f>
        <v>0</v>
      </c>
      <c r="BI156" s="229">
        <f>IF(N156="nulová",J156,0)</f>
        <v>0</v>
      </c>
      <c r="BJ156" s="20" t="s">
        <v>80</v>
      </c>
      <c r="BK156" s="229">
        <f>ROUND(I156*H156,2)</f>
        <v>0</v>
      </c>
      <c r="BL156" s="20" t="s">
        <v>337</v>
      </c>
      <c r="BM156" s="228" t="s">
        <v>644</v>
      </c>
    </row>
    <row r="157" s="2" customFormat="1">
      <c r="A157" s="41"/>
      <c r="B157" s="42"/>
      <c r="C157" s="43"/>
      <c r="D157" s="230" t="s">
        <v>136</v>
      </c>
      <c r="E157" s="43"/>
      <c r="F157" s="231" t="s">
        <v>643</v>
      </c>
      <c r="G157" s="43"/>
      <c r="H157" s="43"/>
      <c r="I157" s="232"/>
      <c r="J157" s="43"/>
      <c r="K157" s="43"/>
      <c r="L157" s="47"/>
      <c r="M157" s="233"/>
      <c r="N157" s="234"/>
      <c r="O157" s="87"/>
      <c r="P157" s="87"/>
      <c r="Q157" s="87"/>
      <c r="R157" s="87"/>
      <c r="S157" s="87"/>
      <c r="T157" s="88"/>
      <c r="U157" s="41"/>
      <c r="V157" s="41"/>
      <c r="W157" s="41"/>
      <c r="X157" s="41"/>
      <c r="Y157" s="41"/>
      <c r="Z157" s="41"/>
      <c r="AA157" s="41"/>
      <c r="AB157" s="41"/>
      <c r="AC157" s="41"/>
      <c r="AD157" s="41"/>
      <c r="AE157" s="41"/>
      <c r="AT157" s="20" t="s">
        <v>136</v>
      </c>
      <c r="AU157" s="20" t="s">
        <v>82</v>
      </c>
    </row>
    <row r="158" s="12" customFormat="1" ht="22.8" customHeight="1">
      <c r="A158" s="12"/>
      <c r="B158" s="200"/>
      <c r="C158" s="201"/>
      <c r="D158" s="202" t="s">
        <v>71</v>
      </c>
      <c r="E158" s="214" t="s">
        <v>645</v>
      </c>
      <c r="F158" s="214" t="s">
        <v>646</v>
      </c>
      <c r="G158" s="201"/>
      <c r="H158" s="201"/>
      <c r="I158" s="204"/>
      <c r="J158" s="215">
        <f>BK158</f>
        <v>0</v>
      </c>
      <c r="K158" s="201"/>
      <c r="L158" s="206"/>
      <c r="M158" s="207"/>
      <c r="N158" s="208"/>
      <c r="O158" s="208"/>
      <c r="P158" s="209">
        <f>SUM(P159:P227)</f>
        <v>0</v>
      </c>
      <c r="Q158" s="208"/>
      <c r="R158" s="209">
        <f>SUM(R159:R227)</f>
        <v>0</v>
      </c>
      <c r="S158" s="208"/>
      <c r="T158" s="210">
        <f>SUM(T159:T227)</f>
        <v>0</v>
      </c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R158" s="211" t="s">
        <v>82</v>
      </c>
      <c r="AT158" s="212" t="s">
        <v>71</v>
      </c>
      <c r="AU158" s="212" t="s">
        <v>80</v>
      </c>
      <c r="AY158" s="211" t="s">
        <v>128</v>
      </c>
      <c r="BK158" s="213">
        <f>SUM(BK159:BK227)</f>
        <v>0</v>
      </c>
    </row>
    <row r="159" s="2" customFormat="1" ht="37.8" customHeight="1">
      <c r="A159" s="41"/>
      <c r="B159" s="42"/>
      <c r="C159" s="216" t="s">
        <v>424</v>
      </c>
      <c r="D159" s="216" t="s">
        <v>130</v>
      </c>
      <c r="E159" s="217" t="s">
        <v>647</v>
      </c>
      <c r="F159" s="218" t="s">
        <v>648</v>
      </c>
      <c r="G159" s="219" t="s">
        <v>649</v>
      </c>
      <c r="H159" s="220">
        <v>1</v>
      </c>
      <c r="I159" s="221"/>
      <c r="J159" s="222">
        <f>ROUND(I159*H159,2)</f>
        <v>0</v>
      </c>
      <c r="K159" s="223"/>
      <c r="L159" s="47"/>
      <c r="M159" s="224" t="s">
        <v>19</v>
      </c>
      <c r="N159" s="225" t="s">
        <v>43</v>
      </c>
      <c r="O159" s="87"/>
      <c r="P159" s="226">
        <f>O159*H159</f>
        <v>0</v>
      </c>
      <c r="Q159" s="226">
        <v>0</v>
      </c>
      <c r="R159" s="226">
        <f>Q159*H159</f>
        <v>0</v>
      </c>
      <c r="S159" s="226">
        <v>0</v>
      </c>
      <c r="T159" s="227">
        <f>S159*H159</f>
        <v>0</v>
      </c>
      <c r="U159" s="41"/>
      <c r="V159" s="41"/>
      <c r="W159" s="41"/>
      <c r="X159" s="41"/>
      <c r="Y159" s="41"/>
      <c r="Z159" s="41"/>
      <c r="AA159" s="41"/>
      <c r="AB159" s="41"/>
      <c r="AC159" s="41"/>
      <c r="AD159" s="41"/>
      <c r="AE159" s="41"/>
      <c r="AR159" s="228" t="s">
        <v>337</v>
      </c>
      <c r="AT159" s="228" t="s">
        <v>130</v>
      </c>
      <c r="AU159" s="228" t="s">
        <v>82</v>
      </c>
      <c r="AY159" s="20" t="s">
        <v>128</v>
      </c>
      <c r="BE159" s="229">
        <f>IF(N159="základní",J159,0)</f>
        <v>0</v>
      </c>
      <c r="BF159" s="229">
        <f>IF(N159="snížená",J159,0)</f>
        <v>0</v>
      </c>
      <c r="BG159" s="229">
        <f>IF(N159="zákl. přenesená",J159,0)</f>
        <v>0</v>
      </c>
      <c r="BH159" s="229">
        <f>IF(N159="sníž. přenesená",J159,0)</f>
        <v>0</v>
      </c>
      <c r="BI159" s="229">
        <f>IF(N159="nulová",J159,0)</f>
        <v>0</v>
      </c>
      <c r="BJ159" s="20" t="s">
        <v>80</v>
      </c>
      <c r="BK159" s="229">
        <f>ROUND(I159*H159,2)</f>
        <v>0</v>
      </c>
      <c r="BL159" s="20" t="s">
        <v>337</v>
      </c>
      <c r="BM159" s="228" t="s">
        <v>650</v>
      </c>
    </row>
    <row r="160" s="2" customFormat="1">
      <c r="A160" s="41"/>
      <c r="B160" s="42"/>
      <c r="C160" s="43"/>
      <c r="D160" s="230" t="s">
        <v>136</v>
      </c>
      <c r="E160" s="43"/>
      <c r="F160" s="231" t="s">
        <v>648</v>
      </c>
      <c r="G160" s="43"/>
      <c r="H160" s="43"/>
      <c r="I160" s="232"/>
      <c r="J160" s="43"/>
      <c r="K160" s="43"/>
      <c r="L160" s="47"/>
      <c r="M160" s="233"/>
      <c r="N160" s="234"/>
      <c r="O160" s="87"/>
      <c r="P160" s="87"/>
      <c r="Q160" s="87"/>
      <c r="R160" s="87"/>
      <c r="S160" s="87"/>
      <c r="T160" s="88"/>
      <c r="U160" s="41"/>
      <c r="V160" s="41"/>
      <c r="W160" s="41"/>
      <c r="X160" s="41"/>
      <c r="Y160" s="41"/>
      <c r="Z160" s="41"/>
      <c r="AA160" s="41"/>
      <c r="AB160" s="41"/>
      <c r="AC160" s="41"/>
      <c r="AD160" s="41"/>
      <c r="AE160" s="41"/>
      <c r="AT160" s="20" t="s">
        <v>136</v>
      </c>
      <c r="AU160" s="20" t="s">
        <v>82</v>
      </c>
    </row>
    <row r="161" s="2" customFormat="1" ht="16.5" customHeight="1">
      <c r="A161" s="41"/>
      <c r="B161" s="42"/>
      <c r="C161" s="216" t="s">
        <v>430</v>
      </c>
      <c r="D161" s="216" t="s">
        <v>130</v>
      </c>
      <c r="E161" s="217" t="s">
        <v>651</v>
      </c>
      <c r="F161" s="218" t="s">
        <v>652</v>
      </c>
      <c r="G161" s="219" t="s">
        <v>649</v>
      </c>
      <c r="H161" s="220">
        <v>1</v>
      </c>
      <c r="I161" s="221"/>
      <c r="J161" s="222">
        <f>ROUND(I161*H161,2)</f>
        <v>0</v>
      </c>
      <c r="K161" s="223"/>
      <c r="L161" s="47"/>
      <c r="M161" s="224" t="s">
        <v>19</v>
      </c>
      <c r="N161" s="225" t="s">
        <v>43</v>
      </c>
      <c r="O161" s="87"/>
      <c r="P161" s="226">
        <f>O161*H161</f>
        <v>0</v>
      </c>
      <c r="Q161" s="226">
        <v>0</v>
      </c>
      <c r="R161" s="226">
        <f>Q161*H161</f>
        <v>0</v>
      </c>
      <c r="S161" s="226">
        <v>0</v>
      </c>
      <c r="T161" s="227">
        <f>S161*H161</f>
        <v>0</v>
      </c>
      <c r="U161" s="41"/>
      <c r="V161" s="41"/>
      <c r="W161" s="41"/>
      <c r="X161" s="41"/>
      <c r="Y161" s="41"/>
      <c r="Z161" s="41"/>
      <c r="AA161" s="41"/>
      <c r="AB161" s="41"/>
      <c r="AC161" s="41"/>
      <c r="AD161" s="41"/>
      <c r="AE161" s="41"/>
      <c r="AR161" s="228" t="s">
        <v>337</v>
      </c>
      <c r="AT161" s="228" t="s">
        <v>130</v>
      </c>
      <c r="AU161" s="228" t="s">
        <v>82</v>
      </c>
      <c r="AY161" s="20" t="s">
        <v>128</v>
      </c>
      <c r="BE161" s="229">
        <f>IF(N161="základní",J161,0)</f>
        <v>0</v>
      </c>
      <c r="BF161" s="229">
        <f>IF(N161="snížená",J161,0)</f>
        <v>0</v>
      </c>
      <c r="BG161" s="229">
        <f>IF(N161="zákl. přenesená",J161,0)</f>
        <v>0</v>
      </c>
      <c r="BH161" s="229">
        <f>IF(N161="sníž. přenesená",J161,0)</f>
        <v>0</v>
      </c>
      <c r="BI161" s="229">
        <f>IF(N161="nulová",J161,0)</f>
        <v>0</v>
      </c>
      <c r="BJ161" s="20" t="s">
        <v>80</v>
      </c>
      <c r="BK161" s="229">
        <f>ROUND(I161*H161,2)</f>
        <v>0</v>
      </c>
      <c r="BL161" s="20" t="s">
        <v>337</v>
      </c>
      <c r="BM161" s="228" t="s">
        <v>653</v>
      </c>
    </row>
    <row r="162" s="2" customFormat="1">
      <c r="A162" s="41"/>
      <c r="B162" s="42"/>
      <c r="C162" s="43"/>
      <c r="D162" s="230" t="s">
        <v>136</v>
      </c>
      <c r="E162" s="43"/>
      <c r="F162" s="231" t="s">
        <v>652</v>
      </c>
      <c r="G162" s="43"/>
      <c r="H162" s="43"/>
      <c r="I162" s="232"/>
      <c r="J162" s="43"/>
      <c r="K162" s="43"/>
      <c r="L162" s="47"/>
      <c r="M162" s="233"/>
      <c r="N162" s="234"/>
      <c r="O162" s="87"/>
      <c r="P162" s="87"/>
      <c r="Q162" s="87"/>
      <c r="R162" s="87"/>
      <c r="S162" s="87"/>
      <c r="T162" s="88"/>
      <c r="U162" s="41"/>
      <c r="V162" s="41"/>
      <c r="W162" s="41"/>
      <c r="X162" s="41"/>
      <c r="Y162" s="41"/>
      <c r="Z162" s="41"/>
      <c r="AA162" s="41"/>
      <c r="AB162" s="41"/>
      <c r="AC162" s="41"/>
      <c r="AD162" s="41"/>
      <c r="AE162" s="41"/>
      <c r="AT162" s="20" t="s">
        <v>136</v>
      </c>
      <c r="AU162" s="20" t="s">
        <v>82</v>
      </c>
    </row>
    <row r="163" s="2" customFormat="1">
      <c r="A163" s="41"/>
      <c r="B163" s="42"/>
      <c r="C163" s="43"/>
      <c r="D163" s="230" t="s">
        <v>358</v>
      </c>
      <c r="E163" s="43"/>
      <c r="F163" s="294" t="s">
        <v>654</v>
      </c>
      <c r="G163" s="43"/>
      <c r="H163" s="43"/>
      <c r="I163" s="232"/>
      <c r="J163" s="43"/>
      <c r="K163" s="43"/>
      <c r="L163" s="47"/>
      <c r="M163" s="233"/>
      <c r="N163" s="234"/>
      <c r="O163" s="87"/>
      <c r="P163" s="87"/>
      <c r="Q163" s="87"/>
      <c r="R163" s="87"/>
      <c r="S163" s="87"/>
      <c r="T163" s="88"/>
      <c r="U163" s="41"/>
      <c r="V163" s="41"/>
      <c r="W163" s="41"/>
      <c r="X163" s="41"/>
      <c r="Y163" s="41"/>
      <c r="Z163" s="41"/>
      <c r="AA163" s="41"/>
      <c r="AB163" s="41"/>
      <c r="AC163" s="41"/>
      <c r="AD163" s="41"/>
      <c r="AE163" s="41"/>
      <c r="AT163" s="20" t="s">
        <v>358</v>
      </c>
      <c r="AU163" s="20" t="s">
        <v>82</v>
      </c>
    </row>
    <row r="164" s="2" customFormat="1" ht="49.05" customHeight="1">
      <c r="A164" s="41"/>
      <c r="B164" s="42"/>
      <c r="C164" s="216" t="s">
        <v>436</v>
      </c>
      <c r="D164" s="216" t="s">
        <v>130</v>
      </c>
      <c r="E164" s="217" t="s">
        <v>655</v>
      </c>
      <c r="F164" s="218" t="s">
        <v>656</v>
      </c>
      <c r="G164" s="219" t="s">
        <v>649</v>
      </c>
      <c r="H164" s="220">
        <v>1</v>
      </c>
      <c r="I164" s="221"/>
      <c r="J164" s="222">
        <f>ROUND(I164*H164,2)</f>
        <v>0</v>
      </c>
      <c r="K164" s="223"/>
      <c r="L164" s="47"/>
      <c r="M164" s="224" t="s">
        <v>19</v>
      </c>
      <c r="N164" s="225" t="s">
        <v>43</v>
      </c>
      <c r="O164" s="87"/>
      <c r="P164" s="226">
        <f>O164*H164</f>
        <v>0</v>
      </c>
      <c r="Q164" s="226">
        <v>0</v>
      </c>
      <c r="R164" s="226">
        <f>Q164*H164</f>
        <v>0</v>
      </c>
      <c r="S164" s="226">
        <v>0</v>
      </c>
      <c r="T164" s="227">
        <f>S164*H164</f>
        <v>0</v>
      </c>
      <c r="U164" s="41"/>
      <c r="V164" s="41"/>
      <c r="W164" s="41"/>
      <c r="X164" s="41"/>
      <c r="Y164" s="41"/>
      <c r="Z164" s="41"/>
      <c r="AA164" s="41"/>
      <c r="AB164" s="41"/>
      <c r="AC164" s="41"/>
      <c r="AD164" s="41"/>
      <c r="AE164" s="41"/>
      <c r="AR164" s="228" t="s">
        <v>337</v>
      </c>
      <c r="AT164" s="228" t="s">
        <v>130</v>
      </c>
      <c r="AU164" s="228" t="s">
        <v>82</v>
      </c>
      <c r="AY164" s="20" t="s">
        <v>128</v>
      </c>
      <c r="BE164" s="229">
        <f>IF(N164="základní",J164,0)</f>
        <v>0</v>
      </c>
      <c r="BF164" s="229">
        <f>IF(N164="snížená",J164,0)</f>
        <v>0</v>
      </c>
      <c r="BG164" s="229">
        <f>IF(N164="zákl. přenesená",J164,0)</f>
        <v>0</v>
      </c>
      <c r="BH164" s="229">
        <f>IF(N164="sníž. přenesená",J164,0)</f>
        <v>0</v>
      </c>
      <c r="BI164" s="229">
        <f>IF(N164="nulová",J164,0)</f>
        <v>0</v>
      </c>
      <c r="BJ164" s="20" t="s">
        <v>80</v>
      </c>
      <c r="BK164" s="229">
        <f>ROUND(I164*H164,2)</f>
        <v>0</v>
      </c>
      <c r="BL164" s="20" t="s">
        <v>337</v>
      </c>
      <c r="BM164" s="228" t="s">
        <v>657</v>
      </c>
    </row>
    <row r="165" s="2" customFormat="1">
      <c r="A165" s="41"/>
      <c r="B165" s="42"/>
      <c r="C165" s="43"/>
      <c r="D165" s="230" t="s">
        <v>136</v>
      </c>
      <c r="E165" s="43"/>
      <c r="F165" s="231" t="s">
        <v>656</v>
      </c>
      <c r="G165" s="43"/>
      <c r="H165" s="43"/>
      <c r="I165" s="232"/>
      <c r="J165" s="43"/>
      <c r="K165" s="43"/>
      <c r="L165" s="47"/>
      <c r="M165" s="233"/>
      <c r="N165" s="234"/>
      <c r="O165" s="87"/>
      <c r="P165" s="87"/>
      <c r="Q165" s="87"/>
      <c r="R165" s="87"/>
      <c r="S165" s="87"/>
      <c r="T165" s="88"/>
      <c r="U165" s="41"/>
      <c r="V165" s="41"/>
      <c r="W165" s="41"/>
      <c r="X165" s="41"/>
      <c r="Y165" s="41"/>
      <c r="Z165" s="41"/>
      <c r="AA165" s="41"/>
      <c r="AB165" s="41"/>
      <c r="AC165" s="41"/>
      <c r="AD165" s="41"/>
      <c r="AE165" s="41"/>
      <c r="AT165" s="20" t="s">
        <v>136</v>
      </c>
      <c r="AU165" s="20" t="s">
        <v>82</v>
      </c>
    </row>
    <row r="166" s="2" customFormat="1" ht="16.5" customHeight="1">
      <c r="A166" s="41"/>
      <c r="B166" s="42"/>
      <c r="C166" s="216" t="s">
        <v>446</v>
      </c>
      <c r="D166" s="216" t="s">
        <v>130</v>
      </c>
      <c r="E166" s="217" t="s">
        <v>658</v>
      </c>
      <c r="F166" s="218" t="s">
        <v>659</v>
      </c>
      <c r="G166" s="219" t="s">
        <v>169</v>
      </c>
      <c r="H166" s="220">
        <v>48</v>
      </c>
      <c r="I166" s="221"/>
      <c r="J166" s="222">
        <f>ROUND(I166*H166,2)</f>
        <v>0</v>
      </c>
      <c r="K166" s="223"/>
      <c r="L166" s="47"/>
      <c r="M166" s="224" t="s">
        <v>19</v>
      </c>
      <c r="N166" s="225" t="s">
        <v>43</v>
      </c>
      <c r="O166" s="87"/>
      <c r="P166" s="226">
        <f>O166*H166</f>
        <v>0</v>
      </c>
      <c r="Q166" s="226">
        <v>0</v>
      </c>
      <c r="R166" s="226">
        <f>Q166*H166</f>
        <v>0</v>
      </c>
      <c r="S166" s="226">
        <v>0</v>
      </c>
      <c r="T166" s="227">
        <f>S166*H166</f>
        <v>0</v>
      </c>
      <c r="U166" s="41"/>
      <c r="V166" s="41"/>
      <c r="W166" s="41"/>
      <c r="X166" s="41"/>
      <c r="Y166" s="41"/>
      <c r="Z166" s="41"/>
      <c r="AA166" s="41"/>
      <c r="AB166" s="41"/>
      <c r="AC166" s="41"/>
      <c r="AD166" s="41"/>
      <c r="AE166" s="41"/>
      <c r="AR166" s="228" t="s">
        <v>337</v>
      </c>
      <c r="AT166" s="228" t="s">
        <v>130</v>
      </c>
      <c r="AU166" s="228" t="s">
        <v>82</v>
      </c>
      <c r="AY166" s="20" t="s">
        <v>128</v>
      </c>
      <c r="BE166" s="229">
        <f>IF(N166="základní",J166,0)</f>
        <v>0</v>
      </c>
      <c r="BF166" s="229">
        <f>IF(N166="snížená",J166,0)</f>
        <v>0</v>
      </c>
      <c r="BG166" s="229">
        <f>IF(N166="zákl. přenesená",J166,0)</f>
        <v>0</v>
      </c>
      <c r="BH166" s="229">
        <f>IF(N166="sníž. přenesená",J166,0)</f>
        <v>0</v>
      </c>
      <c r="BI166" s="229">
        <f>IF(N166="nulová",J166,0)</f>
        <v>0</v>
      </c>
      <c r="BJ166" s="20" t="s">
        <v>80</v>
      </c>
      <c r="BK166" s="229">
        <f>ROUND(I166*H166,2)</f>
        <v>0</v>
      </c>
      <c r="BL166" s="20" t="s">
        <v>337</v>
      </c>
      <c r="BM166" s="228" t="s">
        <v>660</v>
      </c>
    </row>
    <row r="167" s="2" customFormat="1">
      <c r="A167" s="41"/>
      <c r="B167" s="42"/>
      <c r="C167" s="43"/>
      <c r="D167" s="230" t="s">
        <v>136</v>
      </c>
      <c r="E167" s="43"/>
      <c r="F167" s="231" t="s">
        <v>659</v>
      </c>
      <c r="G167" s="43"/>
      <c r="H167" s="43"/>
      <c r="I167" s="232"/>
      <c r="J167" s="43"/>
      <c r="K167" s="43"/>
      <c r="L167" s="47"/>
      <c r="M167" s="233"/>
      <c r="N167" s="234"/>
      <c r="O167" s="87"/>
      <c r="P167" s="87"/>
      <c r="Q167" s="87"/>
      <c r="R167" s="87"/>
      <c r="S167" s="87"/>
      <c r="T167" s="88"/>
      <c r="U167" s="41"/>
      <c r="V167" s="41"/>
      <c r="W167" s="41"/>
      <c r="X167" s="41"/>
      <c r="Y167" s="41"/>
      <c r="Z167" s="41"/>
      <c r="AA167" s="41"/>
      <c r="AB167" s="41"/>
      <c r="AC167" s="41"/>
      <c r="AD167" s="41"/>
      <c r="AE167" s="41"/>
      <c r="AT167" s="20" t="s">
        <v>136</v>
      </c>
      <c r="AU167" s="20" t="s">
        <v>82</v>
      </c>
    </row>
    <row r="168" s="2" customFormat="1" ht="16.5" customHeight="1">
      <c r="A168" s="41"/>
      <c r="B168" s="42"/>
      <c r="C168" s="216" t="s">
        <v>452</v>
      </c>
      <c r="D168" s="216" t="s">
        <v>130</v>
      </c>
      <c r="E168" s="217" t="s">
        <v>661</v>
      </c>
      <c r="F168" s="218" t="s">
        <v>662</v>
      </c>
      <c r="G168" s="219" t="s">
        <v>169</v>
      </c>
      <c r="H168" s="220">
        <v>24</v>
      </c>
      <c r="I168" s="221"/>
      <c r="J168" s="222">
        <f>ROUND(I168*H168,2)</f>
        <v>0</v>
      </c>
      <c r="K168" s="223"/>
      <c r="L168" s="47"/>
      <c r="M168" s="224" t="s">
        <v>19</v>
      </c>
      <c r="N168" s="225" t="s">
        <v>43</v>
      </c>
      <c r="O168" s="87"/>
      <c r="P168" s="226">
        <f>O168*H168</f>
        <v>0</v>
      </c>
      <c r="Q168" s="226">
        <v>0</v>
      </c>
      <c r="R168" s="226">
        <f>Q168*H168</f>
        <v>0</v>
      </c>
      <c r="S168" s="226">
        <v>0</v>
      </c>
      <c r="T168" s="227">
        <f>S168*H168</f>
        <v>0</v>
      </c>
      <c r="U168" s="41"/>
      <c r="V168" s="41"/>
      <c r="W168" s="41"/>
      <c r="X168" s="41"/>
      <c r="Y168" s="41"/>
      <c r="Z168" s="41"/>
      <c r="AA168" s="41"/>
      <c r="AB168" s="41"/>
      <c r="AC168" s="41"/>
      <c r="AD168" s="41"/>
      <c r="AE168" s="41"/>
      <c r="AR168" s="228" t="s">
        <v>337</v>
      </c>
      <c r="AT168" s="228" t="s">
        <v>130</v>
      </c>
      <c r="AU168" s="228" t="s">
        <v>82</v>
      </c>
      <c r="AY168" s="20" t="s">
        <v>128</v>
      </c>
      <c r="BE168" s="229">
        <f>IF(N168="základní",J168,0)</f>
        <v>0</v>
      </c>
      <c r="BF168" s="229">
        <f>IF(N168="snížená",J168,0)</f>
        <v>0</v>
      </c>
      <c r="BG168" s="229">
        <f>IF(N168="zákl. přenesená",J168,0)</f>
        <v>0</v>
      </c>
      <c r="BH168" s="229">
        <f>IF(N168="sníž. přenesená",J168,0)</f>
        <v>0</v>
      </c>
      <c r="BI168" s="229">
        <f>IF(N168="nulová",J168,0)</f>
        <v>0</v>
      </c>
      <c r="BJ168" s="20" t="s">
        <v>80</v>
      </c>
      <c r="BK168" s="229">
        <f>ROUND(I168*H168,2)</f>
        <v>0</v>
      </c>
      <c r="BL168" s="20" t="s">
        <v>337</v>
      </c>
      <c r="BM168" s="228" t="s">
        <v>663</v>
      </c>
    </row>
    <row r="169" s="2" customFormat="1">
      <c r="A169" s="41"/>
      <c r="B169" s="42"/>
      <c r="C169" s="43"/>
      <c r="D169" s="230" t="s">
        <v>136</v>
      </c>
      <c r="E169" s="43"/>
      <c r="F169" s="231" t="s">
        <v>662</v>
      </c>
      <c r="G169" s="43"/>
      <c r="H169" s="43"/>
      <c r="I169" s="232"/>
      <c r="J169" s="43"/>
      <c r="K169" s="43"/>
      <c r="L169" s="47"/>
      <c r="M169" s="233"/>
      <c r="N169" s="234"/>
      <c r="O169" s="87"/>
      <c r="P169" s="87"/>
      <c r="Q169" s="87"/>
      <c r="R169" s="87"/>
      <c r="S169" s="87"/>
      <c r="T169" s="88"/>
      <c r="U169" s="41"/>
      <c r="V169" s="41"/>
      <c r="W169" s="41"/>
      <c r="X169" s="41"/>
      <c r="Y169" s="41"/>
      <c r="Z169" s="41"/>
      <c r="AA169" s="41"/>
      <c r="AB169" s="41"/>
      <c r="AC169" s="41"/>
      <c r="AD169" s="41"/>
      <c r="AE169" s="41"/>
      <c r="AT169" s="20" t="s">
        <v>136</v>
      </c>
      <c r="AU169" s="20" t="s">
        <v>82</v>
      </c>
    </row>
    <row r="170" s="2" customFormat="1" ht="16.5" customHeight="1">
      <c r="A170" s="41"/>
      <c r="B170" s="42"/>
      <c r="C170" s="216" t="s">
        <v>457</v>
      </c>
      <c r="D170" s="216" t="s">
        <v>130</v>
      </c>
      <c r="E170" s="217" t="s">
        <v>664</v>
      </c>
      <c r="F170" s="218" t="s">
        <v>665</v>
      </c>
      <c r="G170" s="219" t="s">
        <v>169</v>
      </c>
      <c r="H170" s="220">
        <v>8</v>
      </c>
      <c r="I170" s="221"/>
      <c r="J170" s="222">
        <f>ROUND(I170*H170,2)</f>
        <v>0</v>
      </c>
      <c r="K170" s="223"/>
      <c r="L170" s="47"/>
      <c r="M170" s="224" t="s">
        <v>19</v>
      </c>
      <c r="N170" s="225" t="s">
        <v>43</v>
      </c>
      <c r="O170" s="87"/>
      <c r="P170" s="226">
        <f>O170*H170</f>
        <v>0</v>
      </c>
      <c r="Q170" s="226">
        <v>0</v>
      </c>
      <c r="R170" s="226">
        <f>Q170*H170</f>
        <v>0</v>
      </c>
      <c r="S170" s="226">
        <v>0</v>
      </c>
      <c r="T170" s="227">
        <f>S170*H170</f>
        <v>0</v>
      </c>
      <c r="U170" s="41"/>
      <c r="V170" s="41"/>
      <c r="W170" s="41"/>
      <c r="X170" s="41"/>
      <c r="Y170" s="41"/>
      <c r="Z170" s="41"/>
      <c r="AA170" s="41"/>
      <c r="AB170" s="41"/>
      <c r="AC170" s="41"/>
      <c r="AD170" s="41"/>
      <c r="AE170" s="41"/>
      <c r="AR170" s="228" t="s">
        <v>337</v>
      </c>
      <c r="AT170" s="228" t="s">
        <v>130</v>
      </c>
      <c r="AU170" s="228" t="s">
        <v>82</v>
      </c>
      <c r="AY170" s="20" t="s">
        <v>128</v>
      </c>
      <c r="BE170" s="229">
        <f>IF(N170="základní",J170,0)</f>
        <v>0</v>
      </c>
      <c r="BF170" s="229">
        <f>IF(N170="snížená",J170,0)</f>
        <v>0</v>
      </c>
      <c r="BG170" s="229">
        <f>IF(N170="zákl. přenesená",J170,0)</f>
        <v>0</v>
      </c>
      <c r="BH170" s="229">
        <f>IF(N170="sníž. přenesená",J170,0)</f>
        <v>0</v>
      </c>
      <c r="BI170" s="229">
        <f>IF(N170="nulová",J170,0)</f>
        <v>0</v>
      </c>
      <c r="BJ170" s="20" t="s">
        <v>80</v>
      </c>
      <c r="BK170" s="229">
        <f>ROUND(I170*H170,2)</f>
        <v>0</v>
      </c>
      <c r="BL170" s="20" t="s">
        <v>337</v>
      </c>
      <c r="BM170" s="228" t="s">
        <v>666</v>
      </c>
    </row>
    <row r="171" s="2" customFormat="1">
      <c r="A171" s="41"/>
      <c r="B171" s="42"/>
      <c r="C171" s="43"/>
      <c r="D171" s="230" t="s">
        <v>136</v>
      </c>
      <c r="E171" s="43"/>
      <c r="F171" s="231" t="s">
        <v>665</v>
      </c>
      <c r="G171" s="43"/>
      <c r="H171" s="43"/>
      <c r="I171" s="232"/>
      <c r="J171" s="43"/>
      <c r="K171" s="43"/>
      <c r="L171" s="47"/>
      <c r="M171" s="233"/>
      <c r="N171" s="234"/>
      <c r="O171" s="87"/>
      <c r="P171" s="87"/>
      <c r="Q171" s="87"/>
      <c r="R171" s="87"/>
      <c r="S171" s="87"/>
      <c r="T171" s="88"/>
      <c r="U171" s="41"/>
      <c r="V171" s="41"/>
      <c r="W171" s="41"/>
      <c r="X171" s="41"/>
      <c r="Y171" s="41"/>
      <c r="Z171" s="41"/>
      <c r="AA171" s="41"/>
      <c r="AB171" s="41"/>
      <c r="AC171" s="41"/>
      <c r="AD171" s="41"/>
      <c r="AE171" s="41"/>
      <c r="AT171" s="20" t="s">
        <v>136</v>
      </c>
      <c r="AU171" s="20" t="s">
        <v>82</v>
      </c>
    </row>
    <row r="172" s="2" customFormat="1" ht="16.5" customHeight="1">
      <c r="A172" s="41"/>
      <c r="B172" s="42"/>
      <c r="C172" s="216" t="s">
        <v>464</v>
      </c>
      <c r="D172" s="216" t="s">
        <v>130</v>
      </c>
      <c r="E172" s="217" t="s">
        <v>667</v>
      </c>
      <c r="F172" s="218" t="s">
        <v>668</v>
      </c>
      <c r="G172" s="219" t="s">
        <v>152</v>
      </c>
      <c r="H172" s="220">
        <v>215</v>
      </c>
      <c r="I172" s="221"/>
      <c r="J172" s="222">
        <f>ROUND(I172*H172,2)</f>
        <v>0</v>
      </c>
      <c r="K172" s="223"/>
      <c r="L172" s="47"/>
      <c r="M172" s="224" t="s">
        <v>19</v>
      </c>
      <c r="N172" s="225" t="s">
        <v>43</v>
      </c>
      <c r="O172" s="87"/>
      <c r="P172" s="226">
        <f>O172*H172</f>
        <v>0</v>
      </c>
      <c r="Q172" s="226">
        <v>0</v>
      </c>
      <c r="R172" s="226">
        <f>Q172*H172</f>
        <v>0</v>
      </c>
      <c r="S172" s="226">
        <v>0</v>
      </c>
      <c r="T172" s="227">
        <f>S172*H172</f>
        <v>0</v>
      </c>
      <c r="U172" s="41"/>
      <c r="V172" s="41"/>
      <c r="W172" s="41"/>
      <c r="X172" s="41"/>
      <c r="Y172" s="41"/>
      <c r="Z172" s="41"/>
      <c r="AA172" s="41"/>
      <c r="AB172" s="41"/>
      <c r="AC172" s="41"/>
      <c r="AD172" s="41"/>
      <c r="AE172" s="41"/>
      <c r="AR172" s="228" t="s">
        <v>337</v>
      </c>
      <c r="AT172" s="228" t="s">
        <v>130</v>
      </c>
      <c r="AU172" s="228" t="s">
        <v>82</v>
      </c>
      <c r="AY172" s="20" t="s">
        <v>128</v>
      </c>
      <c r="BE172" s="229">
        <f>IF(N172="základní",J172,0)</f>
        <v>0</v>
      </c>
      <c r="BF172" s="229">
        <f>IF(N172="snížená",J172,0)</f>
        <v>0</v>
      </c>
      <c r="BG172" s="229">
        <f>IF(N172="zákl. přenesená",J172,0)</f>
        <v>0</v>
      </c>
      <c r="BH172" s="229">
        <f>IF(N172="sníž. přenesená",J172,0)</f>
        <v>0</v>
      </c>
      <c r="BI172" s="229">
        <f>IF(N172="nulová",J172,0)</f>
        <v>0</v>
      </c>
      <c r="BJ172" s="20" t="s">
        <v>80</v>
      </c>
      <c r="BK172" s="229">
        <f>ROUND(I172*H172,2)</f>
        <v>0</v>
      </c>
      <c r="BL172" s="20" t="s">
        <v>337</v>
      </c>
      <c r="BM172" s="228" t="s">
        <v>669</v>
      </c>
    </row>
    <row r="173" s="2" customFormat="1">
      <c r="A173" s="41"/>
      <c r="B173" s="42"/>
      <c r="C173" s="43"/>
      <c r="D173" s="230" t="s">
        <v>136</v>
      </c>
      <c r="E173" s="43"/>
      <c r="F173" s="231" t="s">
        <v>668</v>
      </c>
      <c r="G173" s="43"/>
      <c r="H173" s="43"/>
      <c r="I173" s="232"/>
      <c r="J173" s="43"/>
      <c r="K173" s="43"/>
      <c r="L173" s="47"/>
      <c r="M173" s="233"/>
      <c r="N173" s="234"/>
      <c r="O173" s="87"/>
      <c r="P173" s="87"/>
      <c r="Q173" s="87"/>
      <c r="R173" s="87"/>
      <c r="S173" s="87"/>
      <c r="T173" s="88"/>
      <c r="U173" s="41"/>
      <c r="V173" s="41"/>
      <c r="W173" s="41"/>
      <c r="X173" s="41"/>
      <c r="Y173" s="41"/>
      <c r="Z173" s="41"/>
      <c r="AA173" s="41"/>
      <c r="AB173" s="41"/>
      <c r="AC173" s="41"/>
      <c r="AD173" s="41"/>
      <c r="AE173" s="41"/>
      <c r="AT173" s="20" t="s">
        <v>136</v>
      </c>
      <c r="AU173" s="20" t="s">
        <v>82</v>
      </c>
    </row>
    <row r="174" s="2" customFormat="1" ht="16.5" customHeight="1">
      <c r="A174" s="41"/>
      <c r="B174" s="42"/>
      <c r="C174" s="216" t="s">
        <v>469</v>
      </c>
      <c r="D174" s="216" t="s">
        <v>130</v>
      </c>
      <c r="E174" s="217" t="s">
        <v>670</v>
      </c>
      <c r="F174" s="218" t="s">
        <v>671</v>
      </c>
      <c r="G174" s="219" t="s">
        <v>152</v>
      </c>
      <c r="H174" s="220">
        <v>319</v>
      </c>
      <c r="I174" s="221"/>
      <c r="J174" s="222">
        <f>ROUND(I174*H174,2)</f>
        <v>0</v>
      </c>
      <c r="K174" s="223"/>
      <c r="L174" s="47"/>
      <c r="M174" s="224" t="s">
        <v>19</v>
      </c>
      <c r="N174" s="225" t="s">
        <v>43</v>
      </c>
      <c r="O174" s="87"/>
      <c r="P174" s="226">
        <f>O174*H174</f>
        <v>0</v>
      </c>
      <c r="Q174" s="226">
        <v>0</v>
      </c>
      <c r="R174" s="226">
        <f>Q174*H174</f>
        <v>0</v>
      </c>
      <c r="S174" s="226">
        <v>0</v>
      </c>
      <c r="T174" s="227">
        <f>S174*H174</f>
        <v>0</v>
      </c>
      <c r="U174" s="41"/>
      <c r="V174" s="41"/>
      <c r="W174" s="41"/>
      <c r="X174" s="41"/>
      <c r="Y174" s="41"/>
      <c r="Z174" s="41"/>
      <c r="AA174" s="41"/>
      <c r="AB174" s="41"/>
      <c r="AC174" s="41"/>
      <c r="AD174" s="41"/>
      <c r="AE174" s="41"/>
      <c r="AR174" s="228" t="s">
        <v>337</v>
      </c>
      <c r="AT174" s="228" t="s">
        <v>130</v>
      </c>
      <c r="AU174" s="228" t="s">
        <v>82</v>
      </c>
      <c r="AY174" s="20" t="s">
        <v>128</v>
      </c>
      <c r="BE174" s="229">
        <f>IF(N174="základní",J174,0)</f>
        <v>0</v>
      </c>
      <c r="BF174" s="229">
        <f>IF(N174="snížená",J174,0)</f>
        <v>0</v>
      </c>
      <c r="BG174" s="229">
        <f>IF(N174="zákl. přenesená",J174,0)</f>
        <v>0</v>
      </c>
      <c r="BH174" s="229">
        <f>IF(N174="sníž. přenesená",J174,0)</f>
        <v>0</v>
      </c>
      <c r="BI174" s="229">
        <f>IF(N174="nulová",J174,0)</f>
        <v>0</v>
      </c>
      <c r="BJ174" s="20" t="s">
        <v>80</v>
      </c>
      <c r="BK174" s="229">
        <f>ROUND(I174*H174,2)</f>
        <v>0</v>
      </c>
      <c r="BL174" s="20" t="s">
        <v>337</v>
      </c>
      <c r="BM174" s="228" t="s">
        <v>672</v>
      </c>
    </row>
    <row r="175" s="2" customFormat="1">
      <c r="A175" s="41"/>
      <c r="B175" s="42"/>
      <c r="C175" s="43"/>
      <c r="D175" s="230" t="s">
        <v>136</v>
      </c>
      <c r="E175" s="43"/>
      <c r="F175" s="231" t="s">
        <v>671</v>
      </c>
      <c r="G175" s="43"/>
      <c r="H175" s="43"/>
      <c r="I175" s="232"/>
      <c r="J175" s="43"/>
      <c r="K175" s="43"/>
      <c r="L175" s="47"/>
      <c r="M175" s="233"/>
      <c r="N175" s="234"/>
      <c r="O175" s="87"/>
      <c r="P175" s="87"/>
      <c r="Q175" s="87"/>
      <c r="R175" s="87"/>
      <c r="S175" s="87"/>
      <c r="T175" s="88"/>
      <c r="U175" s="41"/>
      <c r="V175" s="41"/>
      <c r="W175" s="41"/>
      <c r="X175" s="41"/>
      <c r="Y175" s="41"/>
      <c r="Z175" s="41"/>
      <c r="AA175" s="41"/>
      <c r="AB175" s="41"/>
      <c r="AC175" s="41"/>
      <c r="AD175" s="41"/>
      <c r="AE175" s="41"/>
      <c r="AT175" s="20" t="s">
        <v>136</v>
      </c>
      <c r="AU175" s="20" t="s">
        <v>82</v>
      </c>
    </row>
    <row r="176" s="2" customFormat="1" ht="16.5" customHeight="1">
      <c r="A176" s="41"/>
      <c r="B176" s="42"/>
      <c r="C176" s="216" t="s">
        <v>475</v>
      </c>
      <c r="D176" s="216" t="s">
        <v>130</v>
      </c>
      <c r="E176" s="217" t="s">
        <v>673</v>
      </c>
      <c r="F176" s="218" t="s">
        <v>674</v>
      </c>
      <c r="G176" s="219" t="s">
        <v>152</v>
      </c>
      <c r="H176" s="220">
        <v>20</v>
      </c>
      <c r="I176" s="221"/>
      <c r="J176" s="222">
        <f>ROUND(I176*H176,2)</f>
        <v>0</v>
      </c>
      <c r="K176" s="223"/>
      <c r="L176" s="47"/>
      <c r="M176" s="224" t="s">
        <v>19</v>
      </c>
      <c r="N176" s="225" t="s">
        <v>43</v>
      </c>
      <c r="O176" s="87"/>
      <c r="P176" s="226">
        <f>O176*H176</f>
        <v>0</v>
      </c>
      <c r="Q176" s="226">
        <v>0</v>
      </c>
      <c r="R176" s="226">
        <f>Q176*H176</f>
        <v>0</v>
      </c>
      <c r="S176" s="226">
        <v>0</v>
      </c>
      <c r="T176" s="227">
        <f>S176*H176</f>
        <v>0</v>
      </c>
      <c r="U176" s="41"/>
      <c r="V176" s="41"/>
      <c r="W176" s="41"/>
      <c r="X176" s="41"/>
      <c r="Y176" s="41"/>
      <c r="Z176" s="41"/>
      <c r="AA176" s="41"/>
      <c r="AB176" s="41"/>
      <c r="AC176" s="41"/>
      <c r="AD176" s="41"/>
      <c r="AE176" s="41"/>
      <c r="AR176" s="228" t="s">
        <v>337</v>
      </c>
      <c r="AT176" s="228" t="s">
        <v>130</v>
      </c>
      <c r="AU176" s="228" t="s">
        <v>82</v>
      </c>
      <c r="AY176" s="20" t="s">
        <v>128</v>
      </c>
      <c r="BE176" s="229">
        <f>IF(N176="základní",J176,0)</f>
        <v>0</v>
      </c>
      <c r="BF176" s="229">
        <f>IF(N176="snížená",J176,0)</f>
        <v>0</v>
      </c>
      <c r="BG176" s="229">
        <f>IF(N176="zákl. přenesená",J176,0)</f>
        <v>0</v>
      </c>
      <c r="BH176" s="229">
        <f>IF(N176="sníž. přenesená",J176,0)</f>
        <v>0</v>
      </c>
      <c r="BI176" s="229">
        <f>IF(N176="nulová",J176,0)</f>
        <v>0</v>
      </c>
      <c r="BJ176" s="20" t="s">
        <v>80</v>
      </c>
      <c r="BK176" s="229">
        <f>ROUND(I176*H176,2)</f>
        <v>0</v>
      </c>
      <c r="BL176" s="20" t="s">
        <v>337</v>
      </c>
      <c r="BM176" s="228" t="s">
        <v>675</v>
      </c>
    </row>
    <row r="177" s="2" customFormat="1">
      <c r="A177" s="41"/>
      <c r="B177" s="42"/>
      <c r="C177" s="43"/>
      <c r="D177" s="230" t="s">
        <v>136</v>
      </c>
      <c r="E177" s="43"/>
      <c r="F177" s="231" t="s">
        <v>674</v>
      </c>
      <c r="G177" s="43"/>
      <c r="H177" s="43"/>
      <c r="I177" s="232"/>
      <c r="J177" s="43"/>
      <c r="K177" s="43"/>
      <c r="L177" s="47"/>
      <c r="M177" s="233"/>
      <c r="N177" s="234"/>
      <c r="O177" s="87"/>
      <c r="P177" s="87"/>
      <c r="Q177" s="87"/>
      <c r="R177" s="87"/>
      <c r="S177" s="87"/>
      <c r="T177" s="88"/>
      <c r="U177" s="41"/>
      <c r="V177" s="41"/>
      <c r="W177" s="41"/>
      <c r="X177" s="41"/>
      <c r="Y177" s="41"/>
      <c r="Z177" s="41"/>
      <c r="AA177" s="41"/>
      <c r="AB177" s="41"/>
      <c r="AC177" s="41"/>
      <c r="AD177" s="41"/>
      <c r="AE177" s="41"/>
      <c r="AT177" s="20" t="s">
        <v>136</v>
      </c>
      <c r="AU177" s="20" t="s">
        <v>82</v>
      </c>
    </row>
    <row r="178" s="2" customFormat="1" ht="16.5" customHeight="1">
      <c r="A178" s="41"/>
      <c r="B178" s="42"/>
      <c r="C178" s="216" t="s">
        <v>479</v>
      </c>
      <c r="D178" s="216" t="s">
        <v>130</v>
      </c>
      <c r="E178" s="217" t="s">
        <v>676</v>
      </c>
      <c r="F178" s="218" t="s">
        <v>677</v>
      </c>
      <c r="G178" s="219" t="s">
        <v>152</v>
      </c>
      <c r="H178" s="220">
        <v>104</v>
      </c>
      <c r="I178" s="221"/>
      <c r="J178" s="222">
        <f>ROUND(I178*H178,2)</f>
        <v>0</v>
      </c>
      <c r="K178" s="223"/>
      <c r="L178" s="47"/>
      <c r="M178" s="224" t="s">
        <v>19</v>
      </c>
      <c r="N178" s="225" t="s">
        <v>43</v>
      </c>
      <c r="O178" s="87"/>
      <c r="P178" s="226">
        <f>O178*H178</f>
        <v>0</v>
      </c>
      <c r="Q178" s="226">
        <v>0</v>
      </c>
      <c r="R178" s="226">
        <f>Q178*H178</f>
        <v>0</v>
      </c>
      <c r="S178" s="226">
        <v>0</v>
      </c>
      <c r="T178" s="227">
        <f>S178*H178</f>
        <v>0</v>
      </c>
      <c r="U178" s="41"/>
      <c r="V178" s="41"/>
      <c r="W178" s="41"/>
      <c r="X178" s="41"/>
      <c r="Y178" s="41"/>
      <c r="Z178" s="41"/>
      <c r="AA178" s="41"/>
      <c r="AB178" s="41"/>
      <c r="AC178" s="41"/>
      <c r="AD178" s="41"/>
      <c r="AE178" s="41"/>
      <c r="AR178" s="228" t="s">
        <v>337</v>
      </c>
      <c r="AT178" s="228" t="s">
        <v>130</v>
      </c>
      <c r="AU178" s="228" t="s">
        <v>82</v>
      </c>
      <c r="AY178" s="20" t="s">
        <v>128</v>
      </c>
      <c r="BE178" s="229">
        <f>IF(N178="základní",J178,0)</f>
        <v>0</v>
      </c>
      <c r="BF178" s="229">
        <f>IF(N178="snížená",J178,0)</f>
        <v>0</v>
      </c>
      <c r="BG178" s="229">
        <f>IF(N178="zákl. přenesená",J178,0)</f>
        <v>0</v>
      </c>
      <c r="BH178" s="229">
        <f>IF(N178="sníž. přenesená",J178,0)</f>
        <v>0</v>
      </c>
      <c r="BI178" s="229">
        <f>IF(N178="nulová",J178,0)</f>
        <v>0</v>
      </c>
      <c r="BJ178" s="20" t="s">
        <v>80</v>
      </c>
      <c r="BK178" s="229">
        <f>ROUND(I178*H178,2)</f>
        <v>0</v>
      </c>
      <c r="BL178" s="20" t="s">
        <v>337</v>
      </c>
      <c r="BM178" s="228" t="s">
        <v>678</v>
      </c>
    </row>
    <row r="179" s="2" customFormat="1">
      <c r="A179" s="41"/>
      <c r="B179" s="42"/>
      <c r="C179" s="43"/>
      <c r="D179" s="230" t="s">
        <v>136</v>
      </c>
      <c r="E179" s="43"/>
      <c r="F179" s="231" t="s">
        <v>677</v>
      </c>
      <c r="G179" s="43"/>
      <c r="H179" s="43"/>
      <c r="I179" s="232"/>
      <c r="J179" s="43"/>
      <c r="K179" s="43"/>
      <c r="L179" s="47"/>
      <c r="M179" s="233"/>
      <c r="N179" s="234"/>
      <c r="O179" s="87"/>
      <c r="P179" s="87"/>
      <c r="Q179" s="87"/>
      <c r="R179" s="87"/>
      <c r="S179" s="87"/>
      <c r="T179" s="88"/>
      <c r="U179" s="41"/>
      <c r="V179" s="41"/>
      <c r="W179" s="41"/>
      <c r="X179" s="41"/>
      <c r="Y179" s="41"/>
      <c r="Z179" s="41"/>
      <c r="AA179" s="41"/>
      <c r="AB179" s="41"/>
      <c r="AC179" s="41"/>
      <c r="AD179" s="41"/>
      <c r="AE179" s="41"/>
      <c r="AT179" s="20" t="s">
        <v>136</v>
      </c>
      <c r="AU179" s="20" t="s">
        <v>82</v>
      </c>
    </row>
    <row r="180" s="2" customFormat="1" ht="16.5" customHeight="1">
      <c r="A180" s="41"/>
      <c r="B180" s="42"/>
      <c r="C180" s="216" t="s">
        <v>485</v>
      </c>
      <c r="D180" s="216" t="s">
        <v>130</v>
      </c>
      <c r="E180" s="217" t="s">
        <v>679</v>
      </c>
      <c r="F180" s="218" t="s">
        <v>680</v>
      </c>
      <c r="G180" s="219" t="s">
        <v>169</v>
      </c>
      <c r="H180" s="220">
        <v>1</v>
      </c>
      <c r="I180" s="221"/>
      <c r="J180" s="222">
        <f>ROUND(I180*H180,2)</f>
        <v>0</v>
      </c>
      <c r="K180" s="223"/>
      <c r="L180" s="47"/>
      <c r="M180" s="224" t="s">
        <v>19</v>
      </c>
      <c r="N180" s="225" t="s">
        <v>43</v>
      </c>
      <c r="O180" s="87"/>
      <c r="P180" s="226">
        <f>O180*H180</f>
        <v>0</v>
      </c>
      <c r="Q180" s="226">
        <v>0</v>
      </c>
      <c r="R180" s="226">
        <f>Q180*H180</f>
        <v>0</v>
      </c>
      <c r="S180" s="226">
        <v>0</v>
      </c>
      <c r="T180" s="227">
        <f>S180*H180</f>
        <v>0</v>
      </c>
      <c r="U180" s="41"/>
      <c r="V180" s="41"/>
      <c r="W180" s="41"/>
      <c r="X180" s="41"/>
      <c r="Y180" s="41"/>
      <c r="Z180" s="41"/>
      <c r="AA180" s="41"/>
      <c r="AB180" s="41"/>
      <c r="AC180" s="41"/>
      <c r="AD180" s="41"/>
      <c r="AE180" s="41"/>
      <c r="AR180" s="228" t="s">
        <v>337</v>
      </c>
      <c r="AT180" s="228" t="s">
        <v>130</v>
      </c>
      <c r="AU180" s="228" t="s">
        <v>82</v>
      </c>
      <c r="AY180" s="20" t="s">
        <v>128</v>
      </c>
      <c r="BE180" s="229">
        <f>IF(N180="základní",J180,0)</f>
        <v>0</v>
      </c>
      <c r="BF180" s="229">
        <f>IF(N180="snížená",J180,0)</f>
        <v>0</v>
      </c>
      <c r="BG180" s="229">
        <f>IF(N180="zákl. přenesená",J180,0)</f>
        <v>0</v>
      </c>
      <c r="BH180" s="229">
        <f>IF(N180="sníž. přenesená",J180,0)</f>
        <v>0</v>
      </c>
      <c r="BI180" s="229">
        <f>IF(N180="nulová",J180,0)</f>
        <v>0</v>
      </c>
      <c r="BJ180" s="20" t="s">
        <v>80</v>
      </c>
      <c r="BK180" s="229">
        <f>ROUND(I180*H180,2)</f>
        <v>0</v>
      </c>
      <c r="BL180" s="20" t="s">
        <v>337</v>
      </c>
      <c r="BM180" s="228" t="s">
        <v>681</v>
      </c>
    </row>
    <row r="181" s="2" customFormat="1">
      <c r="A181" s="41"/>
      <c r="B181" s="42"/>
      <c r="C181" s="43"/>
      <c r="D181" s="230" t="s">
        <v>136</v>
      </c>
      <c r="E181" s="43"/>
      <c r="F181" s="231" t="s">
        <v>680</v>
      </c>
      <c r="G181" s="43"/>
      <c r="H181" s="43"/>
      <c r="I181" s="232"/>
      <c r="J181" s="43"/>
      <c r="K181" s="43"/>
      <c r="L181" s="47"/>
      <c r="M181" s="233"/>
      <c r="N181" s="234"/>
      <c r="O181" s="87"/>
      <c r="P181" s="87"/>
      <c r="Q181" s="87"/>
      <c r="R181" s="87"/>
      <c r="S181" s="87"/>
      <c r="T181" s="88"/>
      <c r="U181" s="41"/>
      <c r="V181" s="41"/>
      <c r="W181" s="41"/>
      <c r="X181" s="41"/>
      <c r="Y181" s="41"/>
      <c r="Z181" s="41"/>
      <c r="AA181" s="41"/>
      <c r="AB181" s="41"/>
      <c r="AC181" s="41"/>
      <c r="AD181" s="41"/>
      <c r="AE181" s="41"/>
      <c r="AT181" s="20" t="s">
        <v>136</v>
      </c>
      <c r="AU181" s="20" t="s">
        <v>82</v>
      </c>
    </row>
    <row r="182" s="2" customFormat="1" ht="16.5" customHeight="1">
      <c r="A182" s="41"/>
      <c r="B182" s="42"/>
      <c r="C182" s="216" t="s">
        <v>489</v>
      </c>
      <c r="D182" s="216" t="s">
        <v>130</v>
      </c>
      <c r="E182" s="217" t="s">
        <v>682</v>
      </c>
      <c r="F182" s="218" t="s">
        <v>683</v>
      </c>
      <c r="G182" s="219" t="s">
        <v>169</v>
      </c>
      <c r="H182" s="220">
        <v>2</v>
      </c>
      <c r="I182" s="221"/>
      <c r="J182" s="222">
        <f>ROUND(I182*H182,2)</f>
        <v>0</v>
      </c>
      <c r="K182" s="223"/>
      <c r="L182" s="47"/>
      <c r="M182" s="224" t="s">
        <v>19</v>
      </c>
      <c r="N182" s="225" t="s">
        <v>43</v>
      </c>
      <c r="O182" s="87"/>
      <c r="P182" s="226">
        <f>O182*H182</f>
        <v>0</v>
      </c>
      <c r="Q182" s="226">
        <v>0</v>
      </c>
      <c r="R182" s="226">
        <f>Q182*H182</f>
        <v>0</v>
      </c>
      <c r="S182" s="226">
        <v>0</v>
      </c>
      <c r="T182" s="227">
        <f>S182*H182</f>
        <v>0</v>
      </c>
      <c r="U182" s="41"/>
      <c r="V182" s="41"/>
      <c r="W182" s="41"/>
      <c r="X182" s="41"/>
      <c r="Y182" s="41"/>
      <c r="Z182" s="41"/>
      <c r="AA182" s="41"/>
      <c r="AB182" s="41"/>
      <c r="AC182" s="41"/>
      <c r="AD182" s="41"/>
      <c r="AE182" s="41"/>
      <c r="AR182" s="228" t="s">
        <v>337</v>
      </c>
      <c r="AT182" s="228" t="s">
        <v>130</v>
      </c>
      <c r="AU182" s="228" t="s">
        <v>82</v>
      </c>
      <c r="AY182" s="20" t="s">
        <v>128</v>
      </c>
      <c r="BE182" s="229">
        <f>IF(N182="základní",J182,0)</f>
        <v>0</v>
      </c>
      <c r="BF182" s="229">
        <f>IF(N182="snížená",J182,0)</f>
        <v>0</v>
      </c>
      <c r="BG182" s="229">
        <f>IF(N182="zákl. přenesená",J182,0)</f>
        <v>0</v>
      </c>
      <c r="BH182" s="229">
        <f>IF(N182="sníž. přenesená",J182,0)</f>
        <v>0</v>
      </c>
      <c r="BI182" s="229">
        <f>IF(N182="nulová",J182,0)</f>
        <v>0</v>
      </c>
      <c r="BJ182" s="20" t="s">
        <v>80</v>
      </c>
      <c r="BK182" s="229">
        <f>ROUND(I182*H182,2)</f>
        <v>0</v>
      </c>
      <c r="BL182" s="20" t="s">
        <v>337</v>
      </c>
      <c r="BM182" s="228" t="s">
        <v>684</v>
      </c>
    </row>
    <row r="183" s="2" customFormat="1">
      <c r="A183" s="41"/>
      <c r="B183" s="42"/>
      <c r="C183" s="43"/>
      <c r="D183" s="230" t="s">
        <v>136</v>
      </c>
      <c r="E183" s="43"/>
      <c r="F183" s="231" t="s">
        <v>683</v>
      </c>
      <c r="G183" s="43"/>
      <c r="H183" s="43"/>
      <c r="I183" s="232"/>
      <c r="J183" s="43"/>
      <c r="K183" s="43"/>
      <c r="L183" s="47"/>
      <c r="M183" s="233"/>
      <c r="N183" s="234"/>
      <c r="O183" s="87"/>
      <c r="P183" s="87"/>
      <c r="Q183" s="87"/>
      <c r="R183" s="87"/>
      <c r="S183" s="87"/>
      <c r="T183" s="88"/>
      <c r="U183" s="41"/>
      <c r="V183" s="41"/>
      <c r="W183" s="41"/>
      <c r="X183" s="41"/>
      <c r="Y183" s="41"/>
      <c r="Z183" s="41"/>
      <c r="AA183" s="41"/>
      <c r="AB183" s="41"/>
      <c r="AC183" s="41"/>
      <c r="AD183" s="41"/>
      <c r="AE183" s="41"/>
      <c r="AT183" s="20" t="s">
        <v>136</v>
      </c>
      <c r="AU183" s="20" t="s">
        <v>82</v>
      </c>
    </row>
    <row r="184" s="2" customFormat="1" ht="16.5" customHeight="1">
      <c r="A184" s="41"/>
      <c r="B184" s="42"/>
      <c r="C184" s="216" t="s">
        <v>494</v>
      </c>
      <c r="D184" s="216" t="s">
        <v>130</v>
      </c>
      <c r="E184" s="217" t="s">
        <v>685</v>
      </c>
      <c r="F184" s="218" t="s">
        <v>686</v>
      </c>
      <c r="G184" s="219" t="s">
        <v>169</v>
      </c>
      <c r="H184" s="220">
        <v>4</v>
      </c>
      <c r="I184" s="221"/>
      <c r="J184" s="222">
        <f>ROUND(I184*H184,2)</f>
        <v>0</v>
      </c>
      <c r="K184" s="223"/>
      <c r="L184" s="47"/>
      <c r="M184" s="224" t="s">
        <v>19</v>
      </c>
      <c r="N184" s="225" t="s">
        <v>43</v>
      </c>
      <c r="O184" s="87"/>
      <c r="P184" s="226">
        <f>O184*H184</f>
        <v>0</v>
      </c>
      <c r="Q184" s="226">
        <v>0</v>
      </c>
      <c r="R184" s="226">
        <f>Q184*H184</f>
        <v>0</v>
      </c>
      <c r="S184" s="226">
        <v>0</v>
      </c>
      <c r="T184" s="227">
        <f>S184*H184</f>
        <v>0</v>
      </c>
      <c r="U184" s="41"/>
      <c r="V184" s="41"/>
      <c r="W184" s="41"/>
      <c r="X184" s="41"/>
      <c r="Y184" s="41"/>
      <c r="Z184" s="41"/>
      <c r="AA184" s="41"/>
      <c r="AB184" s="41"/>
      <c r="AC184" s="41"/>
      <c r="AD184" s="41"/>
      <c r="AE184" s="41"/>
      <c r="AR184" s="228" t="s">
        <v>337</v>
      </c>
      <c r="AT184" s="228" t="s">
        <v>130</v>
      </c>
      <c r="AU184" s="228" t="s">
        <v>82</v>
      </c>
      <c r="AY184" s="20" t="s">
        <v>128</v>
      </c>
      <c r="BE184" s="229">
        <f>IF(N184="základní",J184,0)</f>
        <v>0</v>
      </c>
      <c r="BF184" s="229">
        <f>IF(N184="snížená",J184,0)</f>
        <v>0</v>
      </c>
      <c r="BG184" s="229">
        <f>IF(N184="zákl. přenesená",J184,0)</f>
        <v>0</v>
      </c>
      <c r="BH184" s="229">
        <f>IF(N184="sníž. přenesená",J184,0)</f>
        <v>0</v>
      </c>
      <c r="BI184" s="229">
        <f>IF(N184="nulová",J184,0)</f>
        <v>0</v>
      </c>
      <c r="BJ184" s="20" t="s">
        <v>80</v>
      </c>
      <c r="BK184" s="229">
        <f>ROUND(I184*H184,2)</f>
        <v>0</v>
      </c>
      <c r="BL184" s="20" t="s">
        <v>337</v>
      </c>
      <c r="BM184" s="228" t="s">
        <v>687</v>
      </c>
    </row>
    <row r="185" s="2" customFormat="1">
      <c r="A185" s="41"/>
      <c r="B185" s="42"/>
      <c r="C185" s="43"/>
      <c r="D185" s="230" t="s">
        <v>136</v>
      </c>
      <c r="E185" s="43"/>
      <c r="F185" s="231" t="s">
        <v>686</v>
      </c>
      <c r="G185" s="43"/>
      <c r="H185" s="43"/>
      <c r="I185" s="232"/>
      <c r="J185" s="43"/>
      <c r="K185" s="43"/>
      <c r="L185" s="47"/>
      <c r="M185" s="233"/>
      <c r="N185" s="234"/>
      <c r="O185" s="87"/>
      <c r="P185" s="87"/>
      <c r="Q185" s="87"/>
      <c r="R185" s="87"/>
      <c r="S185" s="87"/>
      <c r="T185" s="88"/>
      <c r="U185" s="41"/>
      <c r="V185" s="41"/>
      <c r="W185" s="41"/>
      <c r="X185" s="41"/>
      <c r="Y185" s="41"/>
      <c r="Z185" s="41"/>
      <c r="AA185" s="41"/>
      <c r="AB185" s="41"/>
      <c r="AC185" s="41"/>
      <c r="AD185" s="41"/>
      <c r="AE185" s="41"/>
      <c r="AT185" s="20" t="s">
        <v>136</v>
      </c>
      <c r="AU185" s="20" t="s">
        <v>82</v>
      </c>
    </row>
    <row r="186" s="2" customFormat="1" ht="16.5" customHeight="1">
      <c r="A186" s="41"/>
      <c r="B186" s="42"/>
      <c r="C186" s="216" t="s">
        <v>499</v>
      </c>
      <c r="D186" s="216" t="s">
        <v>130</v>
      </c>
      <c r="E186" s="217" t="s">
        <v>688</v>
      </c>
      <c r="F186" s="218" t="s">
        <v>689</v>
      </c>
      <c r="G186" s="219" t="s">
        <v>152</v>
      </c>
      <c r="H186" s="220">
        <v>5</v>
      </c>
      <c r="I186" s="221"/>
      <c r="J186" s="222">
        <f>ROUND(I186*H186,2)</f>
        <v>0</v>
      </c>
      <c r="K186" s="223"/>
      <c r="L186" s="47"/>
      <c r="M186" s="224" t="s">
        <v>19</v>
      </c>
      <c r="N186" s="225" t="s">
        <v>43</v>
      </c>
      <c r="O186" s="87"/>
      <c r="P186" s="226">
        <f>O186*H186</f>
        <v>0</v>
      </c>
      <c r="Q186" s="226">
        <v>0</v>
      </c>
      <c r="R186" s="226">
        <f>Q186*H186</f>
        <v>0</v>
      </c>
      <c r="S186" s="226">
        <v>0</v>
      </c>
      <c r="T186" s="227">
        <f>S186*H186</f>
        <v>0</v>
      </c>
      <c r="U186" s="41"/>
      <c r="V186" s="41"/>
      <c r="W186" s="41"/>
      <c r="X186" s="41"/>
      <c r="Y186" s="41"/>
      <c r="Z186" s="41"/>
      <c r="AA186" s="41"/>
      <c r="AB186" s="41"/>
      <c r="AC186" s="41"/>
      <c r="AD186" s="41"/>
      <c r="AE186" s="41"/>
      <c r="AR186" s="228" t="s">
        <v>337</v>
      </c>
      <c r="AT186" s="228" t="s">
        <v>130</v>
      </c>
      <c r="AU186" s="228" t="s">
        <v>82</v>
      </c>
      <c r="AY186" s="20" t="s">
        <v>128</v>
      </c>
      <c r="BE186" s="229">
        <f>IF(N186="základní",J186,0)</f>
        <v>0</v>
      </c>
      <c r="BF186" s="229">
        <f>IF(N186="snížená",J186,0)</f>
        <v>0</v>
      </c>
      <c r="BG186" s="229">
        <f>IF(N186="zákl. přenesená",J186,0)</f>
        <v>0</v>
      </c>
      <c r="BH186" s="229">
        <f>IF(N186="sníž. přenesená",J186,0)</f>
        <v>0</v>
      </c>
      <c r="BI186" s="229">
        <f>IF(N186="nulová",J186,0)</f>
        <v>0</v>
      </c>
      <c r="BJ186" s="20" t="s">
        <v>80</v>
      </c>
      <c r="BK186" s="229">
        <f>ROUND(I186*H186,2)</f>
        <v>0</v>
      </c>
      <c r="BL186" s="20" t="s">
        <v>337</v>
      </c>
      <c r="BM186" s="228" t="s">
        <v>690</v>
      </c>
    </row>
    <row r="187" s="2" customFormat="1">
      <c r="A187" s="41"/>
      <c r="B187" s="42"/>
      <c r="C187" s="43"/>
      <c r="D187" s="230" t="s">
        <v>136</v>
      </c>
      <c r="E187" s="43"/>
      <c r="F187" s="231" t="s">
        <v>689</v>
      </c>
      <c r="G187" s="43"/>
      <c r="H187" s="43"/>
      <c r="I187" s="232"/>
      <c r="J187" s="43"/>
      <c r="K187" s="43"/>
      <c r="L187" s="47"/>
      <c r="M187" s="233"/>
      <c r="N187" s="234"/>
      <c r="O187" s="87"/>
      <c r="P187" s="87"/>
      <c r="Q187" s="87"/>
      <c r="R187" s="87"/>
      <c r="S187" s="87"/>
      <c r="T187" s="88"/>
      <c r="U187" s="41"/>
      <c r="V187" s="41"/>
      <c r="W187" s="41"/>
      <c r="X187" s="41"/>
      <c r="Y187" s="41"/>
      <c r="Z187" s="41"/>
      <c r="AA187" s="41"/>
      <c r="AB187" s="41"/>
      <c r="AC187" s="41"/>
      <c r="AD187" s="41"/>
      <c r="AE187" s="41"/>
      <c r="AT187" s="20" t="s">
        <v>136</v>
      </c>
      <c r="AU187" s="20" t="s">
        <v>82</v>
      </c>
    </row>
    <row r="188" s="2" customFormat="1" ht="16.5" customHeight="1">
      <c r="A188" s="41"/>
      <c r="B188" s="42"/>
      <c r="C188" s="216" t="s">
        <v>504</v>
      </c>
      <c r="D188" s="216" t="s">
        <v>130</v>
      </c>
      <c r="E188" s="217" t="s">
        <v>691</v>
      </c>
      <c r="F188" s="218" t="s">
        <v>692</v>
      </c>
      <c r="G188" s="219" t="s">
        <v>169</v>
      </c>
      <c r="H188" s="220">
        <v>2</v>
      </c>
      <c r="I188" s="221"/>
      <c r="J188" s="222">
        <f>ROUND(I188*H188,2)</f>
        <v>0</v>
      </c>
      <c r="K188" s="223"/>
      <c r="L188" s="47"/>
      <c r="M188" s="224" t="s">
        <v>19</v>
      </c>
      <c r="N188" s="225" t="s">
        <v>43</v>
      </c>
      <c r="O188" s="87"/>
      <c r="P188" s="226">
        <f>O188*H188</f>
        <v>0</v>
      </c>
      <c r="Q188" s="226">
        <v>0</v>
      </c>
      <c r="R188" s="226">
        <f>Q188*H188</f>
        <v>0</v>
      </c>
      <c r="S188" s="226">
        <v>0</v>
      </c>
      <c r="T188" s="227">
        <f>S188*H188</f>
        <v>0</v>
      </c>
      <c r="U188" s="41"/>
      <c r="V188" s="41"/>
      <c r="W188" s="41"/>
      <c r="X188" s="41"/>
      <c r="Y188" s="41"/>
      <c r="Z188" s="41"/>
      <c r="AA188" s="41"/>
      <c r="AB188" s="41"/>
      <c r="AC188" s="41"/>
      <c r="AD188" s="41"/>
      <c r="AE188" s="41"/>
      <c r="AR188" s="228" t="s">
        <v>337</v>
      </c>
      <c r="AT188" s="228" t="s">
        <v>130</v>
      </c>
      <c r="AU188" s="228" t="s">
        <v>82</v>
      </c>
      <c r="AY188" s="20" t="s">
        <v>128</v>
      </c>
      <c r="BE188" s="229">
        <f>IF(N188="základní",J188,0)</f>
        <v>0</v>
      </c>
      <c r="BF188" s="229">
        <f>IF(N188="snížená",J188,0)</f>
        <v>0</v>
      </c>
      <c r="BG188" s="229">
        <f>IF(N188="zákl. přenesená",J188,0)</f>
        <v>0</v>
      </c>
      <c r="BH188" s="229">
        <f>IF(N188="sníž. přenesená",J188,0)</f>
        <v>0</v>
      </c>
      <c r="BI188" s="229">
        <f>IF(N188="nulová",J188,0)</f>
        <v>0</v>
      </c>
      <c r="BJ188" s="20" t="s">
        <v>80</v>
      </c>
      <c r="BK188" s="229">
        <f>ROUND(I188*H188,2)</f>
        <v>0</v>
      </c>
      <c r="BL188" s="20" t="s">
        <v>337</v>
      </c>
      <c r="BM188" s="228" t="s">
        <v>693</v>
      </c>
    </row>
    <row r="189" s="2" customFormat="1">
      <c r="A189" s="41"/>
      <c r="B189" s="42"/>
      <c r="C189" s="43"/>
      <c r="D189" s="230" t="s">
        <v>136</v>
      </c>
      <c r="E189" s="43"/>
      <c r="F189" s="231" t="s">
        <v>692</v>
      </c>
      <c r="G189" s="43"/>
      <c r="H189" s="43"/>
      <c r="I189" s="232"/>
      <c r="J189" s="43"/>
      <c r="K189" s="43"/>
      <c r="L189" s="47"/>
      <c r="M189" s="233"/>
      <c r="N189" s="234"/>
      <c r="O189" s="87"/>
      <c r="P189" s="87"/>
      <c r="Q189" s="87"/>
      <c r="R189" s="87"/>
      <c r="S189" s="87"/>
      <c r="T189" s="88"/>
      <c r="U189" s="41"/>
      <c r="V189" s="41"/>
      <c r="W189" s="41"/>
      <c r="X189" s="41"/>
      <c r="Y189" s="41"/>
      <c r="Z189" s="41"/>
      <c r="AA189" s="41"/>
      <c r="AB189" s="41"/>
      <c r="AC189" s="41"/>
      <c r="AD189" s="41"/>
      <c r="AE189" s="41"/>
      <c r="AT189" s="20" t="s">
        <v>136</v>
      </c>
      <c r="AU189" s="20" t="s">
        <v>82</v>
      </c>
    </row>
    <row r="190" s="2" customFormat="1" ht="16.5" customHeight="1">
      <c r="A190" s="41"/>
      <c r="B190" s="42"/>
      <c r="C190" s="216" t="s">
        <v>509</v>
      </c>
      <c r="D190" s="216" t="s">
        <v>130</v>
      </c>
      <c r="E190" s="217" t="s">
        <v>694</v>
      </c>
      <c r="F190" s="218" t="s">
        <v>695</v>
      </c>
      <c r="G190" s="219" t="s">
        <v>169</v>
      </c>
      <c r="H190" s="220">
        <v>8</v>
      </c>
      <c r="I190" s="221"/>
      <c r="J190" s="222">
        <f>ROUND(I190*H190,2)</f>
        <v>0</v>
      </c>
      <c r="K190" s="223"/>
      <c r="L190" s="47"/>
      <c r="M190" s="224" t="s">
        <v>19</v>
      </c>
      <c r="N190" s="225" t="s">
        <v>43</v>
      </c>
      <c r="O190" s="87"/>
      <c r="P190" s="226">
        <f>O190*H190</f>
        <v>0</v>
      </c>
      <c r="Q190" s="226">
        <v>0</v>
      </c>
      <c r="R190" s="226">
        <f>Q190*H190</f>
        <v>0</v>
      </c>
      <c r="S190" s="226">
        <v>0</v>
      </c>
      <c r="T190" s="227">
        <f>S190*H190</f>
        <v>0</v>
      </c>
      <c r="U190" s="41"/>
      <c r="V190" s="41"/>
      <c r="W190" s="41"/>
      <c r="X190" s="41"/>
      <c r="Y190" s="41"/>
      <c r="Z190" s="41"/>
      <c r="AA190" s="41"/>
      <c r="AB190" s="41"/>
      <c r="AC190" s="41"/>
      <c r="AD190" s="41"/>
      <c r="AE190" s="41"/>
      <c r="AR190" s="228" t="s">
        <v>337</v>
      </c>
      <c r="AT190" s="228" t="s">
        <v>130</v>
      </c>
      <c r="AU190" s="228" t="s">
        <v>82</v>
      </c>
      <c r="AY190" s="20" t="s">
        <v>128</v>
      </c>
      <c r="BE190" s="229">
        <f>IF(N190="základní",J190,0)</f>
        <v>0</v>
      </c>
      <c r="BF190" s="229">
        <f>IF(N190="snížená",J190,0)</f>
        <v>0</v>
      </c>
      <c r="BG190" s="229">
        <f>IF(N190="zákl. přenesená",J190,0)</f>
        <v>0</v>
      </c>
      <c r="BH190" s="229">
        <f>IF(N190="sníž. přenesená",J190,0)</f>
        <v>0</v>
      </c>
      <c r="BI190" s="229">
        <f>IF(N190="nulová",J190,0)</f>
        <v>0</v>
      </c>
      <c r="BJ190" s="20" t="s">
        <v>80</v>
      </c>
      <c r="BK190" s="229">
        <f>ROUND(I190*H190,2)</f>
        <v>0</v>
      </c>
      <c r="BL190" s="20" t="s">
        <v>337</v>
      </c>
      <c r="BM190" s="228" t="s">
        <v>696</v>
      </c>
    </row>
    <row r="191" s="2" customFormat="1">
      <c r="A191" s="41"/>
      <c r="B191" s="42"/>
      <c r="C191" s="43"/>
      <c r="D191" s="230" t="s">
        <v>136</v>
      </c>
      <c r="E191" s="43"/>
      <c r="F191" s="231" t="s">
        <v>695</v>
      </c>
      <c r="G191" s="43"/>
      <c r="H191" s="43"/>
      <c r="I191" s="232"/>
      <c r="J191" s="43"/>
      <c r="K191" s="43"/>
      <c r="L191" s="47"/>
      <c r="M191" s="233"/>
      <c r="N191" s="234"/>
      <c r="O191" s="87"/>
      <c r="P191" s="87"/>
      <c r="Q191" s="87"/>
      <c r="R191" s="87"/>
      <c r="S191" s="87"/>
      <c r="T191" s="88"/>
      <c r="U191" s="41"/>
      <c r="V191" s="41"/>
      <c r="W191" s="41"/>
      <c r="X191" s="41"/>
      <c r="Y191" s="41"/>
      <c r="Z191" s="41"/>
      <c r="AA191" s="41"/>
      <c r="AB191" s="41"/>
      <c r="AC191" s="41"/>
      <c r="AD191" s="41"/>
      <c r="AE191" s="41"/>
      <c r="AT191" s="20" t="s">
        <v>136</v>
      </c>
      <c r="AU191" s="20" t="s">
        <v>82</v>
      </c>
    </row>
    <row r="192" s="2" customFormat="1" ht="16.5" customHeight="1">
      <c r="A192" s="41"/>
      <c r="B192" s="42"/>
      <c r="C192" s="216" t="s">
        <v>516</v>
      </c>
      <c r="D192" s="216" t="s">
        <v>130</v>
      </c>
      <c r="E192" s="217" t="s">
        <v>697</v>
      </c>
      <c r="F192" s="218" t="s">
        <v>698</v>
      </c>
      <c r="G192" s="219" t="s">
        <v>169</v>
      </c>
      <c r="H192" s="220">
        <v>2</v>
      </c>
      <c r="I192" s="221"/>
      <c r="J192" s="222">
        <f>ROUND(I192*H192,2)</f>
        <v>0</v>
      </c>
      <c r="K192" s="223"/>
      <c r="L192" s="47"/>
      <c r="M192" s="224" t="s">
        <v>19</v>
      </c>
      <c r="N192" s="225" t="s">
        <v>43</v>
      </c>
      <c r="O192" s="87"/>
      <c r="P192" s="226">
        <f>O192*H192</f>
        <v>0</v>
      </c>
      <c r="Q192" s="226">
        <v>0</v>
      </c>
      <c r="R192" s="226">
        <f>Q192*H192</f>
        <v>0</v>
      </c>
      <c r="S192" s="226">
        <v>0</v>
      </c>
      <c r="T192" s="227">
        <f>S192*H192</f>
        <v>0</v>
      </c>
      <c r="U192" s="41"/>
      <c r="V192" s="41"/>
      <c r="W192" s="41"/>
      <c r="X192" s="41"/>
      <c r="Y192" s="41"/>
      <c r="Z192" s="41"/>
      <c r="AA192" s="41"/>
      <c r="AB192" s="41"/>
      <c r="AC192" s="41"/>
      <c r="AD192" s="41"/>
      <c r="AE192" s="41"/>
      <c r="AR192" s="228" t="s">
        <v>337</v>
      </c>
      <c r="AT192" s="228" t="s">
        <v>130</v>
      </c>
      <c r="AU192" s="228" t="s">
        <v>82</v>
      </c>
      <c r="AY192" s="20" t="s">
        <v>128</v>
      </c>
      <c r="BE192" s="229">
        <f>IF(N192="základní",J192,0)</f>
        <v>0</v>
      </c>
      <c r="BF192" s="229">
        <f>IF(N192="snížená",J192,0)</f>
        <v>0</v>
      </c>
      <c r="BG192" s="229">
        <f>IF(N192="zákl. přenesená",J192,0)</f>
        <v>0</v>
      </c>
      <c r="BH192" s="229">
        <f>IF(N192="sníž. přenesená",J192,0)</f>
        <v>0</v>
      </c>
      <c r="BI192" s="229">
        <f>IF(N192="nulová",J192,0)</f>
        <v>0</v>
      </c>
      <c r="BJ192" s="20" t="s">
        <v>80</v>
      </c>
      <c r="BK192" s="229">
        <f>ROUND(I192*H192,2)</f>
        <v>0</v>
      </c>
      <c r="BL192" s="20" t="s">
        <v>337</v>
      </c>
      <c r="BM192" s="228" t="s">
        <v>699</v>
      </c>
    </row>
    <row r="193" s="2" customFormat="1">
      <c r="A193" s="41"/>
      <c r="B193" s="42"/>
      <c r="C193" s="43"/>
      <c r="D193" s="230" t="s">
        <v>136</v>
      </c>
      <c r="E193" s="43"/>
      <c r="F193" s="231" t="s">
        <v>698</v>
      </c>
      <c r="G193" s="43"/>
      <c r="H193" s="43"/>
      <c r="I193" s="232"/>
      <c r="J193" s="43"/>
      <c r="K193" s="43"/>
      <c r="L193" s="47"/>
      <c r="M193" s="233"/>
      <c r="N193" s="234"/>
      <c r="O193" s="87"/>
      <c r="P193" s="87"/>
      <c r="Q193" s="87"/>
      <c r="R193" s="87"/>
      <c r="S193" s="87"/>
      <c r="T193" s="88"/>
      <c r="U193" s="41"/>
      <c r="V193" s="41"/>
      <c r="W193" s="41"/>
      <c r="X193" s="41"/>
      <c r="Y193" s="41"/>
      <c r="Z193" s="41"/>
      <c r="AA193" s="41"/>
      <c r="AB193" s="41"/>
      <c r="AC193" s="41"/>
      <c r="AD193" s="41"/>
      <c r="AE193" s="41"/>
      <c r="AT193" s="20" t="s">
        <v>136</v>
      </c>
      <c r="AU193" s="20" t="s">
        <v>82</v>
      </c>
    </row>
    <row r="194" s="2" customFormat="1" ht="16.5" customHeight="1">
      <c r="A194" s="41"/>
      <c r="B194" s="42"/>
      <c r="C194" s="216" t="s">
        <v>700</v>
      </c>
      <c r="D194" s="216" t="s">
        <v>130</v>
      </c>
      <c r="E194" s="217" t="s">
        <v>701</v>
      </c>
      <c r="F194" s="218" t="s">
        <v>702</v>
      </c>
      <c r="G194" s="219" t="s">
        <v>169</v>
      </c>
      <c r="H194" s="220">
        <v>2</v>
      </c>
      <c r="I194" s="221"/>
      <c r="J194" s="222">
        <f>ROUND(I194*H194,2)</f>
        <v>0</v>
      </c>
      <c r="K194" s="223"/>
      <c r="L194" s="47"/>
      <c r="M194" s="224" t="s">
        <v>19</v>
      </c>
      <c r="N194" s="225" t="s">
        <v>43</v>
      </c>
      <c r="O194" s="87"/>
      <c r="P194" s="226">
        <f>O194*H194</f>
        <v>0</v>
      </c>
      <c r="Q194" s="226">
        <v>0</v>
      </c>
      <c r="R194" s="226">
        <f>Q194*H194</f>
        <v>0</v>
      </c>
      <c r="S194" s="226">
        <v>0</v>
      </c>
      <c r="T194" s="227">
        <f>S194*H194</f>
        <v>0</v>
      </c>
      <c r="U194" s="41"/>
      <c r="V194" s="41"/>
      <c r="W194" s="41"/>
      <c r="X194" s="41"/>
      <c r="Y194" s="41"/>
      <c r="Z194" s="41"/>
      <c r="AA194" s="41"/>
      <c r="AB194" s="41"/>
      <c r="AC194" s="41"/>
      <c r="AD194" s="41"/>
      <c r="AE194" s="41"/>
      <c r="AR194" s="228" t="s">
        <v>337</v>
      </c>
      <c r="AT194" s="228" t="s">
        <v>130</v>
      </c>
      <c r="AU194" s="228" t="s">
        <v>82</v>
      </c>
      <c r="AY194" s="20" t="s">
        <v>128</v>
      </c>
      <c r="BE194" s="229">
        <f>IF(N194="základní",J194,0)</f>
        <v>0</v>
      </c>
      <c r="BF194" s="229">
        <f>IF(N194="snížená",J194,0)</f>
        <v>0</v>
      </c>
      <c r="BG194" s="229">
        <f>IF(N194="zákl. přenesená",J194,0)</f>
        <v>0</v>
      </c>
      <c r="BH194" s="229">
        <f>IF(N194="sníž. přenesená",J194,0)</f>
        <v>0</v>
      </c>
      <c r="BI194" s="229">
        <f>IF(N194="nulová",J194,0)</f>
        <v>0</v>
      </c>
      <c r="BJ194" s="20" t="s">
        <v>80</v>
      </c>
      <c r="BK194" s="229">
        <f>ROUND(I194*H194,2)</f>
        <v>0</v>
      </c>
      <c r="BL194" s="20" t="s">
        <v>337</v>
      </c>
      <c r="BM194" s="228" t="s">
        <v>703</v>
      </c>
    </row>
    <row r="195" s="2" customFormat="1">
      <c r="A195" s="41"/>
      <c r="B195" s="42"/>
      <c r="C195" s="43"/>
      <c r="D195" s="230" t="s">
        <v>136</v>
      </c>
      <c r="E195" s="43"/>
      <c r="F195" s="231" t="s">
        <v>702</v>
      </c>
      <c r="G195" s="43"/>
      <c r="H195" s="43"/>
      <c r="I195" s="232"/>
      <c r="J195" s="43"/>
      <c r="K195" s="43"/>
      <c r="L195" s="47"/>
      <c r="M195" s="233"/>
      <c r="N195" s="234"/>
      <c r="O195" s="87"/>
      <c r="P195" s="87"/>
      <c r="Q195" s="87"/>
      <c r="R195" s="87"/>
      <c r="S195" s="87"/>
      <c r="T195" s="88"/>
      <c r="U195" s="41"/>
      <c r="V195" s="41"/>
      <c r="W195" s="41"/>
      <c r="X195" s="41"/>
      <c r="Y195" s="41"/>
      <c r="Z195" s="41"/>
      <c r="AA195" s="41"/>
      <c r="AB195" s="41"/>
      <c r="AC195" s="41"/>
      <c r="AD195" s="41"/>
      <c r="AE195" s="41"/>
      <c r="AT195" s="20" t="s">
        <v>136</v>
      </c>
      <c r="AU195" s="20" t="s">
        <v>82</v>
      </c>
    </row>
    <row r="196" s="2" customFormat="1" ht="16.5" customHeight="1">
      <c r="A196" s="41"/>
      <c r="B196" s="42"/>
      <c r="C196" s="216" t="s">
        <v>704</v>
      </c>
      <c r="D196" s="216" t="s">
        <v>130</v>
      </c>
      <c r="E196" s="217" t="s">
        <v>705</v>
      </c>
      <c r="F196" s="218" t="s">
        <v>706</v>
      </c>
      <c r="G196" s="219" t="s">
        <v>169</v>
      </c>
      <c r="H196" s="220">
        <v>5</v>
      </c>
      <c r="I196" s="221"/>
      <c r="J196" s="222">
        <f>ROUND(I196*H196,2)</f>
        <v>0</v>
      </c>
      <c r="K196" s="223"/>
      <c r="L196" s="47"/>
      <c r="M196" s="224" t="s">
        <v>19</v>
      </c>
      <c r="N196" s="225" t="s">
        <v>43</v>
      </c>
      <c r="O196" s="87"/>
      <c r="P196" s="226">
        <f>O196*H196</f>
        <v>0</v>
      </c>
      <c r="Q196" s="226">
        <v>0</v>
      </c>
      <c r="R196" s="226">
        <f>Q196*H196</f>
        <v>0</v>
      </c>
      <c r="S196" s="226">
        <v>0</v>
      </c>
      <c r="T196" s="227">
        <f>S196*H196</f>
        <v>0</v>
      </c>
      <c r="U196" s="41"/>
      <c r="V196" s="41"/>
      <c r="W196" s="41"/>
      <c r="X196" s="41"/>
      <c r="Y196" s="41"/>
      <c r="Z196" s="41"/>
      <c r="AA196" s="41"/>
      <c r="AB196" s="41"/>
      <c r="AC196" s="41"/>
      <c r="AD196" s="41"/>
      <c r="AE196" s="41"/>
      <c r="AR196" s="228" t="s">
        <v>337</v>
      </c>
      <c r="AT196" s="228" t="s">
        <v>130</v>
      </c>
      <c r="AU196" s="228" t="s">
        <v>82</v>
      </c>
      <c r="AY196" s="20" t="s">
        <v>128</v>
      </c>
      <c r="BE196" s="229">
        <f>IF(N196="základní",J196,0)</f>
        <v>0</v>
      </c>
      <c r="BF196" s="229">
        <f>IF(N196="snížená",J196,0)</f>
        <v>0</v>
      </c>
      <c r="BG196" s="229">
        <f>IF(N196="zákl. přenesená",J196,0)</f>
        <v>0</v>
      </c>
      <c r="BH196" s="229">
        <f>IF(N196="sníž. přenesená",J196,0)</f>
        <v>0</v>
      </c>
      <c r="BI196" s="229">
        <f>IF(N196="nulová",J196,0)</f>
        <v>0</v>
      </c>
      <c r="BJ196" s="20" t="s">
        <v>80</v>
      </c>
      <c r="BK196" s="229">
        <f>ROUND(I196*H196,2)</f>
        <v>0</v>
      </c>
      <c r="BL196" s="20" t="s">
        <v>337</v>
      </c>
      <c r="BM196" s="228" t="s">
        <v>707</v>
      </c>
    </row>
    <row r="197" s="2" customFormat="1">
      <c r="A197" s="41"/>
      <c r="B197" s="42"/>
      <c r="C197" s="43"/>
      <c r="D197" s="230" t="s">
        <v>136</v>
      </c>
      <c r="E197" s="43"/>
      <c r="F197" s="231" t="s">
        <v>706</v>
      </c>
      <c r="G197" s="43"/>
      <c r="H197" s="43"/>
      <c r="I197" s="232"/>
      <c r="J197" s="43"/>
      <c r="K197" s="43"/>
      <c r="L197" s="47"/>
      <c r="M197" s="233"/>
      <c r="N197" s="234"/>
      <c r="O197" s="87"/>
      <c r="P197" s="87"/>
      <c r="Q197" s="87"/>
      <c r="R197" s="87"/>
      <c r="S197" s="87"/>
      <c r="T197" s="88"/>
      <c r="U197" s="41"/>
      <c r="V197" s="41"/>
      <c r="W197" s="41"/>
      <c r="X197" s="41"/>
      <c r="Y197" s="41"/>
      <c r="Z197" s="41"/>
      <c r="AA197" s="41"/>
      <c r="AB197" s="41"/>
      <c r="AC197" s="41"/>
      <c r="AD197" s="41"/>
      <c r="AE197" s="41"/>
      <c r="AT197" s="20" t="s">
        <v>136</v>
      </c>
      <c r="AU197" s="20" t="s">
        <v>82</v>
      </c>
    </row>
    <row r="198" s="2" customFormat="1" ht="16.5" customHeight="1">
      <c r="A198" s="41"/>
      <c r="B198" s="42"/>
      <c r="C198" s="216" t="s">
        <v>708</v>
      </c>
      <c r="D198" s="216" t="s">
        <v>130</v>
      </c>
      <c r="E198" s="217" t="s">
        <v>709</v>
      </c>
      <c r="F198" s="218" t="s">
        <v>710</v>
      </c>
      <c r="G198" s="219" t="s">
        <v>711</v>
      </c>
      <c r="H198" s="220">
        <v>1</v>
      </c>
      <c r="I198" s="221"/>
      <c r="J198" s="222">
        <f>ROUND(I198*H198,2)</f>
        <v>0</v>
      </c>
      <c r="K198" s="223"/>
      <c r="L198" s="47"/>
      <c r="M198" s="224" t="s">
        <v>19</v>
      </c>
      <c r="N198" s="225" t="s">
        <v>43</v>
      </c>
      <c r="O198" s="87"/>
      <c r="P198" s="226">
        <f>O198*H198</f>
        <v>0</v>
      </c>
      <c r="Q198" s="226">
        <v>0</v>
      </c>
      <c r="R198" s="226">
        <f>Q198*H198</f>
        <v>0</v>
      </c>
      <c r="S198" s="226">
        <v>0</v>
      </c>
      <c r="T198" s="227">
        <f>S198*H198</f>
        <v>0</v>
      </c>
      <c r="U198" s="41"/>
      <c r="V198" s="41"/>
      <c r="W198" s="41"/>
      <c r="X198" s="41"/>
      <c r="Y198" s="41"/>
      <c r="Z198" s="41"/>
      <c r="AA198" s="41"/>
      <c r="AB198" s="41"/>
      <c r="AC198" s="41"/>
      <c r="AD198" s="41"/>
      <c r="AE198" s="41"/>
      <c r="AR198" s="228" t="s">
        <v>337</v>
      </c>
      <c r="AT198" s="228" t="s">
        <v>130</v>
      </c>
      <c r="AU198" s="228" t="s">
        <v>82</v>
      </c>
      <c r="AY198" s="20" t="s">
        <v>128</v>
      </c>
      <c r="BE198" s="229">
        <f>IF(N198="základní",J198,0)</f>
        <v>0</v>
      </c>
      <c r="BF198" s="229">
        <f>IF(N198="snížená",J198,0)</f>
        <v>0</v>
      </c>
      <c r="BG198" s="229">
        <f>IF(N198="zákl. přenesená",J198,0)</f>
        <v>0</v>
      </c>
      <c r="BH198" s="229">
        <f>IF(N198="sníž. přenesená",J198,0)</f>
        <v>0</v>
      </c>
      <c r="BI198" s="229">
        <f>IF(N198="nulová",J198,0)</f>
        <v>0</v>
      </c>
      <c r="BJ198" s="20" t="s">
        <v>80</v>
      </c>
      <c r="BK198" s="229">
        <f>ROUND(I198*H198,2)</f>
        <v>0</v>
      </c>
      <c r="BL198" s="20" t="s">
        <v>337</v>
      </c>
      <c r="BM198" s="228" t="s">
        <v>712</v>
      </c>
    </row>
    <row r="199" s="2" customFormat="1">
      <c r="A199" s="41"/>
      <c r="B199" s="42"/>
      <c r="C199" s="43"/>
      <c r="D199" s="230" t="s">
        <v>136</v>
      </c>
      <c r="E199" s="43"/>
      <c r="F199" s="231" t="s">
        <v>710</v>
      </c>
      <c r="G199" s="43"/>
      <c r="H199" s="43"/>
      <c r="I199" s="232"/>
      <c r="J199" s="43"/>
      <c r="K199" s="43"/>
      <c r="L199" s="47"/>
      <c r="M199" s="233"/>
      <c r="N199" s="234"/>
      <c r="O199" s="87"/>
      <c r="P199" s="87"/>
      <c r="Q199" s="87"/>
      <c r="R199" s="87"/>
      <c r="S199" s="87"/>
      <c r="T199" s="88"/>
      <c r="U199" s="41"/>
      <c r="V199" s="41"/>
      <c r="W199" s="41"/>
      <c r="X199" s="41"/>
      <c r="Y199" s="41"/>
      <c r="Z199" s="41"/>
      <c r="AA199" s="41"/>
      <c r="AB199" s="41"/>
      <c r="AC199" s="41"/>
      <c r="AD199" s="41"/>
      <c r="AE199" s="41"/>
      <c r="AT199" s="20" t="s">
        <v>136</v>
      </c>
      <c r="AU199" s="20" t="s">
        <v>82</v>
      </c>
    </row>
    <row r="200" s="2" customFormat="1" ht="24.15" customHeight="1">
      <c r="A200" s="41"/>
      <c r="B200" s="42"/>
      <c r="C200" s="216" t="s">
        <v>713</v>
      </c>
      <c r="D200" s="216" t="s">
        <v>130</v>
      </c>
      <c r="E200" s="217" t="s">
        <v>714</v>
      </c>
      <c r="F200" s="218" t="s">
        <v>715</v>
      </c>
      <c r="G200" s="219" t="s">
        <v>711</v>
      </c>
      <c r="H200" s="220">
        <v>1</v>
      </c>
      <c r="I200" s="221"/>
      <c r="J200" s="222">
        <f>ROUND(I200*H200,2)</f>
        <v>0</v>
      </c>
      <c r="K200" s="223"/>
      <c r="L200" s="47"/>
      <c r="M200" s="224" t="s">
        <v>19</v>
      </c>
      <c r="N200" s="225" t="s">
        <v>43</v>
      </c>
      <c r="O200" s="87"/>
      <c r="P200" s="226">
        <f>O200*H200</f>
        <v>0</v>
      </c>
      <c r="Q200" s="226">
        <v>0</v>
      </c>
      <c r="R200" s="226">
        <f>Q200*H200</f>
        <v>0</v>
      </c>
      <c r="S200" s="226">
        <v>0</v>
      </c>
      <c r="T200" s="227">
        <f>S200*H200</f>
        <v>0</v>
      </c>
      <c r="U200" s="41"/>
      <c r="V200" s="41"/>
      <c r="W200" s="41"/>
      <c r="X200" s="41"/>
      <c r="Y200" s="41"/>
      <c r="Z200" s="41"/>
      <c r="AA200" s="41"/>
      <c r="AB200" s="41"/>
      <c r="AC200" s="41"/>
      <c r="AD200" s="41"/>
      <c r="AE200" s="41"/>
      <c r="AR200" s="228" t="s">
        <v>337</v>
      </c>
      <c r="AT200" s="228" t="s">
        <v>130</v>
      </c>
      <c r="AU200" s="228" t="s">
        <v>82</v>
      </c>
      <c r="AY200" s="20" t="s">
        <v>128</v>
      </c>
      <c r="BE200" s="229">
        <f>IF(N200="základní",J200,0)</f>
        <v>0</v>
      </c>
      <c r="BF200" s="229">
        <f>IF(N200="snížená",J200,0)</f>
        <v>0</v>
      </c>
      <c r="BG200" s="229">
        <f>IF(N200="zákl. přenesená",J200,0)</f>
        <v>0</v>
      </c>
      <c r="BH200" s="229">
        <f>IF(N200="sníž. přenesená",J200,0)</f>
        <v>0</v>
      </c>
      <c r="BI200" s="229">
        <f>IF(N200="nulová",J200,0)</f>
        <v>0</v>
      </c>
      <c r="BJ200" s="20" t="s">
        <v>80</v>
      </c>
      <c r="BK200" s="229">
        <f>ROUND(I200*H200,2)</f>
        <v>0</v>
      </c>
      <c r="BL200" s="20" t="s">
        <v>337</v>
      </c>
      <c r="BM200" s="228" t="s">
        <v>716</v>
      </c>
    </row>
    <row r="201" s="2" customFormat="1">
      <c r="A201" s="41"/>
      <c r="B201" s="42"/>
      <c r="C201" s="43"/>
      <c r="D201" s="230" t="s">
        <v>136</v>
      </c>
      <c r="E201" s="43"/>
      <c r="F201" s="231" t="s">
        <v>715</v>
      </c>
      <c r="G201" s="43"/>
      <c r="H201" s="43"/>
      <c r="I201" s="232"/>
      <c r="J201" s="43"/>
      <c r="K201" s="43"/>
      <c r="L201" s="47"/>
      <c r="M201" s="233"/>
      <c r="N201" s="234"/>
      <c r="O201" s="87"/>
      <c r="P201" s="87"/>
      <c r="Q201" s="87"/>
      <c r="R201" s="87"/>
      <c r="S201" s="87"/>
      <c r="T201" s="88"/>
      <c r="U201" s="41"/>
      <c r="V201" s="41"/>
      <c r="W201" s="41"/>
      <c r="X201" s="41"/>
      <c r="Y201" s="41"/>
      <c r="Z201" s="41"/>
      <c r="AA201" s="41"/>
      <c r="AB201" s="41"/>
      <c r="AC201" s="41"/>
      <c r="AD201" s="41"/>
      <c r="AE201" s="41"/>
      <c r="AT201" s="20" t="s">
        <v>136</v>
      </c>
      <c r="AU201" s="20" t="s">
        <v>82</v>
      </c>
    </row>
    <row r="202" s="2" customFormat="1" ht="16.5" customHeight="1">
      <c r="A202" s="41"/>
      <c r="B202" s="42"/>
      <c r="C202" s="216" t="s">
        <v>717</v>
      </c>
      <c r="D202" s="216" t="s">
        <v>130</v>
      </c>
      <c r="E202" s="217" t="s">
        <v>718</v>
      </c>
      <c r="F202" s="218" t="s">
        <v>719</v>
      </c>
      <c r="G202" s="219" t="s">
        <v>711</v>
      </c>
      <c r="H202" s="220">
        <v>1</v>
      </c>
      <c r="I202" s="221"/>
      <c r="J202" s="222">
        <f>ROUND(I202*H202,2)</f>
        <v>0</v>
      </c>
      <c r="K202" s="223"/>
      <c r="L202" s="47"/>
      <c r="M202" s="224" t="s">
        <v>19</v>
      </c>
      <c r="N202" s="225" t="s">
        <v>43</v>
      </c>
      <c r="O202" s="87"/>
      <c r="P202" s="226">
        <f>O202*H202</f>
        <v>0</v>
      </c>
      <c r="Q202" s="226">
        <v>0</v>
      </c>
      <c r="R202" s="226">
        <f>Q202*H202</f>
        <v>0</v>
      </c>
      <c r="S202" s="226">
        <v>0</v>
      </c>
      <c r="T202" s="227">
        <f>S202*H202</f>
        <v>0</v>
      </c>
      <c r="U202" s="41"/>
      <c r="V202" s="41"/>
      <c r="W202" s="41"/>
      <c r="X202" s="41"/>
      <c r="Y202" s="41"/>
      <c r="Z202" s="41"/>
      <c r="AA202" s="41"/>
      <c r="AB202" s="41"/>
      <c r="AC202" s="41"/>
      <c r="AD202" s="41"/>
      <c r="AE202" s="41"/>
      <c r="AR202" s="228" t="s">
        <v>337</v>
      </c>
      <c r="AT202" s="228" t="s">
        <v>130</v>
      </c>
      <c r="AU202" s="228" t="s">
        <v>82</v>
      </c>
      <c r="AY202" s="20" t="s">
        <v>128</v>
      </c>
      <c r="BE202" s="229">
        <f>IF(N202="základní",J202,0)</f>
        <v>0</v>
      </c>
      <c r="BF202" s="229">
        <f>IF(N202="snížená",J202,0)</f>
        <v>0</v>
      </c>
      <c r="BG202" s="229">
        <f>IF(N202="zákl. přenesená",J202,0)</f>
        <v>0</v>
      </c>
      <c r="BH202" s="229">
        <f>IF(N202="sníž. přenesená",J202,0)</f>
        <v>0</v>
      </c>
      <c r="BI202" s="229">
        <f>IF(N202="nulová",J202,0)</f>
        <v>0</v>
      </c>
      <c r="BJ202" s="20" t="s">
        <v>80</v>
      </c>
      <c r="BK202" s="229">
        <f>ROUND(I202*H202,2)</f>
        <v>0</v>
      </c>
      <c r="BL202" s="20" t="s">
        <v>337</v>
      </c>
      <c r="BM202" s="228" t="s">
        <v>720</v>
      </c>
    </row>
    <row r="203" s="2" customFormat="1">
      <c r="A203" s="41"/>
      <c r="B203" s="42"/>
      <c r="C203" s="43"/>
      <c r="D203" s="230" t="s">
        <v>136</v>
      </c>
      <c r="E203" s="43"/>
      <c r="F203" s="231" t="s">
        <v>719</v>
      </c>
      <c r="G203" s="43"/>
      <c r="H203" s="43"/>
      <c r="I203" s="232"/>
      <c r="J203" s="43"/>
      <c r="K203" s="43"/>
      <c r="L203" s="47"/>
      <c r="M203" s="233"/>
      <c r="N203" s="234"/>
      <c r="O203" s="87"/>
      <c r="P203" s="87"/>
      <c r="Q203" s="87"/>
      <c r="R203" s="87"/>
      <c r="S203" s="87"/>
      <c r="T203" s="88"/>
      <c r="U203" s="41"/>
      <c r="V203" s="41"/>
      <c r="W203" s="41"/>
      <c r="X203" s="41"/>
      <c r="Y203" s="41"/>
      <c r="Z203" s="41"/>
      <c r="AA203" s="41"/>
      <c r="AB203" s="41"/>
      <c r="AC203" s="41"/>
      <c r="AD203" s="41"/>
      <c r="AE203" s="41"/>
      <c r="AT203" s="20" t="s">
        <v>136</v>
      </c>
      <c r="AU203" s="20" t="s">
        <v>82</v>
      </c>
    </row>
    <row r="204" s="2" customFormat="1" ht="16.5" customHeight="1">
      <c r="A204" s="41"/>
      <c r="B204" s="42"/>
      <c r="C204" s="216" t="s">
        <v>721</v>
      </c>
      <c r="D204" s="216" t="s">
        <v>130</v>
      </c>
      <c r="E204" s="217" t="s">
        <v>722</v>
      </c>
      <c r="F204" s="218" t="s">
        <v>723</v>
      </c>
      <c r="G204" s="219" t="s">
        <v>711</v>
      </c>
      <c r="H204" s="220">
        <v>1</v>
      </c>
      <c r="I204" s="221"/>
      <c r="J204" s="222">
        <f>ROUND(I204*H204,2)</f>
        <v>0</v>
      </c>
      <c r="K204" s="223"/>
      <c r="L204" s="47"/>
      <c r="M204" s="224" t="s">
        <v>19</v>
      </c>
      <c r="N204" s="225" t="s">
        <v>43</v>
      </c>
      <c r="O204" s="87"/>
      <c r="P204" s="226">
        <f>O204*H204</f>
        <v>0</v>
      </c>
      <c r="Q204" s="226">
        <v>0</v>
      </c>
      <c r="R204" s="226">
        <f>Q204*H204</f>
        <v>0</v>
      </c>
      <c r="S204" s="226">
        <v>0</v>
      </c>
      <c r="T204" s="227">
        <f>S204*H204</f>
        <v>0</v>
      </c>
      <c r="U204" s="41"/>
      <c r="V204" s="41"/>
      <c r="W204" s="41"/>
      <c r="X204" s="41"/>
      <c r="Y204" s="41"/>
      <c r="Z204" s="41"/>
      <c r="AA204" s="41"/>
      <c r="AB204" s="41"/>
      <c r="AC204" s="41"/>
      <c r="AD204" s="41"/>
      <c r="AE204" s="41"/>
      <c r="AR204" s="228" t="s">
        <v>337</v>
      </c>
      <c r="AT204" s="228" t="s">
        <v>130</v>
      </c>
      <c r="AU204" s="228" t="s">
        <v>82</v>
      </c>
      <c r="AY204" s="20" t="s">
        <v>128</v>
      </c>
      <c r="BE204" s="229">
        <f>IF(N204="základní",J204,0)</f>
        <v>0</v>
      </c>
      <c r="BF204" s="229">
        <f>IF(N204="snížená",J204,0)</f>
        <v>0</v>
      </c>
      <c r="BG204" s="229">
        <f>IF(N204="zákl. přenesená",J204,0)</f>
        <v>0</v>
      </c>
      <c r="BH204" s="229">
        <f>IF(N204="sníž. přenesená",J204,0)</f>
        <v>0</v>
      </c>
      <c r="BI204" s="229">
        <f>IF(N204="nulová",J204,0)</f>
        <v>0</v>
      </c>
      <c r="BJ204" s="20" t="s">
        <v>80</v>
      </c>
      <c r="BK204" s="229">
        <f>ROUND(I204*H204,2)</f>
        <v>0</v>
      </c>
      <c r="BL204" s="20" t="s">
        <v>337</v>
      </c>
      <c r="BM204" s="228" t="s">
        <v>724</v>
      </c>
    </row>
    <row r="205" s="2" customFormat="1">
      <c r="A205" s="41"/>
      <c r="B205" s="42"/>
      <c r="C205" s="43"/>
      <c r="D205" s="230" t="s">
        <v>136</v>
      </c>
      <c r="E205" s="43"/>
      <c r="F205" s="231" t="s">
        <v>723</v>
      </c>
      <c r="G205" s="43"/>
      <c r="H205" s="43"/>
      <c r="I205" s="232"/>
      <c r="J205" s="43"/>
      <c r="K205" s="43"/>
      <c r="L205" s="47"/>
      <c r="M205" s="233"/>
      <c r="N205" s="234"/>
      <c r="O205" s="87"/>
      <c r="P205" s="87"/>
      <c r="Q205" s="87"/>
      <c r="R205" s="87"/>
      <c r="S205" s="87"/>
      <c r="T205" s="88"/>
      <c r="U205" s="41"/>
      <c r="V205" s="41"/>
      <c r="W205" s="41"/>
      <c r="X205" s="41"/>
      <c r="Y205" s="41"/>
      <c r="Z205" s="41"/>
      <c r="AA205" s="41"/>
      <c r="AB205" s="41"/>
      <c r="AC205" s="41"/>
      <c r="AD205" s="41"/>
      <c r="AE205" s="41"/>
      <c r="AT205" s="20" t="s">
        <v>136</v>
      </c>
      <c r="AU205" s="20" t="s">
        <v>82</v>
      </c>
    </row>
    <row r="206" s="2" customFormat="1" ht="16.5" customHeight="1">
      <c r="A206" s="41"/>
      <c r="B206" s="42"/>
      <c r="C206" s="216" t="s">
        <v>725</v>
      </c>
      <c r="D206" s="216" t="s">
        <v>130</v>
      </c>
      <c r="E206" s="217" t="s">
        <v>726</v>
      </c>
      <c r="F206" s="218" t="s">
        <v>727</v>
      </c>
      <c r="G206" s="219" t="s">
        <v>576</v>
      </c>
      <c r="H206" s="220">
        <v>1</v>
      </c>
      <c r="I206" s="221"/>
      <c r="J206" s="222">
        <f>ROUND(I206*H206,2)</f>
        <v>0</v>
      </c>
      <c r="K206" s="223"/>
      <c r="L206" s="47"/>
      <c r="M206" s="224" t="s">
        <v>19</v>
      </c>
      <c r="N206" s="225" t="s">
        <v>43</v>
      </c>
      <c r="O206" s="87"/>
      <c r="P206" s="226">
        <f>O206*H206</f>
        <v>0</v>
      </c>
      <c r="Q206" s="226">
        <v>0</v>
      </c>
      <c r="R206" s="226">
        <f>Q206*H206</f>
        <v>0</v>
      </c>
      <c r="S206" s="226">
        <v>0</v>
      </c>
      <c r="T206" s="227">
        <f>S206*H206</f>
        <v>0</v>
      </c>
      <c r="U206" s="41"/>
      <c r="V206" s="41"/>
      <c r="W206" s="41"/>
      <c r="X206" s="41"/>
      <c r="Y206" s="41"/>
      <c r="Z206" s="41"/>
      <c r="AA206" s="41"/>
      <c r="AB206" s="41"/>
      <c r="AC206" s="41"/>
      <c r="AD206" s="41"/>
      <c r="AE206" s="41"/>
      <c r="AR206" s="228" t="s">
        <v>337</v>
      </c>
      <c r="AT206" s="228" t="s">
        <v>130</v>
      </c>
      <c r="AU206" s="228" t="s">
        <v>82</v>
      </c>
      <c r="AY206" s="20" t="s">
        <v>128</v>
      </c>
      <c r="BE206" s="229">
        <f>IF(N206="základní",J206,0)</f>
        <v>0</v>
      </c>
      <c r="BF206" s="229">
        <f>IF(N206="snížená",J206,0)</f>
        <v>0</v>
      </c>
      <c r="BG206" s="229">
        <f>IF(N206="zákl. přenesená",J206,0)</f>
        <v>0</v>
      </c>
      <c r="BH206" s="229">
        <f>IF(N206="sníž. přenesená",J206,0)</f>
        <v>0</v>
      </c>
      <c r="BI206" s="229">
        <f>IF(N206="nulová",J206,0)</f>
        <v>0</v>
      </c>
      <c r="BJ206" s="20" t="s">
        <v>80</v>
      </c>
      <c r="BK206" s="229">
        <f>ROUND(I206*H206,2)</f>
        <v>0</v>
      </c>
      <c r="BL206" s="20" t="s">
        <v>337</v>
      </c>
      <c r="BM206" s="228" t="s">
        <v>728</v>
      </c>
    </row>
    <row r="207" s="2" customFormat="1">
      <c r="A207" s="41"/>
      <c r="B207" s="42"/>
      <c r="C207" s="43"/>
      <c r="D207" s="230" t="s">
        <v>136</v>
      </c>
      <c r="E207" s="43"/>
      <c r="F207" s="231" t="s">
        <v>727</v>
      </c>
      <c r="G207" s="43"/>
      <c r="H207" s="43"/>
      <c r="I207" s="232"/>
      <c r="J207" s="43"/>
      <c r="K207" s="43"/>
      <c r="L207" s="47"/>
      <c r="M207" s="233"/>
      <c r="N207" s="234"/>
      <c r="O207" s="87"/>
      <c r="P207" s="87"/>
      <c r="Q207" s="87"/>
      <c r="R207" s="87"/>
      <c r="S207" s="87"/>
      <c r="T207" s="88"/>
      <c r="U207" s="41"/>
      <c r="V207" s="41"/>
      <c r="W207" s="41"/>
      <c r="X207" s="41"/>
      <c r="Y207" s="41"/>
      <c r="Z207" s="41"/>
      <c r="AA207" s="41"/>
      <c r="AB207" s="41"/>
      <c r="AC207" s="41"/>
      <c r="AD207" s="41"/>
      <c r="AE207" s="41"/>
      <c r="AT207" s="20" t="s">
        <v>136</v>
      </c>
      <c r="AU207" s="20" t="s">
        <v>82</v>
      </c>
    </row>
    <row r="208" s="2" customFormat="1" ht="16.5" customHeight="1">
      <c r="A208" s="41"/>
      <c r="B208" s="42"/>
      <c r="C208" s="216" t="s">
        <v>729</v>
      </c>
      <c r="D208" s="216" t="s">
        <v>130</v>
      </c>
      <c r="E208" s="217" t="s">
        <v>730</v>
      </c>
      <c r="F208" s="218" t="s">
        <v>731</v>
      </c>
      <c r="G208" s="219" t="s">
        <v>711</v>
      </c>
      <c r="H208" s="220">
        <v>1</v>
      </c>
      <c r="I208" s="221"/>
      <c r="J208" s="222">
        <f>ROUND(I208*H208,2)</f>
        <v>0</v>
      </c>
      <c r="K208" s="223"/>
      <c r="L208" s="47"/>
      <c r="M208" s="224" t="s">
        <v>19</v>
      </c>
      <c r="N208" s="225" t="s">
        <v>43</v>
      </c>
      <c r="O208" s="87"/>
      <c r="P208" s="226">
        <f>O208*H208</f>
        <v>0</v>
      </c>
      <c r="Q208" s="226">
        <v>0</v>
      </c>
      <c r="R208" s="226">
        <f>Q208*H208</f>
        <v>0</v>
      </c>
      <c r="S208" s="226">
        <v>0</v>
      </c>
      <c r="T208" s="227">
        <f>S208*H208</f>
        <v>0</v>
      </c>
      <c r="U208" s="41"/>
      <c r="V208" s="41"/>
      <c r="W208" s="41"/>
      <c r="X208" s="41"/>
      <c r="Y208" s="41"/>
      <c r="Z208" s="41"/>
      <c r="AA208" s="41"/>
      <c r="AB208" s="41"/>
      <c r="AC208" s="41"/>
      <c r="AD208" s="41"/>
      <c r="AE208" s="41"/>
      <c r="AR208" s="228" t="s">
        <v>337</v>
      </c>
      <c r="AT208" s="228" t="s">
        <v>130</v>
      </c>
      <c r="AU208" s="228" t="s">
        <v>82</v>
      </c>
      <c r="AY208" s="20" t="s">
        <v>128</v>
      </c>
      <c r="BE208" s="229">
        <f>IF(N208="základní",J208,0)</f>
        <v>0</v>
      </c>
      <c r="BF208" s="229">
        <f>IF(N208="snížená",J208,0)</f>
        <v>0</v>
      </c>
      <c r="BG208" s="229">
        <f>IF(N208="zákl. přenesená",J208,0)</f>
        <v>0</v>
      </c>
      <c r="BH208" s="229">
        <f>IF(N208="sníž. přenesená",J208,0)</f>
        <v>0</v>
      </c>
      <c r="BI208" s="229">
        <f>IF(N208="nulová",J208,0)</f>
        <v>0</v>
      </c>
      <c r="BJ208" s="20" t="s">
        <v>80</v>
      </c>
      <c r="BK208" s="229">
        <f>ROUND(I208*H208,2)</f>
        <v>0</v>
      </c>
      <c r="BL208" s="20" t="s">
        <v>337</v>
      </c>
      <c r="BM208" s="228" t="s">
        <v>732</v>
      </c>
    </row>
    <row r="209" s="2" customFormat="1">
      <c r="A209" s="41"/>
      <c r="B209" s="42"/>
      <c r="C209" s="43"/>
      <c r="D209" s="230" t="s">
        <v>136</v>
      </c>
      <c r="E209" s="43"/>
      <c r="F209" s="231" t="s">
        <v>731</v>
      </c>
      <c r="G209" s="43"/>
      <c r="H209" s="43"/>
      <c r="I209" s="232"/>
      <c r="J209" s="43"/>
      <c r="K209" s="43"/>
      <c r="L209" s="47"/>
      <c r="M209" s="233"/>
      <c r="N209" s="234"/>
      <c r="O209" s="87"/>
      <c r="P209" s="87"/>
      <c r="Q209" s="87"/>
      <c r="R209" s="87"/>
      <c r="S209" s="87"/>
      <c r="T209" s="88"/>
      <c r="U209" s="41"/>
      <c r="V209" s="41"/>
      <c r="W209" s="41"/>
      <c r="X209" s="41"/>
      <c r="Y209" s="41"/>
      <c r="Z209" s="41"/>
      <c r="AA209" s="41"/>
      <c r="AB209" s="41"/>
      <c r="AC209" s="41"/>
      <c r="AD209" s="41"/>
      <c r="AE209" s="41"/>
      <c r="AT209" s="20" t="s">
        <v>136</v>
      </c>
      <c r="AU209" s="20" t="s">
        <v>82</v>
      </c>
    </row>
    <row r="210" s="2" customFormat="1" ht="16.5" customHeight="1">
      <c r="A210" s="41"/>
      <c r="B210" s="42"/>
      <c r="C210" s="216" t="s">
        <v>733</v>
      </c>
      <c r="D210" s="216" t="s">
        <v>130</v>
      </c>
      <c r="E210" s="217" t="s">
        <v>734</v>
      </c>
      <c r="F210" s="218" t="s">
        <v>735</v>
      </c>
      <c r="G210" s="219" t="s">
        <v>711</v>
      </c>
      <c r="H210" s="220">
        <v>1</v>
      </c>
      <c r="I210" s="221"/>
      <c r="J210" s="222">
        <f>ROUND(I210*H210,2)</f>
        <v>0</v>
      </c>
      <c r="K210" s="223"/>
      <c r="L210" s="47"/>
      <c r="M210" s="224" t="s">
        <v>19</v>
      </c>
      <c r="N210" s="225" t="s">
        <v>43</v>
      </c>
      <c r="O210" s="87"/>
      <c r="P210" s="226">
        <f>O210*H210</f>
        <v>0</v>
      </c>
      <c r="Q210" s="226">
        <v>0</v>
      </c>
      <c r="R210" s="226">
        <f>Q210*H210</f>
        <v>0</v>
      </c>
      <c r="S210" s="226">
        <v>0</v>
      </c>
      <c r="T210" s="227">
        <f>S210*H210</f>
        <v>0</v>
      </c>
      <c r="U210" s="41"/>
      <c r="V210" s="41"/>
      <c r="W210" s="41"/>
      <c r="X210" s="41"/>
      <c r="Y210" s="41"/>
      <c r="Z210" s="41"/>
      <c r="AA210" s="41"/>
      <c r="AB210" s="41"/>
      <c r="AC210" s="41"/>
      <c r="AD210" s="41"/>
      <c r="AE210" s="41"/>
      <c r="AR210" s="228" t="s">
        <v>337</v>
      </c>
      <c r="AT210" s="228" t="s">
        <v>130</v>
      </c>
      <c r="AU210" s="228" t="s">
        <v>82</v>
      </c>
      <c r="AY210" s="20" t="s">
        <v>128</v>
      </c>
      <c r="BE210" s="229">
        <f>IF(N210="základní",J210,0)</f>
        <v>0</v>
      </c>
      <c r="BF210" s="229">
        <f>IF(N210="snížená",J210,0)</f>
        <v>0</v>
      </c>
      <c r="BG210" s="229">
        <f>IF(N210="zákl. přenesená",J210,0)</f>
        <v>0</v>
      </c>
      <c r="BH210" s="229">
        <f>IF(N210="sníž. přenesená",J210,0)</f>
        <v>0</v>
      </c>
      <c r="BI210" s="229">
        <f>IF(N210="nulová",J210,0)</f>
        <v>0</v>
      </c>
      <c r="BJ210" s="20" t="s">
        <v>80</v>
      </c>
      <c r="BK210" s="229">
        <f>ROUND(I210*H210,2)</f>
        <v>0</v>
      </c>
      <c r="BL210" s="20" t="s">
        <v>337</v>
      </c>
      <c r="BM210" s="228" t="s">
        <v>736</v>
      </c>
    </row>
    <row r="211" s="2" customFormat="1">
      <c r="A211" s="41"/>
      <c r="B211" s="42"/>
      <c r="C211" s="43"/>
      <c r="D211" s="230" t="s">
        <v>136</v>
      </c>
      <c r="E211" s="43"/>
      <c r="F211" s="231" t="s">
        <v>735</v>
      </c>
      <c r="G211" s="43"/>
      <c r="H211" s="43"/>
      <c r="I211" s="232"/>
      <c r="J211" s="43"/>
      <c r="K211" s="43"/>
      <c r="L211" s="47"/>
      <c r="M211" s="233"/>
      <c r="N211" s="234"/>
      <c r="O211" s="87"/>
      <c r="P211" s="87"/>
      <c r="Q211" s="87"/>
      <c r="R211" s="87"/>
      <c r="S211" s="87"/>
      <c r="T211" s="88"/>
      <c r="U211" s="41"/>
      <c r="V211" s="41"/>
      <c r="W211" s="41"/>
      <c r="X211" s="41"/>
      <c r="Y211" s="41"/>
      <c r="Z211" s="41"/>
      <c r="AA211" s="41"/>
      <c r="AB211" s="41"/>
      <c r="AC211" s="41"/>
      <c r="AD211" s="41"/>
      <c r="AE211" s="41"/>
      <c r="AT211" s="20" t="s">
        <v>136</v>
      </c>
      <c r="AU211" s="20" t="s">
        <v>82</v>
      </c>
    </row>
    <row r="212" s="2" customFormat="1" ht="16.5" customHeight="1">
      <c r="A212" s="41"/>
      <c r="B212" s="42"/>
      <c r="C212" s="216" t="s">
        <v>737</v>
      </c>
      <c r="D212" s="216" t="s">
        <v>130</v>
      </c>
      <c r="E212" s="217" t="s">
        <v>738</v>
      </c>
      <c r="F212" s="218" t="s">
        <v>739</v>
      </c>
      <c r="G212" s="219" t="s">
        <v>711</v>
      </c>
      <c r="H212" s="220">
        <v>1</v>
      </c>
      <c r="I212" s="221"/>
      <c r="J212" s="222">
        <f>ROUND(I212*H212,2)</f>
        <v>0</v>
      </c>
      <c r="K212" s="223"/>
      <c r="L212" s="47"/>
      <c r="M212" s="224" t="s">
        <v>19</v>
      </c>
      <c r="N212" s="225" t="s">
        <v>43</v>
      </c>
      <c r="O212" s="87"/>
      <c r="P212" s="226">
        <f>O212*H212</f>
        <v>0</v>
      </c>
      <c r="Q212" s="226">
        <v>0</v>
      </c>
      <c r="R212" s="226">
        <f>Q212*H212</f>
        <v>0</v>
      </c>
      <c r="S212" s="226">
        <v>0</v>
      </c>
      <c r="T212" s="227">
        <f>S212*H212</f>
        <v>0</v>
      </c>
      <c r="U212" s="41"/>
      <c r="V212" s="41"/>
      <c r="W212" s="41"/>
      <c r="X212" s="41"/>
      <c r="Y212" s="41"/>
      <c r="Z212" s="41"/>
      <c r="AA212" s="41"/>
      <c r="AB212" s="41"/>
      <c r="AC212" s="41"/>
      <c r="AD212" s="41"/>
      <c r="AE212" s="41"/>
      <c r="AR212" s="228" t="s">
        <v>337</v>
      </c>
      <c r="AT212" s="228" t="s">
        <v>130</v>
      </c>
      <c r="AU212" s="228" t="s">
        <v>82</v>
      </c>
      <c r="AY212" s="20" t="s">
        <v>128</v>
      </c>
      <c r="BE212" s="229">
        <f>IF(N212="základní",J212,0)</f>
        <v>0</v>
      </c>
      <c r="BF212" s="229">
        <f>IF(N212="snížená",J212,0)</f>
        <v>0</v>
      </c>
      <c r="BG212" s="229">
        <f>IF(N212="zákl. přenesená",J212,0)</f>
        <v>0</v>
      </c>
      <c r="BH212" s="229">
        <f>IF(N212="sníž. přenesená",J212,0)</f>
        <v>0</v>
      </c>
      <c r="BI212" s="229">
        <f>IF(N212="nulová",J212,0)</f>
        <v>0</v>
      </c>
      <c r="BJ212" s="20" t="s">
        <v>80</v>
      </c>
      <c r="BK212" s="229">
        <f>ROUND(I212*H212,2)</f>
        <v>0</v>
      </c>
      <c r="BL212" s="20" t="s">
        <v>337</v>
      </c>
      <c r="BM212" s="228" t="s">
        <v>740</v>
      </c>
    </row>
    <row r="213" s="2" customFormat="1">
      <c r="A213" s="41"/>
      <c r="B213" s="42"/>
      <c r="C213" s="43"/>
      <c r="D213" s="230" t="s">
        <v>136</v>
      </c>
      <c r="E213" s="43"/>
      <c r="F213" s="231" t="s">
        <v>739</v>
      </c>
      <c r="G213" s="43"/>
      <c r="H213" s="43"/>
      <c r="I213" s="232"/>
      <c r="J213" s="43"/>
      <c r="K213" s="43"/>
      <c r="L213" s="47"/>
      <c r="M213" s="233"/>
      <c r="N213" s="234"/>
      <c r="O213" s="87"/>
      <c r="P213" s="87"/>
      <c r="Q213" s="87"/>
      <c r="R213" s="87"/>
      <c r="S213" s="87"/>
      <c r="T213" s="88"/>
      <c r="U213" s="41"/>
      <c r="V213" s="41"/>
      <c r="W213" s="41"/>
      <c r="X213" s="41"/>
      <c r="Y213" s="41"/>
      <c r="Z213" s="41"/>
      <c r="AA213" s="41"/>
      <c r="AB213" s="41"/>
      <c r="AC213" s="41"/>
      <c r="AD213" s="41"/>
      <c r="AE213" s="41"/>
      <c r="AT213" s="20" t="s">
        <v>136</v>
      </c>
      <c r="AU213" s="20" t="s">
        <v>82</v>
      </c>
    </row>
    <row r="214" s="2" customFormat="1" ht="16.5" customHeight="1">
      <c r="A214" s="41"/>
      <c r="B214" s="42"/>
      <c r="C214" s="216" t="s">
        <v>741</v>
      </c>
      <c r="D214" s="216" t="s">
        <v>130</v>
      </c>
      <c r="E214" s="217" t="s">
        <v>742</v>
      </c>
      <c r="F214" s="218" t="s">
        <v>743</v>
      </c>
      <c r="G214" s="219" t="s">
        <v>152</v>
      </c>
      <c r="H214" s="220">
        <v>20</v>
      </c>
      <c r="I214" s="221"/>
      <c r="J214" s="222">
        <f>ROUND(I214*H214,2)</f>
        <v>0</v>
      </c>
      <c r="K214" s="223"/>
      <c r="L214" s="47"/>
      <c r="M214" s="224" t="s">
        <v>19</v>
      </c>
      <c r="N214" s="225" t="s">
        <v>43</v>
      </c>
      <c r="O214" s="87"/>
      <c r="P214" s="226">
        <f>O214*H214</f>
        <v>0</v>
      </c>
      <c r="Q214" s="226">
        <v>0</v>
      </c>
      <c r="R214" s="226">
        <f>Q214*H214</f>
        <v>0</v>
      </c>
      <c r="S214" s="226">
        <v>0</v>
      </c>
      <c r="T214" s="227">
        <f>S214*H214</f>
        <v>0</v>
      </c>
      <c r="U214" s="41"/>
      <c r="V214" s="41"/>
      <c r="W214" s="41"/>
      <c r="X214" s="41"/>
      <c r="Y214" s="41"/>
      <c r="Z214" s="41"/>
      <c r="AA214" s="41"/>
      <c r="AB214" s="41"/>
      <c r="AC214" s="41"/>
      <c r="AD214" s="41"/>
      <c r="AE214" s="41"/>
      <c r="AR214" s="228" t="s">
        <v>337</v>
      </c>
      <c r="AT214" s="228" t="s">
        <v>130</v>
      </c>
      <c r="AU214" s="228" t="s">
        <v>82</v>
      </c>
      <c r="AY214" s="20" t="s">
        <v>128</v>
      </c>
      <c r="BE214" s="229">
        <f>IF(N214="základní",J214,0)</f>
        <v>0</v>
      </c>
      <c r="BF214" s="229">
        <f>IF(N214="snížená",J214,0)</f>
        <v>0</v>
      </c>
      <c r="BG214" s="229">
        <f>IF(N214="zákl. přenesená",J214,0)</f>
        <v>0</v>
      </c>
      <c r="BH214" s="229">
        <f>IF(N214="sníž. přenesená",J214,0)</f>
        <v>0</v>
      </c>
      <c r="BI214" s="229">
        <f>IF(N214="nulová",J214,0)</f>
        <v>0</v>
      </c>
      <c r="BJ214" s="20" t="s">
        <v>80</v>
      </c>
      <c r="BK214" s="229">
        <f>ROUND(I214*H214,2)</f>
        <v>0</v>
      </c>
      <c r="BL214" s="20" t="s">
        <v>337</v>
      </c>
      <c r="BM214" s="228" t="s">
        <v>744</v>
      </c>
    </row>
    <row r="215" s="2" customFormat="1">
      <c r="A215" s="41"/>
      <c r="B215" s="42"/>
      <c r="C215" s="43"/>
      <c r="D215" s="230" t="s">
        <v>136</v>
      </c>
      <c r="E215" s="43"/>
      <c r="F215" s="231" t="s">
        <v>743</v>
      </c>
      <c r="G215" s="43"/>
      <c r="H215" s="43"/>
      <c r="I215" s="232"/>
      <c r="J215" s="43"/>
      <c r="K215" s="43"/>
      <c r="L215" s="47"/>
      <c r="M215" s="233"/>
      <c r="N215" s="234"/>
      <c r="O215" s="87"/>
      <c r="P215" s="87"/>
      <c r="Q215" s="87"/>
      <c r="R215" s="87"/>
      <c r="S215" s="87"/>
      <c r="T215" s="88"/>
      <c r="U215" s="41"/>
      <c r="V215" s="41"/>
      <c r="W215" s="41"/>
      <c r="X215" s="41"/>
      <c r="Y215" s="41"/>
      <c r="Z215" s="41"/>
      <c r="AA215" s="41"/>
      <c r="AB215" s="41"/>
      <c r="AC215" s="41"/>
      <c r="AD215" s="41"/>
      <c r="AE215" s="41"/>
      <c r="AT215" s="20" t="s">
        <v>136</v>
      </c>
      <c r="AU215" s="20" t="s">
        <v>82</v>
      </c>
    </row>
    <row r="216" s="2" customFormat="1" ht="16.5" customHeight="1">
      <c r="A216" s="41"/>
      <c r="B216" s="42"/>
      <c r="C216" s="216" t="s">
        <v>745</v>
      </c>
      <c r="D216" s="216" t="s">
        <v>130</v>
      </c>
      <c r="E216" s="217" t="s">
        <v>746</v>
      </c>
      <c r="F216" s="218" t="s">
        <v>747</v>
      </c>
      <c r="G216" s="219" t="s">
        <v>152</v>
      </c>
      <c r="H216" s="220">
        <v>120</v>
      </c>
      <c r="I216" s="221"/>
      <c r="J216" s="222">
        <f>ROUND(I216*H216,2)</f>
        <v>0</v>
      </c>
      <c r="K216" s="223"/>
      <c r="L216" s="47"/>
      <c r="M216" s="224" t="s">
        <v>19</v>
      </c>
      <c r="N216" s="225" t="s">
        <v>43</v>
      </c>
      <c r="O216" s="87"/>
      <c r="P216" s="226">
        <f>O216*H216</f>
        <v>0</v>
      </c>
      <c r="Q216" s="226">
        <v>0</v>
      </c>
      <c r="R216" s="226">
        <f>Q216*H216</f>
        <v>0</v>
      </c>
      <c r="S216" s="226">
        <v>0</v>
      </c>
      <c r="T216" s="227">
        <f>S216*H216</f>
        <v>0</v>
      </c>
      <c r="U216" s="41"/>
      <c r="V216" s="41"/>
      <c r="W216" s="41"/>
      <c r="X216" s="41"/>
      <c r="Y216" s="41"/>
      <c r="Z216" s="41"/>
      <c r="AA216" s="41"/>
      <c r="AB216" s="41"/>
      <c r="AC216" s="41"/>
      <c r="AD216" s="41"/>
      <c r="AE216" s="41"/>
      <c r="AR216" s="228" t="s">
        <v>337</v>
      </c>
      <c r="AT216" s="228" t="s">
        <v>130</v>
      </c>
      <c r="AU216" s="228" t="s">
        <v>82</v>
      </c>
      <c r="AY216" s="20" t="s">
        <v>128</v>
      </c>
      <c r="BE216" s="229">
        <f>IF(N216="základní",J216,0)</f>
        <v>0</v>
      </c>
      <c r="BF216" s="229">
        <f>IF(N216="snížená",J216,0)</f>
        <v>0</v>
      </c>
      <c r="BG216" s="229">
        <f>IF(N216="zákl. přenesená",J216,0)</f>
        <v>0</v>
      </c>
      <c r="BH216" s="229">
        <f>IF(N216="sníž. přenesená",J216,0)</f>
        <v>0</v>
      </c>
      <c r="BI216" s="229">
        <f>IF(N216="nulová",J216,0)</f>
        <v>0</v>
      </c>
      <c r="BJ216" s="20" t="s">
        <v>80</v>
      </c>
      <c r="BK216" s="229">
        <f>ROUND(I216*H216,2)</f>
        <v>0</v>
      </c>
      <c r="BL216" s="20" t="s">
        <v>337</v>
      </c>
      <c r="BM216" s="228" t="s">
        <v>748</v>
      </c>
    </row>
    <row r="217" s="2" customFormat="1">
      <c r="A217" s="41"/>
      <c r="B217" s="42"/>
      <c r="C217" s="43"/>
      <c r="D217" s="230" t="s">
        <v>136</v>
      </c>
      <c r="E217" s="43"/>
      <c r="F217" s="231" t="s">
        <v>747</v>
      </c>
      <c r="G217" s="43"/>
      <c r="H217" s="43"/>
      <c r="I217" s="232"/>
      <c r="J217" s="43"/>
      <c r="K217" s="43"/>
      <c r="L217" s="47"/>
      <c r="M217" s="233"/>
      <c r="N217" s="234"/>
      <c r="O217" s="87"/>
      <c r="P217" s="87"/>
      <c r="Q217" s="87"/>
      <c r="R217" s="87"/>
      <c r="S217" s="87"/>
      <c r="T217" s="88"/>
      <c r="U217" s="41"/>
      <c r="V217" s="41"/>
      <c r="W217" s="41"/>
      <c r="X217" s="41"/>
      <c r="Y217" s="41"/>
      <c r="Z217" s="41"/>
      <c r="AA217" s="41"/>
      <c r="AB217" s="41"/>
      <c r="AC217" s="41"/>
      <c r="AD217" s="41"/>
      <c r="AE217" s="41"/>
      <c r="AT217" s="20" t="s">
        <v>136</v>
      </c>
      <c r="AU217" s="20" t="s">
        <v>82</v>
      </c>
    </row>
    <row r="218" s="2" customFormat="1" ht="16.5" customHeight="1">
      <c r="A218" s="41"/>
      <c r="B218" s="42"/>
      <c r="C218" s="216" t="s">
        <v>749</v>
      </c>
      <c r="D218" s="216" t="s">
        <v>130</v>
      </c>
      <c r="E218" s="217" t="s">
        <v>750</v>
      </c>
      <c r="F218" s="218" t="s">
        <v>751</v>
      </c>
      <c r="G218" s="219" t="s">
        <v>169</v>
      </c>
      <c r="H218" s="220">
        <v>12</v>
      </c>
      <c r="I218" s="221"/>
      <c r="J218" s="222">
        <f>ROUND(I218*H218,2)</f>
        <v>0</v>
      </c>
      <c r="K218" s="223"/>
      <c r="L218" s="47"/>
      <c r="M218" s="224" t="s">
        <v>19</v>
      </c>
      <c r="N218" s="225" t="s">
        <v>43</v>
      </c>
      <c r="O218" s="87"/>
      <c r="P218" s="226">
        <f>O218*H218</f>
        <v>0</v>
      </c>
      <c r="Q218" s="226">
        <v>0</v>
      </c>
      <c r="R218" s="226">
        <f>Q218*H218</f>
        <v>0</v>
      </c>
      <c r="S218" s="226">
        <v>0</v>
      </c>
      <c r="T218" s="227">
        <f>S218*H218</f>
        <v>0</v>
      </c>
      <c r="U218" s="41"/>
      <c r="V218" s="41"/>
      <c r="W218" s="41"/>
      <c r="X218" s="41"/>
      <c r="Y218" s="41"/>
      <c r="Z218" s="41"/>
      <c r="AA218" s="41"/>
      <c r="AB218" s="41"/>
      <c r="AC218" s="41"/>
      <c r="AD218" s="41"/>
      <c r="AE218" s="41"/>
      <c r="AR218" s="228" t="s">
        <v>337</v>
      </c>
      <c r="AT218" s="228" t="s">
        <v>130</v>
      </c>
      <c r="AU218" s="228" t="s">
        <v>82</v>
      </c>
      <c r="AY218" s="20" t="s">
        <v>128</v>
      </c>
      <c r="BE218" s="229">
        <f>IF(N218="základní",J218,0)</f>
        <v>0</v>
      </c>
      <c r="BF218" s="229">
        <f>IF(N218="snížená",J218,0)</f>
        <v>0</v>
      </c>
      <c r="BG218" s="229">
        <f>IF(N218="zákl. přenesená",J218,0)</f>
        <v>0</v>
      </c>
      <c r="BH218" s="229">
        <f>IF(N218="sníž. přenesená",J218,0)</f>
        <v>0</v>
      </c>
      <c r="BI218" s="229">
        <f>IF(N218="nulová",J218,0)</f>
        <v>0</v>
      </c>
      <c r="BJ218" s="20" t="s">
        <v>80</v>
      </c>
      <c r="BK218" s="229">
        <f>ROUND(I218*H218,2)</f>
        <v>0</v>
      </c>
      <c r="BL218" s="20" t="s">
        <v>337</v>
      </c>
      <c r="BM218" s="228" t="s">
        <v>752</v>
      </c>
    </row>
    <row r="219" s="2" customFormat="1">
      <c r="A219" s="41"/>
      <c r="B219" s="42"/>
      <c r="C219" s="43"/>
      <c r="D219" s="230" t="s">
        <v>136</v>
      </c>
      <c r="E219" s="43"/>
      <c r="F219" s="231" t="s">
        <v>751</v>
      </c>
      <c r="G219" s="43"/>
      <c r="H219" s="43"/>
      <c r="I219" s="232"/>
      <c r="J219" s="43"/>
      <c r="K219" s="43"/>
      <c r="L219" s="47"/>
      <c r="M219" s="233"/>
      <c r="N219" s="234"/>
      <c r="O219" s="87"/>
      <c r="P219" s="87"/>
      <c r="Q219" s="87"/>
      <c r="R219" s="87"/>
      <c r="S219" s="87"/>
      <c r="T219" s="88"/>
      <c r="U219" s="41"/>
      <c r="V219" s="41"/>
      <c r="W219" s="41"/>
      <c r="X219" s="41"/>
      <c r="Y219" s="41"/>
      <c r="Z219" s="41"/>
      <c r="AA219" s="41"/>
      <c r="AB219" s="41"/>
      <c r="AC219" s="41"/>
      <c r="AD219" s="41"/>
      <c r="AE219" s="41"/>
      <c r="AT219" s="20" t="s">
        <v>136</v>
      </c>
      <c r="AU219" s="20" t="s">
        <v>82</v>
      </c>
    </row>
    <row r="220" s="2" customFormat="1" ht="16.5" customHeight="1">
      <c r="A220" s="41"/>
      <c r="B220" s="42"/>
      <c r="C220" s="216" t="s">
        <v>753</v>
      </c>
      <c r="D220" s="216" t="s">
        <v>130</v>
      </c>
      <c r="E220" s="217" t="s">
        <v>754</v>
      </c>
      <c r="F220" s="218" t="s">
        <v>755</v>
      </c>
      <c r="G220" s="219" t="s">
        <v>152</v>
      </c>
      <c r="H220" s="220">
        <v>215</v>
      </c>
      <c r="I220" s="221"/>
      <c r="J220" s="222">
        <f>ROUND(I220*H220,2)</f>
        <v>0</v>
      </c>
      <c r="K220" s="223"/>
      <c r="L220" s="47"/>
      <c r="M220" s="224" t="s">
        <v>19</v>
      </c>
      <c r="N220" s="225" t="s">
        <v>43</v>
      </c>
      <c r="O220" s="87"/>
      <c r="P220" s="226">
        <f>O220*H220</f>
        <v>0</v>
      </c>
      <c r="Q220" s="226">
        <v>0</v>
      </c>
      <c r="R220" s="226">
        <f>Q220*H220</f>
        <v>0</v>
      </c>
      <c r="S220" s="226">
        <v>0</v>
      </c>
      <c r="T220" s="227">
        <f>S220*H220</f>
        <v>0</v>
      </c>
      <c r="U220" s="41"/>
      <c r="V220" s="41"/>
      <c r="W220" s="41"/>
      <c r="X220" s="41"/>
      <c r="Y220" s="41"/>
      <c r="Z220" s="41"/>
      <c r="AA220" s="41"/>
      <c r="AB220" s="41"/>
      <c r="AC220" s="41"/>
      <c r="AD220" s="41"/>
      <c r="AE220" s="41"/>
      <c r="AR220" s="228" t="s">
        <v>337</v>
      </c>
      <c r="AT220" s="228" t="s">
        <v>130</v>
      </c>
      <c r="AU220" s="228" t="s">
        <v>82</v>
      </c>
      <c r="AY220" s="20" t="s">
        <v>128</v>
      </c>
      <c r="BE220" s="229">
        <f>IF(N220="základní",J220,0)</f>
        <v>0</v>
      </c>
      <c r="BF220" s="229">
        <f>IF(N220="snížená",J220,0)</f>
        <v>0</v>
      </c>
      <c r="BG220" s="229">
        <f>IF(N220="zákl. přenesená",J220,0)</f>
        <v>0</v>
      </c>
      <c r="BH220" s="229">
        <f>IF(N220="sníž. přenesená",J220,0)</f>
        <v>0</v>
      </c>
      <c r="BI220" s="229">
        <f>IF(N220="nulová",J220,0)</f>
        <v>0</v>
      </c>
      <c r="BJ220" s="20" t="s">
        <v>80</v>
      </c>
      <c r="BK220" s="229">
        <f>ROUND(I220*H220,2)</f>
        <v>0</v>
      </c>
      <c r="BL220" s="20" t="s">
        <v>337</v>
      </c>
      <c r="BM220" s="228" t="s">
        <v>756</v>
      </c>
    </row>
    <row r="221" s="2" customFormat="1">
      <c r="A221" s="41"/>
      <c r="B221" s="42"/>
      <c r="C221" s="43"/>
      <c r="D221" s="230" t="s">
        <v>136</v>
      </c>
      <c r="E221" s="43"/>
      <c r="F221" s="231" t="s">
        <v>755</v>
      </c>
      <c r="G221" s="43"/>
      <c r="H221" s="43"/>
      <c r="I221" s="232"/>
      <c r="J221" s="43"/>
      <c r="K221" s="43"/>
      <c r="L221" s="47"/>
      <c r="M221" s="233"/>
      <c r="N221" s="234"/>
      <c r="O221" s="87"/>
      <c r="P221" s="87"/>
      <c r="Q221" s="87"/>
      <c r="R221" s="87"/>
      <c r="S221" s="87"/>
      <c r="T221" s="88"/>
      <c r="U221" s="41"/>
      <c r="V221" s="41"/>
      <c r="W221" s="41"/>
      <c r="X221" s="41"/>
      <c r="Y221" s="41"/>
      <c r="Z221" s="41"/>
      <c r="AA221" s="41"/>
      <c r="AB221" s="41"/>
      <c r="AC221" s="41"/>
      <c r="AD221" s="41"/>
      <c r="AE221" s="41"/>
      <c r="AT221" s="20" t="s">
        <v>136</v>
      </c>
      <c r="AU221" s="20" t="s">
        <v>82</v>
      </c>
    </row>
    <row r="222" s="2" customFormat="1" ht="16.5" customHeight="1">
      <c r="A222" s="41"/>
      <c r="B222" s="42"/>
      <c r="C222" s="216" t="s">
        <v>757</v>
      </c>
      <c r="D222" s="216" t="s">
        <v>130</v>
      </c>
      <c r="E222" s="217" t="s">
        <v>758</v>
      </c>
      <c r="F222" s="218" t="s">
        <v>759</v>
      </c>
      <c r="G222" s="219" t="s">
        <v>711</v>
      </c>
      <c r="H222" s="220">
        <v>1</v>
      </c>
      <c r="I222" s="221"/>
      <c r="J222" s="222">
        <f>ROUND(I222*H222,2)</f>
        <v>0</v>
      </c>
      <c r="K222" s="223"/>
      <c r="L222" s="47"/>
      <c r="M222" s="224" t="s">
        <v>19</v>
      </c>
      <c r="N222" s="225" t="s">
        <v>43</v>
      </c>
      <c r="O222" s="87"/>
      <c r="P222" s="226">
        <f>O222*H222</f>
        <v>0</v>
      </c>
      <c r="Q222" s="226">
        <v>0</v>
      </c>
      <c r="R222" s="226">
        <f>Q222*H222</f>
        <v>0</v>
      </c>
      <c r="S222" s="226">
        <v>0</v>
      </c>
      <c r="T222" s="227">
        <f>S222*H222</f>
        <v>0</v>
      </c>
      <c r="U222" s="41"/>
      <c r="V222" s="41"/>
      <c r="W222" s="41"/>
      <c r="X222" s="41"/>
      <c r="Y222" s="41"/>
      <c r="Z222" s="41"/>
      <c r="AA222" s="41"/>
      <c r="AB222" s="41"/>
      <c r="AC222" s="41"/>
      <c r="AD222" s="41"/>
      <c r="AE222" s="41"/>
      <c r="AR222" s="228" t="s">
        <v>337</v>
      </c>
      <c r="AT222" s="228" t="s">
        <v>130</v>
      </c>
      <c r="AU222" s="228" t="s">
        <v>82</v>
      </c>
      <c r="AY222" s="20" t="s">
        <v>128</v>
      </c>
      <c r="BE222" s="229">
        <f>IF(N222="základní",J222,0)</f>
        <v>0</v>
      </c>
      <c r="BF222" s="229">
        <f>IF(N222="snížená",J222,0)</f>
        <v>0</v>
      </c>
      <c r="BG222" s="229">
        <f>IF(N222="zákl. přenesená",J222,0)</f>
        <v>0</v>
      </c>
      <c r="BH222" s="229">
        <f>IF(N222="sníž. přenesená",J222,0)</f>
        <v>0</v>
      </c>
      <c r="BI222" s="229">
        <f>IF(N222="nulová",J222,0)</f>
        <v>0</v>
      </c>
      <c r="BJ222" s="20" t="s">
        <v>80</v>
      </c>
      <c r="BK222" s="229">
        <f>ROUND(I222*H222,2)</f>
        <v>0</v>
      </c>
      <c r="BL222" s="20" t="s">
        <v>337</v>
      </c>
      <c r="BM222" s="228" t="s">
        <v>760</v>
      </c>
    </row>
    <row r="223" s="2" customFormat="1">
      <c r="A223" s="41"/>
      <c r="B223" s="42"/>
      <c r="C223" s="43"/>
      <c r="D223" s="230" t="s">
        <v>136</v>
      </c>
      <c r="E223" s="43"/>
      <c r="F223" s="231" t="s">
        <v>759</v>
      </c>
      <c r="G223" s="43"/>
      <c r="H223" s="43"/>
      <c r="I223" s="232"/>
      <c r="J223" s="43"/>
      <c r="K223" s="43"/>
      <c r="L223" s="47"/>
      <c r="M223" s="233"/>
      <c r="N223" s="234"/>
      <c r="O223" s="87"/>
      <c r="P223" s="87"/>
      <c r="Q223" s="87"/>
      <c r="R223" s="87"/>
      <c r="S223" s="87"/>
      <c r="T223" s="88"/>
      <c r="U223" s="41"/>
      <c r="V223" s="41"/>
      <c r="W223" s="41"/>
      <c r="X223" s="41"/>
      <c r="Y223" s="41"/>
      <c r="Z223" s="41"/>
      <c r="AA223" s="41"/>
      <c r="AB223" s="41"/>
      <c r="AC223" s="41"/>
      <c r="AD223" s="41"/>
      <c r="AE223" s="41"/>
      <c r="AT223" s="20" t="s">
        <v>136</v>
      </c>
      <c r="AU223" s="20" t="s">
        <v>82</v>
      </c>
    </row>
    <row r="224" s="2" customFormat="1" ht="16.5" customHeight="1">
      <c r="A224" s="41"/>
      <c r="B224" s="42"/>
      <c r="C224" s="216" t="s">
        <v>761</v>
      </c>
      <c r="D224" s="216" t="s">
        <v>130</v>
      </c>
      <c r="E224" s="217" t="s">
        <v>762</v>
      </c>
      <c r="F224" s="218" t="s">
        <v>763</v>
      </c>
      <c r="G224" s="219" t="s">
        <v>711</v>
      </c>
      <c r="H224" s="220">
        <v>1</v>
      </c>
      <c r="I224" s="221"/>
      <c r="J224" s="222">
        <f>ROUND(I224*H224,2)</f>
        <v>0</v>
      </c>
      <c r="K224" s="223"/>
      <c r="L224" s="47"/>
      <c r="M224" s="224" t="s">
        <v>19</v>
      </c>
      <c r="N224" s="225" t="s">
        <v>43</v>
      </c>
      <c r="O224" s="87"/>
      <c r="P224" s="226">
        <f>O224*H224</f>
        <v>0</v>
      </c>
      <c r="Q224" s="226">
        <v>0</v>
      </c>
      <c r="R224" s="226">
        <f>Q224*H224</f>
        <v>0</v>
      </c>
      <c r="S224" s="226">
        <v>0</v>
      </c>
      <c r="T224" s="227">
        <f>S224*H224</f>
        <v>0</v>
      </c>
      <c r="U224" s="41"/>
      <c r="V224" s="41"/>
      <c r="W224" s="41"/>
      <c r="X224" s="41"/>
      <c r="Y224" s="41"/>
      <c r="Z224" s="41"/>
      <c r="AA224" s="41"/>
      <c r="AB224" s="41"/>
      <c r="AC224" s="41"/>
      <c r="AD224" s="41"/>
      <c r="AE224" s="41"/>
      <c r="AR224" s="228" t="s">
        <v>337</v>
      </c>
      <c r="AT224" s="228" t="s">
        <v>130</v>
      </c>
      <c r="AU224" s="228" t="s">
        <v>82</v>
      </c>
      <c r="AY224" s="20" t="s">
        <v>128</v>
      </c>
      <c r="BE224" s="229">
        <f>IF(N224="základní",J224,0)</f>
        <v>0</v>
      </c>
      <c r="BF224" s="229">
        <f>IF(N224="snížená",J224,0)</f>
        <v>0</v>
      </c>
      <c r="BG224" s="229">
        <f>IF(N224="zákl. přenesená",J224,0)</f>
        <v>0</v>
      </c>
      <c r="BH224" s="229">
        <f>IF(N224="sníž. přenesená",J224,0)</f>
        <v>0</v>
      </c>
      <c r="BI224" s="229">
        <f>IF(N224="nulová",J224,0)</f>
        <v>0</v>
      </c>
      <c r="BJ224" s="20" t="s">
        <v>80</v>
      </c>
      <c r="BK224" s="229">
        <f>ROUND(I224*H224,2)</f>
        <v>0</v>
      </c>
      <c r="BL224" s="20" t="s">
        <v>337</v>
      </c>
      <c r="BM224" s="228" t="s">
        <v>764</v>
      </c>
    </row>
    <row r="225" s="2" customFormat="1">
      <c r="A225" s="41"/>
      <c r="B225" s="42"/>
      <c r="C225" s="43"/>
      <c r="D225" s="230" t="s">
        <v>136</v>
      </c>
      <c r="E225" s="43"/>
      <c r="F225" s="231" t="s">
        <v>763</v>
      </c>
      <c r="G225" s="43"/>
      <c r="H225" s="43"/>
      <c r="I225" s="232"/>
      <c r="J225" s="43"/>
      <c r="K225" s="43"/>
      <c r="L225" s="47"/>
      <c r="M225" s="233"/>
      <c r="N225" s="234"/>
      <c r="O225" s="87"/>
      <c r="P225" s="87"/>
      <c r="Q225" s="87"/>
      <c r="R225" s="87"/>
      <c r="S225" s="87"/>
      <c r="T225" s="88"/>
      <c r="U225" s="41"/>
      <c r="V225" s="41"/>
      <c r="W225" s="41"/>
      <c r="X225" s="41"/>
      <c r="Y225" s="41"/>
      <c r="Z225" s="41"/>
      <c r="AA225" s="41"/>
      <c r="AB225" s="41"/>
      <c r="AC225" s="41"/>
      <c r="AD225" s="41"/>
      <c r="AE225" s="41"/>
      <c r="AT225" s="20" t="s">
        <v>136</v>
      </c>
      <c r="AU225" s="20" t="s">
        <v>82</v>
      </c>
    </row>
    <row r="226" s="2" customFormat="1" ht="16.5" customHeight="1">
      <c r="A226" s="41"/>
      <c r="B226" s="42"/>
      <c r="C226" s="216" t="s">
        <v>765</v>
      </c>
      <c r="D226" s="216" t="s">
        <v>130</v>
      </c>
      <c r="E226" s="217" t="s">
        <v>766</v>
      </c>
      <c r="F226" s="218" t="s">
        <v>767</v>
      </c>
      <c r="G226" s="219" t="s">
        <v>169</v>
      </c>
      <c r="H226" s="220">
        <v>1</v>
      </c>
      <c r="I226" s="221"/>
      <c r="J226" s="222">
        <f>ROUND(I226*H226,2)</f>
        <v>0</v>
      </c>
      <c r="K226" s="223"/>
      <c r="L226" s="47"/>
      <c r="M226" s="224" t="s">
        <v>19</v>
      </c>
      <c r="N226" s="225" t="s">
        <v>43</v>
      </c>
      <c r="O226" s="87"/>
      <c r="P226" s="226">
        <f>O226*H226</f>
        <v>0</v>
      </c>
      <c r="Q226" s="226">
        <v>0</v>
      </c>
      <c r="R226" s="226">
        <f>Q226*H226</f>
        <v>0</v>
      </c>
      <c r="S226" s="226">
        <v>0</v>
      </c>
      <c r="T226" s="227">
        <f>S226*H226</f>
        <v>0</v>
      </c>
      <c r="U226" s="41"/>
      <c r="V226" s="41"/>
      <c r="W226" s="41"/>
      <c r="X226" s="41"/>
      <c r="Y226" s="41"/>
      <c r="Z226" s="41"/>
      <c r="AA226" s="41"/>
      <c r="AB226" s="41"/>
      <c r="AC226" s="41"/>
      <c r="AD226" s="41"/>
      <c r="AE226" s="41"/>
      <c r="AR226" s="228" t="s">
        <v>337</v>
      </c>
      <c r="AT226" s="228" t="s">
        <v>130</v>
      </c>
      <c r="AU226" s="228" t="s">
        <v>82</v>
      </c>
      <c r="AY226" s="20" t="s">
        <v>128</v>
      </c>
      <c r="BE226" s="229">
        <f>IF(N226="základní",J226,0)</f>
        <v>0</v>
      </c>
      <c r="BF226" s="229">
        <f>IF(N226="snížená",J226,0)</f>
        <v>0</v>
      </c>
      <c r="BG226" s="229">
        <f>IF(N226="zákl. přenesená",J226,0)</f>
        <v>0</v>
      </c>
      <c r="BH226" s="229">
        <f>IF(N226="sníž. přenesená",J226,0)</f>
        <v>0</v>
      </c>
      <c r="BI226" s="229">
        <f>IF(N226="nulová",J226,0)</f>
        <v>0</v>
      </c>
      <c r="BJ226" s="20" t="s">
        <v>80</v>
      </c>
      <c r="BK226" s="229">
        <f>ROUND(I226*H226,2)</f>
        <v>0</v>
      </c>
      <c r="BL226" s="20" t="s">
        <v>337</v>
      </c>
      <c r="BM226" s="228" t="s">
        <v>768</v>
      </c>
    </row>
    <row r="227" s="2" customFormat="1">
      <c r="A227" s="41"/>
      <c r="B227" s="42"/>
      <c r="C227" s="43"/>
      <c r="D227" s="230" t="s">
        <v>136</v>
      </c>
      <c r="E227" s="43"/>
      <c r="F227" s="231" t="s">
        <v>767</v>
      </c>
      <c r="G227" s="43"/>
      <c r="H227" s="43"/>
      <c r="I227" s="232"/>
      <c r="J227" s="43"/>
      <c r="K227" s="43"/>
      <c r="L227" s="47"/>
      <c r="M227" s="233"/>
      <c r="N227" s="234"/>
      <c r="O227" s="87"/>
      <c r="P227" s="87"/>
      <c r="Q227" s="87"/>
      <c r="R227" s="87"/>
      <c r="S227" s="87"/>
      <c r="T227" s="88"/>
      <c r="U227" s="41"/>
      <c r="V227" s="41"/>
      <c r="W227" s="41"/>
      <c r="X227" s="41"/>
      <c r="Y227" s="41"/>
      <c r="Z227" s="41"/>
      <c r="AA227" s="41"/>
      <c r="AB227" s="41"/>
      <c r="AC227" s="41"/>
      <c r="AD227" s="41"/>
      <c r="AE227" s="41"/>
      <c r="AT227" s="20" t="s">
        <v>136</v>
      </c>
      <c r="AU227" s="20" t="s">
        <v>82</v>
      </c>
    </row>
    <row r="228" s="12" customFormat="1" ht="25.92" customHeight="1">
      <c r="A228" s="12"/>
      <c r="B228" s="200"/>
      <c r="C228" s="201"/>
      <c r="D228" s="202" t="s">
        <v>71</v>
      </c>
      <c r="E228" s="203" t="s">
        <v>344</v>
      </c>
      <c r="F228" s="203" t="s">
        <v>769</v>
      </c>
      <c r="G228" s="201"/>
      <c r="H228" s="201"/>
      <c r="I228" s="204"/>
      <c r="J228" s="205">
        <f>BK228</f>
        <v>0</v>
      </c>
      <c r="K228" s="201"/>
      <c r="L228" s="206"/>
      <c r="M228" s="207"/>
      <c r="N228" s="208"/>
      <c r="O228" s="208"/>
      <c r="P228" s="209">
        <f>P229+P254</f>
        <v>0</v>
      </c>
      <c r="Q228" s="208"/>
      <c r="R228" s="209">
        <f>R229+R254</f>
        <v>0</v>
      </c>
      <c r="S228" s="208"/>
      <c r="T228" s="210">
        <f>T229+T254</f>
        <v>0</v>
      </c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R228" s="211" t="s">
        <v>149</v>
      </c>
      <c r="AT228" s="212" t="s">
        <v>71</v>
      </c>
      <c r="AU228" s="212" t="s">
        <v>72</v>
      </c>
      <c r="AY228" s="211" t="s">
        <v>128</v>
      </c>
      <c r="BK228" s="213">
        <f>BK229+BK254</f>
        <v>0</v>
      </c>
    </row>
    <row r="229" s="12" customFormat="1" ht="22.8" customHeight="1">
      <c r="A229" s="12"/>
      <c r="B229" s="200"/>
      <c r="C229" s="201"/>
      <c r="D229" s="202" t="s">
        <v>71</v>
      </c>
      <c r="E229" s="214" t="s">
        <v>770</v>
      </c>
      <c r="F229" s="214" t="s">
        <v>771</v>
      </c>
      <c r="G229" s="201"/>
      <c r="H229" s="201"/>
      <c r="I229" s="204"/>
      <c r="J229" s="215">
        <f>BK229</f>
        <v>0</v>
      </c>
      <c r="K229" s="201"/>
      <c r="L229" s="206"/>
      <c r="M229" s="207"/>
      <c r="N229" s="208"/>
      <c r="O229" s="208"/>
      <c r="P229" s="209">
        <f>SUM(P230:P253)</f>
        <v>0</v>
      </c>
      <c r="Q229" s="208"/>
      <c r="R229" s="209">
        <f>SUM(R230:R253)</f>
        <v>0</v>
      </c>
      <c r="S229" s="208"/>
      <c r="T229" s="210">
        <f>SUM(T230:T253)</f>
        <v>0</v>
      </c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R229" s="211" t="s">
        <v>149</v>
      </c>
      <c r="AT229" s="212" t="s">
        <v>71</v>
      </c>
      <c r="AU229" s="212" t="s">
        <v>80</v>
      </c>
      <c r="AY229" s="211" t="s">
        <v>128</v>
      </c>
      <c r="BK229" s="213">
        <f>SUM(BK230:BK253)</f>
        <v>0</v>
      </c>
    </row>
    <row r="230" s="2" customFormat="1" ht="16.5" customHeight="1">
      <c r="A230" s="41"/>
      <c r="B230" s="42"/>
      <c r="C230" s="283" t="s">
        <v>772</v>
      </c>
      <c r="D230" s="283" t="s">
        <v>344</v>
      </c>
      <c r="E230" s="284" t="s">
        <v>773</v>
      </c>
      <c r="F230" s="285" t="s">
        <v>774</v>
      </c>
      <c r="G230" s="286" t="s">
        <v>169</v>
      </c>
      <c r="H230" s="287">
        <v>2</v>
      </c>
      <c r="I230" s="288"/>
      <c r="J230" s="289">
        <f>ROUND(I230*H230,2)</f>
        <v>0</v>
      </c>
      <c r="K230" s="290"/>
      <c r="L230" s="291"/>
      <c r="M230" s="292" t="s">
        <v>19</v>
      </c>
      <c r="N230" s="293" t="s">
        <v>43</v>
      </c>
      <c r="O230" s="87"/>
      <c r="P230" s="226">
        <f>O230*H230</f>
        <v>0</v>
      </c>
      <c r="Q230" s="226">
        <v>0</v>
      </c>
      <c r="R230" s="226">
        <f>Q230*H230</f>
        <v>0</v>
      </c>
      <c r="S230" s="226">
        <v>0</v>
      </c>
      <c r="T230" s="227">
        <f>S230*H230</f>
        <v>0</v>
      </c>
      <c r="U230" s="41"/>
      <c r="V230" s="41"/>
      <c r="W230" s="41"/>
      <c r="X230" s="41"/>
      <c r="Y230" s="41"/>
      <c r="Z230" s="41"/>
      <c r="AA230" s="41"/>
      <c r="AB230" s="41"/>
      <c r="AC230" s="41"/>
      <c r="AD230" s="41"/>
      <c r="AE230" s="41"/>
      <c r="AR230" s="228" t="s">
        <v>775</v>
      </c>
      <c r="AT230" s="228" t="s">
        <v>344</v>
      </c>
      <c r="AU230" s="228" t="s">
        <v>82</v>
      </c>
      <c r="AY230" s="20" t="s">
        <v>128</v>
      </c>
      <c r="BE230" s="229">
        <f>IF(N230="základní",J230,0)</f>
        <v>0</v>
      </c>
      <c r="BF230" s="229">
        <f>IF(N230="snížená",J230,0)</f>
        <v>0</v>
      </c>
      <c r="BG230" s="229">
        <f>IF(N230="zákl. přenesená",J230,0)</f>
        <v>0</v>
      </c>
      <c r="BH230" s="229">
        <f>IF(N230="sníž. přenesená",J230,0)</f>
        <v>0</v>
      </c>
      <c r="BI230" s="229">
        <f>IF(N230="nulová",J230,0)</f>
        <v>0</v>
      </c>
      <c r="BJ230" s="20" t="s">
        <v>80</v>
      </c>
      <c r="BK230" s="229">
        <f>ROUND(I230*H230,2)</f>
        <v>0</v>
      </c>
      <c r="BL230" s="20" t="s">
        <v>772</v>
      </c>
      <c r="BM230" s="228" t="s">
        <v>776</v>
      </c>
    </row>
    <row r="231" s="2" customFormat="1">
      <c r="A231" s="41"/>
      <c r="B231" s="42"/>
      <c r="C231" s="43"/>
      <c r="D231" s="230" t="s">
        <v>136</v>
      </c>
      <c r="E231" s="43"/>
      <c r="F231" s="231" t="s">
        <v>774</v>
      </c>
      <c r="G231" s="43"/>
      <c r="H231" s="43"/>
      <c r="I231" s="232"/>
      <c r="J231" s="43"/>
      <c r="K231" s="43"/>
      <c r="L231" s="47"/>
      <c r="M231" s="233"/>
      <c r="N231" s="234"/>
      <c r="O231" s="87"/>
      <c r="P231" s="87"/>
      <c r="Q231" s="87"/>
      <c r="R231" s="87"/>
      <c r="S231" s="87"/>
      <c r="T231" s="88"/>
      <c r="U231" s="41"/>
      <c r="V231" s="41"/>
      <c r="W231" s="41"/>
      <c r="X231" s="41"/>
      <c r="Y231" s="41"/>
      <c r="Z231" s="41"/>
      <c r="AA231" s="41"/>
      <c r="AB231" s="41"/>
      <c r="AC231" s="41"/>
      <c r="AD231" s="41"/>
      <c r="AE231" s="41"/>
      <c r="AT231" s="20" t="s">
        <v>136</v>
      </c>
      <c r="AU231" s="20" t="s">
        <v>82</v>
      </c>
    </row>
    <row r="232" s="2" customFormat="1" ht="16.5" customHeight="1">
      <c r="A232" s="41"/>
      <c r="B232" s="42"/>
      <c r="C232" s="283" t="s">
        <v>777</v>
      </c>
      <c r="D232" s="283" t="s">
        <v>344</v>
      </c>
      <c r="E232" s="284" t="s">
        <v>778</v>
      </c>
      <c r="F232" s="285" t="s">
        <v>779</v>
      </c>
      <c r="G232" s="286" t="s">
        <v>211</v>
      </c>
      <c r="H232" s="287">
        <v>2.7599999999999998</v>
      </c>
      <c r="I232" s="288"/>
      <c r="J232" s="289">
        <f>ROUND(I232*H232,2)</f>
        <v>0</v>
      </c>
      <c r="K232" s="290"/>
      <c r="L232" s="291"/>
      <c r="M232" s="292" t="s">
        <v>19</v>
      </c>
      <c r="N232" s="293" t="s">
        <v>43</v>
      </c>
      <c r="O232" s="87"/>
      <c r="P232" s="226">
        <f>O232*H232</f>
        <v>0</v>
      </c>
      <c r="Q232" s="226">
        <v>0</v>
      </c>
      <c r="R232" s="226">
        <f>Q232*H232</f>
        <v>0</v>
      </c>
      <c r="S232" s="226">
        <v>0</v>
      </c>
      <c r="T232" s="227">
        <f>S232*H232</f>
        <v>0</v>
      </c>
      <c r="U232" s="41"/>
      <c r="V232" s="41"/>
      <c r="W232" s="41"/>
      <c r="X232" s="41"/>
      <c r="Y232" s="41"/>
      <c r="Z232" s="41"/>
      <c r="AA232" s="41"/>
      <c r="AB232" s="41"/>
      <c r="AC232" s="41"/>
      <c r="AD232" s="41"/>
      <c r="AE232" s="41"/>
      <c r="AR232" s="228" t="s">
        <v>775</v>
      </c>
      <c r="AT232" s="228" t="s">
        <v>344</v>
      </c>
      <c r="AU232" s="228" t="s">
        <v>82</v>
      </c>
      <c r="AY232" s="20" t="s">
        <v>128</v>
      </c>
      <c r="BE232" s="229">
        <f>IF(N232="základní",J232,0)</f>
        <v>0</v>
      </c>
      <c r="BF232" s="229">
        <f>IF(N232="snížená",J232,0)</f>
        <v>0</v>
      </c>
      <c r="BG232" s="229">
        <f>IF(N232="zákl. přenesená",J232,0)</f>
        <v>0</v>
      </c>
      <c r="BH232" s="229">
        <f>IF(N232="sníž. přenesená",J232,0)</f>
        <v>0</v>
      </c>
      <c r="BI232" s="229">
        <f>IF(N232="nulová",J232,0)</f>
        <v>0</v>
      </c>
      <c r="BJ232" s="20" t="s">
        <v>80</v>
      </c>
      <c r="BK232" s="229">
        <f>ROUND(I232*H232,2)</f>
        <v>0</v>
      </c>
      <c r="BL232" s="20" t="s">
        <v>772</v>
      </c>
      <c r="BM232" s="228" t="s">
        <v>780</v>
      </c>
    </row>
    <row r="233" s="2" customFormat="1">
      <c r="A233" s="41"/>
      <c r="B233" s="42"/>
      <c r="C233" s="43"/>
      <c r="D233" s="230" t="s">
        <v>136</v>
      </c>
      <c r="E233" s="43"/>
      <c r="F233" s="231" t="s">
        <v>779</v>
      </c>
      <c r="G233" s="43"/>
      <c r="H233" s="43"/>
      <c r="I233" s="232"/>
      <c r="J233" s="43"/>
      <c r="K233" s="43"/>
      <c r="L233" s="47"/>
      <c r="M233" s="233"/>
      <c r="N233" s="234"/>
      <c r="O233" s="87"/>
      <c r="P233" s="87"/>
      <c r="Q233" s="87"/>
      <c r="R233" s="87"/>
      <c r="S233" s="87"/>
      <c r="T233" s="88"/>
      <c r="U233" s="41"/>
      <c r="V233" s="41"/>
      <c r="W233" s="41"/>
      <c r="X233" s="41"/>
      <c r="Y233" s="41"/>
      <c r="Z233" s="41"/>
      <c r="AA233" s="41"/>
      <c r="AB233" s="41"/>
      <c r="AC233" s="41"/>
      <c r="AD233" s="41"/>
      <c r="AE233" s="41"/>
      <c r="AT233" s="20" t="s">
        <v>136</v>
      </c>
      <c r="AU233" s="20" t="s">
        <v>82</v>
      </c>
    </row>
    <row r="234" s="2" customFormat="1" ht="16.5" customHeight="1">
      <c r="A234" s="41"/>
      <c r="B234" s="42"/>
      <c r="C234" s="283" t="s">
        <v>781</v>
      </c>
      <c r="D234" s="283" t="s">
        <v>344</v>
      </c>
      <c r="E234" s="284" t="s">
        <v>782</v>
      </c>
      <c r="F234" s="285" t="s">
        <v>783</v>
      </c>
      <c r="G234" s="286" t="s">
        <v>133</v>
      </c>
      <c r="H234" s="287">
        <v>38.149999999999999</v>
      </c>
      <c r="I234" s="288"/>
      <c r="J234" s="289">
        <f>ROUND(I234*H234,2)</f>
        <v>0</v>
      </c>
      <c r="K234" s="290"/>
      <c r="L234" s="291"/>
      <c r="M234" s="292" t="s">
        <v>19</v>
      </c>
      <c r="N234" s="293" t="s">
        <v>43</v>
      </c>
      <c r="O234" s="87"/>
      <c r="P234" s="226">
        <f>O234*H234</f>
        <v>0</v>
      </c>
      <c r="Q234" s="226">
        <v>0</v>
      </c>
      <c r="R234" s="226">
        <f>Q234*H234</f>
        <v>0</v>
      </c>
      <c r="S234" s="226">
        <v>0</v>
      </c>
      <c r="T234" s="227">
        <f>S234*H234</f>
        <v>0</v>
      </c>
      <c r="U234" s="41"/>
      <c r="V234" s="41"/>
      <c r="W234" s="41"/>
      <c r="X234" s="41"/>
      <c r="Y234" s="41"/>
      <c r="Z234" s="41"/>
      <c r="AA234" s="41"/>
      <c r="AB234" s="41"/>
      <c r="AC234" s="41"/>
      <c r="AD234" s="41"/>
      <c r="AE234" s="41"/>
      <c r="AR234" s="228" t="s">
        <v>775</v>
      </c>
      <c r="AT234" s="228" t="s">
        <v>344</v>
      </c>
      <c r="AU234" s="228" t="s">
        <v>82</v>
      </c>
      <c r="AY234" s="20" t="s">
        <v>128</v>
      </c>
      <c r="BE234" s="229">
        <f>IF(N234="základní",J234,0)</f>
        <v>0</v>
      </c>
      <c r="BF234" s="229">
        <f>IF(N234="snížená",J234,0)</f>
        <v>0</v>
      </c>
      <c r="BG234" s="229">
        <f>IF(N234="zákl. přenesená",J234,0)</f>
        <v>0</v>
      </c>
      <c r="BH234" s="229">
        <f>IF(N234="sníž. přenesená",J234,0)</f>
        <v>0</v>
      </c>
      <c r="BI234" s="229">
        <f>IF(N234="nulová",J234,0)</f>
        <v>0</v>
      </c>
      <c r="BJ234" s="20" t="s">
        <v>80</v>
      </c>
      <c r="BK234" s="229">
        <f>ROUND(I234*H234,2)</f>
        <v>0</v>
      </c>
      <c r="BL234" s="20" t="s">
        <v>772</v>
      </c>
      <c r="BM234" s="228" t="s">
        <v>784</v>
      </c>
    </row>
    <row r="235" s="2" customFormat="1">
      <c r="A235" s="41"/>
      <c r="B235" s="42"/>
      <c r="C235" s="43"/>
      <c r="D235" s="230" t="s">
        <v>136</v>
      </c>
      <c r="E235" s="43"/>
      <c r="F235" s="231" t="s">
        <v>783</v>
      </c>
      <c r="G235" s="43"/>
      <c r="H235" s="43"/>
      <c r="I235" s="232"/>
      <c r="J235" s="43"/>
      <c r="K235" s="43"/>
      <c r="L235" s="47"/>
      <c r="M235" s="233"/>
      <c r="N235" s="234"/>
      <c r="O235" s="87"/>
      <c r="P235" s="87"/>
      <c r="Q235" s="87"/>
      <c r="R235" s="87"/>
      <c r="S235" s="87"/>
      <c r="T235" s="88"/>
      <c r="U235" s="41"/>
      <c r="V235" s="41"/>
      <c r="W235" s="41"/>
      <c r="X235" s="41"/>
      <c r="Y235" s="41"/>
      <c r="Z235" s="41"/>
      <c r="AA235" s="41"/>
      <c r="AB235" s="41"/>
      <c r="AC235" s="41"/>
      <c r="AD235" s="41"/>
      <c r="AE235" s="41"/>
      <c r="AT235" s="20" t="s">
        <v>136</v>
      </c>
      <c r="AU235" s="20" t="s">
        <v>82</v>
      </c>
    </row>
    <row r="236" s="2" customFormat="1" ht="16.5" customHeight="1">
      <c r="A236" s="41"/>
      <c r="B236" s="42"/>
      <c r="C236" s="283" t="s">
        <v>785</v>
      </c>
      <c r="D236" s="283" t="s">
        <v>344</v>
      </c>
      <c r="E236" s="284" t="s">
        <v>786</v>
      </c>
      <c r="F236" s="285" t="s">
        <v>787</v>
      </c>
      <c r="G236" s="286" t="s">
        <v>169</v>
      </c>
      <c r="H236" s="287">
        <v>40</v>
      </c>
      <c r="I236" s="288"/>
      <c r="J236" s="289">
        <f>ROUND(I236*H236,2)</f>
        <v>0</v>
      </c>
      <c r="K236" s="290"/>
      <c r="L236" s="291"/>
      <c r="M236" s="292" t="s">
        <v>19</v>
      </c>
      <c r="N236" s="293" t="s">
        <v>43</v>
      </c>
      <c r="O236" s="87"/>
      <c r="P236" s="226">
        <f>O236*H236</f>
        <v>0</v>
      </c>
      <c r="Q236" s="226">
        <v>0</v>
      </c>
      <c r="R236" s="226">
        <f>Q236*H236</f>
        <v>0</v>
      </c>
      <c r="S236" s="226">
        <v>0</v>
      </c>
      <c r="T236" s="227">
        <f>S236*H236</f>
        <v>0</v>
      </c>
      <c r="U236" s="41"/>
      <c r="V236" s="41"/>
      <c r="W236" s="41"/>
      <c r="X236" s="41"/>
      <c r="Y236" s="41"/>
      <c r="Z236" s="41"/>
      <c r="AA236" s="41"/>
      <c r="AB236" s="41"/>
      <c r="AC236" s="41"/>
      <c r="AD236" s="41"/>
      <c r="AE236" s="41"/>
      <c r="AR236" s="228" t="s">
        <v>775</v>
      </c>
      <c r="AT236" s="228" t="s">
        <v>344</v>
      </c>
      <c r="AU236" s="228" t="s">
        <v>82</v>
      </c>
      <c r="AY236" s="20" t="s">
        <v>128</v>
      </c>
      <c r="BE236" s="229">
        <f>IF(N236="základní",J236,0)</f>
        <v>0</v>
      </c>
      <c r="BF236" s="229">
        <f>IF(N236="snížená",J236,0)</f>
        <v>0</v>
      </c>
      <c r="BG236" s="229">
        <f>IF(N236="zákl. přenesená",J236,0)</f>
        <v>0</v>
      </c>
      <c r="BH236" s="229">
        <f>IF(N236="sníž. přenesená",J236,0)</f>
        <v>0</v>
      </c>
      <c r="BI236" s="229">
        <f>IF(N236="nulová",J236,0)</f>
        <v>0</v>
      </c>
      <c r="BJ236" s="20" t="s">
        <v>80</v>
      </c>
      <c r="BK236" s="229">
        <f>ROUND(I236*H236,2)</f>
        <v>0</v>
      </c>
      <c r="BL236" s="20" t="s">
        <v>772</v>
      </c>
      <c r="BM236" s="228" t="s">
        <v>788</v>
      </c>
    </row>
    <row r="237" s="2" customFormat="1">
      <c r="A237" s="41"/>
      <c r="B237" s="42"/>
      <c r="C237" s="43"/>
      <c r="D237" s="230" t="s">
        <v>136</v>
      </c>
      <c r="E237" s="43"/>
      <c r="F237" s="231" t="s">
        <v>787</v>
      </c>
      <c r="G237" s="43"/>
      <c r="H237" s="43"/>
      <c r="I237" s="232"/>
      <c r="J237" s="43"/>
      <c r="K237" s="43"/>
      <c r="L237" s="47"/>
      <c r="M237" s="233"/>
      <c r="N237" s="234"/>
      <c r="O237" s="87"/>
      <c r="P237" s="87"/>
      <c r="Q237" s="87"/>
      <c r="R237" s="87"/>
      <c r="S237" s="87"/>
      <c r="T237" s="88"/>
      <c r="U237" s="41"/>
      <c r="V237" s="41"/>
      <c r="W237" s="41"/>
      <c r="X237" s="41"/>
      <c r="Y237" s="41"/>
      <c r="Z237" s="41"/>
      <c r="AA237" s="41"/>
      <c r="AB237" s="41"/>
      <c r="AC237" s="41"/>
      <c r="AD237" s="41"/>
      <c r="AE237" s="41"/>
      <c r="AT237" s="20" t="s">
        <v>136</v>
      </c>
      <c r="AU237" s="20" t="s">
        <v>82</v>
      </c>
    </row>
    <row r="238" s="2" customFormat="1" ht="16.5" customHeight="1">
      <c r="A238" s="41"/>
      <c r="B238" s="42"/>
      <c r="C238" s="283" t="s">
        <v>789</v>
      </c>
      <c r="D238" s="283" t="s">
        <v>344</v>
      </c>
      <c r="E238" s="284" t="s">
        <v>790</v>
      </c>
      <c r="F238" s="285" t="s">
        <v>791</v>
      </c>
      <c r="G238" s="286" t="s">
        <v>152</v>
      </c>
      <c r="H238" s="287">
        <v>108</v>
      </c>
      <c r="I238" s="288"/>
      <c r="J238" s="289">
        <f>ROUND(I238*H238,2)</f>
        <v>0</v>
      </c>
      <c r="K238" s="290"/>
      <c r="L238" s="291"/>
      <c r="M238" s="292" t="s">
        <v>19</v>
      </c>
      <c r="N238" s="293" t="s">
        <v>43</v>
      </c>
      <c r="O238" s="87"/>
      <c r="P238" s="226">
        <f>O238*H238</f>
        <v>0</v>
      </c>
      <c r="Q238" s="226">
        <v>0</v>
      </c>
      <c r="R238" s="226">
        <f>Q238*H238</f>
        <v>0</v>
      </c>
      <c r="S238" s="226">
        <v>0</v>
      </c>
      <c r="T238" s="227">
        <f>S238*H238</f>
        <v>0</v>
      </c>
      <c r="U238" s="41"/>
      <c r="V238" s="41"/>
      <c r="W238" s="41"/>
      <c r="X238" s="41"/>
      <c r="Y238" s="41"/>
      <c r="Z238" s="41"/>
      <c r="AA238" s="41"/>
      <c r="AB238" s="41"/>
      <c r="AC238" s="41"/>
      <c r="AD238" s="41"/>
      <c r="AE238" s="41"/>
      <c r="AR238" s="228" t="s">
        <v>775</v>
      </c>
      <c r="AT238" s="228" t="s">
        <v>344</v>
      </c>
      <c r="AU238" s="228" t="s">
        <v>82</v>
      </c>
      <c r="AY238" s="20" t="s">
        <v>128</v>
      </c>
      <c r="BE238" s="229">
        <f>IF(N238="základní",J238,0)</f>
        <v>0</v>
      </c>
      <c r="BF238" s="229">
        <f>IF(N238="snížená",J238,0)</f>
        <v>0</v>
      </c>
      <c r="BG238" s="229">
        <f>IF(N238="zákl. přenesená",J238,0)</f>
        <v>0</v>
      </c>
      <c r="BH238" s="229">
        <f>IF(N238="sníž. přenesená",J238,0)</f>
        <v>0</v>
      </c>
      <c r="BI238" s="229">
        <f>IF(N238="nulová",J238,0)</f>
        <v>0</v>
      </c>
      <c r="BJ238" s="20" t="s">
        <v>80</v>
      </c>
      <c r="BK238" s="229">
        <f>ROUND(I238*H238,2)</f>
        <v>0</v>
      </c>
      <c r="BL238" s="20" t="s">
        <v>772</v>
      </c>
      <c r="BM238" s="228" t="s">
        <v>792</v>
      </c>
    </row>
    <row r="239" s="2" customFormat="1">
      <c r="A239" s="41"/>
      <c r="B239" s="42"/>
      <c r="C239" s="43"/>
      <c r="D239" s="230" t="s">
        <v>136</v>
      </c>
      <c r="E239" s="43"/>
      <c r="F239" s="231" t="s">
        <v>791</v>
      </c>
      <c r="G239" s="43"/>
      <c r="H239" s="43"/>
      <c r="I239" s="232"/>
      <c r="J239" s="43"/>
      <c r="K239" s="43"/>
      <c r="L239" s="47"/>
      <c r="M239" s="233"/>
      <c r="N239" s="234"/>
      <c r="O239" s="87"/>
      <c r="P239" s="87"/>
      <c r="Q239" s="87"/>
      <c r="R239" s="87"/>
      <c r="S239" s="87"/>
      <c r="T239" s="88"/>
      <c r="U239" s="41"/>
      <c r="V239" s="41"/>
      <c r="W239" s="41"/>
      <c r="X239" s="41"/>
      <c r="Y239" s="41"/>
      <c r="Z239" s="41"/>
      <c r="AA239" s="41"/>
      <c r="AB239" s="41"/>
      <c r="AC239" s="41"/>
      <c r="AD239" s="41"/>
      <c r="AE239" s="41"/>
      <c r="AT239" s="20" t="s">
        <v>136</v>
      </c>
      <c r="AU239" s="20" t="s">
        <v>82</v>
      </c>
    </row>
    <row r="240" s="2" customFormat="1" ht="16.5" customHeight="1">
      <c r="A240" s="41"/>
      <c r="B240" s="42"/>
      <c r="C240" s="283" t="s">
        <v>793</v>
      </c>
      <c r="D240" s="283" t="s">
        <v>344</v>
      </c>
      <c r="E240" s="284" t="s">
        <v>794</v>
      </c>
      <c r="F240" s="285" t="s">
        <v>795</v>
      </c>
      <c r="G240" s="286" t="s">
        <v>152</v>
      </c>
      <c r="H240" s="287">
        <v>215</v>
      </c>
      <c r="I240" s="288"/>
      <c r="J240" s="289">
        <f>ROUND(I240*H240,2)</f>
        <v>0</v>
      </c>
      <c r="K240" s="290"/>
      <c r="L240" s="291"/>
      <c r="M240" s="292" t="s">
        <v>19</v>
      </c>
      <c r="N240" s="293" t="s">
        <v>43</v>
      </c>
      <c r="O240" s="87"/>
      <c r="P240" s="226">
        <f>O240*H240</f>
        <v>0</v>
      </c>
      <c r="Q240" s="226">
        <v>0</v>
      </c>
      <c r="R240" s="226">
        <f>Q240*H240</f>
        <v>0</v>
      </c>
      <c r="S240" s="226">
        <v>0</v>
      </c>
      <c r="T240" s="227">
        <f>S240*H240</f>
        <v>0</v>
      </c>
      <c r="U240" s="41"/>
      <c r="V240" s="41"/>
      <c r="W240" s="41"/>
      <c r="X240" s="41"/>
      <c r="Y240" s="41"/>
      <c r="Z240" s="41"/>
      <c r="AA240" s="41"/>
      <c r="AB240" s="41"/>
      <c r="AC240" s="41"/>
      <c r="AD240" s="41"/>
      <c r="AE240" s="41"/>
      <c r="AR240" s="228" t="s">
        <v>775</v>
      </c>
      <c r="AT240" s="228" t="s">
        <v>344</v>
      </c>
      <c r="AU240" s="228" t="s">
        <v>82</v>
      </c>
      <c r="AY240" s="20" t="s">
        <v>128</v>
      </c>
      <c r="BE240" s="229">
        <f>IF(N240="základní",J240,0)</f>
        <v>0</v>
      </c>
      <c r="BF240" s="229">
        <f>IF(N240="snížená",J240,0)</f>
        <v>0</v>
      </c>
      <c r="BG240" s="229">
        <f>IF(N240="zákl. přenesená",J240,0)</f>
        <v>0</v>
      </c>
      <c r="BH240" s="229">
        <f>IF(N240="sníž. přenesená",J240,0)</f>
        <v>0</v>
      </c>
      <c r="BI240" s="229">
        <f>IF(N240="nulová",J240,0)</f>
        <v>0</v>
      </c>
      <c r="BJ240" s="20" t="s">
        <v>80</v>
      </c>
      <c r="BK240" s="229">
        <f>ROUND(I240*H240,2)</f>
        <v>0</v>
      </c>
      <c r="BL240" s="20" t="s">
        <v>772</v>
      </c>
      <c r="BM240" s="228" t="s">
        <v>796</v>
      </c>
    </row>
    <row r="241" s="2" customFormat="1">
      <c r="A241" s="41"/>
      <c r="B241" s="42"/>
      <c r="C241" s="43"/>
      <c r="D241" s="230" t="s">
        <v>136</v>
      </c>
      <c r="E241" s="43"/>
      <c r="F241" s="231" t="s">
        <v>795</v>
      </c>
      <c r="G241" s="43"/>
      <c r="H241" s="43"/>
      <c r="I241" s="232"/>
      <c r="J241" s="43"/>
      <c r="K241" s="43"/>
      <c r="L241" s="47"/>
      <c r="M241" s="233"/>
      <c r="N241" s="234"/>
      <c r="O241" s="87"/>
      <c r="P241" s="87"/>
      <c r="Q241" s="87"/>
      <c r="R241" s="87"/>
      <c r="S241" s="87"/>
      <c r="T241" s="88"/>
      <c r="U241" s="41"/>
      <c r="V241" s="41"/>
      <c r="W241" s="41"/>
      <c r="X241" s="41"/>
      <c r="Y241" s="41"/>
      <c r="Z241" s="41"/>
      <c r="AA241" s="41"/>
      <c r="AB241" s="41"/>
      <c r="AC241" s="41"/>
      <c r="AD241" s="41"/>
      <c r="AE241" s="41"/>
      <c r="AT241" s="20" t="s">
        <v>136</v>
      </c>
      <c r="AU241" s="20" t="s">
        <v>82</v>
      </c>
    </row>
    <row r="242" s="2" customFormat="1" ht="16.5" customHeight="1">
      <c r="A242" s="41"/>
      <c r="B242" s="42"/>
      <c r="C242" s="283" t="s">
        <v>797</v>
      </c>
      <c r="D242" s="283" t="s">
        <v>344</v>
      </c>
      <c r="E242" s="284" t="s">
        <v>798</v>
      </c>
      <c r="F242" s="285" t="s">
        <v>799</v>
      </c>
      <c r="G242" s="286" t="s">
        <v>169</v>
      </c>
      <c r="H242" s="287">
        <v>1</v>
      </c>
      <c r="I242" s="288"/>
      <c r="J242" s="289">
        <f>ROUND(I242*H242,2)</f>
        <v>0</v>
      </c>
      <c r="K242" s="290"/>
      <c r="L242" s="291"/>
      <c r="M242" s="292" t="s">
        <v>19</v>
      </c>
      <c r="N242" s="293" t="s">
        <v>43</v>
      </c>
      <c r="O242" s="87"/>
      <c r="P242" s="226">
        <f>O242*H242</f>
        <v>0</v>
      </c>
      <c r="Q242" s="226">
        <v>0</v>
      </c>
      <c r="R242" s="226">
        <f>Q242*H242</f>
        <v>0</v>
      </c>
      <c r="S242" s="226">
        <v>0</v>
      </c>
      <c r="T242" s="227">
        <f>S242*H242</f>
        <v>0</v>
      </c>
      <c r="U242" s="41"/>
      <c r="V242" s="41"/>
      <c r="W242" s="41"/>
      <c r="X242" s="41"/>
      <c r="Y242" s="41"/>
      <c r="Z242" s="41"/>
      <c r="AA242" s="41"/>
      <c r="AB242" s="41"/>
      <c r="AC242" s="41"/>
      <c r="AD242" s="41"/>
      <c r="AE242" s="41"/>
      <c r="AR242" s="228" t="s">
        <v>775</v>
      </c>
      <c r="AT242" s="228" t="s">
        <v>344</v>
      </c>
      <c r="AU242" s="228" t="s">
        <v>82</v>
      </c>
      <c r="AY242" s="20" t="s">
        <v>128</v>
      </c>
      <c r="BE242" s="229">
        <f>IF(N242="základní",J242,0)</f>
        <v>0</v>
      </c>
      <c r="BF242" s="229">
        <f>IF(N242="snížená",J242,0)</f>
        <v>0</v>
      </c>
      <c r="BG242" s="229">
        <f>IF(N242="zákl. přenesená",J242,0)</f>
        <v>0</v>
      </c>
      <c r="BH242" s="229">
        <f>IF(N242="sníž. přenesená",J242,0)</f>
        <v>0</v>
      </c>
      <c r="BI242" s="229">
        <f>IF(N242="nulová",J242,0)</f>
        <v>0</v>
      </c>
      <c r="BJ242" s="20" t="s">
        <v>80</v>
      </c>
      <c r="BK242" s="229">
        <f>ROUND(I242*H242,2)</f>
        <v>0</v>
      </c>
      <c r="BL242" s="20" t="s">
        <v>772</v>
      </c>
      <c r="BM242" s="228" t="s">
        <v>800</v>
      </c>
    </row>
    <row r="243" s="2" customFormat="1">
      <c r="A243" s="41"/>
      <c r="B243" s="42"/>
      <c r="C243" s="43"/>
      <c r="D243" s="230" t="s">
        <v>136</v>
      </c>
      <c r="E243" s="43"/>
      <c r="F243" s="231" t="s">
        <v>799</v>
      </c>
      <c r="G243" s="43"/>
      <c r="H243" s="43"/>
      <c r="I243" s="232"/>
      <c r="J243" s="43"/>
      <c r="K243" s="43"/>
      <c r="L243" s="47"/>
      <c r="M243" s="233"/>
      <c r="N243" s="234"/>
      <c r="O243" s="87"/>
      <c r="P243" s="87"/>
      <c r="Q243" s="87"/>
      <c r="R243" s="87"/>
      <c r="S243" s="87"/>
      <c r="T243" s="88"/>
      <c r="U243" s="41"/>
      <c r="V243" s="41"/>
      <c r="W243" s="41"/>
      <c r="X243" s="41"/>
      <c r="Y243" s="41"/>
      <c r="Z243" s="41"/>
      <c r="AA243" s="41"/>
      <c r="AB243" s="41"/>
      <c r="AC243" s="41"/>
      <c r="AD243" s="41"/>
      <c r="AE243" s="41"/>
      <c r="AT243" s="20" t="s">
        <v>136</v>
      </c>
      <c r="AU243" s="20" t="s">
        <v>82</v>
      </c>
    </row>
    <row r="244" s="2" customFormat="1" ht="16.5" customHeight="1">
      <c r="A244" s="41"/>
      <c r="B244" s="42"/>
      <c r="C244" s="283" t="s">
        <v>801</v>
      </c>
      <c r="D244" s="283" t="s">
        <v>344</v>
      </c>
      <c r="E244" s="284" t="s">
        <v>802</v>
      </c>
      <c r="F244" s="285" t="s">
        <v>803</v>
      </c>
      <c r="G244" s="286" t="s">
        <v>169</v>
      </c>
      <c r="H244" s="287">
        <v>2</v>
      </c>
      <c r="I244" s="288"/>
      <c r="J244" s="289">
        <f>ROUND(I244*H244,2)</f>
        <v>0</v>
      </c>
      <c r="K244" s="290"/>
      <c r="L244" s="291"/>
      <c r="M244" s="292" t="s">
        <v>19</v>
      </c>
      <c r="N244" s="293" t="s">
        <v>43</v>
      </c>
      <c r="O244" s="87"/>
      <c r="P244" s="226">
        <f>O244*H244</f>
        <v>0</v>
      </c>
      <c r="Q244" s="226">
        <v>0</v>
      </c>
      <c r="R244" s="226">
        <f>Q244*H244</f>
        <v>0</v>
      </c>
      <c r="S244" s="226">
        <v>0</v>
      </c>
      <c r="T244" s="227">
        <f>S244*H244</f>
        <v>0</v>
      </c>
      <c r="U244" s="41"/>
      <c r="V244" s="41"/>
      <c r="W244" s="41"/>
      <c r="X244" s="41"/>
      <c r="Y244" s="41"/>
      <c r="Z244" s="41"/>
      <c r="AA244" s="41"/>
      <c r="AB244" s="41"/>
      <c r="AC244" s="41"/>
      <c r="AD244" s="41"/>
      <c r="AE244" s="41"/>
      <c r="AR244" s="228" t="s">
        <v>775</v>
      </c>
      <c r="AT244" s="228" t="s">
        <v>344</v>
      </c>
      <c r="AU244" s="228" t="s">
        <v>82</v>
      </c>
      <c r="AY244" s="20" t="s">
        <v>128</v>
      </c>
      <c r="BE244" s="229">
        <f>IF(N244="základní",J244,0)</f>
        <v>0</v>
      </c>
      <c r="BF244" s="229">
        <f>IF(N244="snížená",J244,0)</f>
        <v>0</v>
      </c>
      <c r="BG244" s="229">
        <f>IF(N244="zákl. přenesená",J244,0)</f>
        <v>0</v>
      </c>
      <c r="BH244" s="229">
        <f>IF(N244="sníž. přenesená",J244,0)</f>
        <v>0</v>
      </c>
      <c r="BI244" s="229">
        <f>IF(N244="nulová",J244,0)</f>
        <v>0</v>
      </c>
      <c r="BJ244" s="20" t="s">
        <v>80</v>
      </c>
      <c r="BK244" s="229">
        <f>ROUND(I244*H244,2)</f>
        <v>0</v>
      </c>
      <c r="BL244" s="20" t="s">
        <v>772</v>
      </c>
      <c r="BM244" s="228" t="s">
        <v>804</v>
      </c>
    </row>
    <row r="245" s="2" customFormat="1">
      <c r="A245" s="41"/>
      <c r="B245" s="42"/>
      <c r="C245" s="43"/>
      <c r="D245" s="230" t="s">
        <v>136</v>
      </c>
      <c r="E245" s="43"/>
      <c r="F245" s="231" t="s">
        <v>803</v>
      </c>
      <c r="G245" s="43"/>
      <c r="H245" s="43"/>
      <c r="I245" s="232"/>
      <c r="J245" s="43"/>
      <c r="K245" s="43"/>
      <c r="L245" s="47"/>
      <c r="M245" s="233"/>
      <c r="N245" s="234"/>
      <c r="O245" s="87"/>
      <c r="P245" s="87"/>
      <c r="Q245" s="87"/>
      <c r="R245" s="87"/>
      <c r="S245" s="87"/>
      <c r="T245" s="88"/>
      <c r="U245" s="41"/>
      <c r="V245" s="41"/>
      <c r="W245" s="41"/>
      <c r="X245" s="41"/>
      <c r="Y245" s="41"/>
      <c r="Z245" s="41"/>
      <c r="AA245" s="41"/>
      <c r="AB245" s="41"/>
      <c r="AC245" s="41"/>
      <c r="AD245" s="41"/>
      <c r="AE245" s="41"/>
      <c r="AT245" s="20" t="s">
        <v>136</v>
      </c>
      <c r="AU245" s="20" t="s">
        <v>82</v>
      </c>
    </row>
    <row r="246" s="2" customFormat="1" ht="16.5" customHeight="1">
      <c r="A246" s="41"/>
      <c r="B246" s="42"/>
      <c r="C246" s="283" t="s">
        <v>805</v>
      </c>
      <c r="D246" s="283" t="s">
        <v>344</v>
      </c>
      <c r="E246" s="284" t="s">
        <v>806</v>
      </c>
      <c r="F246" s="285" t="s">
        <v>807</v>
      </c>
      <c r="G246" s="286" t="s">
        <v>808</v>
      </c>
      <c r="H246" s="287">
        <v>0.108</v>
      </c>
      <c r="I246" s="288"/>
      <c r="J246" s="289">
        <f>ROUND(I246*H246,2)</f>
        <v>0</v>
      </c>
      <c r="K246" s="290"/>
      <c r="L246" s="291"/>
      <c r="M246" s="292" t="s">
        <v>19</v>
      </c>
      <c r="N246" s="293" t="s">
        <v>43</v>
      </c>
      <c r="O246" s="87"/>
      <c r="P246" s="226">
        <f>O246*H246</f>
        <v>0</v>
      </c>
      <c r="Q246" s="226">
        <v>0</v>
      </c>
      <c r="R246" s="226">
        <f>Q246*H246</f>
        <v>0</v>
      </c>
      <c r="S246" s="226">
        <v>0</v>
      </c>
      <c r="T246" s="227">
        <f>S246*H246</f>
        <v>0</v>
      </c>
      <c r="U246" s="41"/>
      <c r="V246" s="41"/>
      <c r="W246" s="41"/>
      <c r="X246" s="41"/>
      <c r="Y246" s="41"/>
      <c r="Z246" s="41"/>
      <c r="AA246" s="41"/>
      <c r="AB246" s="41"/>
      <c r="AC246" s="41"/>
      <c r="AD246" s="41"/>
      <c r="AE246" s="41"/>
      <c r="AR246" s="228" t="s">
        <v>775</v>
      </c>
      <c r="AT246" s="228" t="s">
        <v>344</v>
      </c>
      <c r="AU246" s="228" t="s">
        <v>82</v>
      </c>
      <c r="AY246" s="20" t="s">
        <v>128</v>
      </c>
      <c r="BE246" s="229">
        <f>IF(N246="základní",J246,0)</f>
        <v>0</v>
      </c>
      <c r="BF246" s="229">
        <f>IF(N246="snížená",J246,0)</f>
        <v>0</v>
      </c>
      <c r="BG246" s="229">
        <f>IF(N246="zákl. přenesená",J246,0)</f>
        <v>0</v>
      </c>
      <c r="BH246" s="229">
        <f>IF(N246="sníž. přenesená",J246,0)</f>
        <v>0</v>
      </c>
      <c r="BI246" s="229">
        <f>IF(N246="nulová",J246,0)</f>
        <v>0</v>
      </c>
      <c r="BJ246" s="20" t="s">
        <v>80</v>
      </c>
      <c r="BK246" s="229">
        <f>ROUND(I246*H246,2)</f>
        <v>0</v>
      </c>
      <c r="BL246" s="20" t="s">
        <v>772</v>
      </c>
      <c r="BM246" s="228" t="s">
        <v>809</v>
      </c>
    </row>
    <row r="247" s="2" customFormat="1">
      <c r="A247" s="41"/>
      <c r="B247" s="42"/>
      <c r="C247" s="43"/>
      <c r="D247" s="230" t="s">
        <v>136</v>
      </c>
      <c r="E247" s="43"/>
      <c r="F247" s="231" t="s">
        <v>807</v>
      </c>
      <c r="G247" s="43"/>
      <c r="H247" s="43"/>
      <c r="I247" s="232"/>
      <c r="J247" s="43"/>
      <c r="K247" s="43"/>
      <c r="L247" s="47"/>
      <c r="M247" s="233"/>
      <c r="N247" s="234"/>
      <c r="O247" s="87"/>
      <c r="P247" s="87"/>
      <c r="Q247" s="87"/>
      <c r="R247" s="87"/>
      <c r="S247" s="87"/>
      <c r="T247" s="88"/>
      <c r="U247" s="41"/>
      <c r="V247" s="41"/>
      <c r="W247" s="41"/>
      <c r="X247" s="41"/>
      <c r="Y247" s="41"/>
      <c r="Z247" s="41"/>
      <c r="AA247" s="41"/>
      <c r="AB247" s="41"/>
      <c r="AC247" s="41"/>
      <c r="AD247" s="41"/>
      <c r="AE247" s="41"/>
      <c r="AT247" s="20" t="s">
        <v>136</v>
      </c>
      <c r="AU247" s="20" t="s">
        <v>82</v>
      </c>
    </row>
    <row r="248" s="2" customFormat="1" ht="16.5" customHeight="1">
      <c r="A248" s="41"/>
      <c r="B248" s="42"/>
      <c r="C248" s="283" t="s">
        <v>810</v>
      </c>
      <c r="D248" s="283" t="s">
        <v>344</v>
      </c>
      <c r="E248" s="284" t="s">
        <v>811</v>
      </c>
      <c r="F248" s="285" t="s">
        <v>812</v>
      </c>
      <c r="G248" s="286" t="s">
        <v>152</v>
      </c>
      <c r="H248" s="287">
        <v>108</v>
      </c>
      <c r="I248" s="288"/>
      <c r="J248" s="289">
        <f>ROUND(I248*H248,2)</f>
        <v>0</v>
      </c>
      <c r="K248" s="290"/>
      <c r="L248" s="291"/>
      <c r="M248" s="292" t="s">
        <v>19</v>
      </c>
      <c r="N248" s="293" t="s">
        <v>43</v>
      </c>
      <c r="O248" s="87"/>
      <c r="P248" s="226">
        <f>O248*H248</f>
        <v>0</v>
      </c>
      <c r="Q248" s="226">
        <v>0</v>
      </c>
      <c r="R248" s="226">
        <f>Q248*H248</f>
        <v>0</v>
      </c>
      <c r="S248" s="226">
        <v>0</v>
      </c>
      <c r="T248" s="227">
        <f>S248*H248</f>
        <v>0</v>
      </c>
      <c r="U248" s="41"/>
      <c r="V248" s="41"/>
      <c r="W248" s="41"/>
      <c r="X248" s="41"/>
      <c r="Y248" s="41"/>
      <c r="Z248" s="41"/>
      <c r="AA248" s="41"/>
      <c r="AB248" s="41"/>
      <c r="AC248" s="41"/>
      <c r="AD248" s="41"/>
      <c r="AE248" s="41"/>
      <c r="AR248" s="228" t="s">
        <v>775</v>
      </c>
      <c r="AT248" s="228" t="s">
        <v>344</v>
      </c>
      <c r="AU248" s="228" t="s">
        <v>82</v>
      </c>
      <c r="AY248" s="20" t="s">
        <v>128</v>
      </c>
      <c r="BE248" s="229">
        <f>IF(N248="základní",J248,0)</f>
        <v>0</v>
      </c>
      <c r="BF248" s="229">
        <f>IF(N248="snížená",J248,0)</f>
        <v>0</v>
      </c>
      <c r="BG248" s="229">
        <f>IF(N248="zákl. přenesená",J248,0)</f>
        <v>0</v>
      </c>
      <c r="BH248" s="229">
        <f>IF(N248="sníž. přenesená",J248,0)</f>
        <v>0</v>
      </c>
      <c r="BI248" s="229">
        <f>IF(N248="nulová",J248,0)</f>
        <v>0</v>
      </c>
      <c r="BJ248" s="20" t="s">
        <v>80</v>
      </c>
      <c r="BK248" s="229">
        <f>ROUND(I248*H248,2)</f>
        <v>0</v>
      </c>
      <c r="BL248" s="20" t="s">
        <v>772</v>
      </c>
      <c r="BM248" s="228" t="s">
        <v>813</v>
      </c>
    </row>
    <row r="249" s="2" customFormat="1">
      <c r="A249" s="41"/>
      <c r="B249" s="42"/>
      <c r="C249" s="43"/>
      <c r="D249" s="230" t="s">
        <v>136</v>
      </c>
      <c r="E249" s="43"/>
      <c r="F249" s="231" t="s">
        <v>812</v>
      </c>
      <c r="G249" s="43"/>
      <c r="H249" s="43"/>
      <c r="I249" s="232"/>
      <c r="J249" s="43"/>
      <c r="K249" s="43"/>
      <c r="L249" s="47"/>
      <c r="M249" s="233"/>
      <c r="N249" s="234"/>
      <c r="O249" s="87"/>
      <c r="P249" s="87"/>
      <c r="Q249" s="87"/>
      <c r="R249" s="87"/>
      <c r="S249" s="87"/>
      <c r="T249" s="88"/>
      <c r="U249" s="41"/>
      <c r="V249" s="41"/>
      <c r="W249" s="41"/>
      <c r="X249" s="41"/>
      <c r="Y249" s="41"/>
      <c r="Z249" s="41"/>
      <c r="AA249" s="41"/>
      <c r="AB249" s="41"/>
      <c r="AC249" s="41"/>
      <c r="AD249" s="41"/>
      <c r="AE249" s="41"/>
      <c r="AT249" s="20" t="s">
        <v>136</v>
      </c>
      <c r="AU249" s="20" t="s">
        <v>82</v>
      </c>
    </row>
    <row r="250" s="2" customFormat="1" ht="16.5" customHeight="1">
      <c r="A250" s="41"/>
      <c r="B250" s="42"/>
      <c r="C250" s="283" t="s">
        <v>814</v>
      </c>
      <c r="D250" s="283" t="s">
        <v>344</v>
      </c>
      <c r="E250" s="284" t="s">
        <v>815</v>
      </c>
      <c r="F250" s="285" t="s">
        <v>816</v>
      </c>
      <c r="G250" s="286" t="s">
        <v>211</v>
      </c>
      <c r="H250" s="287">
        <v>30.239999999999998</v>
      </c>
      <c r="I250" s="288"/>
      <c r="J250" s="289">
        <f>ROUND(I250*H250,2)</f>
        <v>0</v>
      </c>
      <c r="K250" s="290"/>
      <c r="L250" s="291"/>
      <c r="M250" s="292" t="s">
        <v>19</v>
      </c>
      <c r="N250" s="293" t="s">
        <v>43</v>
      </c>
      <c r="O250" s="87"/>
      <c r="P250" s="226">
        <f>O250*H250</f>
        <v>0</v>
      </c>
      <c r="Q250" s="226">
        <v>0</v>
      </c>
      <c r="R250" s="226">
        <f>Q250*H250</f>
        <v>0</v>
      </c>
      <c r="S250" s="226">
        <v>0</v>
      </c>
      <c r="T250" s="227">
        <f>S250*H250</f>
        <v>0</v>
      </c>
      <c r="U250" s="41"/>
      <c r="V250" s="41"/>
      <c r="W250" s="41"/>
      <c r="X250" s="41"/>
      <c r="Y250" s="41"/>
      <c r="Z250" s="41"/>
      <c r="AA250" s="41"/>
      <c r="AB250" s="41"/>
      <c r="AC250" s="41"/>
      <c r="AD250" s="41"/>
      <c r="AE250" s="41"/>
      <c r="AR250" s="228" t="s">
        <v>775</v>
      </c>
      <c r="AT250" s="228" t="s">
        <v>344</v>
      </c>
      <c r="AU250" s="228" t="s">
        <v>82</v>
      </c>
      <c r="AY250" s="20" t="s">
        <v>128</v>
      </c>
      <c r="BE250" s="229">
        <f>IF(N250="základní",J250,0)</f>
        <v>0</v>
      </c>
      <c r="BF250" s="229">
        <f>IF(N250="snížená",J250,0)</f>
        <v>0</v>
      </c>
      <c r="BG250" s="229">
        <f>IF(N250="zákl. přenesená",J250,0)</f>
        <v>0</v>
      </c>
      <c r="BH250" s="229">
        <f>IF(N250="sníž. přenesená",J250,0)</f>
        <v>0</v>
      </c>
      <c r="BI250" s="229">
        <f>IF(N250="nulová",J250,0)</f>
        <v>0</v>
      </c>
      <c r="BJ250" s="20" t="s">
        <v>80</v>
      </c>
      <c r="BK250" s="229">
        <f>ROUND(I250*H250,2)</f>
        <v>0</v>
      </c>
      <c r="BL250" s="20" t="s">
        <v>772</v>
      </c>
      <c r="BM250" s="228" t="s">
        <v>817</v>
      </c>
    </row>
    <row r="251" s="2" customFormat="1">
      <c r="A251" s="41"/>
      <c r="B251" s="42"/>
      <c r="C251" s="43"/>
      <c r="D251" s="230" t="s">
        <v>136</v>
      </c>
      <c r="E251" s="43"/>
      <c r="F251" s="231" t="s">
        <v>816</v>
      </c>
      <c r="G251" s="43"/>
      <c r="H251" s="43"/>
      <c r="I251" s="232"/>
      <c r="J251" s="43"/>
      <c r="K251" s="43"/>
      <c r="L251" s="47"/>
      <c r="M251" s="233"/>
      <c r="N251" s="234"/>
      <c r="O251" s="87"/>
      <c r="P251" s="87"/>
      <c r="Q251" s="87"/>
      <c r="R251" s="87"/>
      <c r="S251" s="87"/>
      <c r="T251" s="88"/>
      <c r="U251" s="41"/>
      <c r="V251" s="41"/>
      <c r="W251" s="41"/>
      <c r="X251" s="41"/>
      <c r="Y251" s="41"/>
      <c r="Z251" s="41"/>
      <c r="AA251" s="41"/>
      <c r="AB251" s="41"/>
      <c r="AC251" s="41"/>
      <c r="AD251" s="41"/>
      <c r="AE251" s="41"/>
      <c r="AT251" s="20" t="s">
        <v>136</v>
      </c>
      <c r="AU251" s="20" t="s">
        <v>82</v>
      </c>
    </row>
    <row r="252" s="2" customFormat="1" ht="16.5" customHeight="1">
      <c r="A252" s="41"/>
      <c r="B252" s="42"/>
      <c r="C252" s="283" t="s">
        <v>818</v>
      </c>
      <c r="D252" s="283" t="s">
        <v>344</v>
      </c>
      <c r="E252" s="284" t="s">
        <v>819</v>
      </c>
      <c r="F252" s="285" t="s">
        <v>820</v>
      </c>
      <c r="G252" s="286" t="s">
        <v>152</v>
      </c>
      <c r="H252" s="287">
        <v>108</v>
      </c>
      <c r="I252" s="288"/>
      <c r="J252" s="289">
        <f>ROUND(I252*H252,2)</f>
        <v>0</v>
      </c>
      <c r="K252" s="290"/>
      <c r="L252" s="291"/>
      <c r="M252" s="292" t="s">
        <v>19</v>
      </c>
      <c r="N252" s="293" t="s">
        <v>43</v>
      </c>
      <c r="O252" s="87"/>
      <c r="P252" s="226">
        <f>O252*H252</f>
        <v>0</v>
      </c>
      <c r="Q252" s="226">
        <v>0</v>
      </c>
      <c r="R252" s="226">
        <f>Q252*H252</f>
        <v>0</v>
      </c>
      <c r="S252" s="226">
        <v>0</v>
      </c>
      <c r="T252" s="227">
        <f>S252*H252</f>
        <v>0</v>
      </c>
      <c r="U252" s="41"/>
      <c r="V252" s="41"/>
      <c r="W252" s="41"/>
      <c r="X252" s="41"/>
      <c r="Y252" s="41"/>
      <c r="Z252" s="41"/>
      <c r="AA252" s="41"/>
      <c r="AB252" s="41"/>
      <c r="AC252" s="41"/>
      <c r="AD252" s="41"/>
      <c r="AE252" s="41"/>
      <c r="AR252" s="228" t="s">
        <v>775</v>
      </c>
      <c r="AT252" s="228" t="s">
        <v>344</v>
      </c>
      <c r="AU252" s="228" t="s">
        <v>82</v>
      </c>
      <c r="AY252" s="20" t="s">
        <v>128</v>
      </c>
      <c r="BE252" s="229">
        <f>IF(N252="základní",J252,0)</f>
        <v>0</v>
      </c>
      <c r="BF252" s="229">
        <f>IF(N252="snížená",J252,0)</f>
        <v>0</v>
      </c>
      <c r="BG252" s="229">
        <f>IF(N252="zákl. přenesená",J252,0)</f>
        <v>0</v>
      </c>
      <c r="BH252" s="229">
        <f>IF(N252="sníž. přenesená",J252,0)</f>
        <v>0</v>
      </c>
      <c r="BI252" s="229">
        <f>IF(N252="nulová",J252,0)</f>
        <v>0</v>
      </c>
      <c r="BJ252" s="20" t="s">
        <v>80</v>
      </c>
      <c r="BK252" s="229">
        <f>ROUND(I252*H252,2)</f>
        <v>0</v>
      </c>
      <c r="BL252" s="20" t="s">
        <v>772</v>
      </c>
      <c r="BM252" s="228" t="s">
        <v>821</v>
      </c>
    </row>
    <row r="253" s="2" customFormat="1">
      <c r="A253" s="41"/>
      <c r="B253" s="42"/>
      <c r="C253" s="43"/>
      <c r="D253" s="230" t="s">
        <v>136</v>
      </c>
      <c r="E253" s="43"/>
      <c r="F253" s="231" t="s">
        <v>820</v>
      </c>
      <c r="G253" s="43"/>
      <c r="H253" s="43"/>
      <c r="I253" s="232"/>
      <c r="J253" s="43"/>
      <c r="K253" s="43"/>
      <c r="L253" s="47"/>
      <c r="M253" s="233"/>
      <c r="N253" s="234"/>
      <c r="O253" s="87"/>
      <c r="P253" s="87"/>
      <c r="Q253" s="87"/>
      <c r="R253" s="87"/>
      <c r="S253" s="87"/>
      <c r="T253" s="88"/>
      <c r="U253" s="41"/>
      <c r="V253" s="41"/>
      <c r="W253" s="41"/>
      <c r="X253" s="41"/>
      <c r="Y253" s="41"/>
      <c r="Z253" s="41"/>
      <c r="AA253" s="41"/>
      <c r="AB253" s="41"/>
      <c r="AC253" s="41"/>
      <c r="AD253" s="41"/>
      <c r="AE253" s="41"/>
      <c r="AT253" s="20" t="s">
        <v>136</v>
      </c>
      <c r="AU253" s="20" t="s">
        <v>82</v>
      </c>
    </row>
    <row r="254" s="12" customFormat="1" ht="22.8" customHeight="1">
      <c r="A254" s="12"/>
      <c r="B254" s="200"/>
      <c r="C254" s="201"/>
      <c r="D254" s="202" t="s">
        <v>71</v>
      </c>
      <c r="E254" s="214" t="s">
        <v>822</v>
      </c>
      <c r="F254" s="214" t="s">
        <v>823</v>
      </c>
      <c r="G254" s="201"/>
      <c r="H254" s="201"/>
      <c r="I254" s="204"/>
      <c r="J254" s="215">
        <f>BK254</f>
        <v>0</v>
      </c>
      <c r="K254" s="201"/>
      <c r="L254" s="206"/>
      <c r="M254" s="207"/>
      <c r="N254" s="208"/>
      <c r="O254" s="208"/>
      <c r="P254" s="209">
        <f>SUM(P255:P262)</f>
        <v>0</v>
      </c>
      <c r="Q254" s="208"/>
      <c r="R254" s="209">
        <f>SUM(R255:R262)</f>
        <v>0</v>
      </c>
      <c r="S254" s="208"/>
      <c r="T254" s="210">
        <f>SUM(T255:T262)</f>
        <v>0</v>
      </c>
      <c r="U254" s="12"/>
      <c r="V254" s="12"/>
      <c r="W254" s="12"/>
      <c r="X254" s="12"/>
      <c r="Y254" s="12"/>
      <c r="Z254" s="12"/>
      <c r="AA254" s="12"/>
      <c r="AB254" s="12"/>
      <c r="AC254" s="12"/>
      <c r="AD254" s="12"/>
      <c r="AE254" s="12"/>
      <c r="AR254" s="211" t="s">
        <v>149</v>
      </c>
      <c r="AT254" s="212" t="s">
        <v>71</v>
      </c>
      <c r="AU254" s="212" t="s">
        <v>80</v>
      </c>
      <c r="AY254" s="211" t="s">
        <v>128</v>
      </c>
      <c r="BK254" s="213">
        <f>SUM(BK255:BK262)</f>
        <v>0</v>
      </c>
    </row>
    <row r="255" s="2" customFormat="1" ht="16.5" customHeight="1">
      <c r="A255" s="41"/>
      <c r="B255" s="42"/>
      <c r="C255" s="283" t="s">
        <v>824</v>
      </c>
      <c r="D255" s="283" t="s">
        <v>344</v>
      </c>
      <c r="E255" s="284" t="s">
        <v>825</v>
      </c>
      <c r="F255" s="285" t="s">
        <v>702</v>
      </c>
      <c r="G255" s="286" t="s">
        <v>169</v>
      </c>
      <c r="H255" s="287">
        <v>2</v>
      </c>
      <c r="I255" s="288"/>
      <c r="J255" s="289">
        <f>ROUND(I255*H255,2)</f>
        <v>0</v>
      </c>
      <c r="K255" s="290"/>
      <c r="L255" s="291"/>
      <c r="M255" s="292" t="s">
        <v>19</v>
      </c>
      <c r="N255" s="293" t="s">
        <v>43</v>
      </c>
      <c r="O255" s="87"/>
      <c r="P255" s="226">
        <f>O255*H255</f>
        <v>0</v>
      </c>
      <c r="Q255" s="226">
        <v>0</v>
      </c>
      <c r="R255" s="226">
        <f>Q255*H255</f>
        <v>0</v>
      </c>
      <c r="S255" s="226">
        <v>0</v>
      </c>
      <c r="T255" s="227">
        <f>S255*H255</f>
        <v>0</v>
      </c>
      <c r="U255" s="41"/>
      <c r="V255" s="41"/>
      <c r="W255" s="41"/>
      <c r="X255" s="41"/>
      <c r="Y255" s="41"/>
      <c r="Z255" s="41"/>
      <c r="AA255" s="41"/>
      <c r="AB255" s="41"/>
      <c r="AC255" s="41"/>
      <c r="AD255" s="41"/>
      <c r="AE255" s="41"/>
      <c r="AR255" s="228" t="s">
        <v>775</v>
      </c>
      <c r="AT255" s="228" t="s">
        <v>344</v>
      </c>
      <c r="AU255" s="228" t="s">
        <v>82</v>
      </c>
      <c r="AY255" s="20" t="s">
        <v>128</v>
      </c>
      <c r="BE255" s="229">
        <f>IF(N255="základní",J255,0)</f>
        <v>0</v>
      </c>
      <c r="BF255" s="229">
        <f>IF(N255="snížená",J255,0)</f>
        <v>0</v>
      </c>
      <c r="BG255" s="229">
        <f>IF(N255="zákl. přenesená",J255,0)</f>
        <v>0</v>
      </c>
      <c r="BH255" s="229">
        <f>IF(N255="sníž. přenesená",J255,0)</f>
        <v>0</v>
      </c>
      <c r="BI255" s="229">
        <f>IF(N255="nulová",J255,0)</f>
        <v>0</v>
      </c>
      <c r="BJ255" s="20" t="s">
        <v>80</v>
      </c>
      <c r="BK255" s="229">
        <f>ROUND(I255*H255,2)</f>
        <v>0</v>
      </c>
      <c r="BL255" s="20" t="s">
        <v>772</v>
      </c>
      <c r="BM255" s="228" t="s">
        <v>826</v>
      </c>
    </row>
    <row r="256" s="2" customFormat="1">
      <c r="A256" s="41"/>
      <c r="B256" s="42"/>
      <c r="C256" s="43"/>
      <c r="D256" s="230" t="s">
        <v>136</v>
      </c>
      <c r="E256" s="43"/>
      <c r="F256" s="231" t="s">
        <v>702</v>
      </c>
      <c r="G256" s="43"/>
      <c r="H256" s="43"/>
      <c r="I256" s="232"/>
      <c r="J256" s="43"/>
      <c r="K256" s="43"/>
      <c r="L256" s="47"/>
      <c r="M256" s="233"/>
      <c r="N256" s="234"/>
      <c r="O256" s="87"/>
      <c r="P256" s="87"/>
      <c r="Q256" s="87"/>
      <c r="R256" s="87"/>
      <c r="S256" s="87"/>
      <c r="T256" s="88"/>
      <c r="U256" s="41"/>
      <c r="V256" s="41"/>
      <c r="W256" s="41"/>
      <c r="X256" s="41"/>
      <c r="Y256" s="41"/>
      <c r="Z256" s="41"/>
      <c r="AA256" s="41"/>
      <c r="AB256" s="41"/>
      <c r="AC256" s="41"/>
      <c r="AD256" s="41"/>
      <c r="AE256" s="41"/>
      <c r="AT256" s="20" t="s">
        <v>136</v>
      </c>
      <c r="AU256" s="20" t="s">
        <v>82</v>
      </c>
    </row>
    <row r="257" s="2" customFormat="1" ht="16.5" customHeight="1">
      <c r="A257" s="41"/>
      <c r="B257" s="42"/>
      <c r="C257" s="283" t="s">
        <v>827</v>
      </c>
      <c r="D257" s="283" t="s">
        <v>344</v>
      </c>
      <c r="E257" s="284" t="s">
        <v>828</v>
      </c>
      <c r="F257" s="285" t="s">
        <v>686</v>
      </c>
      <c r="G257" s="286" t="s">
        <v>169</v>
      </c>
      <c r="H257" s="287">
        <v>2</v>
      </c>
      <c r="I257" s="288"/>
      <c r="J257" s="289">
        <f>ROUND(I257*H257,2)</f>
        <v>0</v>
      </c>
      <c r="K257" s="290"/>
      <c r="L257" s="291"/>
      <c r="M257" s="292" t="s">
        <v>19</v>
      </c>
      <c r="N257" s="293" t="s">
        <v>43</v>
      </c>
      <c r="O257" s="87"/>
      <c r="P257" s="226">
        <f>O257*H257</f>
        <v>0</v>
      </c>
      <c r="Q257" s="226">
        <v>0</v>
      </c>
      <c r="R257" s="226">
        <f>Q257*H257</f>
        <v>0</v>
      </c>
      <c r="S257" s="226">
        <v>0</v>
      </c>
      <c r="T257" s="227">
        <f>S257*H257</f>
        <v>0</v>
      </c>
      <c r="U257" s="41"/>
      <c r="V257" s="41"/>
      <c r="W257" s="41"/>
      <c r="X257" s="41"/>
      <c r="Y257" s="41"/>
      <c r="Z257" s="41"/>
      <c r="AA257" s="41"/>
      <c r="AB257" s="41"/>
      <c r="AC257" s="41"/>
      <c r="AD257" s="41"/>
      <c r="AE257" s="41"/>
      <c r="AR257" s="228" t="s">
        <v>775</v>
      </c>
      <c r="AT257" s="228" t="s">
        <v>344</v>
      </c>
      <c r="AU257" s="228" t="s">
        <v>82</v>
      </c>
      <c r="AY257" s="20" t="s">
        <v>128</v>
      </c>
      <c r="BE257" s="229">
        <f>IF(N257="základní",J257,0)</f>
        <v>0</v>
      </c>
      <c r="BF257" s="229">
        <f>IF(N257="snížená",J257,0)</f>
        <v>0</v>
      </c>
      <c r="BG257" s="229">
        <f>IF(N257="zákl. přenesená",J257,0)</f>
        <v>0</v>
      </c>
      <c r="BH257" s="229">
        <f>IF(N257="sníž. přenesená",J257,0)</f>
        <v>0</v>
      </c>
      <c r="BI257" s="229">
        <f>IF(N257="nulová",J257,0)</f>
        <v>0</v>
      </c>
      <c r="BJ257" s="20" t="s">
        <v>80</v>
      </c>
      <c r="BK257" s="229">
        <f>ROUND(I257*H257,2)</f>
        <v>0</v>
      </c>
      <c r="BL257" s="20" t="s">
        <v>772</v>
      </c>
      <c r="BM257" s="228" t="s">
        <v>829</v>
      </c>
    </row>
    <row r="258" s="2" customFormat="1">
      <c r="A258" s="41"/>
      <c r="B258" s="42"/>
      <c r="C258" s="43"/>
      <c r="D258" s="230" t="s">
        <v>136</v>
      </c>
      <c r="E258" s="43"/>
      <c r="F258" s="231" t="s">
        <v>686</v>
      </c>
      <c r="G258" s="43"/>
      <c r="H258" s="43"/>
      <c r="I258" s="232"/>
      <c r="J258" s="43"/>
      <c r="K258" s="43"/>
      <c r="L258" s="47"/>
      <c r="M258" s="233"/>
      <c r="N258" s="234"/>
      <c r="O258" s="87"/>
      <c r="P258" s="87"/>
      <c r="Q258" s="87"/>
      <c r="R258" s="87"/>
      <c r="S258" s="87"/>
      <c r="T258" s="88"/>
      <c r="U258" s="41"/>
      <c r="V258" s="41"/>
      <c r="W258" s="41"/>
      <c r="X258" s="41"/>
      <c r="Y258" s="41"/>
      <c r="Z258" s="41"/>
      <c r="AA258" s="41"/>
      <c r="AB258" s="41"/>
      <c r="AC258" s="41"/>
      <c r="AD258" s="41"/>
      <c r="AE258" s="41"/>
      <c r="AT258" s="20" t="s">
        <v>136</v>
      </c>
      <c r="AU258" s="20" t="s">
        <v>82</v>
      </c>
    </row>
    <row r="259" s="2" customFormat="1" ht="16.5" customHeight="1">
      <c r="A259" s="41"/>
      <c r="B259" s="42"/>
      <c r="C259" s="283" t="s">
        <v>830</v>
      </c>
      <c r="D259" s="283" t="s">
        <v>344</v>
      </c>
      <c r="E259" s="284" t="s">
        <v>831</v>
      </c>
      <c r="F259" s="285" t="s">
        <v>832</v>
      </c>
      <c r="G259" s="286" t="s">
        <v>169</v>
      </c>
      <c r="H259" s="287">
        <v>24</v>
      </c>
      <c r="I259" s="288"/>
      <c r="J259" s="289">
        <f>ROUND(I259*H259,2)</f>
        <v>0</v>
      </c>
      <c r="K259" s="290"/>
      <c r="L259" s="291"/>
      <c r="M259" s="292" t="s">
        <v>19</v>
      </c>
      <c r="N259" s="293" t="s">
        <v>43</v>
      </c>
      <c r="O259" s="87"/>
      <c r="P259" s="226">
        <f>O259*H259</f>
        <v>0</v>
      </c>
      <c r="Q259" s="226">
        <v>0</v>
      </c>
      <c r="R259" s="226">
        <f>Q259*H259</f>
        <v>0</v>
      </c>
      <c r="S259" s="226">
        <v>0</v>
      </c>
      <c r="T259" s="227">
        <f>S259*H259</f>
        <v>0</v>
      </c>
      <c r="U259" s="41"/>
      <c r="V259" s="41"/>
      <c r="W259" s="41"/>
      <c r="X259" s="41"/>
      <c r="Y259" s="41"/>
      <c r="Z259" s="41"/>
      <c r="AA259" s="41"/>
      <c r="AB259" s="41"/>
      <c r="AC259" s="41"/>
      <c r="AD259" s="41"/>
      <c r="AE259" s="41"/>
      <c r="AR259" s="228" t="s">
        <v>775</v>
      </c>
      <c r="AT259" s="228" t="s">
        <v>344</v>
      </c>
      <c r="AU259" s="228" t="s">
        <v>82</v>
      </c>
      <c r="AY259" s="20" t="s">
        <v>128</v>
      </c>
      <c r="BE259" s="229">
        <f>IF(N259="základní",J259,0)</f>
        <v>0</v>
      </c>
      <c r="BF259" s="229">
        <f>IF(N259="snížená",J259,0)</f>
        <v>0</v>
      </c>
      <c r="BG259" s="229">
        <f>IF(N259="zákl. přenesená",J259,0)</f>
        <v>0</v>
      </c>
      <c r="BH259" s="229">
        <f>IF(N259="sníž. přenesená",J259,0)</f>
        <v>0</v>
      </c>
      <c r="BI259" s="229">
        <f>IF(N259="nulová",J259,0)</f>
        <v>0</v>
      </c>
      <c r="BJ259" s="20" t="s">
        <v>80</v>
      </c>
      <c r="BK259" s="229">
        <f>ROUND(I259*H259,2)</f>
        <v>0</v>
      </c>
      <c r="BL259" s="20" t="s">
        <v>772</v>
      </c>
      <c r="BM259" s="228" t="s">
        <v>833</v>
      </c>
    </row>
    <row r="260" s="2" customFormat="1">
      <c r="A260" s="41"/>
      <c r="B260" s="42"/>
      <c r="C260" s="43"/>
      <c r="D260" s="230" t="s">
        <v>136</v>
      </c>
      <c r="E260" s="43"/>
      <c r="F260" s="231" t="s">
        <v>832</v>
      </c>
      <c r="G260" s="43"/>
      <c r="H260" s="43"/>
      <c r="I260" s="232"/>
      <c r="J260" s="43"/>
      <c r="K260" s="43"/>
      <c r="L260" s="47"/>
      <c r="M260" s="233"/>
      <c r="N260" s="234"/>
      <c r="O260" s="87"/>
      <c r="P260" s="87"/>
      <c r="Q260" s="87"/>
      <c r="R260" s="87"/>
      <c r="S260" s="87"/>
      <c r="T260" s="88"/>
      <c r="U260" s="41"/>
      <c r="V260" s="41"/>
      <c r="W260" s="41"/>
      <c r="X260" s="41"/>
      <c r="Y260" s="41"/>
      <c r="Z260" s="41"/>
      <c r="AA260" s="41"/>
      <c r="AB260" s="41"/>
      <c r="AC260" s="41"/>
      <c r="AD260" s="41"/>
      <c r="AE260" s="41"/>
      <c r="AT260" s="20" t="s">
        <v>136</v>
      </c>
      <c r="AU260" s="20" t="s">
        <v>82</v>
      </c>
    </row>
    <row r="261" s="2" customFormat="1" ht="16.5" customHeight="1">
      <c r="A261" s="41"/>
      <c r="B261" s="42"/>
      <c r="C261" s="283" t="s">
        <v>834</v>
      </c>
      <c r="D261" s="283" t="s">
        <v>344</v>
      </c>
      <c r="E261" s="284" t="s">
        <v>835</v>
      </c>
      <c r="F261" s="285" t="s">
        <v>836</v>
      </c>
      <c r="G261" s="286" t="s">
        <v>169</v>
      </c>
      <c r="H261" s="287">
        <v>4</v>
      </c>
      <c r="I261" s="288"/>
      <c r="J261" s="289">
        <f>ROUND(I261*H261,2)</f>
        <v>0</v>
      </c>
      <c r="K261" s="290"/>
      <c r="L261" s="291"/>
      <c r="M261" s="292" t="s">
        <v>19</v>
      </c>
      <c r="N261" s="293" t="s">
        <v>43</v>
      </c>
      <c r="O261" s="87"/>
      <c r="P261" s="226">
        <f>O261*H261</f>
        <v>0</v>
      </c>
      <c r="Q261" s="226">
        <v>0</v>
      </c>
      <c r="R261" s="226">
        <f>Q261*H261</f>
        <v>0</v>
      </c>
      <c r="S261" s="226">
        <v>0</v>
      </c>
      <c r="T261" s="227">
        <f>S261*H261</f>
        <v>0</v>
      </c>
      <c r="U261" s="41"/>
      <c r="V261" s="41"/>
      <c r="W261" s="41"/>
      <c r="X261" s="41"/>
      <c r="Y261" s="41"/>
      <c r="Z261" s="41"/>
      <c r="AA261" s="41"/>
      <c r="AB261" s="41"/>
      <c r="AC261" s="41"/>
      <c r="AD261" s="41"/>
      <c r="AE261" s="41"/>
      <c r="AR261" s="228" t="s">
        <v>775</v>
      </c>
      <c r="AT261" s="228" t="s">
        <v>344</v>
      </c>
      <c r="AU261" s="228" t="s">
        <v>82</v>
      </c>
      <c r="AY261" s="20" t="s">
        <v>128</v>
      </c>
      <c r="BE261" s="229">
        <f>IF(N261="základní",J261,0)</f>
        <v>0</v>
      </c>
      <c r="BF261" s="229">
        <f>IF(N261="snížená",J261,0)</f>
        <v>0</v>
      </c>
      <c r="BG261" s="229">
        <f>IF(N261="zákl. přenesená",J261,0)</f>
        <v>0</v>
      </c>
      <c r="BH261" s="229">
        <f>IF(N261="sníž. přenesená",J261,0)</f>
        <v>0</v>
      </c>
      <c r="BI261" s="229">
        <f>IF(N261="nulová",J261,0)</f>
        <v>0</v>
      </c>
      <c r="BJ261" s="20" t="s">
        <v>80</v>
      </c>
      <c r="BK261" s="229">
        <f>ROUND(I261*H261,2)</f>
        <v>0</v>
      </c>
      <c r="BL261" s="20" t="s">
        <v>772</v>
      </c>
      <c r="BM261" s="228" t="s">
        <v>837</v>
      </c>
    </row>
    <row r="262" s="2" customFormat="1">
      <c r="A262" s="41"/>
      <c r="B262" s="42"/>
      <c r="C262" s="43"/>
      <c r="D262" s="230" t="s">
        <v>136</v>
      </c>
      <c r="E262" s="43"/>
      <c r="F262" s="231" t="s">
        <v>836</v>
      </c>
      <c r="G262" s="43"/>
      <c r="H262" s="43"/>
      <c r="I262" s="232"/>
      <c r="J262" s="43"/>
      <c r="K262" s="43"/>
      <c r="L262" s="47"/>
      <c r="M262" s="295"/>
      <c r="N262" s="296"/>
      <c r="O262" s="297"/>
      <c r="P262" s="297"/>
      <c r="Q262" s="297"/>
      <c r="R262" s="297"/>
      <c r="S262" s="297"/>
      <c r="T262" s="298"/>
      <c r="U262" s="41"/>
      <c r="V262" s="41"/>
      <c r="W262" s="41"/>
      <c r="X262" s="41"/>
      <c r="Y262" s="41"/>
      <c r="Z262" s="41"/>
      <c r="AA262" s="41"/>
      <c r="AB262" s="41"/>
      <c r="AC262" s="41"/>
      <c r="AD262" s="41"/>
      <c r="AE262" s="41"/>
      <c r="AT262" s="20" t="s">
        <v>136</v>
      </c>
      <c r="AU262" s="20" t="s">
        <v>82</v>
      </c>
    </row>
    <row r="263" s="2" customFormat="1" ht="6.96" customHeight="1">
      <c r="A263" s="41"/>
      <c r="B263" s="62"/>
      <c r="C263" s="63"/>
      <c r="D263" s="63"/>
      <c r="E263" s="63"/>
      <c r="F263" s="63"/>
      <c r="G263" s="63"/>
      <c r="H263" s="63"/>
      <c r="I263" s="63"/>
      <c r="J263" s="63"/>
      <c r="K263" s="63"/>
      <c r="L263" s="47"/>
      <c r="M263" s="41"/>
      <c r="O263" s="41"/>
      <c r="P263" s="41"/>
      <c r="Q263" s="41"/>
      <c r="R263" s="41"/>
      <c r="S263" s="41"/>
      <c r="T263" s="41"/>
      <c r="U263" s="41"/>
      <c r="V263" s="41"/>
      <c r="W263" s="41"/>
      <c r="X263" s="41"/>
      <c r="Y263" s="41"/>
      <c r="Z263" s="41"/>
      <c r="AA263" s="41"/>
      <c r="AB263" s="41"/>
      <c r="AC263" s="41"/>
      <c r="AD263" s="41"/>
      <c r="AE263" s="41"/>
    </row>
  </sheetData>
  <sheetProtection sheet="1" autoFilter="0" formatColumns="0" formatRows="0" objects="1" scenarios="1" spinCount="100000" saltValue="JQI1XsFY1J1JELyF3ZMZVG5LEG4pGdCQRjbiCPPYHU8J2yQXDmOHiCt5pWILoZoE1Rek38W90OOrr6lCvm7gnA==" hashValue="tTJ0zKjzfMXOndgZoH0sTjpyfSos65ahIiVAjy7n4juzdp0hplNNSG/603r/kVBhZbNUOMngigBfQGJVVBv3WQ==" algorithmName="SHA-512" password="CC2A"/>
  <autoFilter ref="C92:K262"/>
  <mergeCells count="9">
    <mergeCell ref="E7:H7"/>
    <mergeCell ref="E9:H9"/>
    <mergeCell ref="E18:H18"/>
    <mergeCell ref="E27:H27"/>
    <mergeCell ref="E48:H48"/>
    <mergeCell ref="E50:H50"/>
    <mergeCell ref="E83:H83"/>
    <mergeCell ref="E85:H85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96</v>
      </c>
    </row>
    <row r="3" s="1" customFormat="1" ht="6.96" customHeight="1">
      <c r="B3" s="141"/>
      <c r="C3" s="142"/>
      <c r="D3" s="142"/>
      <c r="E3" s="142"/>
      <c r="F3" s="142"/>
      <c r="G3" s="142"/>
      <c r="H3" s="142"/>
      <c r="I3" s="142"/>
      <c r="J3" s="142"/>
      <c r="K3" s="142"/>
      <c r="L3" s="23"/>
      <c r="AT3" s="20" t="s">
        <v>82</v>
      </c>
    </row>
    <row r="4" s="1" customFormat="1" ht="24.96" customHeight="1">
      <c r="B4" s="23"/>
      <c r="D4" s="143" t="s">
        <v>101</v>
      </c>
      <c r="L4" s="23"/>
      <c r="M4" s="144" t="s">
        <v>10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145" t="s">
        <v>16</v>
      </c>
      <c r="L6" s="23"/>
    </row>
    <row r="7" s="1" customFormat="1" ht="16.5" customHeight="1">
      <c r="B7" s="23"/>
      <c r="E7" s="146" t="str">
        <f>'Rekapitulace stavby'!K6</f>
        <v>Sportovní areál u Červených domků Hodoním</v>
      </c>
      <c r="F7" s="145"/>
      <c r="G7" s="145"/>
      <c r="H7" s="145"/>
      <c r="L7" s="23"/>
    </row>
    <row r="8" s="2" customFormat="1" ht="12" customHeight="1">
      <c r="A8" s="41"/>
      <c r="B8" s="47"/>
      <c r="C8" s="41"/>
      <c r="D8" s="145" t="s">
        <v>102</v>
      </c>
      <c r="E8" s="41"/>
      <c r="F8" s="41"/>
      <c r="G8" s="41"/>
      <c r="H8" s="41"/>
      <c r="I8" s="41"/>
      <c r="J8" s="41"/>
      <c r="K8" s="41"/>
      <c r="L8" s="147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</row>
    <row r="9" s="2" customFormat="1" ht="30" customHeight="1">
      <c r="A9" s="41"/>
      <c r="B9" s="47"/>
      <c r="C9" s="41"/>
      <c r="D9" s="41"/>
      <c r="E9" s="148" t="s">
        <v>838</v>
      </c>
      <c r="F9" s="41"/>
      <c r="G9" s="41"/>
      <c r="H9" s="41"/>
      <c r="I9" s="41"/>
      <c r="J9" s="41"/>
      <c r="K9" s="41"/>
      <c r="L9" s="147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>
      <c r="A10" s="41"/>
      <c r="B10" s="47"/>
      <c r="C10" s="41"/>
      <c r="D10" s="41"/>
      <c r="E10" s="41"/>
      <c r="F10" s="41"/>
      <c r="G10" s="41"/>
      <c r="H10" s="41"/>
      <c r="I10" s="41"/>
      <c r="J10" s="41"/>
      <c r="K10" s="41"/>
      <c r="L10" s="147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2" customHeight="1">
      <c r="A11" s="41"/>
      <c r="B11" s="47"/>
      <c r="C11" s="41"/>
      <c r="D11" s="145" t="s">
        <v>18</v>
      </c>
      <c r="E11" s="41"/>
      <c r="F11" s="136" t="s">
        <v>19</v>
      </c>
      <c r="G11" s="41"/>
      <c r="H11" s="41"/>
      <c r="I11" s="145" t="s">
        <v>20</v>
      </c>
      <c r="J11" s="136" t="s">
        <v>19</v>
      </c>
      <c r="K11" s="41"/>
      <c r="L11" s="147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 ht="12" customHeight="1">
      <c r="A12" s="41"/>
      <c r="B12" s="47"/>
      <c r="C12" s="41"/>
      <c r="D12" s="145" t="s">
        <v>21</v>
      </c>
      <c r="E12" s="41"/>
      <c r="F12" s="136" t="s">
        <v>22</v>
      </c>
      <c r="G12" s="41"/>
      <c r="H12" s="41"/>
      <c r="I12" s="145" t="s">
        <v>23</v>
      </c>
      <c r="J12" s="149" t="str">
        <f>'Rekapitulace stavby'!AN8</f>
        <v>15. 1. 2024</v>
      </c>
      <c r="K12" s="41"/>
      <c r="L12" s="147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0.8" customHeight="1">
      <c r="A13" s="41"/>
      <c r="B13" s="47"/>
      <c r="C13" s="41"/>
      <c r="D13" s="41"/>
      <c r="E13" s="41"/>
      <c r="F13" s="41"/>
      <c r="G13" s="41"/>
      <c r="H13" s="41"/>
      <c r="I13" s="41"/>
      <c r="J13" s="41"/>
      <c r="K13" s="41"/>
      <c r="L13" s="147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7"/>
      <c r="C14" s="41"/>
      <c r="D14" s="145" t="s">
        <v>25</v>
      </c>
      <c r="E14" s="41"/>
      <c r="F14" s="41"/>
      <c r="G14" s="41"/>
      <c r="H14" s="41"/>
      <c r="I14" s="145" t="s">
        <v>26</v>
      </c>
      <c r="J14" s="136" t="s">
        <v>19</v>
      </c>
      <c r="K14" s="41"/>
      <c r="L14" s="147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8" customHeight="1">
      <c r="A15" s="41"/>
      <c r="B15" s="47"/>
      <c r="C15" s="41"/>
      <c r="D15" s="41"/>
      <c r="E15" s="136" t="s">
        <v>27</v>
      </c>
      <c r="F15" s="41"/>
      <c r="G15" s="41"/>
      <c r="H15" s="41"/>
      <c r="I15" s="145" t="s">
        <v>28</v>
      </c>
      <c r="J15" s="136" t="s">
        <v>19</v>
      </c>
      <c r="K15" s="41"/>
      <c r="L15" s="147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6.96" customHeight="1">
      <c r="A16" s="41"/>
      <c r="B16" s="47"/>
      <c r="C16" s="41"/>
      <c r="D16" s="41"/>
      <c r="E16" s="41"/>
      <c r="F16" s="41"/>
      <c r="G16" s="41"/>
      <c r="H16" s="41"/>
      <c r="I16" s="41"/>
      <c r="J16" s="41"/>
      <c r="K16" s="41"/>
      <c r="L16" s="147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2" customHeight="1">
      <c r="A17" s="41"/>
      <c r="B17" s="47"/>
      <c r="C17" s="41"/>
      <c r="D17" s="145" t="s">
        <v>29</v>
      </c>
      <c r="E17" s="41"/>
      <c r="F17" s="41"/>
      <c r="G17" s="41"/>
      <c r="H17" s="41"/>
      <c r="I17" s="145" t="s">
        <v>26</v>
      </c>
      <c r="J17" s="36" t="str">
        <f>'Rekapitulace stavby'!AN13</f>
        <v>Vyplň údaj</v>
      </c>
      <c r="K17" s="41"/>
      <c r="L17" s="147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18" customHeight="1">
      <c r="A18" s="41"/>
      <c r="B18" s="47"/>
      <c r="C18" s="41"/>
      <c r="D18" s="41"/>
      <c r="E18" s="36" t="str">
        <f>'Rekapitulace stavby'!E14</f>
        <v>Vyplň údaj</v>
      </c>
      <c r="F18" s="136"/>
      <c r="G18" s="136"/>
      <c r="H18" s="136"/>
      <c r="I18" s="145" t="s">
        <v>28</v>
      </c>
      <c r="J18" s="36" t="str">
        <f>'Rekapitulace stavby'!AN14</f>
        <v>Vyplň údaj</v>
      </c>
      <c r="K18" s="41"/>
      <c r="L18" s="147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6.96" customHeight="1">
      <c r="A19" s="41"/>
      <c r="B19" s="47"/>
      <c r="C19" s="41"/>
      <c r="D19" s="41"/>
      <c r="E19" s="41"/>
      <c r="F19" s="41"/>
      <c r="G19" s="41"/>
      <c r="H19" s="41"/>
      <c r="I19" s="41"/>
      <c r="J19" s="41"/>
      <c r="K19" s="41"/>
      <c r="L19" s="147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2" customHeight="1">
      <c r="A20" s="41"/>
      <c r="B20" s="47"/>
      <c r="C20" s="41"/>
      <c r="D20" s="145" t="s">
        <v>31</v>
      </c>
      <c r="E20" s="41"/>
      <c r="F20" s="41"/>
      <c r="G20" s="41"/>
      <c r="H20" s="41"/>
      <c r="I20" s="145" t="s">
        <v>26</v>
      </c>
      <c r="J20" s="136" t="s">
        <v>19</v>
      </c>
      <c r="K20" s="41"/>
      <c r="L20" s="147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18" customHeight="1">
      <c r="A21" s="41"/>
      <c r="B21" s="47"/>
      <c r="C21" s="41"/>
      <c r="D21" s="41"/>
      <c r="E21" s="136" t="s">
        <v>32</v>
      </c>
      <c r="F21" s="41"/>
      <c r="G21" s="41"/>
      <c r="H21" s="41"/>
      <c r="I21" s="145" t="s">
        <v>28</v>
      </c>
      <c r="J21" s="136" t="s">
        <v>19</v>
      </c>
      <c r="K21" s="41"/>
      <c r="L21" s="147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6.96" customHeight="1">
      <c r="A22" s="41"/>
      <c r="B22" s="47"/>
      <c r="C22" s="41"/>
      <c r="D22" s="41"/>
      <c r="E22" s="41"/>
      <c r="F22" s="41"/>
      <c r="G22" s="41"/>
      <c r="H22" s="41"/>
      <c r="I22" s="41"/>
      <c r="J22" s="41"/>
      <c r="K22" s="41"/>
      <c r="L22" s="147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2" customHeight="1">
      <c r="A23" s="41"/>
      <c r="B23" s="47"/>
      <c r="C23" s="41"/>
      <c r="D23" s="145" t="s">
        <v>34</v>
      </c>
      <c r="E23" s="41"/>
      <c r="F23" s="41"/>
      <c r="G23" s="41"/>
      <c r="H23" s="41"/>
      <c r="I23" s="145" t="s">
        <v>26</v>
      </c>
      <c r="J23" s="136" t="str">
        <f>IF('Rekapitulace stavby'!AN19="","",'Rekapitulace stavby'!AN19)</f>
        <v/>
      </c>
      <c r="K23" s="41"/>
      <c r="L23" s="147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18" customHeight="1">
      <c r="A24" s="41"/>
      <c r="B24" s="47"/>
      <c r="C24" s="41"/>
      <c r="D24" s="41"/>
      <c r="E24" s="136" t="str">
        <f>IF('Rekapitulace stavby'!E20="","",'Rekapitulace stavby'!E20)</f>
        <v xml:space="preserve"> </v>
      </c>
      <c r="F24" s="41"/>
      <c r="G24" s="41"/>
      <c r="H24" s="41"/>
      <c r="I24" s="145" t="s">
        <v>28</v>
      </c>
      <c r="J24" s="136" t="str">
        <f>IF('Rekapitulace stavby'!AN20="","",'Rekapitulace stavby'!AN20)</f>
        <v/>
      </c>
      <c r="K24" s="41"/>
      <c r="L24" s="147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6.96" customHeight="1">
      <c r="A25" s="41"/>
      <c r="B25" s="47"/>
      <c r="C25" s="41"/>
      <c r="D25" s="41"/>
      <c r="E25" s="41"/>
      <c r="F25" s="41"/>
      <c r="G25" s="41"/>
      <c r="H25" s="41"/>
      <c r="I25" s="41"/>
      <c r="J25" s="41"/>
      <c r="K25" s="41"/>
      <c r="L25" s="147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2" customHeight="1">
      <c r="A26" s="41"/>
      <c r="B26" s="47"/>
      <c r="C26" s="41"/>
      <c r="D26" s="145" t="s">
        <v>36</v>
      </c>
      <c r="E26" s="41"/>
      <c r="F26" s="41"/>
      <c r="G26" s="41"/>
      <c r="H26" s="41"/>
      <c r="I26" s="41"/>
      <c r="J26" s="41"/>
      <c r="K26" s="41"/>
      <c r="L26" s="147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8" customFormat="1" ht="16.5" customHeight="1">
      <c r="A27" s="150"/>
      <c r="B27" s="151"/>
      <c r="C27" s="150"/>
      <c r="D27" s="150"/>
      <c r="E27" s="152" t="s">
        <v>19</v>
      </c>
      <c r="F27" s="152"/>
      <c r="G27" s="152"/>
      <c r="H27" s="152"/>
      <c r="I27" s="150"/>
      <c r="J27" s="150"/>
      <c r="K27" s="150"/>
      <c r="L27" s="153"/>
      <c r="S27" s="150"/>
      <c r="T27" s="150"/>
      <c r="U27" s="150"/>
      <c r="V27" s="150"/>
      <c r="W27" s="150"/>
      <c r="X27" s="150"/>
      <c r="Y27" s="150"/>
      <c r="Z27" s="150"/>
      <c r="AA27" s="150"/>
      <c r="AB27" s="150"/>
      <c r="AC27" s="150"/>
      <c r="AD27" s="150"/>
      <c r="AE27" s="150"/>
    </row>
    <row r="28" s="2" customFormat="1" ht="6.96" customHeight="1">
      <c r="A28" s="41"/>
      <c r="B28" s="47"/>
      <c r="C28" s="41"/>
      <c r="D28" s="41"/>
      <c r="E28" s="41"/>
      <c r="F28" s="41"/>
      <c r="G28" s="41"/>
      <c r="H28" s="41"/>
      <c r="I28" s="41"/>
      <c r="J28" s="41"/>
      <c r="K28" s="41"/>
      <c r="L28" s="147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2" customFormat="1" ht="6.96" customHeight="1">
      <c r="A29" s="41"/>
      <c r="B29" s="47"/>
      <c r="C29" s="41"/>
      <c r="D29" s="154"/>
      <c r="E29" s="154"/>
      <c r="F29" s="154"/>
      <c r="G29" s="154"/>
      <c r="H29" s="154"/>
      <c r="I29" s="154"/>
      <c r="J29" s="154"/>
      <c r="K29" s="154"/>
      <c r="L29" s="147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</row>
    <row r="30" s="2" customFormat="1" ht="25.44" customHeight="1">
      <c r="A30" s="41"/>
      <c r="B30" s="47"/>
      <c r="C30" s="41"/>
      <c r="D30" s="155" t="s">
        <v>38</v>
      </c>
      <c r="E30" s="41"/>
      <c r="F30" s="41"/>
      <c r="G30" s="41"/>
      <c r="H30" s="41"/>
      <c r="I30" s="41"/>
      <c r="J30" s="156">
        <f>ROUND(J81, 2)</f>
        <v>0</v>
      </c>
      <c r="K30" s="41"/>
      <c r="L30" s="147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7"/>
      <c r="C31" s="41"/>
      <c r="D31" s="154"/>
      <c r="E31" s="154"/>
      <c r="F31" s="154"/>
      <c r="G31" s="154"/>
      <c r="H31" s="154"/>
      <c r="I31" s="154"/>
      <c r="J31" s="154"/>
      <c r="K31" s="154"/>
      <c r="L31" s="147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14.4" customHeight="1">
      <c r="A32" s="41"/>
      <c r="B32" s="47"/>
      <c r="C32" s="41"/>
      <c r="D32" s="41"/>
      <c r="E32" s="41"/>
      <c r="F32" s="157" t="s">
        <v>40</v>
      </c>
      <c r="G32" s="41"/>
      <c r="H32" s="41"/>
      <c r="I32" s="157" t="s">
        <v>39</v>
      </c>
      <c r="J32" s="157" t="s">
        <v>41</v>
      </c>
      <c r="K32" s="41"/>
      <c r="L32" s="147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14.4" customHeight="1">
      <c r="A33" s="41"/>
      <c r="B33" s="47"/>
      <c r="C33" s="41"/>
      <c r="D33" s="158" t="s">
        <v>42</v>
      </c>
      <c r="E33" s="145" t="s">
        <v>43</v>
      </c>
      <c r="F33" s="159">
        <f>ROUND((SUM(BE81:BE115)),  2)</f>
        <v>0</v>
      </c>
      <c r="G33" s="41"/>
      <c r="H33" s="41"/>
      <c r="I33" s="160">
        <v>0.20999999999999999</v>
      </c>
      <c r="J33" s="159">
        <f>ROUND(((SUM(BE81:BE115))*I33),  2)</f>
        <v>0</v>
      </c>
      <c r="K33" s="41"/>
      <c r="L33" s="147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7"/>
      <c r="C34" s="41"/>
      <c r="D34" s="41"/>
      <c r="E34" s="145" t="s">
        <v>44</v>
      </c>
      <c r="F34" s="159">
        <f>ROUND((SUM(BF81:BF115)),  2)</f>
        <v>0</v>
      </c>
      <c r="G34" s="41"/>
      <c r="H34" s="41"/>
      <c r="I34" s="160">
        <v>0.12</v>
      </c>
      <c r="J34" s="159">
        <f>ROUND(((SUM(BF81:BF115))*I34),  2)</f>
        <v>0</v>
      </c>
      <c r="K34" s="41"/>
      <c r="L34" s="147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hidden="1" s="2" customFormat="1" ht="14.4" customHeight="1">
      <c r="A35" s="41"/>
      <c r="B35" s="47"/>
      <c r="C35" s="41"/>
      <c r="D35" s="41"/>
      <c r="E35" s="145" t="s">
        <v>45</v>
      </c>
      <c r="F35" s="159">
        <f>ROUND((SUM(BG81:BG115)),  2)</f>
        <v>0</v>
      </c>
      <c r="G35" s="41"/>
      <c r="H35" s="41"/>
      <c r="I35" s="160">
        <v>0.20999999999999999</v>
      </c>
      <c r="J35" s="159">
        <f>0</f>
        <v>0</v>
      </c>
      <c r="K35" s="41"/>
      <c r="L35" s="147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hidden="1" s="2" customFormat="1" ht="14.4" customHeight="1">
      <c r="A36" s="41"/>
      <c r="B36" s="47"/>
      <c r="C36" s="41"/>
      <c r="D36" s="41"/>
      <c r="E36" s="145" t="s">
        <v>46</v>
      </c>
      <c r="F36" s="159">
        <f>ROUND((SUM(BH81:BH115)),  2)</f>
        <v>0</v>
      </c>
      <c r="G36" s="41"/>
      <c r="H36" s="41"/>
      <c r="I36" s="160">
        <v>0.12</v>
      </c>
      <c r="J36" s="159">
        <f>0</f>
        <v>0</v>
      </c>
      <c r="K36" s="41"/>
      <c r="L36" s="147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7"/>
      <c r="C37" s="41"/>
      <c r="D37" s="41"/>
      <c r="E37" s="145" t="s">
        <v>47</v>
      </c>
      <c r="F37" s="159">
        <f>ROUND((SUM(BI81:BI115)),  2)</f>
        <v>0</v>
      </c>
      <c r="G37" s="41"/>
      <c r="H37" s="41"/>
      <c r="I37" s="160">
        <v>0</v>
      </c>
      <c r="J37" s="159">
        <f>0</f>
        <v>0</v>
      </c>
      <c r="K37" s="41"/>
      <c r="L37" s="147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s="2" customFormat="1" ht="6.96" customHeight="1">
      <c r="A38" s="41"/>
      <c r="B38" s="47"/>
      <c r="C38" s="41"/>
      <c r="D38" s="41"/>
      <c r="E38" s="41"/>
      <c r="F38" s="41"/>
      <c r="G38" s="41"/>
      <c r="H38" s="41"/>
      <c r="I38" s="41"/>
      <c r="J38" s="41"/>
      <c r="K38" s="41"/>
      <c r="L38" s="147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s="2" customFormat="1" ht="25.44" customHeight="1">
      <c r="A39" s="41"/>
      <c r="B39" s="47"/>
      <c r="C39" s="161"/>
      <c r="D39" s="162" t="s">
        <v>48</v>
      </c>
      <c r="E39" s="163"/>
      <c r="F39" s="163"/>
      <c r="G39" s="164" t="s">
        <v>49</v>
      </c>
      <c r="H39" s="165" t="s">
        <v>50</v>
      </c>
      <c r="I39" s="163"/>
      <c r="J39" s="166">
        <f>SUM(J30:J37)</f>
        <v>0</v>
      </c>
      <c r="K39" s="167"/>
      <c r="L39" s="147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14.4" customHeight="1">
      <c r="A40" s="41"/>
      <c r="B40" s="168"/>
      <c r="C40" s="169"/>
      <c r="D40" s="169"/>
      <c r="E40" s="169"/>
      <c r="F40" s="169"/>
      <c r="G40" s="169"/>
      <c r="H40" s="169"/>
      <c r="I40" s="169"/>
      <c r="J40" s="169"/>
      <c r="K40" s="169"/>
      <c r="L40" s="147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4" s="2" customFormat="1" ht="6.96" customHeight="1">
      <c r="A44" s="41"/>
      <c r="B44" s="170"/>
      <c r="C44" s="171"/>
      <c r="D44" s="171"/>
      <c r="E44" s="171"/>
      <c r="F44" s="171"/>
      <c r="G44" s="171"/>
      <c r="H44" s="171"/>
      <c r="I44" s="171"/>
      <c r="J44" s="171"/>
      <c r="K44" s="171"/>
      <c r="L44" s="147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</row>
    <row r="45" s="2" customFormat="1" ht="24.96" customHeight="1">
      <c r="A45" s="41"/>
      <c r="B45" s="42"/>
      <c r="C45" s="26" t="s">
        <v>105</v>
      </c>
      <c r="D45" s="43"/>
      <c r="E45" s="43"/>
      <c r="F45" s="43"/>
      <c r="G45" s="43"/>
      <c r="H45" s="43"/>
      <c r="I45" s="43"/>
      <c r="J45" s="43"/>
      <c r="K45" s="43"/>
      <c r="L45" s="147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</row>
    <row r="46" s="2" customFormat="1" ht="6.96" customHeight="1">
      <c r="A46" s="41"/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147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12" customHeight="1">
      <c r="A47" s="41"/>
      <c r="B47" s="42"/>
      <c r="C47" s="35" t="s">
        <v>16</v>
      </c>
      <c r="D47" s="43"/>
      <c r="E47" s="43"/>
      <c r="F47" s="43"/>
      <c r="G47" s="43"/>
      <c r="H47" s="43"/>
      <c r="I47" s="43"/>
      <c r="J47" s="43"/>
      <c r="K47" s="43"/>
      <c r="L47" s="147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16.5" customHeight="1">
      <c r="A48" s="41"/>
      <c r="B48" s="42"/>
      <c r="C48" s="43"/>
      <c r="D48" s="43"/>
      <c r="E48" s="172" t="str">
        <f>E7</f>
        <v>Sportovní areál u Červených domků Hodoním</v>
      </c>
      <c r="F48" s="35"/>
      <c r="G48" s="35"/>
      <c r="H48" s="35"/>
      <c r="I48" s="43"/>
      <c r="J48" s="43"/>
      <c r="K48" s="43"/>
      <c r="L48" s="147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5" t="s">
        <v>102</v>
      </c>
      <c r="D49" s="43"/>
      <c r="E49" s="43"/>
      <c r="F49" s="43"/>
      <c r="G49" s="43"/>
      <c r="H49" s="43"/>
      <c r="I49" s="43"/>
      <c r="J49" s="43"/>
      <c r="K49" s="43"/>
      <c r="L49" s="147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30" customHeight="1">
      <c r="A50" s="41"/>
      <c r="B50" s="42"/>
      <c r="C50" s="43"/>
      <c r="D50" s="43"/>
      <c r="E50" s="72" t="str">
        <f>E9</f>
        <v>24-SO008.5 - IO I.403.1 Odvodnění zpevněných ploch, IO I.403.3 Retence</v>
      </c>
      <c r="F50" s="43"/>
      <c r="G50" s="43"/>
      <c r="H50" s="43"/>
      <c r="I50" s="43"/>
      <c r="J50" s="43"/>
      <c r="K50" s="43"/>
      <c r="L50" s="147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2" customFormat="1" ht="6.96" customHeight="1">
      <c r="A51" s="41"/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147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</row>
    <row r="52" s="2" customFormat="1" ht="12" customHeight="1">
      <c r="A52" s="41"/>
      <c r="B52" s="42"/>
      <c r="C52" s="35" t="s">
        <v>21</v>
      </c>
      <c r="D52" s="43"/>
      <c r="E52" s="43"/>
      <c r="F52" s="30" t="str">
        <f>F12</f>
        <v>Hodonín</v>
      </c>
      <c r="G52" s="43"/>
      <c r="H52" s="43"/>
      <c r="I52" s="35" t="s">
        <v>23</v>
      </c>
      <c r="J52" s="75" t="str">
        <f>IF(J12="","",J12)</f>
        <v>15. 1. 2024</v>
      </c>
      <c r="K52" s="43"/>
      <c r="L52" s="147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6.96" customHeight="1">
      <c r="A53" s="41"/>
      <c r="B53" s="42"/>
      <c r="C53" s="43"/>
      <c r="D53" s="43"/>
      <c r="E53" s="43"/>
      <c r="F53" s="43"/>
      <c r="G53" s="43"/>
      <c r="H53" s="43"/>
      <c r="I53" s="43"/>
      <c r="J53" s="43"/>
      <c r="K53" s="43"/>
      <c r="L53" s="147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25.65" customHeight="1">
      <c r="A54" s="41"/>
      <c r="B54" s="42"/>
      <c r="C54" s="35" t="s">
        <v>25</v>
      </c>
      <c r="D54" s="43"/>
      <c r="E54" s="43"/>
      <c r="F54" s="30" t="str">
        <f>E15</f>
        <v>Město Hodonín</v>
      </c>
      <c r="G54" s="43"/>
      <c r="H54" s="43"/>
      <c r="I54" s="35" t="s">
        <v>31</v>
      </c>
      <c r="J54" s="39" t="str">
        <f>E21</f>
        <v>PROAM ARCHITEKTI s.r.o., Brno</v>
      </c>
      <c r="K54" s="43"/>
      <c r="L54" s="147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15.15" customHeight="1">
      <c r="A55" s="41"/>
      <c r="B55" s="42"/>
      <c r="C55" s="35" t="s">
        <v>29</v>
      </c>
      <c r="D55" s="43"/>
      <c r="E55" s="43"/>
      <c r="F55" s="30" t="str">
        <f>IF(E18="","",E18)</f>
        <v>Vyplň údaj</v>
      </c>
      <c r="G55" s="43"/>
      <c r="H55" s="43"/>
      <c r="I55" s="35" t="s">
        <v>34</v>
      </c>
      <c r="J55" s="39" t="str">
        <f>E24</f>
        <v xml:space="preserve"> </v>
      </c>
      <c r="K55" s="43"/>
      <c r="L55" s="147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0.32" customHeight="1">
      <c r="A56" s="41"/>
      <c r="B56" s="42"/>
      <c r="C56" s="43"/>
      <c r="D56" s="43"/>
      <c r="E56" s="43"/>
      <c r="F56" s="43"/>
      <c r="G56" s="43"/>
      <c r="H56" s="43"/>
      <c r="I56" s="43"/>
      <c r="J56" s="43"/>
      <c r="K56" s="43"/>
      <c r="L56" s="147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29.28" customHeight="1">
      <c r="A57" s="41"/>
      <c r="B57" s="42"/>
      <c r="C57" s="173" t="s">
        <v>106</v>
      </c>
      <c r="D57" s="174"/>
      <c r="E57" s="174"/>
      <c r="F57" s="174"/>
      <c r="G57" s="174"/>
      <c r="H57" s="174"/>
      <c r="I57" s="174"/>
      <c r="J57" s="175" t="s">
        <v>107</v>
      </c>
      <c r="K57" s="174"/>
      <c r="L57" s="147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10.32" customHeight="1">
      <c r="A58" s="41"/>
      <c r="B58" s="42"/>
      <c r="C58" s="43"/>
      <c r="D58" s="43"/>
      <c r="E58" s="43"/>
      <c r="F58" s="43"/>
      <c r="G58" s="43"/>
      <c r="H58" s="43"/>
      <c r="I58" s="43"/>
      <c r="J58" s="43"/>
      <c r="K58" s="43"/>
      <c r="L58" s="147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22.8" customHeight="1">
      <c r="A59" s="41"/>
      <c r="B59" s="42"/>
      <c r="C59" s="176" t="s">
        <v>70</v>
      </c>
      <c r="D59" s="43"/>
      <c r="E59" s="43"/>
      <c r="F59" s="43"/>
      <c r="G59" s="43"/>
      <c r="H59" s="43"/>
      <c r="I59" s="43"/>
      <c r="J59" s="105">
        <f>J81</f>
        <v>0</v>
      </c>
      <c r="K59" s="43"/>
      <c r="L59" s="147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U59" s="20" t="s">
        <v>108</v>
      </c>
    </row>
    <row r="60" s="9" customFormat="1" ht="24.96" customHeight="1">
      <c r="A60" s="9"/>
      <c r="B60" s="177"/>
      <c r="C60" s="178"/>
      <c r="D60" s="179" t="s">
        <v>839</v>
      </c>
      <c r="E60" s="180"/>
      <c r="F60" s="180"/>
      <c r="G60" s="180"/>
      <c r="H60" s="180"/>
      <c r="I60" s="180"/>
      <c r="J60" s="181">
        <f>J82</f>
        <v>0</v>
      </c>
      <c r="K60" s="178"/>
      <c r="L60" s="18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83"/>
      <c r="C61" s="128"/>
      <c r="D61" s="184" t="s">
        <v>840</v>
      </c>
      <c r="E61" s="185"/>
      <c r="F61" s="185"/>
      <c r="G61" s="185"/>
      <c r="H61" s="185"/>
      <c r="I61" s="185"/>
      <c r="J61" s="186">
        <f>J83</f>
        <v>0</v>
      </c>
      <c r="K61" s="128"/>
      <c r="L61" s="187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2" customFormat="1" ht="21.84" customHeight="1">
      <c r="A62" s="41"/>
      <c r="B62" s="42"/>
      <c r="C62" s="43"/>
      <c r="D62" s="43"/>
      <c r="E62" s="43"/>
      <c r="F62" s="43"/>
      <c r="G62" s="43"/>
      <c r="H62" s="43"/>
      <c r="I62" s="43"/>
      <c r="J62" s="43"/>
      <c r="K62" s="43"/>
      <c r="L62" s="147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</row>
    <row r="63" s="2" customFormat="1" ht="6.96" customHeight="1">
      <c r="A63" s="41"/>
      <c r="B63" s="62"/>
      <c r="C63" s="63"/>
      <c r="D63" s="63"/>
      <c r="E63" s="63"/>
      <c r="F63" s="63"/>
      <c r="G63" s="63"/>
      <c r="H63" s="63"/>
      <c r="I63" s="63"/>
      <c r="J63" s="63"/>
      <c r="K63" s="63"/>
      <c r="L63" s="147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</row>
    <row r="67" s="2" customFormat="1" ht="6.96" customHeight="1">
      <c r="A67" s="41"/>
      <c r="B67" s="64"/>
      <c r="C67" s="65"/>
      <c r="D67" s="65"/>
      <c r="E67" s="65"/>
      <c r="F67" s="65"/>
      <c r="G67" s="65"/>
      <c r="H67" s="65"/>
      <c r="I67" s="65"/>
      <c r="J67" s="65"/>
      <c r="K67" s="65"/>
      <c r="L67" s="147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</row>
    <row r="68" s="2" customFormat="1" ht="24.96" customHeight="1">
      <c r="A68" s="41"/>
      <c r="B68" s="42"/>
      <c r="C68" s="26" t="s">
        <v>113</v>
      </c>
      <c r="D68" s="43"/>
      <c r="E68" s="43"/>
      <c r="F68" s="43"/>
      <c r="G68" s="43"/>
      <c r="H68" s="43"/>
      <c r="I68" s="43"/>
      <c r="J68" s="43"/>
      <c r="K68" s="43"/>
      <c r="L68" s="147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</row>
    <row r="69" s="2" customFormat="1" ht="6.96" customHeight="1">
      <c r="A69" s="41"/>
      <c r="B69" s="42"/>
      <c r="C69" s="43"/>
      <c r="D69" s="43"/>
      <c r="E69" s="43"/>
      <c r="F69" s="43"/>
      <c r="G69" s="43"/>
      <c r="H69" s="43"/>
      <c r="I69" s="43"/>
      <c r="J69" s="43"/>
      <c r="K69" s="43"/>
      <c r="L69" s="147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</row>
    <row r="70" s="2" customFormat="1" ht="12" customHeight="1">
      <c r="A70" s="41"/>
      <c r="B70" s="42"/>
      <c r="C70" s="35" t="s">
        <v>16</v>
      </c>
      <c r="D70" s="43"/>
      <c r="E70" s="43"/>
      <c r="F70" s="43"/>
      <c r="G70" s="43"/>
      <c r="H70" s="43"/>
      <c r="I70" s="43"/>
      <c r="J70" s="43"/>
      <c r="K70" s="43"/>
      <c r="L70" s="147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</row>
    <row r="71" s="2" customFormat="1" ht="16.5" customHeight="1">
      <c r="A71" s="41"/>
      <c r="B71" s="42"/>
      <c r="C71" s="43"/>
      <c r="D71" s="43"/>
      <c r="E71" s="172" t="str">
        <f>E7</f>
        <v>Sportovní areál u Červených domků Hodoním</v>
      </c>
      <c r="F71" s="35"/>
      <c r="G71" s="35"/>
      <c r="H71" s="35"/>
      <c r="I71" s="43"/>
      <c r="J71" s="43"/>
      <c r="K71" s="43"/>
      <c r="L71" s="147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</row>
    <row r="72" s="2" customFormat="1" ht="12" customHeight="1">
      <c r="A72" s="41"/>
      <c r="B72" s="42"/>
      <c r="C72" s="35" t="s">
        <v>102</v>
      </c>
      <c r="D72" s="43"/>
      <c r="E72" s="43"/>
      <c r="F72" s="43"/>
      <c r="G72" s="43"/>
      <c r="H72" s="43"/>
      <c r="I72" s="43"/>
      <c r="J72" s="43"/>
      <c r="K72" s="43"/>
      <c r="L72" s="147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</row>
    <row r="73" s="2" customFormat="1" ht="30" customHeight="1">
      <c r="A73" s="41"/>
      <c r="B73" s="42"/>
      <c r="C73" s="43"/>
      <c r="D73" s="43"/>
      <c r="E73" s="72" t="str">
        <f>E9</f>
        <v>24-SO008.5 - IO I.403.1 Odvodnění zpevněných ploch, IO I.403.3 Retence</v>
      </c>
      <c r="F73" s="43"/>
      <c r="G73" s="43"/>
      <c r="H73" s="43"/>
      <c r="I73" s="43"/>
      <c r="J73" s="43"/>
      <c r="K73" s="43"/>
      <c r="L73" s="147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</row>
    <row r="74" s="2" customFormat="1" ht="6.96" customHeight="1">
      <c r="A74" s="41"/>
      <c r="B74" s="42"/>
      <c r="C74" s="43"/>
      <c r="D74" s="43"/>
      <c r="E74" s="43"/>
      <c r="F74" s="43"/>
      <c r="G74" s="43"/>
      <c r="H74" s="43"/>
      <c r="I74" s="43"/>
      <c r="J74" s="43"/>
      <c r="K74" s="43"/>
      <c r="L74" s="147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</row>
    <row r="75" s="2" customFormat="1" ht="12" customHeight="1">
      <c r="A75" s="41"/>
      <c r="B75" s="42"/>
      <c r="C75" s="35" t="s">
        <v>21</v>
      </c>
      <c r="D75" s="43"/>
      <c r="E75" s="43"/>
      <c r="F75" s="30" t="str">
        <f>F12</f>
        <v>Hodonín</v>
      </c>
      <c r="G75" s="43"/>
      <c r="H75" s="43"/>
      <c r="I75" s="35" t="s">
        <v>23</v>
      </c>
      <c r="J75" s="75" t="str">
        <f>IF(J12="","",J12)</f>
        <v>15. 1. 2024</v>
      </c>
      <c r="K75" s="43"/>
      <c r="L75" s="147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</row>
    <row r="76" s="2" customFormat="1" ht="6.96" customHeight="1">
      <c r="A76" s="41"/>
      <c r="B76" s="42"/>
      <c r="C76" s="43"/>
      <c r="D76" s="43"/>
      <c r="E76" s="43"/>
      <c r="F76" s="43"/>
      <c r="G76" s="43"/>
      <c r="H76" s="43"/>
      <c r="I76" s="43"/>
      <c r="J76" s="43"/>
      <c r="K76" s="43"/>
      <c r="L76" s="147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</row>
    <row r="77" s="2" customFormat="1" ht="25.65" customHeight="1">
      <c r="A77" s="41"/>
      <c r="B77" s="42"/>
      <c r="C77" s="35" t="s">
        <v>25</v>
      </c>
      <c r="D77" s="43"/>
      <c r="E77" s="43"/>
      <c r="F77" s="30" t="str">
        <f>E15</f>
        <v>Město Hodonín</v>
      </c>
      <c r="G77" s="43"/>
      <c r="H77" s="43"/>
      <c r="I77" s="35" t="s">
        <v>31</v>
      </c>
      <c r="J77" s="39" t="str">
        <f>E21</f>
        <v>PROAM ARCHITEKTI s.r.o., Brno</v>
      </c>
      <c r="K77" s="43"/>
      <c r="L77" s="147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</row>
    <row r="78" s="2" customFormat="1" ht="15.15" customHeight="1">
      <c r="A78" s="41"/>
      <c r="B78" s="42"/>
      <c r="C78" s="35" t="s">
        <v>29</v>
      </c>
      <c r="D78" s="43"/>
      <c r="E78" s="43"/>
      <c r="F78" s="30" t="str">
        <f>IF(E18="","",E18)</f>
        <v>Vyplň údaj</v>
      </c>
      <c r="G78" s="43"/>
      <c r="H78" s="43"/>
      <c r="I78" s="35" t="s">
        <v>34</v>
      </c>
      <c r="J78" s="39" t="str">
        <f>E24</f>
        <v xml:space="preserve"> </v>
      </c>
      <c r="K78" s="43"/>
      <c r="L78" s="147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</row>
    <row r="79" s="2" customFormat="1" ht="10.32" customHeight="1">
      <c r="A79" s="41"/>
      <c r="B79" s="42"/>
      <c r="C79" s="43"/>
      <c r="D79" s="43"/>
      <c r="E79" s="43"/>
      <c r="F79" s="43"/>
      <c r="G79" s="43"/>
      <c r="H79" s="43"/>
      <c r="I79" s="43"/>
      <c r="J79" s="43"/>
      <c r="K79" s="43"/>
      <c r="L79" s="147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</row>
    <row r="80" s="11" customFormat="1" ht="29.28" customHeight="1">
      <c r="A80" s="188"/>
      <c r="B80" s="189"/>
      <c r="C80" s="190" t="s">
        <v>114</v>
      </c>
      <c r="D80" s="191" t="s">
        <v>57</v>
      </c>
      <c r="E80" s="191" t="s">
        <v>53</v>
      </c>
      <c r="F80" s="191" t="s">
        <v>54</v>
      </c>
      <c r="G80" s="191" t="s">
        <v>115</v>
      </c>
      <c r="H80" s="191" t="s">
        <v>116</v>
      </c>
      <c r="I80" s="191" t="s">
        <v>117</v>
      </c>
      <c r="J80" s="192" t="s">
        <v>107</v>
      </c>
      <c r="K80" s="193" t="s">
        <v>118</v>
      </c>
      <c r="L80" s="194"/>
      <c r="M80" s="95" t="s">
        <v>19</v>
      </c>
      <c r="N80" s="96" t="s">
        <v>42</v>
      </c>
      <c r="O80" s="96" t="s">
        <v>119</v>
      </c>
      <c r="P80" s="96" t="s">
        <v>120</v>
      </c>
      <c r="Q80" s="96" t="s">
        <v>121</v>
      </c>
      <c r="R80" s="96" t="s">
        <v>122</v>
      </c>
      <c r="S80" s="96" t="s">
        <v>123</v>
      </c>
      <c r="T80" s="97" t="s">
        <v>124</v>
      </c>
      <c r="U80" s="188"/>
      <c r="V80" s="188"/>
      <c r="W80" s="188"/>
      <c r="X80" s="188"/>
      <c r="Y80" s="188"/>
      <c r="Z80" s="188"/>
      <c r="AA80" s="188"/>
      <c r="AB80" s="188"/>
      <c r="AC80" s="188"/>
      <c r="AD80" s="188"/>
      <c r="AE80" s="188"/>
    </row>
    <row r="81" s="2" customFormat="1" ht="22.8" customHeight="1">
      <c r="A81" s="41"/>
      <c r="B81" s="42"/>
      <c r="C81" s="102" t="s">
        <v>125</v>
      </c>
      <c r="D81" s="43"/>
      <c r="E81" s="43"/>
      <c r="F81" s="43"/>
      <c r="G81" s="43"/>
      <c r="H81" s="43"/>
      <c r="I81" s="43"/>
      <c r="J81" s="195">
        <f>BK81</f>
        <v>0</v>
      </c>
      <c r="K81" s="43"/>
      <c r="L81" s="47"/>
      <c r="M81" s="98"/>
      <c r="N81" s="196"/>
      <c r="O81" s="99"/>
      <c r="P81" s="197">
        <f>P82</f>
        <v>0</v>
      </c>
      <c r="Q81" s="99"/>
      <c r="R81" s="197">
        <f>R82</f>
        <v>0</v>
      </c>
      <c r="S81" s="99"/>
      <c r="T81" s="198">
        <f>T82</f>
        <v>0</v>
      </c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  <c r="AT81" s="20" t="s">
        <v>71</v>
      </c>
      <c r="AU81" s="20" t="s">
        <v>108</v>
      </c>
      <c r="BK81" s="199">
        <f>BK82</f>
        <v>0</v>
      </c>
    </row>
    <row r="82" s="12" customFormat="1" ht="25.92" customHeight="1">
      <c r="A82" s="12"/>
      <c r="B82" s="200"/>
      <c r="C82" s="201"/>
      <c r="D82" s="202" t="s">
        <v>71</v>
      </c>
      <c r="E82" s="203" t="s">
        <v>539</v>
      </c>
      <c r="F82" s="203" t="s">
        <v>539</v>
      </c>
      <c r="G82" s="201"/>
      <c r="H82" s="201"/>
      <c r="I82" s="204"/>
      <c r="J82" s="205">
        <f>BK82</f>
        <v>0</v>
      </c>
      <c r="K82" s="201"/>
      <c r="L82" s="206"/>
      <c r="M82" s="207"/>
      <c r="N82" s="208"/>
      <c r="O82" s="208"/>
      <c r="P82" s="209">
        <f>P83</f>
        <v>0</v>
      </c>
      <c r="Q82" s="208"/>
      <c r="R82" s="209">
        <f>R83</f>
        <v>0</v>
      </c>
      <c r="S82" s="208"/>
      <c r="T82" s="210">
        <f>T83</f>
        <v>0</v>
      </c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R82" s="211" t="s">
        <v>82</v>
      </c>
      <c r="AT82" s="212" t="s">
        <v>71</v>
      </c>
      <c r="AU82" s="212" t="s">
        <v>72</v>
      </c>
      <c r="AY82" s="211" t="s">
        <v>128</v>
      </c>
      <c r="BK82" s="213">
        <f>BK83</f>
        <v>0</v>
      </c>
    </row>
    <row r="83" s="12" customFormat="1" ht="22.8" customHeight="1">
      <c r="A83" s="12"/>
      <c r="B83" s="200"/>
      <c r="C83" s="201"/>
      <c r="D83" s="202" t="s">
        <v>71</v>
      </c>
      <c r="E83" s="214" t="s">
        <v>841</v>
      </c>
      <c r="F83" s="214" t="s">
        <v>842</v>
      </c>
      <c r="G83" s="201"/>
      <c r="H83" s="201"/>
      <c r="I83" s="204"/>
      <c r="J83" s="215">
        <f>BK83</f>
        <v>0</v>
      </c>
      <c r="K83" s="201"/>
      <c r="L83" s="206"/>
      <c r="M83" s="207"/>
      <c r="N83" s="208"/>
      <c r="O83" s="208"/>
      <c r="P83" s="209">
        <f>SUM(P84:P115)</f>
        <v>0</v>
      </c>
      <c r="Q83" s="208"/>
      <c r="R83" s="209">
        <f>SUM(R84:R115)</f>
        <v>0</v>
      </c>
      <c r="S83" s="208"/>
      <c r="T83" s="210">
        <f>SUM(T84:T115)</f>
        <v>0</v>
      </c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R83" s="211" t="s">
        <v>82</v>
      </c>
      <c r="AT83" s="212" t="s">
        <v>71</v>
      </c>
      <c r="AU83" s="212" t="s">
        <v>80</v>
      </c>
      <c r="AY83" s="211" t="s">
        <v>128</v>
      </c>
      <c r="BK83" s="213">
        <f>SUM(BK84:BK115)</f>
        <v>0</v>
      </c>
    </row>
    <row r="84" s="2" customFormat="1" ht="24.15" customHeight="1">
      <c r="A84" s="41"/>
      <c r="B84" s="42"/>
      <c r="C84" s="216" t="s">
        <v>80</v>
      </c>
      <c r="D84" s="216" t="s">
        <v>130</v>
      </c>
      <c r="E84" s="217" t="s">
        <v>843</v>
      </c>
      <c r="F84" s="218" t="s">
        <v>844</v>
      </c>
      <c r="G84" s="219" t="s">
        <v>152</v>
      </c>
      <c r="H84" s="220">
        <v>46</v>
      </c>
      <c r="I84" s="221"/>
      <c r="J84" s="222">
        <f>ROUND(I84*H84,2)</f>
        <v>0</v>
      </c>
      <c r="K84" s="223"/>
      <c r="L84" s="47"/>
      <c r="M84" s="224" t="s">
        <v>19</v>
      </c>
      <c r="N84" s="225" t="s">
        <v>43</v>
      </c>
      <c r="O84" s="87"/>
      <c r="P84" s="226">
        <f>O84*H84</f>
        <v>0</v>
      </c>
      <c r="Q84" s="226">
        <v>0</v>
      </c>
      <c r="R84" s="226">
        <f>Q84*H84</f>
        <v>0</v>
      </c>
      <c r="S84" s="226">
        <v>0</v>
      </c>
      <c r="T84" s="227">
        <f>S84*H84</f>
        <v>0</v>
      </c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  <c r="AR84" s="228" t="s">
        <v>337</v>
      </c>
      <c r="AT84" s="228" t="s">
        <v>130</v>
      </c>
      <c r="AU84" s="228" t="s">
        <v>82</v>
      </c>
      <c r="AY84" s="20" t="s">
        <v>128</v>
      </c>
      <c r="BE84" s="229">
        <f>IF(N84="základní",J84,0)</f>
        <v>0</v>
      </c>
      <c r="BF84" s="229">
        <f>IF(N84="snížená",J84,0)</f>
        <v>0</v>
      </c>
      <c r="BG84" s="229">
        <f>IF(N84="zákl. přenesená",J84,0)</f>
        <v>0</v>
      </c>
      <c r="BH84" s="229">
        <f>IF(N84="sníž. přenesená",J84,0)</f>
        <v>0</v>
      </c>
      <c r="BI84" s="229">
        <f>IF(N84="nulová",J84,0)</f>
        <v>0</v>
      </c>
      <c r="BJ84" s="20" t="s">
        <v>80</v>
      </c>
      <c r="BK84" s="229">
        <f>ROUND(I84*H84,2)</f>
        <v>0</v>
      </c>
      <c r="BL84" s="20" t="s">
        <v>337</v>
      </c>
      <c r="BM84" s="228" t="s">
        <v>845</v>
      </c>
    </row>
    <row r="85" s="2" customFormat="1">
      <c r="A85" s="41"/>
      <c r="B85" s="42"/>
      <c r="C85" s="43"/>
      <c r="D85" s="230" t="s">
        <v>136</v>
      </c>
      <c r="E85" s="43"/>
      <c r="F85" s="231" t="s">
        <v>844</v>
      </c>
      <c r="G85" s="43"/>
      <c r="H85" s="43"/>
      <c r="I85" s="232"/>
      <c r="J85" s="43"/>
      <c r="K85" s="43"/>
      <c r="L85" s="47"/>
      <c r="M85" s="233"/>
      <c r="N85" s="234"/>
      <c r="O85" s="87"/>
      <c r="P85" s="87"/>
      <c r="Q85" s="87"/>
      <c r="R85" s="87"/>
      <c r="S85" s="87"/>
      <c r="T85" s="88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  <c r="AT85" s="20" t="s">
        <v>136</v>
      </c>
      <c r="AU85" s="20" t="s">
        <v>82</v>
      </c>
    </row>
    <row r="86" s="2" customFormat="1" ht="16.5" customHeight="1">
      <c r="A86" s="41"/>
      <c r="B86" s="42"/>
      <c r="C86" s="216" t="s">
        <v>82</v>
      </c>
      <c r="D86" s="216" t="s">
        <v>130</v>
      </c>
      <c r="E86" s="217" t="s">
        <v>846</v>
      </c>
      <c r="F86" s="218" t="s">
        <v>847</v>
      </c>
      <c r="G86" s="219" t="s">
        <v>152</v>
      </c>
      <c r="H86" s="220">
        <v>46</v>
      </c>
      <c r="I86" s="221"/>
      <c r="J86" s="222">
        <f>ROUND(I86*H86,2)</f>
        <v>0</v>
      </c>
      <c r="K86" s="223"/>
      <c r="L86" s="47"/>
      <c r="M86" s="224" t="s">
        <v>19</v>
      </c>
      <c r="N86" s="225" t="s">
        <v>43</v>
      </c>
      <c r="O86" s="87"/>
      <c r="P86" s="226">
        <f>O86*H86</f>
        <v>0</v>
      </c>
      <c r="Q86" s="226">
        <v>0</v>
      </c>
      <c r="R86" s="226">
        <f>Q86*H86</f>
        <v>0</v>
      </c>
      <c r="S86" s="226">
        <v>0</v>
      </c>
      <c r="T86" s="227">
        <f>S86*H86</f>
        <v>0</v>
      </c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R86" s="228" t="s">
        <v>337</v>
      </c>
      <c r="AT86" s="228" t="s">
        <v>130</v>
      </c>
      <c r="AU86" s="228" t="s">
        <v>82</v>
      </c>
      <c r="AY86" s="20" t="s">
        <v>128</v>
      </c>
      <c r="BE86" s="229">
        <f>IF(N86="základní",J86,0)</f>
        <v>0</v>
      </c>
      <c r="BF86" s="229">
        <f>IF(N86="snížená",J86,0)</f>
        <v>0</v>
      </c>
      <c r="BG86" s="229">
        <f>IF(N86="zákl. přenesená",J86,0)</f>
        <v>0</v>
      </c>
      <c r="BH86" s="229">
        <f>IF(N86="sníž. přenesená",J86,0)</f>
        <v>0</v>
      </c>
      <c r="BI86" s="229">
        <f>IF(N86="nulová",J86,0)</f>
        <v>0</v>
      </c>
      <c r="BJ86" s="20" t="s">
        <v>80</v>
      </c>
      <c r="BK86" s="229">
        <f>ROUND(I86*H86,2)</f>
        <v>0</v>
      </c>
      <c r="BL86" s="20" t="s">
        <v>337</v>
      </c>
      <c r="BM86" s="228" t="s">
        <v>848</v>
      </c>
    </row>
    <row r="87" s="2" customFormat="1">
      <c r="A87" s="41"/>
      <c r="B87" s="42"/>
      <c r="C87" s="43"/>
      <c r="D87" s="230" t="s">
        <v>136</v>
      </c>
      <c r="E87" s="43"/>
      <c r="F87" s="231" t="s">
        <v>847</v>
      </c>
      <c r="G87" s="43"/>
      <c r="H87" s="43"/>
      <c r="I87" s="232"/>
      <c r="J87" s="43"/>
      <c r="K87" s="43"/>
      <c r="L87" s="47"/>
      <c r="M87" s="233"/>
      <c r="N87" s="234"/>
      <c r="O87" s="87"/>
      <c r="P87" s="87"/>
      <c r="Q87" s="87"/>
      <c r="R87" s="87"/>
      <c r="S87" s="87"/>
      <c r="T87" s="88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T87" s="20" t="s">
        <v>136</v>
      </c>
      <c r="AU87" s="20" t="s">
        <v>82</v>
      </c>
    </row>
    <row r="88" s="2" customFormat="1" ht="24.15" customHeight="1">
      <c r="A88" s="41"/>
      <c r="B88" s="42"/>
      <c r="C88" s="283" t="s">
        <v>149</v>
      </c>
      <c r="D88" s="283" t="s">
        <v>344</v>
      </c>
      <c r="E88" s="284" t="s">
        <v>849</v>
      </c>
      <c r="F88" s="285" t="s">
        <v>850</v>
      </c>
      <c r="G88" s="286" t="s">
        <v>576</v>
      </c>
      <c r="H88" s="287">
        <v>2</v>
      </c>
      <c r="I88" s="288"/>
      <c r="J88" s="289">
        <f>ROUND(I88*H88,2)</f>
        <v>0</v>
      </c>
      <c r="K88" s="290"/>
      <c r="L88" s="291"/>
      <c r="M88" s="292" t="s">
        <v>19</v>
      </c>
      <c r="N88" s="293" t="s">
        <v>43</v>
      </c>
      <c r="O88" s="87"/>
      <c r="P88" s="226">
        <f>O88*H88</f>
        <v>0</v>
      </c>
      <c r="Q88" s="226">
        <v>0</v>
      </c>
      <c r="R88" s="226">
        <f>Q88*H88</f>
        <v>0</v>
      </c>
      <c r="S88" s="226">
        <v>0</v>
      </c>
      <c r="T88" s="227">
        <f>S88*H88</f>
        <v>0</v>
      </c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R88" s="228" t="s">
        <v>436</v>
      </c>
      <c r="AT88" s="228" t="s">
        <v>344</v>
      </c>
      <c r="AU88" s="228" t="s">
        <v>82</v>
      </c>
      <c r="AY88" s="20" t="s">
        <v>128</v>
      </c>
      <c r="BE88" s="229">
        <f>IF(N88="základní",J88,0)</f>
        <v>0</v>
      </c>
      <c r="BF88" s="229">
        <f>IF(N88="snížená",J88,0)</f>
        <v>0</v>
      </c>
      <c r="BG88" s="229">
        <f>IF(N88="zákl. přenesená",J88,0)</f>
        <v>0</v>
      </c>
      <c r="BH88" s="229">
        <f>IF(N88="sníž. přenesená",J88,0)</f>
        <v>0</v>
      </c>
      <c r="BI88" s="229">
        <f>IF(N88="nulová",J88,0)</f>
        <v>0</v>
      </c>
      <c r="BJ88" s="20" t="s">
        <v>80</v>
      </c>
      <c r="BK88" s="229">
        <f>ROUND(I88*H88,2)</f>
        <v>0</v>
      </c>
      <c r="BL88" s="20" t="s">
        <v>337</v>
      </c>
      <c r="BM88" s="228" t="s">
        <v>851</v>
      </c>
    </row>
    <row r="89" s="2" customFormat="1">
      <c r="A89" s="41"/>
      <c r="B89" s="42"/>
      <c r="C89" s="43"/>
      <c r="D89" s="230" t="s">
        <v>136</v>
      </c>
      <c r="E89" s="43"/>
      <c r="F89" s="231" t="s">
        <v>850</v>
      </c>
      <c r="G89" s="43"/>
      <c r="H89" s="43"/>
      <c r="I89" s="232"/>
      <c r="J89" s="43"/>
      <c r="K89" s="43"/>
      <c r="L89" s="47"/>
      <c r="M89" s="233"/>
      <c r="N89" s="234"/>
      <c r="O89" s="87"/>
      <c r="P89" s="87"/>
      <c r="Q89" s="87"/>
      <c r="R89" s="87"/>
      <c r="S89" s="87"/>
      <c r="T89" s="88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T89" s="20" t="s">
        <v>136</v>
      </c>
      <c r="AU89" s="20" t="s">
        <v>82</v>
      </c>
    </row>
    <row r="90" s="2" customFormat="1" ht="21.75" customHeight="1">
      <c r="A90" s="41"/>
      <c r="B90" s="42"/>
      <c r="C90" s="283" t="s">
        <v>134</v>
      </c>
      <c r="D90" s="283" t="s">
        <v>344</v>
      </c>
      <c r="E90" s="284" t="s">
        <v>852</v>
      </c>
      <c r="F90" s="285" t="s">
        <v>853</v>
      </c>
      <c r="G90" s="286" t="s">
        <v>576</v>
      </c>
      <c r="H90" s="287">
        <v>2</v>
      </c>
      <c r="I90" s="288"/>
      <c r="J90" s="289">
        <f>ROUND(I90*H90,2)</f>
        <v>0</v>
      </c>
      <c r="K90" s="290"/>
      <c r="L90" s="291"/>
      <c r="M90" s="292" t="s">
        <v>19</v>
      </c>
      <c r="N90" s="293" t="s">
        <v>43</v>
      </c>
      <c r="O90" s="87"/>
      <c r="P90" s="226">
        <f>O90*H90</f>
        <v>0</v>
      </c>
      <c r="Q90" s="226">
        <v>0</v>
      </c>
      <c r="R90" s="226">
        <f>Q90*H90</f>
        <v>0</v>
      </c>
      <c r="S90" s="226">
        <v>0</v>
      </c>
      <c r="T90" s="227">
        <f>S90*H90</f>
        <v>0</v>
      </c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R90" s="228" t="s">
        <v>436</v>
      </c>
      <c r="AT90" s="228" t="s">
        <v>344</v>
      </c>
      <c r="AU90" s="228" t="s">
        <v>82</v>
      </c>
      <c r="AY90" s="20" t="s">
        <v>128</v>
      </c>
      <c r="BE90" s="229">
        <f>IF(N90="základní",J90,0)</f>
        <v>0</v>
      </c>
      <c r="BF90" s="229">
        <f>IF(N90="snížená",J90,0)</f>
        <v>0</v>
      </c>
      <c r="BG90" s="229">
        <f>IF(N90="zákl. přenesená",J90,0)</f>
        <v>0</v>
      </c>
      <c r="BH90" s="229">
        <f>IF(N90="sníž. přenesená",J90,0)</f>
        <v>0</v>
      </c>
      <c r="BI90" s="229">
        <f>IF(N90="nulová",J90,0)</f>
        <v>0</v>
      </c>
      <c r="BJ90" s="20" t="s">
        <v>80</v>
      </c>
      <c r="BK90" s="229">
        <f>ROUND(I90*H90,2)</f>
        <v>0</v>
      </c>
      <c r="BL90" s="20" t="s">
        <v>337</v>
      </c>
      <c r="BM90" s="228" t="s">
        <v>854</v>
      </c>
    </row>
    <row r="91" s="2" customFormat="1">
      <c r="A91" s="41"/>
      <c r="B91" s="42"/>
      <c r="C91" s="43"/>
      <c r="D91" s="230" t="s">
        <v>136</v>
      </c>
      <c r="E91" s="43"/>
      <c r="F91" s="231" t="s">
        <v>853</v>
      </c>
      <c r="G91" s="43"/>
      <c r="H91" s="43"/>
      <c r="I91" s="232"/>
      <c r="J91" s="43"/>
      <c r="K91" s="43"/>
      <c r="L91" s="47"/>
      <c r="M91" s="233"/>
      <c r="N91" s="234"/>
      <c r="O91" s="87"/>
      <c r="P91" s="87"/>
      <c r="Q91" s="87"/>
      <c r="R91" s="87"/>
      <c r="S91" s="87"/>
      <c r="T91" s="88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T91" s="20" t="s">
        <v>136</v>
      </c>
      <c r="AU91" s="20" t="s">
        <v>82</v>
      </c>
    </row>
    <row r="92" s="2" customFormat="1" ht="24.15" customHeight="1">
      <c r="A92" s="41"/>
      <c r="B92" s="42"/>
      <c r="C92" s="283" t="s">
        <v>166</v>
      </c>
      <c r="D92" s="283" t="s">
        <v>344</v>
      </c>
      <c r="E92" s="284" t="s">
        <v>855</v>
      </c>
      <c r="F92" s="285" t="s">
        <v>856</v>
      </c>
      <c r="G92" s="286" t="s">
        <v>19</v>
      </c>
      <c r="H92" s="287">
        <v>2</v>
      </c>
      <c r="I92" s="288"/>
      <c r="J92" s="289">
        <f>ROUND(I92*H92,2)</f>
        <v>0</v>
      </c>
      <c r="K92" s="290"/>
      <c r="L92" s="291"/>
      <c r="M92" s="292" t="s">
        <v>19</v>
      </c>
      <c r="N92" s="293" t="s">
        <v>43</v>
      </c>
      <c r="O92" s="87"/>
      <c r="P92" s="226">
        <f>O92*H92</f>
        <v>0</v>
      </c>
      <c r="Q92" s="226">
        <v>0</v>
      </c>
      <c r="R92" s="226">
        <f>Q92*H92</f>
        <v>0</v>
      </c>
      <c r="S92" s="226">
        <v>0</v>
      </c>
      <c r="T92" s="227">
        <f>S92*H92</f>
        <v>0</v>
      </c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R92" s="228" t="s">
        <v>436</v>
      </c>
      <c r="AT92" s="228" t="s">
        <v>344</v>
      </c>
      <c r="AU92" s="228" t="s">
        <v>82</v>
      </c>
      <c r="AY92" s="20" t="s">
        <v>128</v>
      </c>
      <c r="BE92" s="229">
        <f>IF(N92="základní",J92,0)</f>
        <v>0</v>
      </c>
      <c r="BF92" s="229">
        <f>IF(N92="snížená",J92,0)</f>
        <v>0</v>
      </c>
      <c r="BG92" s="229">
        <f>IF(N92="zákl. přenesená",J92,0)</f>
        <v>0</v>
      </c>
      <c r="BH92" s="229">
        <f>IF(N92="sníž. přenesená",J92,0)</f>
        <v>0</v>
      </c>
      <c r="BI92" s="229">
        <f>IF(N92="nulová",J92,0)</f>
        <v>0</v>
      </c>
      <c r="BJ92" s="20" t="s">
        <v>80</v>
      </c>
      <c r="BK92" s="229">
        <f>ROUND(I92*H92,2)</f>
        <v>0</v>
      </c>
      <c r="BL92" s="20" t="s">
        <v>337</v>
      </c>
      <c r="BM92" s="228" t="s">
        <v>857</v>
      </c>
    </row>
    <row r="93" s="2" customFormat="1">
      <c r="A93" s="41"/>
      <c r="B93" s="42"/>
      <c r="C93" s="43"/>
      <c r="D93" s="230" t="s">
        <v>136</v>
      </c>
      <c r="E93" s="43"/>
      <c r="F93" s="231" t="s">
        <v>856</v>
      </c>
      <c r="G93" s="43"/>
      <c r="H93" s="43"/>
      <c r="I93" s="232"/>
      <c r="J93" s="43"/>
      <c r="K93" s="43"/>
      <c r="L93" s="47"/>
      <c r="M93" s="233"/>
      <c r="N93" s="234"/>
      <c r="O93" s="87"/>
      <c r="P93" s="87"/>
      <c r="Q93" s="87"/>
      <c r="R93" s="87"/>
      <c r="S93" s="87"/>
      <c r="T93" s="88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T93" s="20" t="s">
        <v>136</v>
      </c>
      <c r="AU93" s="20" t="s">
        <v>82</v>
      </c>
    </row>
    <row r="94" s="2" customFormat="1" ht="16.5" customHeight="1">
      <c r="A94" s="41"/>
      <c r="B94" s="42"/>
      <c r="C94" s="283" t="s">
        <v>173</v>
      </c>
      <c r="D94" s="283" t="s">
        <v>344</v>
      </c>
      <c r="E94" s="284" t="s">
        <v>858</v>
      </c>
      <c r="F94" s="285" t="s">
        <v>859</v>
      </c>
      <c r="G94" s="286" t="s">
        <v>576</v>
      </c>
      <c r="H94" s="287">
        <v>10</v>
      </c>
      <c r="I94" s="288"/>
      <c r="J94" s="289">
        <f>ROUND(I94*H94,2)</f>
        <v>0</v>
      </c>
      <c r="K94" s="290"/>
      <c r="L94" s="291"/>
      <c r="M94" s="292" t="s">
        <v>19</v>
      </c>
      <c r="N94" s="293" t="s">
        <v>43</v>
      </c>
      <c r="O94" s="87"/>
      <c r="P94" s="226">
        <f>O94*H94</f>
        <v>0</v>
      </c>
      <c r="Q94" s="226">
        <v>0</v>
      </c>
      <c r="R94" s="226">
        <f>Q94*H94</f>
        <v>0</v>
      </c>
      <c r="S94" s="226">
        <v>0</v>
      </c>
      <c r="T94" s="227">
        <f>S94*H94</f>
        <v>0</v>
      </c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R94" s="228" t="s">
        <v>436</v>
      </c>
      <c r="AT94" s="228" t="s">
        <v>344</v>
      </c>
      <c r="AU94" s="228" t="s">
        <v>82</v>
      </c>
      <c r="AY94" s="20" t="s">
        <v>128</v>
      </c>
      <c r="BE94" s="229">
        <f>IF(N94="základní",J94,0)</f>
        <v>0</v>
      </c>
      <c r="BF94" s="229">
        <f>IF(N94="snížená",J94,0)</f>
        <v>0</v>
      </c>
      <c r="BG94" s="229">
        <f>IF(N94="zákl. přenesená",J94,0)</f>
        <v>0</v>
      </c>
      <c r="BH94" s="229">
        <f>IF(N94="sníž. přenesená",J94,0)</f>
        <v>0</v>
      </c>
      <c r="BI94" s="229">
        <f>IF(N94="nulová",J94,0)</f>
        <v>0</v>
      </c>
      <c r="BJ94" s="20" t="s">
        <v>80</v>
      </c>
      <c r="BK94" s="229">
        <f>ROUND(I94*H94,2)</f>
        <v>0</v>
      </c>
      <c r="BL94" s="20" t="s">
        <v>337</v>
      </c>
      <c r="BM94" s="228" t="s">
        <v>860</v>
      </c>
    </row>
    <row r="95" s="2" customFormat="1">
      <c r="A95" s="41"/>
      <c r="B95" s="42"/>
      <c r="C95" s="43"/>
      <c r="D95" s="230" t="s">
        <v>136</v>
      </c>
      <c r="E95" s="43"/>
      <c r="F95" s="231" t="s">
        <v>859</v>
      </c>
      <c r="G95" s="43"/>
      <c r="H95" s="43"/>
      <c r="I95" s="232"/>
      <c r="J95" s="43"/>
      <c r="K95" s="43"/>
      <c r="L95" s="47"/>
      <c r="M95" s="233"/>
      <c r="N95" s="234"/>
      <c r="O95" s="87"/>
      <c r="P95" s="87"/>
      <c r="Q95" s="87"/>
      <c r="R95" s="87"/>
      <c r="S95" s="87"/>
      <c r="T95" s="88"/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T95" s="20" t="s">
        <v>136</v>
      </c>
      <c r="AU95" s="20" t="s">
        <v>82</v>
      </c>
    </row>
    <row r="96" s="2" customFormat="1" ht="16.5" customHeight="1">
      <c r="A96" s="41"/>
      <c r="B96" s="42"/>
      <c r="C96" s="283" t="s">
        <v>182</v>
      </c>
      <c r="D96" s="283" t="s">
        <v>344</v>
      </c>
      <c r="E96" s="284" t="s">
        <v>861</v>
      </c>
      <c r="F96" s="285" t="s">
        <v>862</v>
      </c>
      <c r="G96" s="286" t="s">
        <v>576</v>
      </c>
      <c r="H96" s="287">
        <v>1062</v>
      </c>
      <c r="I96" s="288"/>
      <c r="J96" s="289">
        <f>ROUND(I96*H96,2)</f>
        <v>0</v>
      </c>
      <c r="K96" s="290"/>
      <c r="L96" s="291"/>
      <c r="M96" s="292" t="s">
        <v>19</v>
      </c>
      <c r="N96" s="293" t="s">
        <v>43</v>
      </c>
      <c r="O96" s="87"/>
      <c r="P96" s="226">
        <f>O96*H96</f>
        <v>0</v>
      </c>
      <c r="Q96" s="226">
        <v>0</v>
      </c>
      <c r="R96" s="226">
        <f>Q96*H96</f>
        <v>0</v>
      </c>
      <c r="S96" s="226">
        <v>0</v>
      </c>
      <c r="T96" s="227">
        <f>S96*H96</f>
        <v>0</v>
      </c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R96" s="228" t="s">
        <v>436</v>
      </c>
      <c r="AT96" s="228" t="s">
        <v>344</v>
      </c>
      <c r="AU96" s="228" t="s">
        <v>82</v>
      </c>
      <c r="AY96" s="20" t="s">
        <v>128</v>
      </c>
      <c r="BE96" s="229">
        <f>IF(N96="základní",J96,0)</f>
        <v>0</v>
      </c>
      <c r="BF96" s="229">
        <f>IF(N96="snížená",J96,0)</f>
        <v>0</v>
      </c>
      <c r="BG96" s="229">
        <f>IF(N96="zákl. přenesená",J96,0)</f>
        <v>0</v>
      </c>
      <c r="BH96" s="229">
        <f>IF(N96="sníž. přenesená",J96,0)</f>
        <v>0</v>
      </c>
      <c r="BI96" s="229">
        <f>IF(N96="nulová",J96,0)</f>
        <v>0</v>
      </c>
      <c r="BJ96" s="20" t="s">
        <v>80</v>
      </c>
      <c r="BK96" s="229">
        <f>ROUND(I96*H96,2)</f>
        <v>0</v>
      </c>
      <c r="BL96" s="20" t="s">
        <v>337</v>
      </c>
      <c r="BM96" s="228" t="s">
        <v>863</v>
      </c>
    </row>
    <row r="97" s="2" customFormat="1">
      <c r="A97" s="41"/>
      <c r="B97" s="42"/>
      <c r="C97" s="43"/>
      <c r="D97" s="230" t="s">
        <v>136</v>
      </c>
      <c r="E97" s="43"/>
      <c r="F97" s="231" t="s">
        <v>862</v>
      </c>
      <c r="G97" s="43"/>
      <c r="H97" s="43"/>
      <c r="I97" s="232"/>
      <c r="J97" s="43"/>
      <c r="K97" s="43"/>
      <c r="L97" s="47"/>
      <c r="M97" s="233"/>
      <c r="N97" s="234"/>
      <c r="O97" s="87"/>
      <c r="P97" s="87"/>
      <c r="Q97" s="87"/>
      <c r="R97" s="87"/>
      <c r="S97" s="87"/>
      <c r="T97" s="88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T97" s="20" t="s">
        <v>136</v>
      </c>
      <c r="AU97" s="20" t="s">
        <v>82</v>
      </c>
    </row>
    <row r="98" s="2" customFormat="1" ht="16.5" customHeight="1">
      <c r="A98" s="41"/>
      <c r="B98" s="42"/>
      <c r="C98" s="283" t="s">
        <v>189</v>
      </c>
      <c r="D98" s="283" t="s">
        <v>344</v>
      </c>
      <c r="E98" s="284" t="s">
        <v>864</v>
      </c>
      <c r="F98" s="285" t="s">
        <v>865</v>
      </c>
      <c r="G98" s="286" t="s">
        <v>576</v>
      </c>
      <c r="H98" s="287">
        <v>4248</v>
      </c>
      <c r="I98" s="288"/>
      <c r="J98" s="289">
        <f>ROUND(I98*H98,2)</f>
        <v>0</v>
      </c>
      <c r="K98" s="290"/>
      <c r="L98" s="291"/>
      <c r="M98" s="292" t="s">
        <v>19</v>
      </c>
      <c r="N98" s="293" t="s">
        <v>43</v>
      </c>
      <c r="O98" s="87"/>
      <c r="P98" s="226">
        <f>O98*H98</f>
        <v>0</v>
      </c>
      <c r="Q98" s="226">
        <v>0</v>
      </c>
      <c r="R98" s="226">
        <f>Q98*H98</f>
        <v>0</v>
      </c>
      <c r="S98" s="226">
        <v>0</v>
      </c>
      <c r="T98" s="227">
        <f>S98*H98</f>
        <v>0</v>
      </c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R98" s="228" t="s">
        <v>436</v>
      </c>
      <c r="AT98" s="228" t="s">
        <v>344</v>
      </c>
      <c r="AU98" s="228" t="s">
        <v>82</v>
      </c>
      <c r="AY98" s="20" t="s">
        <v>128</v>
      </c>
      <c r="BE98" s="229">
        <f>IF(N98="základní",J98,0)</f>
        <v>0</v>
      </c>
      <c r="BF98" s="229">
        <f>IF(N98="snížená",J98,0)</f>
        <v>0</v>
      </c>
      <c r="BG98" s="229">
        <f>IF(N98="zákl. přenesená",J98,0)</f>
        <v>0</v>
      </c>
      <c r="BH98" s="229">
        <f>IF(N98="sníž. přenesená",J98,0)</f>
        <v>0</v>
      </c>
      <c r="BI98" s="229">
        <f>IF(N98="nulová",J98,0)</f>
        <v>0</v>
      </c>
      <c r="BJ98" s="20" t="s">
        <v>80</v>
      </c>
      <c r="BK98" s="229">
        <f>ROUND(I98*H98,2)</f>
        <v>0</v>
      </c>
      <c r="BL98" s="20" t="s">
        <v>337</v>
      </c>
      <c r="BM98" s="228" t="s">
        <v>866</v>
      </c>
    </row>
    <row r="99" s="2" customFormat="1">
      <c r="A99" s="41"/>
      <c r="B99" s="42"/>
      <c r="C99" s="43"/>
      <c r="D99" s="230" t="s">
        <v>136</v>
      </c>
      <c r="E99" s="43"/>
      <c r="F99" s="231" t="s">
        <v>865</v>
      </c>
      <c r="G99" s="43"/>
      <c r="H99" s="43"/>
      <c r="I99" s="232"/>
      <c r="J99" s="43"/>
      <c r="K99" s="43"/>
      <c r="L99" s="47"/>
      <c r="M99" s="233"/>
      <c r="N99" s="234"/>
      <c r="O99" s="87"/>
      <c r="P99" s="87"/>
      <c r="Q99" s="87"/>
      <c r="R99" s="87"/>
      <c r="S99" s="87"/>
      <c r="T99" s="88"/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T99" s="20" t="s">
        <v>136</v>
      </c>
      <c r="AU99" s="20" t="s">
        <v>82</v>
      </c>
    </row>
    <row r="100" s="2" customFormat="1" ht="24.15" customHeight="1">
      <c r="A100" s="41"/>
      <c r="B100" s="42"/>
      <c r="C100" s="283" t="s">
        <v>158</v>
      </c>
      <c r="D100" s="283" t="s">
        <v>344</v>
      </c>
      <c r="E100" s="284" t="s">
        <v>867</v>
      </c>
      <c r="F100" s="285" t="s">
        <v>868</v>
      </c>
      <c r="G100" s="286" t="s">
        <v>133</v>
      </c>
      <c r="H100" s="287">
        <v>416.88</v>
      </c>
      <c r="I100" s="288"/>
      <c r="J100" s="289">
        <f>ROUND(I100*H100,2)</f>
        <v>0</v>
      </c>
      <c r="K100" s="290"/>
      <c r="L100" s="291"/>
      <c r="M100" s="292" t="s">
        <v>19</v>
      </c>
      <c r="N100" s="293" t="s">
        <v>43</v>
      </c>
      <c r="O100" s="87"/>
      <c r="P100" s="226">
        <f>O100*H100</f>
        <v>0</v>
      </c>
      <c r="Q100" s="226">
        <v>0</v>
      </c>
      <c r="R100" s="226">
        <f>Q100*H100</f>
        <v>0</v>
      </c>
      <c r="S100" s="226">
        <v>0</v>
      </c>
      <c r="T100" s="227">
        <f>S100*H100</f>
        <v>0</v>
      </c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R100" s="228" t="s">
        <v>436</v>
      </c>
      <c r="AT100" s="228" t="s">
        <v>344</v>
      </c>
      <c r="AU100" s="228" t="s">
        <v>82</v>
      </c>
      <c r="AY100" s="20" t="s">
        <v>128</v>
      </c>
      <c r="BE100" s="229">
        <f>IF(N100="základní",J100,0)</f>
        <v>0</v>
      </c>
      <c r="BF100" s="229">
        <f>IF(N100="snížená",J100,0)</f>
        <v>0</v>
      </c>
      <c r="BG100" s="229">
        <f>IF(N100="zákl. přenesená",J100,0)</f>
        <v>0</v>
      </c>
      <c r="BH100" s="229">
        <f>IF(N100="sníž. přenesená",J100,0)</f>
        <v>0</v>
      </c>
      <c r="BI100" s="229">
        <f>IF(N100="nulová",J100,0)</f>
        <v>0</v>
      </c>
      <c r="BJ100" s="20" t="s">
        <v>80</v>
      </c>
      <c r="BK100" s="229">
        <f>ROUND(I100*H100,2)</f>
        <v>0</v>
      </c>
      <c r="BL100" s="20" t="s">
        <v>337</v>
      </c>
      <c r="BM100" s="228" t="s">
        <v>869</v>
      </c>
    </row>
    <row r="101" s="2" customFormat="1">
      <c r="A101" s="41"/>
      <c r="B101" s="42"/>
      <c r="C101" s="43"/>
      <c r="D101" s="230" t="s">
        <v>136</v>
      </c>
      <c r="E101" s="43"/>
      <c r="F101" s="231" t="s">
        <v>868</v>
      </c>
      <c r="G101" s="43"/>
      <c r="H101" s="43"/>
      <c r="I101" s="232"/>
      <c r="J101" s="43"/>
      <c r="K101" s="43"/>
      <c r="L101" s="47"/>
      <c r="M101" s="233"/>
      <c r="N101" s="234"/>
      <c r="O101" s="87"/>
      <c r="P101" s="87"/>
      <c r="Q101" s="87"/>
      <c r="R101" s="87"/>
      <c r="S101" s="87"/>
      <c r="T101" s="88"/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T101" s="20" t="s">
        <v>136</v>
      </c>
      <c r="AU101" s="20" t="s">
        <v>82</v>
      </c>
    </row>
    <row r="102" s="2" customFormat="1" ht="16.5" customHeight="1">
      <c r="A102" s="41"/>
      <c r="B102" s="42"/>
      <c r="C102" s="216" t="s">
        <v>290</v>
      </c>
      <c r="D102" s="216" t="s">
        <v>130</v>
      </c>
      <c r="E102" s="217" t="s">
        <v>870</v>
      </c>
      <c r="F102" s="218" t="s">
        <v>871</v>
      </c>
      <c r="G102" s="219" t="s">
        <v>133</v>
      </c>
      <c r="H102" s="220">
        <v>416.88</v>
      </c>
      <c r="I102" s="221"/>
      <c r="J102" s="222">
        <f>ROUND(I102*H102,2)</f>
        <v>0</v>
      </c>
      <c r="K102" s="223"/>
      <c r="L102" s="47"/>
      <c r="M102" s="224" t="s">
        <v>19</v>
      </c>
      <c r="N102" s="225" t="s">
        <v>43</v>
      </c>
      <c r="O102" s="87"/>
      <c r="P102" s="226">
        <f>O102*H102</f>
        <v>0</v>
      </c>
      <c r="Q102" s="226">
        <v>0</v>
      </c>
      <c r="R102" s="226">
        <f>Q102*H102</f>
        <v>0</v>
      </c>
      <c r="S102" s="226">
        <v>0</v>
      </c>
      <c r="T102" s="227">
        <f>S102*H102</f>
        <v>0</v>
      </c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R102" s="228" t="s">
        <v>337</v>
      </c>
      <c r="AT102" s="228" t="s">
        <v>130</v>
      </c>
      <c r="AU102" s="228" t="s">
        <v>82</v>
      </c>
      <c r="AY102" s="20" t="s">
        <v>128</v>
      </c>
      <c r="BE102" s="229">
        <f>IF(N102="základní",J102,0)</f>
        <v>0</v>
      </c>
      <c r="BF102" s="229">
        <f>IF(N102="snížená",J102,0)</f>
        <v>0</v>
      </c>
      <c r="BG102" s="229">
        <f>IF(N102="zákl. přenesená",J102,0)</f>
        <v>0</v>
      </c>
      <c r="BH102" s="229">
        <f>IF(N102="sníž. přenesená",J102,0)</f>
        <v>0</v>
      </c>
      <c r="BI102" s="229">
        <f>IF(N102="nulová",J102,0)</f>
        <v>0</v>
      </c>
      <c r="BJ102" s="20" t="s">
        <v>80</v>
      </c>
      <c r="BK102" s="229">
        <f>ROUND(I102*H102,2)</f>
        <v>0</v>
      </c>
      <c r="BL102" s="20" t="s">
        <v>337</v>
      </c>
      <c r="BM102" s="228" t="s">
        <v>872</v>
      </c>
    </row>
    <row r="103" s="2" customFormat="1">
      <c r="A103" s="41"/>
      <c r="B103" s="42"/>
      <c r="C103" s="43"/>
      <c r="D103" s="230" t="s">
        <v>136</v>
      </c>
      <c r="E103" s="43"/>
      <c r="F103" s="231" t="s">
        <v>871</v>
      </c>
      <c r="G103" s="43"/>
      <c r="H103" s="43"/>
      <c r="I103" s="232"/>
      <c r="J103" s="43"/>
      <c r="K103" s="43"/>
      <c r="L103" s="47"/>
      <c r="M103" s="233"/>
      <c r="N103" s="234"/>
      <c r="O103" s="87"/>
      <c r="P103" s="87"/>
      <c r="Q103" s="87"/>
      <c r="R103" s="87"/>
      <c r="S103" s="87"/>
      <c r="T103" s="88"/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T103" s="20" t="s">
        <v>136</v>
      </c>
      <c r="AU103" s="20" t="s">
        <v>82</v>
      </c>
    </row>
    <row r="104" s="2" customFormat="1" ht="21.75" customHeight="1">
      <c r="A104" s="41"/>
      <c r="B104" s="42"/>
      <c r="C104" s="216" t="s">
        <v>296</v>
      </c>
      <c r="D104" s="216" t="s">
        <v>130</v>
      </c>
      <c r="E104" s="217" t="s">
        <v>873</v>
      </c>
      <c r="F104" s="218" t="s">
        <v>874</v>
      </c>
      <c r="G104" s="219" t="s">
        <v>133</v>
      </c>
      <c r="H104" s="220">
        <v>1072</v>
      </c>
      <c r="I104" s="221"/>
      <c r="J104" s="222">
        <f>ROUND(I104*H104,2)</f>
        <v>0</v>
      </c>
      <c r="K104" s="223"/>
      <c r="L104" s="47"/>
      <c r="M104" s="224" t="s">
        <v>19</v>
      </c>
      <c r="N104" s="225" t="s">
        <v>43</v>
      </c>
      <c r="O104" s="87"/>
      <c r="P104" s="226">
        <f>O104*H104</f>
        <v>0</v>
      </c>
      <c r="Q104" s="226">
        <v>0</v>
      </c>
      <c r="R104" s="226">
        <f>Q104*H104</f>
        <v>0</v>
      </c>
      <c r="S104" s="226">
        <v>0</v>
      </c>
      <c r="T104" s="227">
        <f>S104*H104</f>
        <v>0</v>
      </c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R104" s="228" t="s">
        <v>337</v>
      </c>
      <c r="AT104" s="228" t="s">
        <v>130</v>
      </c>
      <c r="AU104" s="228" t="s">
        <v>82</v>
      </c>
      <c r="AY104" s="20" t="s">
        <v>128</v>
      </c>
      <c r="BE104" s="229">
        <f>IF(N104="základní",J104,0)</f>
        <v>0</v>
      </c>
      <c r="BF104" s="229">
        <f>IF(N104="snížená",J104,0)</f>
        <v>0</v>
      </c>
      <c r="BG104" s="229">
        <f>IF(N104="zákl. přenesená",J104,0)</f>
        <v>0</v>
      </c>
      <c r="BH104" s="229">
        <f>IF(N104="sníž. přenesená",J104,0)</f>
        <v>0</v>
      </c>
      <c r="BI104" s="229">
        <f>IF(N104="nulová",J104,0)</f>
        <v>0</v>
      </c>
      <c r="BJ104" s="20" t="s">
        <v>80</v>
      </c>
      <c r="BK104" s="229">
        <f>ROUND(I104*H104,2)</f>
        <v>0</v>
      </c>
      <c r="BL104" s="20" t="s">
        <v>337</v>
      </c>
      <c r="BM104" s="228" t="s">
        <v>875</v>
      </c>
    </row>
    <row r="105" s="2" customFormat="1">
      <c r="A105" s="41"/>
      <c r="B105" s="42"/>
      <c r="C105" s="43"/>
      <c r="D105" s="230" t="s">
        <v>136</v>
      </c>
      <c r="E105" s="43"/>
      <c r="F105" s="231" t="s">
        <v>874</v>
      </c>
      <c r="G105" s="43"/>
      <c r="H105" s="43"/>
      <c r="I105" s="232"/>
      <c r="J105" s="43"/>
      <c r="K105" s="43"/>
      <c r="L105" s="47"/>
      <c r="M105" s="233"/>
      <c r="N105" s="234"/>
      <c r="O105" s="87"/>
      <c r="P105" s="87"/>
      <c r="Q105" s="87"/>
      <c r="R105" s="87"/>
      <c r="S105" s="87"/>
      <c r="T105" s="88"/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T105" s="20" t="s">
        <v>136</v>
      </c>
      <c r="AU105" s="20" t="s">
        <v>82</v>
      </c>
    </row>
    <row r="106" s="2" customFormat="1" ht="24.15" customHeight="1">
      <c r="A106" s="41"/>
      <c r="B106" s="42"/>
      <c r="C106" s="283" t="s">
        <v>8</v>
      </c>
      <c r="D106" s="283" t="s">
        <v>344</v>
      </c>
      <c r="E106" s="284" t="s">
        <v>876</v>
      </c>
      <c r="F106" s="285" t="s">
        <v>877</v>
      </c>
      <c r="G106" s="286" t="s">
        <v>152</v>
      </c>
      <c r="H106" s="287">
        <v>36</v>
      </c>
      <c r="I106" s="288"/>
      <c r="J106" s="289">
        <f>ROUND(I106*H106,2)</f>
        <v>0</v>
      </c>
      <c r="K106" s="290"/>
      <c r="L106" s="291"/>
      <c r="M106" s="292" t="s">
        <v>19</v>
      </c>
      <c r="N106" s="293" t="s">
        <v>43</v>
      </c>
      <c r="O106" s="87"/>
      <c r="P106" s="226">
        <f>O106*H106</f>
        <v>0</v>
      </c>
      <c r="Q106" s="226">
        <v>0</v>
      </c>
      <c r="R106" s="226">
        <f>Q106*H106</f>
        <v>0</v>
      </c>
      <c r="S106" s="226">
        <v>0</v>
      </c>
      <c r="T106" s="227">
        <f>S106*H106</f>
        <v>0</v>
      </c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R106" s="228" t="s">
        <v>436</v>
      </c>
      <c r="AT106" s="228" t="s">
        <v>344</v>
      </c>
      <c r="AU106" s="228" t="s">
        <v>82</v>
      </c>
      <c r="AY106" s="20" t="s">
        <v>128</v>
      </c>
      <c r="BE106" s="229">
        <f>IF(N106="základní",J106,0)</f>
        <v>0</v>
      </c>
      <c r="BF106" s="229">
        <f>IF(N106="snížená",J106,0)</f>
        <v>0</v>
      </c>
      <c r="BG106" s="229">
        <f>IF(N106="zákl. přenesená",J106,0)</f>
        <v>0</v>
      </c>
      <c r="BH106" s="229">
        <f>IF(N106="sníž. přenesená",J106,0)</f>
        <v>0</v>
      </c>
      <c r="BI106" s="229">
        <f>IF(N106="nulová",J106,0)</f>
        <v>0</v>
      </c>
      <c r="BJ106" s="20" t="s">
        <v>80</v>
      </c>
      <c r="BK106" s="229">
        <f>ROUND(I106*H106,2)</f>
        <v>0</v>
      </c>
      <c r="BL106" s="20" t="s">
        <v>337</v>
      </c>
      <c r="BM106" s="228" t="s">
        <v>878</v>
      </c>
    </row>
    <row r="107" s="2" customFormat="1">
      <c r="A107" s="41"/>
      <c r="B107" s="42"/>
      <c r="C107" s="43"/>
      <c r="D107" s="230" t="s">
        <v>136</v>
      </c>
      <c r="E107" s="43"/>
      <c r="F107" s="231" t="s">
        <v>877</v>
      </c>
      <c r="G107" s="43"/>
      <c r="H107" s="43"/>
      <c r="I107" s="232"/>
      <c r="J107" s="43"/>
      <c r="K107" s="43"/>
      <c r="L107" s="47"/>
      <c r="M107" s="233"/>
      <c r="N107" s="234"/>
      <c r="O107" s="87"/>
      <c r="P107" s="87"/>
      <c r="Q107" s="87"/>
      <c r="R107" s="87"/>
      <c r="S107" s="87"/>
      <c r="T107" s="88"/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  <c r="AT107" s="20" t="s">
        <v>136</v>
      </c>
      <c r="AU107" s="20" t="s">
        <v>82</v>
      </c>
    </row>
    <row r="108" s="2" customFormat="1" ht="24.15" customHeight="1">
      <c r="A108" s="41"/>
      <c r="B108" s="42"/>
      <c r="C108" s="283" t="s">
        <v>315</v>
      </c>
      <c r="D108" s="283" t="s">
        <v>344</v>
      </c>
      <c r="E108" s="284" t="s">
        <v>879</v>
      </c>
      <c r="F108" s="285" t="s">
        <v>880</v>
      </c>
      <c r="G108" s="286" t="s">
        <v>152</v>
      </c>
      <c r="H108" s="287">
        <v>39</v>
      </c>
      <c r="I108" s="288"/>
      <c r="J108" s="289">
        <f>ROUND(I108*H108,2)</f>
        <v>0</v>
      </c>
      <c r="K108" s="290"/>
      <c r="L108" s="291"/>
      <c r="M108" s="292" t="s">
        <v>19</v>
      </c>
      <c r="N108" s="293" t="s">
        <v>43</v>
      </c>
      <c r="O108" s="87"/>
      <c r="P108" s="226">
        <f>O108*H108</f>
        <v>0</v>
      </c>
      <c r="Q108" s="226">
        <v>0</v>
      </c>
      <c r="R108" s="226">
        <f>Q108*H108</f>
        <v>0</v>
      </c>
      <c r="S108" s="226">
        <v>0</v>
      </c>
      <c r="T108" s="227">
        <f>S108*H108</f>
        <v>0</v>
      </c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  <c r="AR108" s="228" t="s">
        <v>436</v>
      </c>
      <c r="AT108" s="228" t="s">
        <v>344</v>
      </c>
      <c r="AU108" s="228" t="s">
        <v>82</v>
      </c>
      <c r="AY108" s="20" t="s">
        <v>128</v>
      </c>
      <c r="BE108" s="229">
        <f>IF(N108="základní",J108,0)</f>
        <v>0</v>
      </c>
      <c r="BF108" s="229">
        <f>IF(N108="snížená",J108,0)</f>
        <v>0</v>
      </c>
      <c r="BG108" s="229">
        <f>IF(N108="zákl. přenesená",J108,0)</f>
        <v>0</v>
      </c>
      <c r="BH108" s="229">
        <f>IF(N108="sníž. přenesená",J108,0)</f>
        <v>0</v>
      </c>
      <c r="BI108" s="229">
        <f>IF(N108="nulová",J108,0)</f>
        <v>0</v>
      </c>
      <c r="BJ108" s="20" t="s">
        <v>80</v>
      </c>
      <c r="BK108" s="229">
        <f>ROUND(I108*H108,2)</f>
        <v>0</v>
      </c>
      <c r="BL108" s="20" t="s">
        <v>337</v>
      </c>
      <c r="BM108" s="228" t="s">
        <v>881</v>
      </c>
    </row>
    <row r="109" s="2" customFormat="1">
      <c r="A109" s="41"/>
      <c r="B109" s="42"/>
      <c r="C109" s="43"/>
      <c r="D109" s="230" t="s">
        <v>136</v>
      </c>
      <c r="E109" s="43"/>
      <c r="F109" s="231" t="s">
        <v>880</v>
      </c>
      <c r="G109" s="43"/>
      <c r="H109" s="43"/>
      <c r="I109" s="232"/>
      <c r="J109" s="43"/>
      <c r="K109" s="43"/>
      <c r="L109" s="47"/>
      <c r="M109" s="233"/>
      <c r="N109" s="234"/>
      <c r="O109" s="87"/>
      <c r="P109" s="87"/>
      <c r="Q109" s="87"/>
      <c r="R109" s="87"/>
      <c r="S109" s="87"/>
      <c r="T109" s="88"/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  <c r="AT109" s="20" t="s">
        <v>136</v>
      </c>
      <c r="AU109" s="20" t="s">
        <v>82</v>
      </c>
    </row>
    <row r="110" s="2" customFormat="1" ht="24.15" customHeight="1">
      <c r="A110" s="41"/>
      <c r="B110" s="42"/>
      <c r="C110" s="283" t="s">
        <v>321</v>
      </c>
      <c r="D110" s="283" t="s">
        <v>344</v>
      </c>
      <c r="E110" s="284" t="s">
        <v>882</v>
      </c>
      <c r="F110" s="285" t="s">
        <v>883</v>
      </c>
      <c r="G110" s="286" t="s">
        <v>152</v>
      </c>
      <c r="H110" s="287">
        <v>2</v>
      </c>
      <c r="I110" s="288"/>
      <c r="J110" s="289">
        <f>ROUND(I110*H110,2)</f>
        <v>0</v>
      </c>
      <c r="K110" s="290"/>
      <c r="L110" s="291"/>
      <c r="M110" s="292" t="s">
        <v>19</v>
      </c>
      <c r="N110" s="293" t="s">
        <v>43</v>
      </c>
      <c r="O110" s="87"/>
      <c r="P110" s="226">
        <f>O110*H110</f>
        <v>0</v>
      </c>
      <c r="Q110" s="226">
        <v>0</v>
      </c>
      <c r="R110" s="226">
        <f>Q110*H110</f>
        <v>0</v>
      </c>
      <c r="S110" s="226">
        <v>0</v>
      </c>
      <c r="T110" s="227">
        <f>S110*H110</f>
        <v>0</v>
      </c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  <c r="AR110" s="228" t="s">
        <v>436</v>
      </c>
      <c r="AT110" s="228" t="s">
        <v>344</v>
      </c>
      <c r="AU110" s="228" t="s">
        <v>82</v>
      </c>
      <c r="AY110" s="20" t="s">
        <v>128</v>
      </c>
      <c r="BE110" s="229">
        <f>IF(N110="základní",J110,0)</f>
        <v>0</v>
      </c>
      <c r="BF110" s="229">
        <f>IF(N110="snížená",J110,0)</f>
        <v>0</v>
      </c>
      <c r="BG110" s="229">
        <f>IF(N110="zákl. přenesená",J110,0)</f>
        <v>0</v>
      </c>
      <c r="BH110" s="229">
        <f>IF(N110="sníž. přenesená",J110,0)</f>
        <v>0</v>
      </c>
      <c r="BI110" s="229">
        <f>IF(N110="nulová",J110,0)</f>
        <v>0</v>
      </c>
      <c r="BJ110" s="20" t="s">
        <v>80</v>
      </c>
      <c r="BK110" s="229">
        <f>ROUND(I110*H110,2)</f>
        <v>0</v>
      </c>
      <c r="BL110" s="20" t="s">
        <v>337</v>
      </c>
      <c r="BM110" s="228" t="s">
        <v>884</v>
      </c>
    </row>
    <row r="111" s="2" customFormat="1">
      <c r="A111" s="41"/>
      <c r="B111" s="42"/>
      <c r="C111" s="43"/>
      <c r="D111" s="230" t="s">
        <v>136</v>
      </c>
      <c r="E111" s="43"/>
      <c r="F111" s="231" t="s">
        <v>883</v>
      </c>
      <c r="G111" s="43"/>
      <c r="H111" s="43"/>
      <c r="I111" s="232"/>
      <c r="J111" s="43"/>
      <c r="K111" s="43"/>
      <c r="L111" s="47"/>
      <c r="M111" s="233"/>
      <c r="N111" s="234"/>
      <c r="O111" s="87"/>
      <c r="P111" s="87"/>
      <c r="Q111" s="87"/>
      <c r="R111" s="87"/>
      <c r="S111" s="87"/>
      <c r="T111" s="88"/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T111" s="20" t="s">
        <v>136</v>
      </c>
      <c r="AU111" s="20" t="s">
        <v>82</v>
      </c>
    </row>
    <row r="112" s="2" customFormat="1" ht="24.15" customHeight="1">
      <c r="A112" s="41"/>
      <c r="B112" s="42"/>
      <c r="C112" s="283" t="s">
        <v>328</v>
      </c>
      <c r="D112" s="283" t="s">
        <v>344</v>
      </c>
      <c r="E112" s="284" t="s">
        <v>885</v>
      </c>
      <c r="F112" s="285" t="s">
        <v>886</v>
      </c>
      <c r="G112" s="286" t="s">
        <v>152</v>
      </c>
      <c r="H112" s="287">
        <v>41</v>
      </c>
      <c r="I112" s="288"/>
      <c r="J112" s="289">
        <f>ROUND(I112*H112,2)</f>
        <v>0</v>
      </c>
      <c r="K112" s="290"/>
      <c r="L112" s="291"/>
      <c r="M112" s="292" t="s">
        <v>19</v>
      </c>
      <c r="N112" s="293" t="s">
        <v>43</v>
      </c>
      <c r="O112" s="87"/>
      <c r="P112" s="226">
        <f>O112*H112</f>
        <v>0</v>
      </c>
      <c r="Q112" s="226">
        <v>0</v>
      </c>
      <c r="R112" s="226">
        <f>Q112*H112</f>
        <v>0</v>
      </c>
      <c r="S112" s="226">
        <v>0</v>
      </c>
      <c r="T112" s="227">
        <f>S112*H112</f>
        <v>0</v>
      </c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R112" s="228" t="s">
        <v>436</v>
      </c>
      <c r="AT112" s="228" t="s">
        <v>344</v>
      </c>
      <c r="AU112" s="228" t="s">
        <v>82</v>
      </c>
      <c r="AY112" s="20" t="s">
        <v>128</v>
      </c>
      <c r="BE112" s="229">
        <f>IF(N112="základní",J112,0)</f>
        <v>0</v>
      </c>
      <c r="BF112" s="229">
        <f>IF(N112="snížená",J112,0)</f>
        <v>0</v>
      </c>
      <c r="BG112" s="229">
        <f>IF(N112="zákl. přenesená",J112,0)</f>
        <v>0</v>
      </c>
      <c r="BH112" s="229">
        <f>IF(N112="sníž. přenesená",J112,0)</f>
        <v>0</v>
      </c>
      <c r="BI112" s="229">
        <f>IF(N112="nulová",J112,0)</f>
        <v>0</v>
      </c>
      <c r="BJ112" s="20" t="s">
        <v>80</v>
      </c>
      <c r="BK112" s="229">
        <f>ROUND(I112*H112,2)</f>
        <v>0</v>
      </c>
      <c r="BL112" s="20" t="s">
        <v>337</v>
      </c>
      <c r="BM112" s="228" t="s">
        <v>887</v>
      </c>
    </row>
    <row r="113" s="2" customFormat="1">
      <c r="A113" s="41"/>
      <c r="B113" s="42"/>
      <c r="C113" s="43"/>
      <c r="D113" s="230" t="s">
        <v>136</v>
      </c>
      <c r="E113" s="43"/>
      <c r="F113" s="231" t="s">
        <v>886</v>
      </c>
      <c r="G113" s="43"/>
      <c r="H113" s="43"/>
      <c r="I113" s="232"/>
      <c r="J113" s="43"/>
      <c r="K113" s="43"/>
      <c r="L113" s="47"/>
      <c r="M113" s="233"/>
      <c r="N113" s="234"/>
      <c r="O113" s="87"/>
      <c r="P113" s="87"/>
      <c r="Q113" s="87"/>
      <c r="R113" s="87"/>
      <c r="S113" s="87"/>
      <c r="T113" s="88"/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  <c r="AT113" s="20" t="s">
        <v>136</v>
      </c>
      <c r="AU113" s="20" t="s">
        <v>82</v>
      </c>
    </row>
    <row r="114" s="2" customFormat="1" ht="24.15" customHeight="1">
      <c r="A114" s="41"/>
      <c r="B114" s="42"/>
      <c r="C114" s="216" t="s">
        <v>337</v>
      </c>
      <c r="D114" s="216" t="s">
        <v>130</v>
      </c>
      <c r="E114" s="217" t="s">
        <v>888</v>
      </c>
      <c r="F114" s="218" t="s">
        <v>889</v>
      </c>
      <c r="G114" s="219" t="s">
        <v>152</v>
      </c>
      <c r="H114" s="220">
        <v>41</v>
      </c>
      <c r="I114" s="221"/>
      <c r="J114" s="222">
        <f>ROUND(I114*H114,2)</f>
        <v>0</v>
      </c>
      <c r="K114" s="223"/>
      <c r="L114" s="47"/>
      <c r="M114" s="224" t="s">
        <v>19</v>
      </c>
      <c r="N114" s="225" t="s">
        <v>43</v>
      </c>
      <c r="O114" s="87"/>
      <c r="P114" s="226">
        <f>O114*H114</f>
        <v>0</v>
      </c>
      <c r="Q114" s="226">
        <v>0</v>
      </c>
      <c r="R114" s="226">
        <f>Q114*H114</f>
        <v>0</v>
      </c>
      <c r="S114" s="226">
        <v>0</v>
      </c>
      <c r="T114" s="227">
        <f>S114*H114</f>
        <v>0</v>
      </c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R114" s="228" t="s">
        <v>337</v>
      </c>
      <c r="AT114" s="228" t="s">
        <v>130</v>
      </c>
      <c r="AU114" s="228" t="s">
        <v>82</v>
      </c>
      <c r="AY114" s="20" t="s">
        <v>128</v>
      </c>
      <c r="BE114" s="229">
        <f>IF(N114="základní",J114,0)</f>
        <v>0</v>
      </c>
      <c r="BF114" s="229">
        <f>IF(N114="snížená",J114,0)</f>
        <v>0</v>
      </c>
      <c r="BG114" s="229">
        <f>IF(N114="zákl. přenesená",J114,0)</f>
        <v>0</v>
      </c>
      <c r="BH114" s="229">
        <f>IF(N114="sníž. přenesená",J114,0)</f>
        <v>0</v>
      </c>
      <c r="BI114" s="229">
        <f>IF(N114="nulová",J114,0)</f>
        <v>0</v>
      </c>
      <c r="BJ114" s="20" t="s">
        <v>80</v>
      </c>
      <c r="BK114" s="229">
        <f>ROUND(I114*H114,2)</f>
        <v>0</v>
      </c>
      <c r="BL114" s="20" t="s">
        <v>337</v>
      </c>
      <c r="BM114" s="228" t="s">
        <v>890</v>
      </c>
    </row>
    <row r="115" s="2" customFormat="1">
      <c r="A115" s="41"/>
      <c r="B115" s="42"/>
      <c r="C115" s="43"/>
      <c r="D115" s="230" t="s">
        <v>136</v>
      </c>
      <c r="E115" s="43"/>
      <c r="F115" s="231" t="s">
        <v>889</v>
      </c>
      <c r="G115" s="43"/>
      <c r="H115" s="43"/>
      <c r="I115" s="232"/>
      <c r="J115" s="43"/>
      <c r="K115" s="43"/>
      <c r="L115" s="47"/>
      <c r="M115" s="295"/>
      <c r="N115" s="296"/>
      <c r="O115" s="297"/>
      <c r="P115" s="297"/>
      <c r="Q115" s="297"/>
      <c r="R115" s="297"/>
      <c r="S115" s="297"/>
      <c r="T115" s="298"/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  <c r="AT115" s="20" t="s">
        <v>136</v>
      </c>
      <c r="AU115" s="20" t="s">
        <v>82</v>
      </c>
    </row>
    <row r="116" s="2" customFormat="1" ht="6.96" customHeight="1">
      <c r="A116" s="41"/>
      <c r="B116" s="62"/>
      <c r="C116" s="63"/>
      <c r="D116" s="63"/>
      <c r="E116" s="63"/>
      <c r="F116" s="63"/>
      <c r="G116" s="63"/>
      <c r="H116" s="63"/>
      <c r="I116" s="63"/>
      <c r="J116" s="63"/>
      <c r="K116" s="63"/>
      <c r="L116" s="47"/>
      <c r="M116" s="41"/>
      <c r="O116" s="41"/>
      <c r="P116" s="41"/>
      <c r="Q116" s="41"/>
      <c r="R116" s="41"/>
      <c r="S116" s="41"/>
      <c r="T116" s="41"/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</row>
  </sheetData>
  <sheetProtection sheet="1" autoFilter="0" formatColumns="0" formatRows="0" objects="1" scenarios="1" spinCount="100000" saltValue="vPYpc8a3sCSnmy8s4LyQ5dFJ8oy6/1fS09/TLzsao7cr/5Sb2ijht2/LnoFdww2acsg/3V7eDbRg9ShwImJxIA==" hashValue="pLKAu24WCntEYd+ImPFstN41f2qynWLbEJyGhSFElOvcN0etig4GMJqb4fICa6d6HvG9z3onaT/ghH6HUECzjg==" algorithmName="SHA-512" password="CC2A"/>
  <autoFilter ref="C80:K115"/>
  <mergeCells count="9">
    <mergeCell ref="E7:H7"/>
    <mergeCell ref="E9:H9"/>
    <mergeCell ref="E18:H18"/>
    <mergeCell ref="E27:H27"/>
    <mergeCell ref="E48:H48"/>
    <mergeCell ref="E50:H50"/>
    <mergeCell ref="E71:H71"/>
    <mergeCell ref="E73:H73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100</v>
      </c>
    </row>
    <row r="3" s="1" customFormat="1" ht="6.96" customHeight="1">
      <c r="B3" s="141"/>
      <c r="C3" s="142"/>
      <c r="D3" s="142"/>
      <c r="E3" s="142"/>
      <c r="F3" s="142"/>
      <c r="G3" s="142"/>
      <c r="H3" s="142"/>
      <c r="I3" s="142"/>
      <c r="J3" s="142"/>
      <c r="K3" s="142"/>
      <c r="L3" s="23"/>
      <c r="AT3" s="20" t="s">
        <v>82</v>
      </c>
    </row>
    <row r="4" s="1" customFormat="1" ht="24.96" customHeight="1">
      <c r="B4" s="23"/>
      <c r="D4" s="143" t="s">
        <v>101</v>
      </c>
      <c r="L4" s="23"/>
      <c r="M4" s="144" t="s">
        <v>10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145" t="s">
        <v>16</v>
      </c>
      <c r="L6" s="23"/>
    </row>
    <row r="7" s="1" customFormat="1" ht="16.5" customHeight="1">
      <c r="B7" s="23"/>
      <c r="E7" s="146" t="str">
        <f>'Rekapitulace stavby'!K6</f>
        <v>Sportovní areál u Červených domků Hodoním</v>
      </c>
      <c r="F7" s="145"/>
      <c r="G7" s="145"/>
      <c r="H7" s="145"/>
      <c r="L7" s="23"/>
    </row>
    <row r="8" s="2" customFormat="1" ht="12" customHeight="1">
      <c r="A8" s="41"/>
      <c r="B8" s="47"/>
      <c r="C8" s="41"/>
      <c r="D8" s="145" t="s">
        <v>102</v>
      </c>
      <c r="E8" s="41"/>
      <c r="F8" s="41"/>
      <c r="G8" s="41"/>
      <c r="H8" s="41"/>
      <c r="I8" s="41"/>
      <c r="J8" s="41"/>
      <c r="K8" s="41"/>
      <c r="L8" s="147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</row>
    <row r="9" s="2" customFormat="1" ht="16.5" customHeight="1">
      <c r="A9" s="41"/>
      <c r="B9" s="47"/>
      <c r="C9" s="41"/>
      <c r="D9" s="41"/>
      <c r="E9" s="148" t="s">
        <v>891</v>
      </c>
      <c r="F9" s="41"/>
      <c r="G9" s="41"/>
      <c r="H9" s="41"/>
      <c r="I9" s="41"/>
      <c r="J9" s="41"/>
      <c r="K9" s="41"/>
      <c r="L9" s="147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>
      <c r="A10" s="41"/>
      <c r="B10" s="47"/>
      <c r="C10" s="41"/>
      <c r="D10" s="41"/>
      <c r="E10" s="41"/>
      <c r="F10" s="41"/>
      <c r="G10" s="41"/>
      <c r="H10" s="41"/>
      <c r="I10" s="41"/>
      <c r="J10" s="41"/>
      <c r="K10" s="41"/>
      <c r="L10" s="147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2" customHeight="1">
      <c r="A11" s="41"/>
      <c r="B11" s="47"/>
      <c r="C11" s="41"/>
      <c r="D11" s="145" t="s">
        <v>18</v>
      </c>
      <c r="E11" s="41"/>
      <c r="F11" s="136" t="s">
        <v>19</v>
      </c>
      <c r="G11" s="41"/>
      <c r="H11" s="41"/>
      <c r="I11" s="145" t="s">
        <v>20</v>
      </c>
      <c r="J11" s="136" t="s">
        <v>19</v>
      </c>
      <c r="K11" s="41"/>
      <c r="L11" s="147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 ht="12" customHeight="1">
      <c r="A12" s="41"/>
      <c r="B12" s="47"/>
      <c r="C12" s="41"/>
      <c r="D12" s="145" t="s">
        <v>21</v>
      </c>
      <c r="E12" s="41"/>
      <c r="F12" s="136" t="s">
        <v>22</v>
      </c>
      <c r="G12" s="41"/>
      <c r="H12" s="41"/>
      <c r="I12" s="145" t="s">
        <v>23</v>
      </c>
      <c r="J12" s="149" t="str">
        <f>'Rekapitulace stavby'!AN8</f>
        <v>15. 1. 2024</v>
      </c>
      <c r="K12" s="41"/>
      <c r="L12" s="147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0.8" customHeight="1">
      <c r="A13" s="41"/>
      <c r="B13" s="47"/>
      <c r="C13" s="41"/>
      <c r="D13" s="41"/>
      <c r="E13" s="41"/>
      <c r="F13" s="41"/>
      <c r="G13" s="41"/>
      <c r="H13" s="41"/>
      <c r="I13" s="41"/>
      <c r="J13" s="41"/>
      <c r="K13" s="41"/>
      <c r="L13" s="147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7"/>
      <c r="C14" s="41"/>
      <c r="D14" s="145" t="s">
        <v>25</v>
      </c>
      <c r="E14" s="41"/>
      <c r="F14" s="41"/>
      <c r="G14" s="41"/>
      <c r="H14" s="41"/>
      <c r="I14" s="145" t="s">
        <v>26</v>
      </c>
      <c r="J14" s="136" t="s">
        <v>19</v>
      </c>
      <c r="K14" s="41"/>
      <c r="L14" s="147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8" customHeight="1">
      <c r="A15" s="41"/>
      <c r="B15" s="47"/>
      <c r="C15" s="41"/>
      <c r="D15" s="41"/>
      <c r="E15" s="136" t="s">
        <v>27</v>
      </c>
      <c r="F15" s="41"/>
      <c r="G15" s="41"/>
      <c r="H15" s="41"/>
      <c r="I15" s="145" t="s">
        <v>28</v>
      </c>
      <c r="J15" s="136" t="s">
        <v>19</v>
      </c>
      <c r="K15" s="41"/>
      <c r="L15" s="147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6.96" customHeight="1">
      <c r="A16" s="41"/>
      <c r="B16" s="47"/>
      <c r="C16" s="41"/>
      <c r="D16" s="41"/>
      <c r="E16" s="41"/>
      <c r="F16" s="41"/>
      <c r="G16" s="41"/>
      <c r="H16" s="41"/>
      <c r="I16" s="41"/>
      <c r="J16" s="41"/>
      <c r="K16" s="41"/>
      <c r="L16" s="147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2" customHeight="1">
      <c r="A17" s="41"/>
      <c r="B17" s="47"/>
      <c r="C17" s="41"/>
      <c r="D17" s="145" t="s">
        <v>29</v>
      </c>
      <c r="E17" s="41"/>
      <c r="F17" s="41"/>
      <c r="G17" s="41"/>
      <c r="H17" s="41"/>
      <c r="I17" s="145" t="s">
        <v>26</v>
      </c>
      <c r="J17" s="36" t="str">
        <f>'Rekapitulace stavby'!AN13</f>
        <v>Vyplň údaj</v>
      </c>
      <c r="K17" s="41"/>
      <c r="L17" s="147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18" customHeight="1">
      <c r="A18" s="41"/>
      <c r="B18" s="47"/>
      <c r="C18" s="41"/>
      <c r="D18" s="41"/>
      <c r="E18" s="36" t="str">
        <f>'Rekapitulace stavby'!E14</f>
        <v>Vyplň údaj</v>
      </c>
      <c r="F18" s="136"/>
      <c r="G18" s="136"/>
      <c r="H18" s="136"/>
      <c r="I18" s="145" t="s">
        <v>28</v>
      </c>
      <c r="J18" s="36" t="str">
        <f>'Rekapitulace stavby'!AN14</f>
        <v>Vyplň údaj</v>
      </c>
      <c r="K18" s="41"/>
      <c r="L18" s="147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6.96" customHeight="1">
      <c r="A19" s="41"/>
      <c r="B19" s="47"/>
      <c r="C19" s="41"/>
      <c r="D19" s="41"/>
      <c r="E19" s="41"/>
      <c r="F19" s="41"/>
      <c r="G19" s="41"/>
      <c r="H19" s="41"/>
      <c r="I19" s="41"/>
      <c r="J19" s="41"/>
      <c r="K19" s="41"/>
      <c r="L19" s="147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2" customHeight="1">
      <c r="A20" s="41"/>
      <c r="B20" s="47"/>
      <c r="C20" s="41"/>
      <c r="D20" s="145" t="s">
        <v>31</v>
      </c>
      <c r="E20" s="41"/>
      <c r="F20" s="41"/>
      <c r="G20" s="41"/>
      <c r="H20" s="41"/>
      <c r="I20" s="145" t="s">
        <v>26</v>
      </c>
      <c r="J20" s="136" t="s">
        <v>19</v>
      </c>
      <c r="K20" s="41"/>
      <c r="L20" s="147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18" customHeight="1">
      <c r="A21" s="41"/>
      <c r="B21" s="47"/>
      <c r="C21" s="41"/>
      <c r="D21" s="41"/>
      <c r="E21" s="136" t="s">
        <v>32</v>
      </c>
      <c r="F21" s="41"/>
      <c r="G21" s="41"/>
      <c r="H21" s="41"/>
      <c r="I21" s="145" t="s">
        <v>28</v>
      </c>
      <c r="J21" s="136" t="s">
        <v>19</v>
      </c>
      <c r="K21" s="41"/>
      <c r="L21" s="147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6.96" customHeight="1">
      <c r="A22" s="41"/>
      <c r="B22" s="47"/>
      <c r="C22" s="41"/>
      <c r="D22" s="41"/>
      <c r="E22" s="41"/>
      <c r="F22" s="41"/>
      <c r="G22" s="41"/>
      <c r="H22" s="41"/>
      <c r="I22" s="41"/>
      <c r="J22" s="41"/>
      <c r="K22" s="41"/>
      <c r="L22" s="147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2" customHeight="1">
      <c r="A23" s="41"/>
      <c r="B23" s="47"/>
      <c r="C23" s="41"/>
      <c r="D23" s="145" t="s">
        <v>34</v>
      </c>
      <c r="E23" s="41"/>
      <c r="F23" s="41"/>
      <c r="G23" s="41"/>
      <c r="H23" s="41"/>
      <c r="I23" s="145" t="s">
        <v>26</v>
      </c>
      <c r="J23" s="136" t="s">
        <v>19</v>
      </c>
      <c r="K23" s="41"/>
      <c r="L23" s="147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18" customHeight="1">
      <c r="A24" s="41"/>
      <c r="B24" s="47"/>
      <c r="C24" s="41"/>
      <c r="D24" s="41"/>
      <c r="E24" s="136" t="s">
        <v>104</v>
      </c>
      <c r="F24" s="41"/>
      <c r="G24" s="41"/>
      <c r="H24" s="41"/>
      <c r="I24" s="145" t="s">
        <v>28</v>
      </c>
      <c r="J24" s="136" t="s">
        <v>19</v>
      </c>
      <c r="K24" s="41"/>
      <c r="L24" s="147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6.96" customHeight="1">
      <c r="A25" s="41"/>
      <c r="B25" s="47"/>
      <c r="C25" s="41"/>
      <c r="D25" s="41"/>
      <c r="E25" s="41"/>
      <c r="F25" s="41"/>
      <c r="G25" s="41"/>
      <c r="H25" s="41"/>
      <c r="I25" s="41"/>
      <c r="J25" s="41"/>
      <c r="K25" s="41"/>
      <c r="L25" s="147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2" customHeight="1">
      <c r="A26" s="41"/>
      <c r="B26" s="47"/>
      <c r="C26" s="41"/>
      <c r="D26" s="145" t="s">
        <v>36</v>
      </c>
      <c r="E26" s="41"/>
      <c r="F26" s="41"/>
      <c r="G26" s="41"/>
      <c r="H26" s="41"/>
      <c r="I26" s="41"/>
      <c r="J26" s="41"/>
      <c r="K26" s="41"/>
      <c r="L26" s="147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8" customFormat="1" ht="16.5" customHeight="1">
      <c r="A27" s="150"/>
      <c r="B27" s="151"/>
      <c r="C27" s="150"/>
      <c r="D27" s="150"/>
      <c r="E27" s="152" t="s">
        <v>19</v>
      </c>
      <c r="F27" s="152"/>
      <c r="G27" s="152"/>
      <c r="H27" s="152"/>
      <c r="I27" s="150"/>
      <c r="J27" s="150"/>
      <c r="K27" s="150"/>
      <c r="L27" s="153"/>
      <c r="S27" s="150"/>
      <c r="T27" s="150"/>
      <c r="U27" s="150"/>
      <c r="V27" s="150"/>
      <c r="W27" s="150"/>
      <c r="X27" s="150"/>
      <c r="Y27" s="150"/>
      <c r="Z27" s="150"/>
      <c r="AA27" s="150"/>
      <c r="AB27" s="150"/>
      <c r="AC27" s="150"/>
      <c r="AD27" s="150"/>
      <c r="AE27" s="150"/>
    </row>
    <row r="28" s="2" customFormat="1" ht="6.96" customHeight="1">
      <c r="A28" s="41"/>
      <c r="B28" s="47"/>
      <c r="C28" s="41"/>
      <c r="D28" s="41"/>
      <c r="E28" s="41"/>
      <c r="F28" s="41"/>
      <c r="G28" s="41"/>
      <c r="H28" s="41"/>
      <c r="I28" s="41"/>
      <c r="J28" s="41"/>
      <c r="K28" s="41"/>
      <c r="L28" s="147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2" customFormat="1" ht="6.96" customHeight="1">
      <c r="A29" s="41"/>
      <c r="B29" s="47"/>
      <c r="C29" s="41"/>
      <c r="D29" s="154"/>
      <c r="E29" s="154"/>
      <c r="F29" s="154"/>
      <c r="G29" s="154"/>
      <c r="H29" s="154"/>
      <c r="I29" s="154"/>
      <c r="J29" s="154"/>
      <c r="K29" s="154"/>
      <c r="L29" s="147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</row>
    <row r="30" s="2" customFormat="1" ht="25.44" customHeight="1">
      <c r="A30" s="41"/>
      <c r="B30" s="47"/>
      <c r="C30" s="41"/>
      <c r="D30" s="155" t="s">
        <v>38</v>
      </c>
      <c r="E30" s="41"/>
      <c r="F30" s="41"/>
      <c r="G30" s="41"/>
      <c r="H30" s="41"/>
      <c r="I30" s="41"/>
      <c r="J30" s="156">
        <f>ROUND(J83, 2)</f>
        <v>0</v>
      </c>
      <c r="K30" s="41"/>
      <c r="L30" s="147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7"/>
      <c r="C31" s="41"/>
      <c r="D31" s="154"/>
      <c r="E31" s="154"/>
      <c r="F31" s="154"/>
      <c r="G31" s="154"/>
      <c r="H31" s="154"/>
      <c r="I31" s="154"/>
      <c r="J31" s="154"/>
      <c r="K31" s="154"/>
      <c r="L31" s="147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14.4" customHeight="1">
      <c r="A32" s="41"/>
      <c r="B32" s="47"/>
      <c r="C32" s="41"/>
      <c r="D32" s="41"/>
      <c r="E32" s="41"/>
      <c r="F32" s="157" t="s">
        <v>40</v>
      </c>
      <c r="G32" s="41"/>
      <c r="H32" s="41"/>
      <c r="I32" s="157" t="s">
        <v>39</v>
      </c>
      <c r="J32" s="157" t="s">
        <v>41</v>
      </c>
      <c r="K32" s="41"/>
      <c r="L32" s="147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14.4" customHeight="1">
      <c r="A33" s="41"/>
      <c r="B33" s="47"/>
      <c r="C33" s="41"/>
      <c r="D33" s="158" t="s">
        <v>42</v>
      </c>
      <c r="E33" s="145" t="s">
        <v>43</v>
      </c>
      <c r="F33" s="159">
        <f>ROUND((SUM(BE83:BE111)),  2)</f>
        <v>0</v>
      </c>
      <c r="G33" s="41"/>
      <c r="H33" s="41"/>
      <c r="I33" s="160">
        <v>0.20999999999999999</v>
      </c>
      <c r="J33" s="159">
        <f>ROUND(((SUM(BE83:BE111))*I33),  2)</f>
        <v>0</v>
      </c>
      <c r="K33" s="41"/>
      <c r="L33" s="147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7"/>
      <c r="C34" s="41"/>
      <c r="D34" s="41"/>
      <c r="E34" s="145" t="s">
        <v>44</v>
      </c>
      <c r="F34" s="159">
        <f>ROUND((SUM(BF83:BF111)),  2)</f>
        <v>0</v>
      </c>
      <c r="G34" s="41"/>
      <c r="H34" s="41"/>
      <c r="I34" s="160">
        <v>0.12</v>
      </c>
      <c r="J34" s="159">
        <f>ROUND(((SUM(BF83:BF111))*I34),  2)</f>
        <v>0</v>
      </c>
      <c r="K34" s="41"/>
      <c r="L34" s="147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hidden="1" s="2" customFormat="1" ht="14.4" customHeight="1">
      <c r="A35" s="41"/>
      <c r="B35" s="47"/>
      <c r="C35" s="41"/>
      <c r="D35" s="41"/>
      <c r="E35" s="145" t="s">
        <v>45</v>
      </c>
      <c r="F35" s="159">
        <f>ROUND((SUM(BG83:BG111)),  2)</f>
        <v>0</v>
      </c>
      <c r="G35" s="41"/>
      <c r="H35" s="41"/>
      <c r="I35" s="160">
        <v>0.20999999999999999</v>
      </c>
      <c r="J35" s="159">
        <f>0</f>
        <v>0</v>
      </c>
      <c r="K35" s="41"/>
      <c r="L35" s="147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hidden="1" s="2" customFormat="1" ht="14.4" customHeight="1">
      <c r="A36" s="41"/>
      <c r="B36" s="47"/>
      <c r="C36" s="41"/>
      <c r="D36" s="41"/>
      <c r="E36" s="145" t="s">
        <v>46</v>
      </c>
      <c r="F36" s="159">
        <f>ROUND((SUM(BH83:BH111)),  2)</f>
        <v>0</v>
      </c>
      <c r="G36" s="41"/>
      <c r="H36" s="41"/>
      <c r="I36" s="160">
        <v>0.12</v>
      </c>
      <c r="J36" s="159">
        <f>0</f>
        <v>0</v>
      </c>
      <c r="K36" s="41"/>
      <c r="L36" s="147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7"/>
      <c r="C37" s="41"/>
      <c r="D37" s="41"/>
      <c r="E37" s="145" t="s">
        <v>47</v>
      </c>
      <c r="F37" s="159">
        <f>ROUND((SUM(BI83:BI111)),  2)</f>
        <v>0</v>
      </c>
      <c r="G37" s="41"/>
      <c r="H37" s="41"/>
      <c r="I37" s="160">
        <v>0</v>
      </c>
      <c r="J37" s="159">
        <f>0</f>
        <v>0</v>
      </c>
      <c r="K37" s="41"/>
      <c r="L37" s="147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s="2" customFormat="1" ht="6.96" customHeight="1">
      <c r="A38" s="41"/>
      <c r="B38" s="47"/>
      <c r="C38" s="41"/>
      <c r="D38" s="41"/>
      <c r="E38" s="41"/>
      <c r="F38" s="41"/>
      <c r="G38" s="41"/>
      <c r="H38" s="41"/>
      <c r="I38" s="41"/>
      <c r="J38" s="41"/>
      <c r="K38" s="41"/>
      <c r="L38" s="147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s="2" customFormat="1" ht="25.44" customHeight="1">
      <c r="A39" s="41"/>
      <c r="B39" s="47"/>
      <c r="C39" s="161"/>
      <c r="D39" s="162" t="s">
        <v>48</v>
      </c>
      <c r="E39" s="163"/>
      <c r="F39" s="163"/>
      <c r="G39" s="164" t="s">
        <v>49</v>
      </c>
      <c r="H39" s="165" t="s">
        <v>50</v>
      </c>
      <c r="I39" s="163"/>
      <c r="J39" s="166">
        <f>SUM(J30:J37)</f>
        <v>0</v>
      </c>
      <c r="K39" s="167"/>
      <c r="L39" s="147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14.4" customHeight="1">
      <c r="A40" s="41"/>
      <c r="B40" s="168"/>
      <c r="C40" s="169"/>
      <c r="D40" s="169"/>
      <c r="E40" s="169"/>
      <c r="F40" s="169"/>
      <c r="G40" s="169"/>
      <c r="H40" s="169"/>
      <c r="I40" s="169"/>
      <c r="J40" s="169"/>
      <c r="K40" s="169"/>
      <c r="L40" s="147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4" s="2" customFormat="1" ht="6.96" customHeight="1">
      <c r="A44" s="41"/>
      <c r="B44" s="170"/>
      <c r="C44" s="171"/>
      <c r="D44" s="171"/>
      <c r="E44" s="171"/>
      <c r="F44" s="171"/>
      <c r="G44" s="171"/>
      <c r="H44" s="171"/>
      <c r="I44" s="171"/>
      <c r="J44" s="171"/>
      <c r="K44" s="171"/>
      <c r="L44" s="147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</row>
    <row r="45" s="2" customFormat="1" ht="24.96" customHeight="1">
      <c r="A45" s="41"/>
      <c r="B45" s="42"/>
      <c r="C45" s="26" t="s">
        <v>105</v>
      </c>
      <c r="D45" s="43"/>
      <c r="E45" s="43"/>
      <c r="F45" s="43"/>
      <c r="G45" s="43"/>
      <c r="H45" s="43"/>
      <c r="I45" s="43"/>
      <c r="J45" s="43"/>
      <c r="K45" s="43"/>
      <c r="L45" s="147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</row>
    <row r="46" s="2" customFormat="1" ht="6.96" customHeight="1">
      <c r="A46" s="41"/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147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12" customHeight="1">
      <c r="A47" s="41"/>
      <c r="B47" s="42"/>
      <c r="C47" s="35" t="s">
        <v>16</v>
      </c>
      <c r="D47" s="43"/>
      <c r="E47" s="43"/>
      <c r="F47" s="43"/>
      <c r="G47" s="43"/>
      <c r="H47" s="43"/>
      <c r="I47" s="43"/>
      <c r="J47" s="43"/>
      <c r="K47" s="43"/>
      <c r="L47" s="147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16.5" customHeight="1">
      <c r="A48" s="41"/>
      <c r="B48" s="42"/>
      <c r="C48" s="43"/>
      <c r="D48" s="43"/>
      <c r="E48" s="172" t="str">
        <f>E7</f>
        <v>Sportovní areál u Červených domků Hodoním</v>
      </c>
      <c r="F48" s="35"/>
      <c r="G48" s="35"/>
      <c r="H48" s="35"/>
      <c r="I48" s="43"/>
      <c r="J48" s="43"/>
      <c r="K48" s="43"/>
      <c r="L48" s="147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5" t="s">
        <v>102</v>
      </c>
      <c r="D49" s="43"/>
      <c r="E49" s="43"/>
      <c r="F49" s="43"/>
      <c r="G49" s="43"/>
      <c r="H49" s="43"/>
      <c r="I49" s="43"/>
      <c r="J49" s="43"/>
      <c r="K49" s="43"/>
      <c r="L49" s="147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16.5" customHeight="1">
      <c r="A50" s="41"/>
      <c r="B50" s="42"/>
      <c r="C50" s="43"/>
      <c r="D50" s="43"/>
      <c r="E50" s="72" t="str">
        <f>E9</f>
        <v>24-SO008.8 - Vedlejší a ostatní náklady</v>
      </c>
      <c r="F50" s="43"/>
      <c r="G50" s="43"/>
      <c r="H50" s="43"/>
      <c r="I50" s="43"/>
      <c r="J50" s="43"/>
      <c r="K50" s="43"/>
      <c r="L50" s="147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2" customFormat="1" ht="6.96" customHeight="1">
      <c r="A51" s="41"/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147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</row>
    <row r="52" s="2" customFormat="1" ht="12" customHeight="1">
      <c r="A52" s="41"/>
      <c r="B52" s="42"/>
      <c r="C52" s="35" t="s">
        <v>21</v>
      </c>
      <c r="D52" s="43"/>
      <c r="E52" s="43"/>
      <c r="F52" s="30" t="str">
        <f>F12</f>
        <v>Hodonín</v>
      </c>
      <c r="G52" s="43"/>
      <c r="H52" s="43"/>
      <c r="I52" s="35" t="s">
        <v>23</v>
      </c>
      <c r="J52" s="75" t="str">
        <f>IF(J12="","",J12)</f>
        <v>15. 1. 2024</v>
      </c>
      <c r="K52" s="43"/>
      <c r="L52" s="147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6.96" customHeight="1">
      <c r="A53" s="41"/>
      <c r="B53" s="42"/>
      <c r="C53" s="43"/>
      <c r="D53" s="43"/>
      <c r="E53" s="43"/>
      <c r="F53" s="43"/>
      <c r="G53" s="43"/>
      <c r="H53" s="43"/>
      <c r="I53" s="43"/>
      <c r="J53" s="43"/>
      <c r="K53" s="43"/>
      <c r="L53" s="147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25.65" customHeight="1">
      <c r="A54" s="41"/>
      <c r="B54" s="42"/>
      <c r="C54" s="35" t="s">
        <v>25</v>
      </c>
      <c r="D54" s="43"/>
      <c r="E54" s="43"/>
      <c r="F54" s="30" t="str">
        <f>E15</f>
        <v>Město Hodonín</v>
      </c>
      <c r="G54" s="43"/>
      <c r="H54" s="43"/>
      <c r="I54" s="35" t="s">
        <v>31</v>
      </c>
      <c r="J54" s="39" t="str">
        <f>E21</f>
        <v>PROAM ARCHITEKTI s.r.o., Brno</v>
      </c>
      <c r="K54" s="43"/>
      <c r="L54" s="147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15.15" customHeight="1">
      <c r="A55" s="41"/>
      <c r="B55" s="42"/>
      <c r="C55" s="35" t="s">
        <v>29</v>
      </c>
      <c r="D55" s="43"/>
      <c r="E55" s="43"/>
      <c r="F55" s="30" t="str">
        <f>IF(E18="","",E18)</f>
        <v>Vyplň údaj</v>
      </c>
      <c r="G55" s="43"/>
      <c r="H55" s="43"/>
      <c r="I55" s="35" t="s">
        <v>34</v>
      </c>
      <c r="J55" s="39" t="str">
        <f>E24</f>
        <v>Votavová</v>
      </c>
      <c r="K55" s="43"/>
      <c r="L55" s="147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0.32" customHeight="1">
      <c r="A56" s="41"/>
      <c r="B56" s="42"/>
      <c r="C56" s="43"/>
      <c r="D56" s="43"/>
      <c r="E56" s="43"/>
      <c r="F56" s="43"/>
      <c r="G56" s="43"/>
      <c r="H56" s="43"/>
      <c r="I56" s="43"/>
      <c r="J56" s="43"/>
      <c r="K56" s="43"/>
      <c r="L56" s="147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29.28" customHeight="1">
      <c r="A57" s="41"/>
      <c r="B57" s="42"/>
      <c r="C57" s="173" t="s">
        <v>106</v>
      </c>
      <c r="D57" s="174"/>
      <c r="E57" s="174"/>
      <c r="F57" s="174"/>
      <c r="G57" s="174"/>
      <c r="H57" s="174"/>
      <c r="I57" s="174"/>
      <c r="J57" s="175" t="s">
        <v>107</v>
      </c>
      <c r="K57" s="174"/>
      <c r="L57" s="147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10.32" customHeight="1">
      <c r="A58" s="41"/>
      <c r="B58" s="42"/>
      <c r="C58" s="43"/>
      <c r="D58" s="43"/>
      <c r="E58" s="43"/>
      <c r="F58" s="43"/>
      <c r="G58" s="43"/>
      <c r="H58" s="43"/>
      <c r="I58" s="43"/>
      <c r="J58" s="43"/>
      <c r="K58" s="43"/>
      <c r="L58" s="147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22.8" customHeight="1">
      <c r="A59" s="41"/>
      <c r="B59" s="42"/>
      <c r="C59" s="176" t="s">
        <v>70</v>
      </c>
      <c r="D59" s="43"/>
      <c r="E59" s="43"/>
      <c r="F59" s="43"/>
      <c r="G59" s="43"/>
      <c r="H59" s="43"/>
      <c r="I59" s="43"/>
      <c r="J59" s="105">
        <f>J83</f>
        <v>0</v>
      </c>
      <c r="K59" s="43"/>
      <c r="L59" s="147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U59" s="20" t="s">
        <v>108</v>
      </c>
    </row>
    <row r="60" s="9" customFormat="1" ht="24.96" customHeight="1">
      <c r="A60" s="9"/>
      <c r="B60" s="177"/>
      <c r="C60" s="178"/>
      <c r="D60" s="179" t="s">
        <v>892</v>
      </c>
      <c r="E60" s="180"/>
      <c r="F60" s="180"/>
      <c r="G60" s="180"/>
      <c r="H60" s="180"/>
      <c r="I60" s="180"/>
      <c r="J60" s="181">
        <f>J84</f>
        <v>0</v>
      </c>
      <c r="K60" s="178"/>
      <c r="L60" s="18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83"/>
      <c r="C61" s="128"/>
      <c r="D61" s="184" t="s">
        <v>893</v>
      </c>
      <c r="E61" s="185"/>
      <c r="F61" s="185"/>
      <c r="G61" s="185"/>
      <c r="H61" s="185"/>
      <c r="I61" s="185"/>
      <c r="J61" s="186">
        <f>J85</f>
        <v>0</v>
      </c>
      <c r="K61" s="128"/>
      <c r="L61" s="187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83"/>
      <c r="C62" s="128"/>
      <c r="D62" s="184" t="s">
        <v>894</v>
      </c>
      <c r="E62" s="185"/>
      <c r="F62" s="185"/>
      <c r="G62" s="185"/>
      <c r="H62" s="185"/>
      <c r="I62" s="185"/>
      <c r="J62" s="186">
        <f>J99</f>
        <v>0</v>
      </c>
      <c r="K62" s="128"/>
      <c r="L62" s="187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83"/>
      <c r="C63" s="128"/>
      <c r="D63" s="184" t="s">
        <v>895</v>
      </c>
      <c r="E63" s="185"/>
      <c r="F63" s="185"/>
      <c r="G63" s="185"/>
      <c r="H63" s="185"/>
      <c r="I63" s="185"/>
      <c r="J63" s="186">
        <f>J104</f>
        <v>0</v>
      </c>
      <c r="K63" s="128"/>
      <c r="L63" s="187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2" customFormat="1" ht="21.84" customHeight="1">
      <c r="A64" s="41"/>
      <c r="B64" s="42"/>
      <c r="C64" s="43"/>
      <c r="D64" s="43"/>
      <c r="E64" s="43"/>
      <c r="F64" s="43"/>
      <c r="G64" s="43"/>
      <c r="H64" s="43"/>
      <c r="I64" s="43"/>
      <c r="J64" s="43"/>
      <c r="K64" s="43"/>
      <c r="L64" s="147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</row>
    <row r="65" s="2" customFormat="1" ht="6.96" customHeight="1">
      <c r="A65" s="41"/>
      <c r="B65" s="62"/>
      <c r="C65" s="63"/>
      <c r="D65" s="63"/>
      <c r="E65" s="63"/>
      <c r="F65" s="63"/>
      <c r="G65" s="63"/>
      <c r="H65" s="63"/>
      <c r="I65" s="63"/>
      <c r="J65" s="63"/>
      <c r="K65" s="63"/>
      <c r="L65" s="147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</row>
    <row r="69" s="2" customFormat="1" ht="6.96" customHeight="1">
      <c r="A69" s="41"/>
      <c r="B69" s="64"/>
      <c r="C69" s="65"/>
      <c r="D69" s="65"/>
      <c r="E69" s="65"/>
      <c r="F69" s="65"/>
      <c r="G69" s="65"/>
      <c r="H69" s="65"/>
      <c r="I69" s="65"/>
      <c r="J69" s="65"/>
      <c r="K69" s="65"/>
      <c r="L69" s="147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</row>
    <row r="70" s="2" customFormat="1" ht="24.96" customHeight="1">
      <c r="A70" s="41"/>
      <c r="B70" s="42"/>
      <c r="C70" s="26" t="s">
        <v>113</v>
      </c>
      <c r="D70" s="43"/>
      <c r="E70" s="43"/>
      <c r="F70" s="43"/>
      <c r="G70" s="43"/>
      <c r="H70" s="43"/>
      <c r="I70" s="43"/>
      <c r="J70" s="43"/>
      <c r="K70" s="43"/>
      <c r="L70" s="147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</row>
    <row r="71" s="2" customFormat="1" ht="6.96" customHeight="1">
      <c r="A71" s="41"/>
      <c r="B71" s="42"/>
      <c r="C71" s="43"/>
      <c r="D71" s="43"/>
      <c r="E71" s="43"/>
      <c r="F71" s="43"/>
      <c r="G71" s="43"/>
      <c r="H71" s="43"/>
      <c r="I71" s="43"/>
      <c r="J71" s="43"/>
      <c r="K71" s="43"/>
      <c r="L71" s="147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</row>
    <row r="72" s="2" customFormat="1" ht="12" customHeight="1">
      <c r="A72" s="41"/>
      <c r="B72" s="42"/>
      <c r="C72" s="35" t="s">
        <v>16</v>
      </c>
      <c r="D72" s="43"/>
      <c r="E72" s="43"/>
      <c r="F72" s="43"/>
      <c r="G72" s="43"/>
      <c r="H72" s="43"/>
      <c r="I72" s="43"/>
      <c r="J72" s="43"/>
      <c r="K72" s="43"/>
      <c r="L72" s="147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</row>
    <row r="73" s="2" customFormat="1" ht="16.5" customHeight="1">
      <c r="A73" s="41"/>
      <c r="B73" s="42"/>
      <c r="C73" s="43"/>
      <c r="D73" s="43"/>
      <c r="E73" s="172" t="str">
        <f>E7</f>
        <v>Sportovní areál u Červených domků Hodoním</v>
      </c>
      <c r="F73" s="35"/>
      <c r="G73" s="35"/>
      <c r="H73" s="35"/>
      <c r="I73" s="43"/>
      <c r="J73" s="43"/>
      <c r="K73" s="43"/>
      <c r="L73" s="147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</row>
    <row r="74" s="2" customFormat="1" ht="12" customHeight="1">
      <c r="A74" s="41"/>
      <c r="B74" s="42"/>
      <c r="C74" s="35" t="s">
        <v>102</v>
      </c>
      <c r="D74" s="43"/>
      <c r="E74" s="43"/>
      <c r="F74" s="43"/>
      <c r="G74" s="43"/>
      <c r="H74" s="43"/>
      <c r="I74" s="43"/>
      <c r="J74" s="43"/>
      <c r="K74" s="43"/>
      <c r="L74" s="147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</row>
    <row r="75" s="2" customFormat="1" ht="16.5" customHeight="1">
      <c r="A75" s="41"/>
      <c r="B75" s="42"/>
      <c r="C75" s="43"/>
      <c r="D75" s="43"/>
      <c r="E75" s="72" t="str">
        <f>E9</f>
        <v>24-SO008.8 - Vedlejší a ostatní náklady</v>
      </c>
      <c r="F75" s="43"/>
      <c r="G75" s="43"/>
      <c r="H75" s="43"/>
      <c r="I75" s="43"/>
      <c r="J75" s="43"/>
      <c r="K75" s="43"/>
      <c r="L75" s="147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</row>
    <row r="76" s="2" customFormat="1" ht="6.96" customHeight="1">
      <c r="A76" s="41"/>
      <c r="B76" s="42"/>
      <c r="C76" s="43"/>
      <c r="D76" s="43"/>
      <c r="E76" s="43"/>
      <c r="F76" s="43"/>
      <c r="G76" s="43"/>
      <c r="H76" s="43"/>
      <c r="I76" s="43"/>
      <c r="J76" s="43"/>
      <c r="K76" s="43"/>
      <c r="L76" s="147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</row>
    <row r="77" s="2" customFormat="1" ht="12" customHeight="1">
      <c r="A77" s="41"/>
      <c r="B77" s="42"/>
      <c r="C77" s="35" t="s">
        <v>21</v>
      </c>
      <c r="D77" s="43"/>
      <c r="E77" s="43"/>
      <c r="F77" s="30" t="str">
        <f>F12</f>
        <v>Hodonín</v>
      </c>
      <c r="G77" s="43"/>
      <c r="H77" s="43"/>
      <c r="I77" s="35" t="s">
        <v>23</v>
      </c>
      <c r="J77" s="75" t="str">
        <f>IF(J12="","",J12)</f>
        <v>15. 1. 2024</v>
      </c>
      <c r="K77" s="43"/>
      <c r="L77" s="147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</row>
    <row r="78" s="2" customFormat="1" ht="6.96" customHeight="1">
      <c r="A78" s="41"/>
      <c r="B78" s="42"/>
      <c r="C78" s="43"/>
      <c r="D78" s="43"/>
      <c r="E78" s="43"/>
      <c r="F78" s="43"/>
      <c r="G78" s="43"/>
      <c r="H78" s="43"/>
      <c r="I78" s="43"/>
      <c r="J78" s="43"/>
      <c r="K78" s="43"/>
      <c r="L78" s="147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</row>
    <row r="79" s="2" customFormat="1" ht="25.65" customHeight="1">
      <c r="A79" s="41"/>
      <c r="B79" s="42"/>
      <c r="C79" s="35" t="s">
        <v>25</v>
      </c>
      <c r="D79" s="43"/>
      <c r="E79" s="43"/>
      <c r="F79" s="30" t="str">
        <f>E15</f>
        <v>Město Hodonín</v>
      </c>
      <c r="G79" s="43"/>
      <c r="H79" s="43"/>
      <c r="I79" s="35" t="s">
        <v>31</v>
      </c>
      <c r="J79" s="39" t="str">
        <f>E21</f>
        <v>PROAM ARCHITEKTI s.r.o., Brno</v>
      </c>
      <c r="K79" s="43"/>
      <c r="L79" s="147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</row>
    <row r="80" s="2" customFormat="1" ht="15.15" customHeight="1">
      <c r="A80" s="41"/>
      <c r="B80" s="42"/>
      <c r="C80" s="35" t="s">
        <v>29</v>
      </c>
      <c r="D80" s="43"/>
      <c r="E80" s="43"/>
      <c r="F80" s="30" t="str">
        <f>IF(E18="","",E18)</f>
        <v>Vyplň údaj</v>
      </c>
      <c r="G80" s="43"/>
      <c r="H80" s="43"/>
      <c r="I80" s="35" t="s">
        <v>34</v>
      </c>
      <c r="J80" s="39" t="str">
        <f>E24</f>
        <v>Votavová</v>
      </c>
      <c r="K80" s="43"/>
      <c r="L80" s="147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</row>
    <row r="81" s="2" customFormat="1" ht="10.32" customHeight="1">
      <c r="A81" s="41"/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147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</row>
    <row r="82" s="11" customFormat="1" ht="29.28" customHeight="1">
      <c r="A82" s="188"/>
      <c r="B82" s="189"/>
      <c r="C82" s="190" t="s">
        <v>114</v>
      </c>
      <c r="D82" s="191" t="s">
        <v>57</v>
      </c>
      <c r="E82" s="191" t="s">
        <v>53</v>
      </c>
      <c r="F82" s="191" t="s">
        <v>54</v>
      </c>
      <c r="G82" s="191" t="s">
        <v>115</v>
      </c>
      <c r="H82" s="191" t="s">
        <v>116</v>
      </c>
      <c r="I82" s="191" t="s">
        <v>117</v>
      </c>
      <c r="J82" s="192" t="s">
        <v>107</v>
      </c>
      <c r="K82" s="193" t="s">
        <v>118</v>
      </c>
      <c r="L82" s="194"/>
      <c r="M82" s="95" t="s">
        <v>19</v>
      </c>
      <c r="N82" s="96" t="s">
        <v>42</v>
      </c>
      <c r="O82" s="96" t="s">
        <v>119</v>
      </c>
      <c r="P82" s="96" t="s">
        <v>120</v>
      </c>
      <c r="Q82" s="96" t="s">
        <v>121</v>
      </c>
      <c r="R82" s="96" t="s">
        <v>122</v>
      </c>
      <c r="S82" s="96" t="s">
        <v>123</v>
      </c>
      <c r="T82" s="97" t="s">
        <v>124</v>
      </c>
      <c r="U82" s="188"/>
      <c r="V82" s="188"/>
      <c r="W82" s="188"/>
      <c r="X82" s="188"/>
      <c r="Y82" s="188"/>
      <c r="Z82" s="188"/>
      <c r="AA82" s="188"/>
      <c r="AB82" s="188"/>
      <c r="AC82" s="188"/>
      <c r="AD82" s="188"/>
      <c r="AE82" s="188"/>
    </row>
    <row r="83" s="2" customFormat="1" ht="22.8" customHeight="1">
      <c r="A83" s="41"/>
      <c r="B83" s="42"/>
      <c r="C83" s="102" t="s">
        <v>125</v>
      </c>
      <c r="D83" s="43"/>
      <c r="E83" s="43"/>
      <c r="F83" s="43"/>
      <c r="G83" s="43"/>
      <c r="H83" s="43"/>
      <c r="I83" s="43"/>
      <c r="J83" s="195">
        <f>BK83</f>
        <v>0</v>
      </c>
      <c r="K83" s="43"/>
      <c r="L83" s="47"/>
      <c r="M83" s="98"/>
      <c r="N83" s="196"/>
      <c r="O83" s="99"/>
      <c r="P83" s="197">
        <f>P84</f>
        <v>0</v>
      </c>
      <c r="Q83" s="99"/>
      <c r="R83" s="197">
        <f>R84</f>
        <v>0</v>
      </c>
      <c r="S83" s="99"/>
      <c r="T83" s="198">
        <f>T84</f>
        <v>0</v>
      </c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T83" s="20" t="s">
        <v>71</v>
      </c>
      <c r="AU83" s="20" t="s">
        <v>108</v>
      </c>
      <c r="BK83" s="199">
        <f>BK84</f>
        <v>0</v>
      </c>
    </row>
    <row r="84" s="12" customFormat="1" ht="25.92" customHeight="1">
      <c r="A84" s="12"/>
      <c r="B84" s="200"/>
      <c r="C84" s="201"/>
      <c r="D84" s="202" t="s">
        <v>71</v>
      </c>
      <c r="E84" s="203" t="s">
        <v>896</v>
      </c>
      <c r="F84" s="203" t="s">
        <v>897</v>
      </c>
      <c r="G84" s="201"/>
      <c r="H84" s="201"/>
      <c r="I84" s="204"/>
      <c r="J84" s="205">
        <f>BK84</f>
        <v>0</v>
      </c>
      <c r="K84" s="201"/>
      <c r="L84" s="206"/>
      <c r="M84" s="207"/>
      <c r="N84" s="208"/>
      <c r="O84" s="208"/>
      <c r="P84" s="209">
        <f>P85+P99+P104</f>
        <v>0</v>
      </c>
      <c r="Q84" s="208"/>
      <c r="R84" s="209">
        <f>R85+R99+R104</f>
        <v>0</v>
      </c>
      <c r="S84" s="208"/>
      <c r="T84" s="210">
        <f>T85+T99+T104</f>
        <v>0</v>
      </c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R84" s="211" t="s">
        <v>166</v>
      </c>
      <c r="AT84" s="212" t="s">
        <v>71</v>
      </c>
      <c r="AU84" s="212" t="s">
        <v>72</v>
      </c>
      <c r="AY84" s="211" t="s">
        <v>128</v>
      </c>
      <c r="BK84" s="213">
        <f>BK85+BK99+BK104</f>
        <v>0</v>
      </c>
    </row>
    <row r="85" s="12" customFormat="1" ht="22.8" customHeight="1">
      <c r="A85" s="12"/>
      <c r="B85" s="200"/>
      <c r="C85" s="201"/>
      <c r="D85" s="202" t="s">
        <v>71</v>
      </c>
      <c r="E85" s="214" t="s">
        <v>898</v>
      </c>
      <c r="F85" s="214" t="s">
        <v>899</v>
      </c>
      <c r="G85" s="201"/>
      <c r="H85" s="201"/>
      <c r="I85" s="204"/>
      <c r="J85" s="215">
        <f>BK85</f>
        <v>0</v>
      </c>
      <c r="K85" s="201"/>
      <c r="L85" s="206"/>
      <c r="M85" s="207"/>
      <c r="N85" s="208"/>
      <c r="O85" s="208"/>
      <c r="P85" s="209">
        <f>SUM(P86:P98)</f>
        <v>0</v>
      </c>
      <c r="Q85" s="208"/>
      <c r="R85" s="209">
        <f>SUM(R86:R98)</f>
        <v>0</v>
      </c>
      <c r="S85" s="208"/>
      <c r="T85" s="210">
        <f>SUM(T86:T98)</f>
        <v>0</v>
      </c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R85" s="211" t="s">
        <v>166</v>
      </c>
      <c r="AT85" s="212" t="s">
        <v>71</v>
      </c>
      <c r="AU85" s="212" t="s">
        <v>80</v>
      </c>
      <c r="AY85" s="211" t="s">
        <v>128</v>
      </c>
      <c r="BK85" s="213">
        <f>SUM(BK86:BK98)</f>
        <v>0</v>
      </c>
    </row>
    <row r="86" s="2" customFormat="1" ht="16.5" customHeight="1">
      <c r="A86" s="41"/>
      <c r="B86" s="42"/>
      <c r="C86" s="216" t="s">
        <v>80</v>
      </c>
      <c r="D86" s="216" t="s">
        <v>130</v>
      </c>
      <c r="E86" s="217" t="s">
        <v>900</v>
      </c>
      <c r="F86" s="218" t="s">
        <v>901</v>
      </c>
      <c r="G86" s="219" t="s">
        <v>902</v>
      </c>
      <c r="H86" s="220">
        <v>1</v>
      </c>
      <c r="I86" s="221"/>
      <c r="J86" s="222">
        <f>ROUND(I86*H86,2)</f>
        <v>0</v>
      </c>
      <c r="K86" s="223"/>
      <c r="L86" s="47"/>
      <c r="M86" s="224" t="s">
        <v>19</v>
      </c>
      <c r="N86" s="225" t="s">
        <v>43</v>
      </c>
      <c r="O86" s="87"/>
      <c r="P86" s="226">
        <f>O86*H86</f>
        <v>0</v>
      </c>
      <c r="Q86" s="226">
        <v>0</v>
      </c>
      <c r="R86" s="226">
        <f>Q86*H86</f>
        <v>0</v>
      </c>
      <c r="S86" s="226">
        <v>0</v>
      </c>
      <c r="T86" s="227">
        <f>S86*H86</f>
        <v>0</v>
      </c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R86" s="228" t="s">
        <v>903</v>
      </c>
      <c r="AT86" s="228" t="s">
        <v>130</v>
      </c>
      <c r="AU86" s="228" t="s">
        <v>82</v>
      </c>
      <c r="AY86" s="20" t="s">
        <v>128</v>
      </c>
      <c r="BE86" s="229">
        <f>IF(N86="základní",J86,0)</f>
        <v>0</v>
      </c>
      <c r="BF86" s="229">
        <f>IF(N86="snížená",J86,0)</f>
        <v>0</v>
      </c>
      <c r="BG86" s="229">
        <f>IF(N86="zákl. přenesená",J86,0)</f>
        <v>0</v>
      </c>
      <c r="BH86" s="229">
        <f>IF(N86="sníž. přenesená",J86,0)</f>
        <v>0</v>
      </c>
      <c r="BI86" s="229">
        <f>IF(N86="nulová",J86,0)</f>
        <v>0</v>
      </c>
      <c r="BJ86" s="20" t="s">
        <v>80</v>
      </c>
      <c r="BK86" s="229">
        <f>ROUND(I86*H86,2)</f>
        <v>0</v>
      </c>
      <c r="BL86" s="20" t="s">
        <v>903</v>
      </c>
      <c r="BM86" s="228" t="s">
        <v>904</v>
      </c>
    </row>
    <row r="87" s="2" customFormat="1">
      <c r="A87" s="41"/>
      <c r="B87" s="42"/>
      <c r="C87" s="43"/>
      <c r="D87" s="230" t="s">
        <v>136</v>
      </c>
      <c r="E87" s="43"/>
      <c r="F87" s="231" t="s">
        <v>901</v>
      </c>
      <c r="G87" s="43"/>
      <c r="H87" s="43"/>
      <c r="I87" s="232"/>
      <c r="J87" s="43"/>
      <c r="K87" s="43"/>
      <c r="L87" s="47"/>
      <c r="M87" s="233"/>
      <c r="N87" s="234"/>
      <c r="O87" s="87"/>
      <c r="P87" s="87"/>
      <c r="Q87" s="87"/>
      <c r="R87" s="87"/>
      <c r="S87" s="87"/>
      <c r="T87" s="88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T87" s="20" t="s">
        <v>136</v>
      </c>
      <c r="AU87" s="20" t="s">
        <v>82</v>
      </c>
    </row>
    <row r="88" s="2" customFormat="1">
      <c r="A88" s="41"/>
      <c r="B88" s="42"/>
      <c r="C88" s="43"/>
      <c r="D88" s="235" t="s">
        <v>138</v>
      </c>
      <c r="E88" s="43"/>
      <c r="F88" s="236" t="s">
        <v>905</v>
      </c>
      <c r="G88" s="43"/>
      <c r="H88" s="43"/>
      <c r="I88" s="232"/>
      <c r="J88" s="43"/>
      <c r="K88" s="43"/>
      <c r="L88" s="47"/>
      <c r="M88" s="233"/>
      <c r="N88" s="234"/>
      <c r="O88" s="87"/>
      <c r="P88" s="87"/>
      <c r="Q88" s="87"/>
      <c r="R88" s="87"/>
      <c r="S88" s="87"/>
      <c r="T88" s="88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T88" s="20" t="s">
        <v>138</v>
      </c>
      <c r="AU88" s="20" t="s">
        <v>82</v>
      </c>
    </row>
    <row r="89" s="2" customFormat="1" ht="24.15" customHeight="1">
      <c r="A89" s="41"/>
      <c r="B89" s="42"/>
      <c r="C89" s="216" t="s">
        <v>82</v>
      </c>
      <c r="D89" s="216" t="s">
        <v>130</v>
      </c>
      <c r="E89" s="217" t="s">
        <v>906</v>
      </c>
      <c r="F89" s="218" t="s">
        <v>907</v>
      </c>
      <c r="G89" s="219" t="s">
        <v>902</v>
      </c>
      <c r="H89" s="220">
        <v>1</v>
      </c>
      <c r="I89" s="221"/>
      <c r="J89" s="222">
        <f>ROUND(I89*H89,2)</f>
        <v>0</v>
      </c>
      <c r="K89" s="223"/>
      <c r="L89" s="47"/>
      <c r="M89" s="224" t="s">
        <v>19</v>
      </c>
      <c r="N89" s="225" t="s">
        <v>43</v>
      </c>
      <c r="O89" s="87"/>
      <c r="P89" s="226">
        <f>O89*H89</f>
        <v>0</v>
      </c>
      <c r="Q89" s="226">
        <v>0</v>
      </c>
      <c r="R89" s="226">
        <f>Q89*H89</f>
        <v>0</v>
      </c>
      <c r="S89" s="226">
        <v>0</v>
      </c>
      <c r="T89" s="227">
        <f>S89*H89</f>
        <v>0</v>
      </c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R89" s="228" t="s">
        <v>903</v>
      </c>
      <c r="AT89" s="228" t="s">
        <v>130</v>
      </c>
      <c r="AU89" s="228" t="s">
        <v>82</v>
      </c>
      <c r="AY89" s="20" t="s">
        <v>128</v>
      </c>
      <c r="BE89" s="229">
        <f>IF(N89="základní",J89,0)</f>
        <v>0</v>
      </c>
      <c r="BF89" s="229">
        <f>IF(N89="snížená",J89,0)</f>
        <v>0</v>
      </c>
      <c r="BG89" s="229">
        <f>IF(N89="zákl. přenesená",J89,0)</f>
        <v>0</v>
      </c>
      <c r="BH89" s="229">
        <f>IF(N89="sníž. přenesená",J89,0)</f>
        <v>0</v>
      </c>
      <c r="BI89" s="229">
        <f>IF(N89="nulová",J89,0)</f>
        <v>0</v>
      </c>
      <c r="BJ89" s="20" t="s">
        <v>80</v>
      </c>
      <c r="BK89" s="229">
        <f>ROUND(I89*H89,2)</f>
        <v>0</v>
      </c>
      <c r="BL89" s="20" t="s">
        <v>903</v>
      </c>
      <c r="BM89" s="228" t="s">
        <v>908</v>
      </c>
    </row>
    <row r="90" s="2" customFormat="1">
      <c r="A90" s="41"/>
      <c r="B90" s="42"/>
      <c r="C90" s="43"/>
      <c r="D90" s="230" t="s">
        <v>136</v>
      </c>
      <c r="E90" s="43"/>
      <c r="F90" s="231" t="s">
        <v>907</v>
      </c>
      <c r="G90" s="43"/>
      <c r="H90" s="43"/>
      <c r="I90" s="232"/>
      <c r="J90" s="43"/>
      <c r="K90" s="43"/>
      <c r="L90" s="47"/>
      <c r="M90" s="233"/>
      <c r="N90" s="234"/>
      <c r="O90" s="87"/>
      <c r="P90" s="87"/>
      <c r="Q90" s="87"/>
      <c r="R90" s="87"/>
      <c r="S90" s="87"/>
      <c r="T90" s="88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T90" s="20" t="s">
        <v>136</v>
      </c>
      <c r="AU90" s="20" t="s">
        <v>82</v>
      </c>
    </row>
    <row r="91" s="2" customFormat="1">
      <c r="A91" s="41"/>
      <c r="B91" s="42"/>
      <c r="C91" s="43"/>
      <c r="D91" s="235" t="s">
        <v>138</v>
      </c>
      <c r="E91" s="43"/>
      <c r="F91" s="236" t="s">
        <v>909</v>
      </c>
      <c r="G91" s="43"/>
      <c r="H91" s="43"/>
      <c r="I91" s="232"/>
      <c r="J91" s="43"/>
      <c r="K91" s="43"/>
      <c r="L91" s="47"/>
      <c r="M91" s="233"/>
      <c r="N91" s="234"/>
      <c r="O91" s="87"/>
      <c r="P91" s="87"/>
      <c r="Q91" s="87"/>
      <c r="R91" s="87"/>
      <c r="S91" s="87"/>
      <c r="T91" s="88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T91" s="20" t="s">
        <v>138</v>
      </c>
      <c r="AU91" s="20" t="s">
        <v>82</v>
      </c>
    </row>
    <row r="92" s="2" customFormat="1" ht="37.8" customHeight="1">
      <c r="A92" s="41"/>
      <c r="B92" s="42"/>
      <c r="C92" s="216" t="s">
        <v>149</v>
      </c>
      <c r="D92" s="216" t="s">
        <v>130</v>
      </c>
      <c r="E92" s="217" t="s">
        <v>910</v>
      </c>
      <c r="F92" s="218" t="s">
        <v>911</v>
      </c>
      <c r="G92" s="219" t="s">
        <v>902</v>
      </c>
      <c r="H92" s="220">
        <v>1</v>
      </c>
      <c r="I92" s="221"/>
      <c r="J92" s="222">
        <f>ROUND(I92*H92,2)</f>
        <v>0</v>
      </c>
      <c r="K92" s="223"/>
      <c r="L92" s="47"/>
      <c r="M92" s="224" t="s">
        <v>19</v>
      </c>
      <c r="N92" s="225" t="s">
        <v>43</v>
      </c>
      <c r="O92" s="87"/>
      <c r="P92" s="226">
        <f>O92*H92</f>
        <v>0</v>
      </c>
      <c r="Q92" s="226">
        <v>0</v>
      </c>
      <c r="R92" s="226">
        <f>Q92*H92</f>
        <v>0</v>
      </c>
      <c r="S92" s="226">
        <v>0</v>
      </c>
      <c r="T92" s="227">
        <f>S92*H92</f>
        <v>0</v>
      </c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R92" s="228" t="s">
        <v>903</v>
      </c>
      <c r="AT92" s="228" t="s">
        <v>130</v>
      </c>
      <c r="AU92" s="228" t="s">
        <v>82</v>
      </c>
      <c r="AY92" s="20" t="s">
        <v>128</v>
      </c>
      <c r="BE92" s="229">
        <f>IF(N92="základní",J92,0)</f>
        <v>0</v>
      </c>
      <c r="BF92" s="229">
        <f>IF(N92="snížená",J92,0)</f>
        <v>0</v>
      </c>
      <c r="BG92" s="229">
        <f>IF(N92="zákl. přenesená",J92,0)</f>
        <v>0</v>
      </c>
      <c r="BH92" s="229">
        <f>IF(N92="sníž. přenesená",J92,0)</f>
        <v>0</v>
      </c>
      <c r="BI92" s="229">
        <f>IF(N92="nulová",J92,0)</f>
        <v>0</v>
      </c>
      <c r="BJ92" s="20" t="s">
        <v>80</v>
      </c>
      <c r="BK92" s="229">
        <f>ROUND(I92*H92,2)</f>
        <v>0</v>
      </c>
      <c r="BL92" s="20" t="s">
        <v>903</v>
      </c>
      <c r="BM92" s="228" t="s">
        <v>912</v>
      </c>
    </row>
    <row r="93" s="2" customFormat="1">
      <c r="A93" s="41"/>
      <c r="B93" s="42"/>
      <c r="C93" s="43"/>
      <c r="D93" s="230" t="s">
        <v>136</v>
      </c>
      <c r="E93" s="43"/>
      <c r="F93" s="231" t="s">
        <v>913</v>
      </c>
      <c r="G93" s="43"/>
      <c r="H93" s="43"/>
      <c r="I93" s="232"/>
      <c r="J93" s="43"/>
      <c r="K93" s="43"/>
      <c r="L93" s="47"/>
      <c r="M93" s="233"/>
      <c r="N93" s="234"/>
      <c r="O93" s="87"/>
      <c r="P93" s="87"/>
      <c r="Q93" s="87"/>
      <c r="R93" s="87"/>
      <c r="S93" s="87"/>
      <c r="T93" s="88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T93" s="20" t="s">
        <v>136</v>
      </c>
      <c r="AU93" s="20" t="s">
        <v>82</v>
      </c>
    </row>
    <row r="94" s="2" customFormat="1">
      <c r="A94" s="41"/>
      <c r="B94" s="42"/>
      <c r="C94" s="43"/>
      <c r="D94" s="235" t="s">
        <v>138</v>
      </c>
      <c r="E94" s="43"/>
      <c r="F94" s="236" t="s">
        <v>914</v>
      </c>
      <c r="G94" s="43"/>
      <c r="H94" s="43"/>
      <c r="I94" s="232"/>
      <c r="J94" s="43"/>
      <c r="K94" s="43"/>
      <c r="L94" s="47"/>
      <c r="M94" s="233"/>
      <c r="N94" s="234"/>
      <c r="O94" s="87"/>
      <c r="P94" s="87"/>
      <c r="Q94" s="87"/>
      <c r="R94" s="87"/>
      <c r="S94" s="87"/>
      <c r="T94" s="88"/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T94" s="20" t="s">
        <v>138</v>
      </c>
      <c r="AU94" s="20" t="s">
        <v>82</v>
      </c>
    </row>
    <row r="95" s="2" customFormat="1">
      <c r="A95" s="41"/>
      <c r="B95" s="42"/>
      <c r="C95" s="43"/>
      <c r="D95" s="230" t="s">
        <v>358</v>
      </c>
      <c r="E95" s="43"/>
      <c r="F95" s="294" t="s">
        <v>915</v>
      </c>
      <c r="G95" s="43"/>
      <c r="H95" s="43"/>
      <c r="I95" s="232"/>
      <c r="J95" s="43"/>
      <c r="K95" s="43"/>
      <c r="L95" s="47"/>
      <c r="M95" s="233"/>
      <c r="N95" s="234"/>
      <c r="O95" s="87"/>
      <c r="P95" s="87"/>
      <c r="Q95" s="87"/>
      <c r="R95" s="87"/>
      <c r="S95" s="87"/>
      <c r="T95" s="88"/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T95" s="20" t="s">
        <v>358</v>
      </c>
      <c r="AU95" s="20" t="s">
        <v>82</v>
      </c>
    </row>
    <row r="96" s="2" customFormat="1" ht="24.15" customHeight="1">
      <c r="A96" s="41"/>
      <c r="B96" s="42"/>
      <c r="C96" s="216" t="s">
        <v>134</v>
      </c>
      <c r="D96" s="216" t="s">
        <v>130</v>
      </c>
      <c r="E96" s="217" t="s">
        <v>916</v>
      </c>
      <c r="F96" s="218" t="s">
        <v>917</v>
      </c>
      <c r="G96" s="219" t="s">
        <v>162</v>
      </c>
      <c r="H96" s="220">
        <v>1</v>
      </c>
      <c r="I96" s="221"/>
      <c r="J96" s="222">
        <f>ROUND(I96*H96,2)</f>
        <v>0</v>
      </c>
      <c r="K96" s="223"/>
      <c r="L96" s="47"/>
      <c r="M96" s="224" t="s">
        <v>19</v>
      </c>
      <c r="N96" s="225" t="s">
        <v>43</v>
      </c>
      <c r="O96" s="87"/>
      <c r="P96" s="226">
        <f>O96*H96</f>
        <v>0</v>
      </c>
      <c r="Q96" s="226">
        <v>0</v>
      </c>
      <c r="R96" s="226">
        <f>Q96*H96</f>
        <v>0</v>
      </c>
      <c r="S96" s="226">
        <v>0</v>
      </c>
      <c r="T96" s="227">
        <f>S96*H96</f>
        <v>0</v>
      </c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R96" s="228" t="s">
        <v>903</v>
      </c>
      <c r="AT96" s="228" t="s">
        <v>130</v>
      </c>
      <c r="AU96" s="228" t="s">
        <v>82</v>
      </c>
      <c r="AY96" s="20" t="s">
        <v>128</v>
      </c>
      <c r="BE96" s="229">
        <f>IF(N96="základní",J96,0)</f>
        <v>0</v>
      </c>
      <c r="BF96" s="229">
        <f>IF(N96="snížená",J96,0)</f>
        <v>0</v>
      </c>
      <c r="BG96" s="229">
        <f>IF(N96="zákl. přenesená",J96,0)</f>
        <v>0</v>
      </c>
      <c r="BH96" s="229">
        <f>IF(N96="sníž. přenesená",J96,0)</f>
        <v>0</v>
      </c>
      <c r="BI96" s="229">
        <f>IF(N96="nulová",J96,0)</f>
        <v>0</v>
      </c>
      <c r="BJ96" s="20" t="s">
        <v>80</v>
      </c>
      <c r="BK96" s="229">
        <f>ROUND(I96*H96,2)</f>
        <v>0</v>
      </c>
      <c r="BL96" s="20" t="s">
        <v>903</v>
      </c>
      <c r="BM96" s="228" t="s">
        <v>918</v>
      </c>
    </row>
    <row r="97" s="2" customFormat="1">
      <c r="A97" s="41"/>
      <c r="B97" s="42"/>
      <c r="C97" s="43"/>
      <c r="D97" s="230" t="s">
        <v>136</v>
      </c>
      <c r="E97" s="43"/>
      <c r="F97" s="231" t="s">
        <v>917</v>
      </c>
      <c r="G97" s="43"/>
      <c r="H97" s="43"/>
      <c r="I97" s="232"/>
      <c r="J97" s="43"/>
      <c r="K97" s="43"/>
      <c r="L97" s="47"/>
      <c r="M97" s="233"/>
      <c r="N97" s="234"/>
      <c r="O97" s="87"/>
      <c r="P97" s="87"/>
      <c r="Q97" s="87"/>
      <c r="R97" s="87"/>
      <c r="S97" s="87"/>
      <c r="T97" s="88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T97" s="20" t="s">
        <v>136</v>
      </c>
      <c r="AU97" s="20" t="s">
        <v>82</v>
      </c>
    </row>
    <row r="98" s="2" customFormat="1">
      <c r="A98" s="41"/>
      <c r="B98" s="42"/>
      <c r="C98" s="43"/>
      <c r="D98" s="235" t="s">
        <v>138</v>
      </c>
      <c r="E98" s="43"/>
      <c r="F98" s="236" t="s">
        <v>919</v>
      </c>
      <c r="G98" s="43"/>
      <c r="H98" s="43"/>
      <c r="I98" s="232"/>
      <c r="J98" s="43"/>
      <c r="K98" s="43"/>
      <c r="L98" s="47"/>
      <c r="M98" s="233"/>
      <c r="N98" s="234"/>
      <c r="O98" s="87"/>
      <c r="P98" s="87"/>
      <c r="Q98" s="87"/>
      <c r="R98" s="87"/>
      <c r="S98" s="87"/>
      <c r="T98" s="88"/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T98" s="20" t="s">
        <v>138</v>
      </c>
      <c r="AU98" s="20" t="s">
        <v>82</v>
      </c>
    </row>
    <row r="99" s="12" customFormat="1" ht="22.8" customHeight="1">
      <c r="A99" s="12"/>
      <c r="B99" s="200"/>
      <c r="C99" s="201"/>
      <c r="D99" s="202" t="s">
        <v>71</v>
      </c>
      <c r="E99" s="214" t="s">
        <v>920</v>
      </c>
      <c r="F99" s="214" t="s">
        <v>921</v>
      </c>
      <c r="G99" s="201"/>
      <c r="H99" s="201"/>
      <c r="I99" s="204"/>
      <c r="J99" s="215">
        <f>BK99</f>
        <v>0</v>
      </c>
      <c r="K99" s="201"/>
      <c r="L99" s="206"/>
      <c r="M99" s="207"/>
      <c r="N99" s="208"/>
      <c r="O99" s="208"/>
      <c r="P99" s="209">
        <f>SUM(P100:P103)</f>
        <v>0</v>
      </c>
      <c r="Q99" s="208"/>
      <c r="R99" s="209">
        <f>SUM(R100:R103)</f>
        <v>0</v>
      </c>
      <c r="S99" s="208"/>
      <c r="T99" s="210">
        <f>SUM(T100:T103)</f>
        <v>0</v>
      </c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R99" s="211" t="s">
        <v>166</v>
      </c>
      <c r="AT99" s="212" t="s">
        <v>71</v>
      </c>
      <c r="AU99" s="212" t="s">
        <v>80</v>
      </c>
      <c r="AY99" s="211" t="s">
        <v>128</v>
      </c>
      <c r="BK99" s="213">
        <f>SUM(BK100:BK103)</f>
        <v>0</v>
      </c>
    </row>
    <row r="100" s="2" customFormat="1" ht="21.75" customHeight="1">
      <c r="A100" s="41"/>
      <c r="B100" s="42"/>
      <c r="C100" s="216" t="s">
        <v>166</v>
      </c>
      <c r="D100" s="216" t="s">
        <v>130</v>
      </c>
      <c r="E100" s="217" t="s">
        <v>922</v>
      </c>
      <c r="F100" s="218" t="s">
        <v>923</v>
      </c>
      <c r="G100" s="219" t="s">
        <v>902</v>
      </c>
      <c r="H100" s="220">
        <v>1</v>
      </c>
      <c r="I100" s="221"/>
      <c r="J100" s="222">
        <f>ROUND(I100*H100,2)</f>
        <v>0</v>
      </c>
      <c r="K100" s="223"/>
      <c r="L100" s="47"/>
      <c r="M100" s="224" t="s">
        <v>19</v>
      </c>
      <c r="N100" s="225" t="s">
        <v>43</v>
      </c>
      <c r="O100" s="87"/>
      <c r="P100" s="226">
        <f>O100*H100</f>
        <v>0</v>
      </c>
      <c r="Q100" s="226">
        <v>0</v>
      </c>
      <c r="R100" s="226">
        <f>Q100*H100</f>
        <v>0</v>
      </c>
      <c r="S100" s="226">
        <v>0</v>
      </c>
      <c r="T100" s="227">
        <f>S100*H100</f>
        <v>0</v>
      </c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R100" s="228" t="s">
        <v>903</v>
      </c>
      <c r="AT100" s="228" t="s">
        <v>130</v>
      </c>
      <c r="AU100" s="228" t="s">
        <v>82</v>
      </c>
      <c r="AY100" s="20" t="s">
        <v>128</v>
      </c>
      <c r="BE100" s="229">
        <f>IF(N100="základní",J100,0)</f>
        <v>0</v>
      </c>
      <c r="BF100" s="229">
        <f>IF(N100="snížená",J100,0)</f>
        <v>0</v>
      </c>
      <c r="BG100" s="229">
        <f>IF(N100="zákl. přenesená",J100,0)</f>
        <v>0</v>
      </c>
      <c r="BH100" s="229">
        <f>IF(N100="sníž. přenesená",J100,0)</f>
        <v>0</v>
      </c>
      <c r="BI100" s="229">
        <f>IF(N100="nulová",J100,0)</f>
        <v>0</v>
      </c>
      <c r="BJ100" s="20" t="s">
        <v>80</v>
      </c>
      <c r="BK100" s="229">
        <f>ROUND(I100*H100,2)</f>
        <v>0</v>
      </c>
      <c r="BL100" s="20" t="s">
        <v>903</v>
      </c>
      <c r="BM100" s="228" t="s">
        <v>924</v>
      </c>
    </row>
    <row r="101" s="2" customFormat="1">
      <c r="A101" s="41"/>
      <c r="B101" s="42"/>
      <c r="C101" s="43"/>
      <c r="D101" s="230" t="s">
        <v>136</v>
      </c>
      <c r="E101" s="43"/>
      <c r="F101" s="231" t="s">
        <v>925</v>
      </c>
      <c r="G101" s="43"/>
      <c r="H101" s="43"/>
      <c r="I101" s="232"/>
      <c r="J101" s="43"/>
      <c r="K101" s="43"/>
      <c r="L101" s="47"/>
      <c r="M101" s="233"/>
      <c r="N101" s="234"/>
      <c r="O101" s="87"/>
      <c r="P101" s="87"/>
      <c r="Q101" s="87"/>
      <c r="R101" s="87"/>
      <c r="S101" s="87"/>
      <c r="T101" s="88"/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T101" s="20" t="s">
        <v>136</v>
      </c>
      <c r="AU101" s="20" t="s">
        <v>82</v>
      </c>
    </row>
    <row r="102" s="2" customFormat="1">
      <c r="A102" s="41"/>
      <c r="B102" s="42"/>
      <c r="C102" s="43"/>
      <c r="D102" s="235" t="s">
        <v>138</v>
      </c>
      <c r="E102" s="43"/>
      <c r="F102" s="236" t="s">
        <v>926</v>
      </c>
      <c r="G102" s="43"/>
      <c r="H102" s="43"/>
      <c r="I102" s="232"/>
      <c r="J102" s="43"/>
      <c r="K102" s="43"/>
      <c r="L102" s="47"/>
      <c r="M102" s="233"/>
      <c r="N102" s="234"/>
      <c r="O102" s="87"/>
      <c r="P102" s="87"/>
      <c r="Q102" s="87"/>
      <c r="R102" s="87"/>
      <c r="S102" s="87"/>
      <c r="T102" s="88"/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T102" s="20" t="s">
        <v>138</v>
      </c>
      <c r="AU102" s="20" t="s">
        <v>82</v>
      </c>
    </row>
    <row r="103" s="2" customFormat="1">
      <c r="A103" s="41"/>
      <c r="B103" s="42"/>
      <c r="C103" s="43"/>
      <c r="D103" s="230" t="s">
        <v>358</v>
      </c>
      <c r="E103" s="43"/>
      <c r="F103" s="294" t="s">
        <v>927</v>
      </c>
      <c r="G103" s="43"/>
      <c r="H103" s="43"/>
      <c r="I103" s="232"/>
      <c r="J103" s="43"/>
      <c r="K103" s="43"/>
      <c r="L103" s="47"/>
      <c r="M103" s="233"/>
      <c r="N103" s="234"/>
      <c r="O103" s="87"/>
      <c r="P103" s="87"/>
      <c r="Q103" s="87"/>
      <c r="R103" s="87"/>
      <c r="S103" s="87"/>
      <c r="T103" s="88"/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T103" s="20" t="s">
        <v>358</v>
      </c>
      <c r="AU103" s="20" t="s">
        <v>82</v>
      </c>
    </row>
    <row r="104" s="12" customFormat="1" ht="22.8" customHeight="1">
      <c r="A104" s="12"/>
      <c r="B104" s="200"/>
      <c r="C104" s="201"/>
      <c r="D104" s="202" t="s">
        <v>71</v>
      </c>
      <c r="E104" s="214" t="s">
        <v>928</v>
      </c>
      <c r="F104" s="214" t="s">
        <v>929</v>
      </c>
      <c r="G104" s="201"/>
      <c r="H104" s="201"/>
      <c r="I104" s="204"/>
      <c r="J104" s="215">
        <f>BK104</f>
        <v>0</v>
      </c>
      <c r="K104" s="201"/>
      <c r="L104" s="206"/>
      <c r="M104" s="207"/>
      <c r="N104" s="208"/>
      <c r="O104" s="208"/>
      <c r="P104" s="209">
        <f>SUM(P105:P111)</f>
        <v>0</v>
      </c>
      <c r="Q104" s="208"/>
      <c r="R104" s="209">
        <f>SUM(R105:R111)</f>
        <v>0</v>
      </c>
      <c r="S104" s="208"/>
      <c r="T104" s="210">
        <f>SUM(T105:T111)</f>
        <v>0</v>
      </c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R104" s="211" t="s">
        <v>166</v>
      </c>
      <c r="AT104" s="212" t="s">
        <v>71</v>
      </c>
      <c r="AU104" s="212" t="s">
        <v>80</v>
      </c>
      <c r="AY104" s="211" t="s">
        <v>128</v>
      </c>
      <c r="BK104" s="213">
        <f>SUM(BK105:BK111)</f>
        <v>0</v>
      </c>
    </row>
    <row r="105" s="2" customFormat="1" ht="16.5" customHeight="1">
      <c r="A105" s="41"/>
      <c r="B105" s="42"/>
      <c r="C105" s="216" t="s">
        <v>173</v>
      </c>
      <c r="D105" s="216" t="s">
        <v>130</v>
      </c>
      <c r="E105" s="217" t="s">
        <v>930</v>
      </c>
      <c r="F105" s="218" t="s">
        <v>931</v>
      </c>
      <c r="G105" s="219" t="s">
        <v>902</v>
      </c>
      <c r="H105" s="220">
        <v>1</v>
      </c>
      <c r="I105" s="221"/>
      <c r="J105" s="222">
        <f>ROUND(I105*H105,2)</f>
        <v>0</v>
      </c>
      <c r="K105" s="223"/>
      <c r="L105" s="47"/>
      <c r="M105" s="224" t="s">
        <v>19</v>
      </c>
      <c r="N105" s="225" t="s">
        <v>43</v>
      </c>
      <c r="O105" s="87"/>
      <c r="P105" s="226">
        <f>O105*H105</f>
        <v>0</v>
      </c>
      <c r="Q105" s="226">
        <v>0</v>
      </c>
      <c r="R105" s="226">
        <f>Q105*H105</f>
        <v>0</v>
      </c>
      <c r="S105" s="226">
        <v>0</v>
      </c>
      <c r="T105" s="227">
        <f>S105*H105</f>
        <v>0</v>
      </c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R105" s="228" t="s">
        <v>903</v>
      </c>
      <c r="AT105" s="228" t="s">
        <v>130</v>
      </c>
      <c r="AU105" s="228" t="s">
        <v>82</v>
      </c>
      <c r="AY105" s="20" t="s">
        <v>128</v>
      </c>
      <c r="BE105" s="229">
        <f>IF(N105="základní",J105,0)</f>
        <v>0</v>
      </c>
      <c r="BF105" s="229">
        <f>IF(N105="snížená",J105,0)</f>
        <v>0</v>
      </c>
      <c r="BG105" s="229">
        <f>IF(N105="zákl. přenesená",J105,0)</f>
        <v>0</v>
      </c>
      <c r="BH105" s="229">
        <f>IF(N105="sníž. přenesená",J105,0)</f>
        <v>0</v>
      </c>
      <c r="BI105" s="229">
        <f>IF(N105="nulová",J105,0)</f>
        <v>0</v>
      </c>
      <c r="BJ105" s="20" t="s">
        <v>80</v>
      </c>
      <c r="BK105" s="229">
        <f>ROUND(I105*H105,2)</f>
        <v>0</v>
      </c>
      <c r="BL105" s="20" t="s">
        <v>903</v>
      </c>
      <c r="BM105" s="228" t="s">
        <v>932</v>
      </c>
    </row>
    <row r="106" s="2" customFormat="1">
      <c r="A106" s="41"/>
      <c r="B106" s="42"/>
      <c r="C106" s="43"/>
      <c r="D106" s="230" t="s">
        <v>136</v>
      </c>
      <c r="E106" s="43"/>
      <c r="F106" s="231" t="s">
        <v>931</v>
      </c>
      <c r="G106" s="43"/>
      <c r="H106" s="43"/>
      <c r="I106" s="232"/>
      <c r="J106" s="43"/>
      <c r="K106" s="43"/>
      <c r="L106" s="47"/>
      <c r="M106" s="233"/>
      <c r="N106" s="234"/>
      <c r="O106" s="87"/>
      <c r="P106" s="87"/>
      <c r="Q106" s="87"/>
      <c r="R106" s="87"/>
      <c r="S106" s="87"/>
      <c r="T106" s="88"/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T106" s="20" t="s">
        <v>136</v>
      </c>
      <c r="AU106" s="20" t="s">
        <v>82</v>
      </c>
    </row>
    <row r="107" s="2" customFormat="1">
      <c r="A107" s="41"/>
      <c r="B107" s="42"/>
      <c r="C107" s="43"/>
      <c r="D107" s="235" t="s">
        <v>138</v>
      </c>
      <c r="E107" s="43"/>
      <c r="F107" s="236" t="s">
        <v>933</v>
      </c>
      <c r="G107" s="43"/>
      <c r="H107" s="43"/>
      <c r="I107" s="232"/>
      <c r="J107" s="43"/>
      <c r="K107" s="43"/>
      <c r="L107" s="47"/>
      <c r="M107" s="233"/>
      <c r="N107" s="234"/>
      <c r="O107" s="87"/>
      <c r="P107" s="87"/>
      <c r="Q107" s="87"/>
      <c r="R107" s="87"/>
      <c r="S107" s="87"/>
      <c r="T107" s="88"/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  <c r="AT107" s="20" t="s">
        <v>138</v>
      </c>
      <c r="AU107" s="20" t="s">
        <v>82</v>
      </c>
    </row>
    <row r="108" s="2" customFormat="1">
      <c r="A108" s="41"/>
      <c r="B108" s="42"/>
      <c r="C108" s="43"/>
      <c r="D108" s="230" t="s">
        <v>358</v>
      </c>
      <c r="E108" s="43"/>
      <c r="F108" s="294" t="s">
        <v>934</v>
      </c>
      <c r="G108" s="43"/>
      <c r="H108" s="43"/>
      <c r="I108" s="232"/>
      <c r="J108" s="43"/>
      <c r="K108" s="43"/>
      <c r="L108" s="47"/>
      <c r="M108" s="233"/>
      <c r="N108" s="234"/>
      <c r="O108" s="87"/>
      <c r="P108" s="87"/>
      <c r="Q108" s="87"/>
      <c r="R108" s="87"/>
      <c r="S108" s="87"/>
      <c r="T108" s="88"/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  <c r="AT108" s="20" t="s">
        <v>358</v>
      </c>
      <c r="AU108" s="20" t="s">
        <v>82</v>
      </c>
    </row>
    <row r="109" s="2" customFormat="1" ht="24.15" customHeight="1">
      <c r="A109" s="41"/>
      <c r="B109" s="42"/>
      <c r="C109" s="216" t="s">
        <v>182</v>
      </c>
      <c r="D109" s="216" t="s">
        <v>130</v>
      </c>
      <c r="E109" s="217" t="s">
        <v>935</v>
      </c>
      <c r="F109" s="218" t="s">
        <v>936</v>
      </c>
      <c r="G109" s="219" t="s">
        <v>902</v>
      </c>
      <c r="H109" s="220">
        <v>1</v>
      </c>
      <c r="I109" s="221"/>
      <c r="J109" s="222">
        <f>ROUND(I109*H109,2)</f>
        <v>0</v>
      </c>
      <c r="K109" s="223"/>
      <c r="L109" s="47"/>
      <c r="M109" s="224" t="s">
        <v>19</v>
      </c>
      <c r="N109" s="225" t="s">
        <v>43</v>
      </c>
      <c r="O109" s="87"/>
      <c r="P109" s="226">
        <f>O109*H109</f>
        <v>0</v>
      </c>
      <c r="Q109" s="226">
        <v>0</v>
      </c>
      <c r="R109" s="226">
        <f>Q109*H109</f>
        <v>0</v>
      </c>
      <c r="S109" s="226">
        <v>0</v>
      </c>
      <c r="T109" s="227">
        <f>S109*H109</f>
        <v>0</v>
      </c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  <c r="AR109" s="228" t="s">
        <v>903</v>
      </c>
      <c r="AT109" s="228" t="s">
        <v>130</v>
      </c>
      <c r="AU109" s="228" t="s">
        <v>82</v>
      </c>
      <c r="AY109" s="20" t="s">
        <v>128</v>
      </c>
      <c r="BE109" s="229">
        <f>IF(N109="základní",J109,0)</f>
        <v>0</v>
      </c>
      <c r="BF109" s="229">
        <f>IF(N109="snížená",J109,0)</f>
        <v>0</v>
      </c>
      <c r="BG109" s="229">
        <f>IF(N109="zákl. přenesená",J109,0)</f>
        <v>0</v>
      </c>
      <c r="BH109" s="229">
        <f>IF(N109="sníž. přenesená",J109,0)</f>
        <v>0</v>
      </c>
      <c r="BI109" s="229">
        <f>IF(N109="nulová",J109,0)</f>
        <v>0</v>
      </c>
      <c r="BJ109" s="20" t="s">
        <v>80</v>
      </c>
      <c r="BK109" s="229">
        <f>ROUND(I109*H109,2)</f>
        <v>0</v>
      </c>
      <c r="BL109" s="20" t="s">
        <v>903</v>
      </c>
      <c r="BM109" s="228" t="s">
        <v>937</v>
      </c>
    </row>
    <row r="110" s="2" customFormat="1">
      <c r="A110" s="41"/>
      <c r="B110" s="42"/>
      <c r="C110" s="43"/>
      <c r="D110" s="230" t="s">
        <v>136</v>
      </c>
      <c r="E110" s="43"/>
      <c r="F110" s="231" t="s">
        <v>936</v>
      </c>
      <c r="G110" s="43"/>
      <c r="H110" s="43"/>
      <c r="I110" s="232"/>
      <c r="J110" s="43"/>
      <c r="K110" s="43"/>
      <c r="L110" s="47"/>
      <c r="M110" s="233"/>
      <c r="N110" s="234"/>
      <c r="O110" s="87"/>
      <c r="P110" s="87"/>
      <c r="Q110" s="87"/>
      <c r="R110" s="87"/>
      <c r="S110" s="87"/>
      <c r="T110" s="88"/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  <c r="AT110" s="20" t="s">
        <v>136</v>
      </c>
      <c r="AU110" s="20" t="s">
        <v>82</v>
      </c>
    </row>
    <row r="111" s="2" customFormat="1">
      <c r="A111" s="41"/>
      <c r="B111" s="42"/>
      <c r="C111" s="43"/>
      <c r="D111" s="235" t="s">
        <v>138</v>
      </c>
      <c r="E111" s="43"/>
      <c r="F111" s="236" t="s">
        <v>938</v>
      </c>
      <c r="G111" s="43"/>
      <c r="H111" s="43"/>
      <c r="I111" s="232"/>
      <c r="J111" s="43"/>
      <c r="K111" s="43"/>
      <c r="L111" s="47"/>
      <c r="M111" s="295"/>
      <c r="N111" s="296"/>
      <c r="O111" s="297"/>
      <c r="P111" s="297"/>
      <c r="Q111" s="297"/>
      <c r="R111" s="297"/>
      <c r="S111" s="297"/>
      <c r="T111" s="298"/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T111" s="20" t="s">
        <v>138</v>
      </c>
      <c r="AU111" s="20" t="s">
        <v>82</v>
      </c>
    </row>
    <row r="112" s="2" customFormat="1" ht="6.96" customHeight="1">
      <c r="A112" s="41"/>
      <c r="B112" s="62"/>
      <c r="C112" s="63"/>
      <c r="D112" s="63"/>
      <c r="E112" s="63"/>
      <c r="F112" s="63"/>
      <c r="G112" s="63"/>
      <c r="H112" s="63"/>
      <c r="I112" s="63"/>
      <c r="J112" s="63"/>
      <c r="K112" s="63"/>
      <c r="L112" s="47"/>
      <c r="M112" s="41"/>
      <c r="O112" s="41"/>
      <c r="P112" s="41"/>
      <c r="Q112" s="41"/>
      <c r="R112" s="41"/>
      <c r="S112" s="41"/>
      <c r="T112" s="41"/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</row>
  </sheetData>
  <sheetProtection sheet="1" autoFilter="0" formatColumns="0" formatRows="0" objects="1" scenarios="1" spinCount="100000" saltValue="L2RJdbJZ0UcgKp29xmwJ/Ur6zr/1YBee6AWV+UfgBmvSgS6HbJPZ0xrlaDp8kuoGD3onjtyCirRBNVQe272+uw==" hashValue="cha76otXfsAt91Xyr0E/W5oEVvWG1WsW1K0c/nE6KdknyMQ3Zdt6JVFfgWiSzpCNq9mEfYrjAnbXU8jDWHFWkA==" algorithmName="SHA-512" password="CC2A"/>
  <autoFilter ref="C82:K111"/>
  <mergeCells count="9">
    <mergeCell ref="E7:H7"/>
    <mergeCell ref="E9:H9"/>
    <mergeCell ref="E18:H18"/>
    <mergeCell ref="E27:H27"/>
    <mergeCell ref="E48:H48"/>
    <mergeCell ref="E50:H50"/>
    <mergeCell ref="E73:H73"/>
    <mergeCell ref="E75:H75"/>
    <mergeCell ref="L2:V2"/>
  </mergeCells>
  <hyperlinks>
    <hyperlink ref="F88" r:id="rId1" display="https://podminky.urs.cz/item/CS_URS_2023_02/011002000"/>
    <hyperlink ref="F91" r:id="rId2" display="https://podminky.urs.cz/item/CS_URS_2023_02/012303000"/>
    <hyperlink ref="F94" r:id="rId3" display="https://podminky.urs.cz/item/CS_URS_2023_02/013254000"/>
    <hyperlink ref="F98" r:id="rId4" display="https://podminky.urs.cz/item/CS_URS_2024_01/013294000"/>
    <hyperlink ref="F102" r:id="rId5" display="https://podminky.urs.cz/item/CS_URS_2023_02/031002000"/>
    <hyperlink ref="F107" r:id="rId6" display="https://podminky.urs.cz/item/CS_URS_2023_02/043103001"/>
    <hyperlink ref="F111" r:id="rId7" display="https://podminky.urs.cz/item/CS_URS_2023_02/045203000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8"/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 topLeftCell="A58"/>
  </sheetViews>
  <cols>
    <col min="1" max="1" width="8.332031" style="299" customWidth="1"/>
    <col min="2" max="2" width="1.667969" style="299" customWidth="1"/>
    <col min="3" max="4" width="5" style="299" customWidth="1"/>
    <col min="5" max="5" width="11.66016" style="299" customWidth="1"/>
    <col min="6" max="6" width="9.160156" style="299" customWidth="1"/>
    <col min="7" max="7" width="5" style="299" customWidth="1"/>
    <col min="8" max="8" width="77.83203" style="299" customWidth="1"/>
    <col min="9" max="10" width="20" style="299" customWidth="1"/>
    <col min="11" max="11" width="1.667969" style="299" customWidth="1"/>
  </cols>
  <sheetData>
    <row r="1" s="1" customFormat="1" ht="37.5" customHeight="1"/>
    <row r="2" s="1" customFormat="1" ht="7.5" customHeight="1">
      <c r="B2" s="300"/>
      <c r="C2" s="301"/>
      <c r="D2" s="301"/>
      <c r="E2" s="301"/>
      <c r="F2" s="301"/>
      <c r="G2" s="301"/>
      <c r="H2" s="301"/>
      <c r="I2" s="301"/>
      <c r="J2" s="301"/>
      <c r="K2" s="302"/>
    </row>
    <row r="3" s="17" customFormat="1" ht="45" customHeight="1">
      <c r="B3" s="303"/>
      <c r="C3" s="304" t="s">
        <v>939</v>
      </c>
      <c r="D3" s="304"/>
      <c r="E3" s="304"/>
      <c r="F3" s="304"/>
      <c r="G3" s="304"/>
      <c r="H3" s="304"/>
      <c r="I3" s="304"/>
      <c r="J3" s="304"/>
      <c r="K3" s="305"/>
    </row>
    <row r="4" s="1" customFormat="1" ht="25.5" customHeight="1">
      <c r="B4" s="306"/>
      <c r="C4" s="307" t="s">
        <v>940</v>
      </c>
      <c r="D4" s="307"/>
      <c r="E4" s="307"/>
      <c r="F4" s="307"/>
      <c r="G4" s="307"/>
      <c r="H4" s="307"/>
      <c r="I4" s="307"/>
      <c r="J4" s="307"/>
      <c r="K4" s="308"/>
    </row>
    <row r="5" s="1" customFormat="1" ht="5.25" customHeight="1">
      <c r="B5" s="306"/>
      <c r="C5" s="309"/>
      <c r="D5" s="309"/>
      <c r="E5" s="309"/>
      <c r="F5" s="309"/>
      <c r="G5" s="309"/>
      <c r="H5" s="309"/>
      <c r="I5" s="309"/>
      <c r="J5" s="309"/>
      <c r="K5" s="308"/>
    </row>
    <row r="6" s="1" customFormat="1" ht="15" customHeight="1">
      <c r="B6" s="306"/>
      <c r="C6" s="310" t="s">
        <v>941</v>
      </c>
      <c r="D6" s="310"/>
      <c r="E6" s="310"/>
      <c r="F6" s="310"/>
      <c r="G6" s="310"/>
      <c r="H6" s="310"/>
      <c r="I6" s="310"/>
      <c r="J6" s="310"/>
      <c r="K6" s="308"/>
    </row>
    <row r="7" s="1" customFormat="1" ht="15" customHeight="1">
      <c r="B7" s="311"/>
      <c r="C7" s="310" t="s">
        <v>942</v>
      </c>
      <c r="D7" s="310"/>
      <c r="E7" s="310"/>
      <c r="F7" s="310"/>
      <c r="G7" s="310"/>
      <c r="H7" s="310"/>
      <c r="I7" s="310"/>
      <c r="J7" s="310"/>
      <c r="K7" s="308"/>
    </row>
    <row r="8" s="1" customFormat="1" ht="12.75" customHeight="1">
      <c r="B8" s="311"/>
      <c r="C8" s="310"/>
      <c r="D8" s="310"/>
      <c r="E8" s="310"/>
      <c r="F8" s="310"/>
      <c r="G8" s="310"/>
      <c r="H8" s="310"/>
      <c r="I8" s="310"/>
      <c r="J8" s="310"/>
      <c r="K8" s="308"/>
    </row>
    <row r="9" s="1" customFormat="1" ht="15" customHeight="1">
      <c r="B9" s="311"/>
      <c r="C9" s="310" t="s">
        <v>943</v>
      </c>
      <c r="D9" s="310"/>
      <c r="E9" s="310"/>
      <c r="F9" s="310"/>
      <c r="G9" s="310"/>
      <c r="H9" s="310"/>
      <c r="I9" s="310"/>
      <c r="J9" s="310"/>
      <c r="K9" s="308"/>
    </row>
    <row r="10" s="1" customFormat="1" ht="15" customHeight="1">
      <c r="B10" s="311"/>
      <c r="C10" s="310"/>
      <c r="D10" s="310" t="s">
        <v>944</v>
      </c>
      <c r="E10" s="310"/>
      <c r="F10" s="310"/>
      <c r="G10" s="310"/>
      <c r="H10" s="310"/>
      <c r="I10" s="310"/>
      <c r="J10" s="310"/>
      <c r="K10" s="308"/>
    </row>
    <row r="11" s="1" customFormat="1" ht="15" customHeight="1">
      <c r="B11" s="311"/>
      <c r="C11" s="312"/>
      <c r="D11" s="310" t="s">
        <v>945</v>
      </c>
      <c r="E11" s="310"/>
      <c r="F11" s="310"/>
      <c r="G11" s="310"/>
      <c r="H11" s="310"/>
      <c r="I11" s="310"/>
      <c r="J11" s="310"/>
      <c r="K11" s="308"/>
    </row>
    <row r="12" s="1" customFormat="1" ht="15" customHeight="1">
      <c r="B12" s="311"/>
      <c r="C12" s="312"/>
      <c r="D12" s="310"/>
      <c r="E12" s="310"/>
      <c r="F12" s="310"/>
      <c r="G12" s="310"/>
      <c r="H12" s="310"/>
      <c r="I12" s="310"/>
      <c r="J12" s="310"/>
      <c r="K12" s="308"/>
    </row>
    <row r="13" s="1" customFormat="1" ht="15" customHeight="1">
      <c r="B13" s="311"/>
      <c r="C13" s="312"/>
      <c r="D13" s="313" t="s">
        <v>946</v>
      </c>
      <c r="E13" s="310"/>
      <c r="F13" s="310"/>
      <c r="G13" s="310"/>
      <c r="H13" s="310"/>
      <c r="I13" s="310"/>
      <c r="J13" s="310"/>
      <c r="K13" s="308"/>
    </row>
    <row r="14" s="1" customFormat="1" ht="12.75" customHeight="1">
      <c r="B14" s="311"/>
      <c r="C14" s="312"/>
      <c r="D14" s="312"/>
      <c r="E14" s="312"/>
      <c r="F14" s="312"/>
      <c r="G14" s="312"/>
      <c r="H14" s="312"/>
      <c r="I14" s="312"/>
      <c r="J14" s="312"/>
      <c r="K14" s="308"/>
    </row>
    <row r="15" s="1" customFormat="1" ht="15" customHeight="1">
      <c r="B15" s="311"/>
      <c r="C15" s="312"/>
      <c r="D15" s="310" t="s">
        <v>947</v>
      </c>
      <c r="E15" s="310"/>
      <c r="F15" s="310"/>
      <c r="G15" s="310"/>
      <c r="H15" s="310"/>
      <c r="I15" s="310"/>
      <c r="J15" s="310"/>
      <c r="K15" s="308"/>
    </row>
    <row r="16" s="1" customFormat="1" ht="15" customHeight="1">
      <c r="B16" s="311"/>
      <c r="C16" s="312"/>
      <c r="D16" s="310" t="s">
        <v>948</v>
      </c>
      <c r="E16" s="310"/>
      <c r="F16" s="310"/>
      <c r="G16" s="310"/>
      <c r="H16" s="310"/>
      <c r="I16" s="310"/>
      <c r="J16" s="310"/>
      <c r="K16" s="308"/>
    </row>
    <row r="17" s="1" customFormat="1" ht="15" customHeight="1">
      <c r="B17" s="311"/>
      <c r="C17" s="312"/>
      <c r="D17" s="310" t="s">
        <v>949</v>
      </c>
      <c r="E17" s="310"/>
      <c r="F17" s="310"/>
      <c r="G17" s="310"/>
      <c r="H17" s="310"/>
      <c r="I17" s="310"/>
      <c r="J17" s="310"/>
      <c r="K17" s="308"/>
    </row>
    <row r="18" s="1" customFormat="1" ht="15" customHeight="1">
      <c r="B18" s="311"/>
      <c r="C18" s="312"/>
      <c r="D18" s="312"/>
      <c r="E18" s="314" t="s">
        <v>79</v>
      </c>
      <c r="F18" s="310" t="s">
        <v>950</v>
      </c>
      <c r="G18" s="310"/>
      <c r="H18" s="310"/>
      <c r="I18" s="310"/>
      <c r="J18" s="310"/>
      <c r="K18" s="308"/>
    </row>
    <row r="19" s="1" customFormat="1" ht="15" customHeight="1">
      <c r="B19" s="311"/>
      <c r="C19" s="312"/>
      <c r="D19" s="312"/>
      <c r="E19" s="314" t="s">
        <v>92</v>
      </c>
      <c r="F19" s="310" t="s">
        <v>951</v>
      </c>
      <c r="G19" s="310"/>
      <c r="H19" s="310"/>
      <c r="I19" s="310"/>
      <c r="J19" s="310"/>
      <c r="K19" s="308"/>
    </row>
    <row r="20" s="1" customFormat="1" ht="15" customHeight="1">
      <c r="B20" s="311"/>
      <c r="C20" s="312"/>
      <c r="D20" s="312"/>
      <c r="E20" s="314" t="s">
        <v>952</v>
      </c>
      <c r="F20" s="310" t="s">
        <v>953</v>
      </c>
      <c r="G20" s="310"/>
      <c r="H20" s="310"/>
      <c r="I20" s="310"/>
      <c r="J20" s="310"/>
      <c r="K20" s="308"/>
    </row>
    <row r="21" s="1" customFormat="1" ht="15" customHeight="1">
      <c r="B21" s="311"/>
      <c r="C21" s="312"/>
      <c r="D21" s="312"/>
      <c r="E21" s="314" t="s">
        <v>99</v>
      </c>
      <c r="F21" s="310" t="s">
        <v>98</v>
      </c>
      <c r="G21" s="310"/>
      <c r="H21" s="310"/>
      <c r="I21" s="310"/>
      <c r="J21" s="310"/>
      <c r="K21" s="308"/>
    </row>
    <row r="22" s="1" customFormat="1" ht="15" customHeight="1">
      <c r="B22" s="311"/>
      <c r="C22" s="312"/>
      <c r="D22" s="312"/>
      <c r="E22" s="314" t="s">
        <v>954</v>
      </c>
      <c r="F22" s="310" t="s">
        <v>955</v>
      </c>
      <c r="G22" s="310"/>
      <c r="H22" s="310"/>
      <c r="I22" s="310"/>
      <c r="J22" s="310"/>
      <c r="K22" s="308"/>
    </row>
    <row r="23" s="1" customFormat="1" ht="15" customHeight="1">
      <c r="B23" s="311"/>
      <c r="C23" s="312"/>
      <c r="D23" s="312"/>
      <c r="E23" s="314" t="s">
        <v>88</v>
      </c>
      <c r="F23" s="310" t="s">
        <v>956</v>
      </c>
      <c r="G23" s="310"/>
      <c r="H23" s="310"/>
      <c r="I23" s="310"/>
      <c r="J23" s="310"/>
      <c r="K23" s="308"/>
    </row>
    <row r="24" s="1" customFormat="1" ht="12.75" customHeight="1">
      <c r="B24" s="311"/>
      <c r="C24" s="312"/>
      <c r="D24" s="312"/>
      <c r="E24" s="312"/>
      <c r="F24" s="312"/>
      <c r="G24" s="312"/>
      <c r="H24" s="312"/>
      <c r="I24" s="312"/>
      <c r="J24" s="312"/>
      <c r="K24" s="308"/>
    </row>
    <row r="25" s="1" customFormat="1" ht="15" customHeight="1">
      <c r="B25" s="311"/>
      <c r="C25" s="310" t="s">
        <v>957</v>
      </c>
      <c r="D25" s="310"/>
      <c r="E25" s="310"/>
      <c r="F25" s="310"/>
      <c r="G25" s="310"/>
      <c r="H25" s="310"/>
      <c r="I25" s="310"/>
      <c r="J25" s="310"/>
      <c r="K25" s="308"/>
    </row>
    <row r="26" s="1" customFormat="1" ht="15" customHeight="1">
      <c r="B26" s="311"/>
      <c r="C26" s="310" t="s">
        <v>958</v>
      </c>
      <c r="D26" s="310"/>
      <c r="E26" s="310"/>
      <c r="F26" s="310"/>
      <c r="G26" s="310"/>
      <c r="H26" s="310"/>
      <c r="I26" s="310"/>
      <c r="J26" s="310"/>
      <c r="K26" s="308"/>
    </row>
    <row r="27" s="1" customFormat="1" ht="15" customHeight="1">
      <c r="B27" s="311"/>
      <c r="C27" s="310"/>
      <c r="D27" s="310" t="s">
        <v>959</v>
      </c>
      <c r="E27" s="310"/>
      <c r="F27" s="310"/>
      <c r="G27" s="310"/>
      <c r="H27" s="310"/>
      <c r="I27" s="310"/>
      <c r="J27" s="310"/>
      <c r="K27" s="308"/>
    </row>
    <row r="28" s="1" customFormat="1" ht="15" customHeight="1">
      <c r="B28" s="311"/>
      <c r="C28" s="312"/>
      <c r="D28" s="310" t="s">
        <v>960</v>
      </c>
      <c r="E28" s="310"/>
      <c r="F28" s="310"/>
      <c r="G28" s="310"/>
      <c r="H28" s="310"/>
      <c r="I28" s="310"/>
      <c r="J28" s="310"/>
      <c r="K28" s="308"/>
    </row>
    <row r="29" s="1" customFormat="1" ht="12.75" customHeight="1">
      <c r="B29" s="311"/>
      <c r="C29" s="312"/>
      <c r="D29" s="312"/>
      <c r="E29" s="312"/>
      <c r="F29" s="312"/>
      <c r="G29" s="312"/>
      <c r="H29" s="312"/>
      <c r="I29" s="312"/>
      <c r="J29" s="312"/>
      <c r="K29" s="308"/>
    </row>
    <row r="30" s="1" customFormat="1" ht="15" customHeight="1">
      <c r="B30" s="311"/>
      <c r="C30" s="312"/>
      <c r="D30" s="310" t="s">
        <v>961</v>
      </c>
      <c r="E30" s="310"/>
      <c r="F30" s="310"/>
      <c r="G30" s="310"/>
      <c r="H30" s="310"/>
      <c r="I30" s="310"/>
      <c r="J30" s="310"/>
      <c r="K30" s="308"/>
    </row>
    <row r="31" s="1" customFormat="1" ht="15" customHeight="1">
      <c r="B31" s="311"/>
      <c r="C31" s="312"/>
      <c r="D31" s="310" t="s">
        <v>962</v>
      </c>
      <c r="E31" s="310"/>
      <c r="F31" s="310"/>
      <c r="G31" s="310"/>
      <c r="H31" s="310"/>
      <c r="I31" s="310"/>
      <c r="J31" s="310"/>
      <c r="K31" s="308"/>
    </row>
    <row r="32" s="1" customFormat="1" ht="12.75" customHeight="1">
      <c r="B32" s="311"/>
      <c r="C32" s="312"/>
      <c r="D32" s="312"/>
      <c r="E32" s="312"/>
      <c r="F32" s="312"/>
      <c r="G32" s="312"/>
      <c r="H32" s="312"/>
      <c r="I32" s="312"/>
      <c r="J32" s="312"/>
      <c r="K32" s="308"/>
    </row>
    <row r="33" s="1" customFormat="1" ht="15" customHeight="1">
      <c r="B33" s="311"/>
      <c r="C33" s="312"/>
      <c r="D33" s="310" t="s">
        <v>963</v>
      </c>
      <c r="E33" s="310"/>
      <c r="F33" s="310"/>
      <c r="G33" s="310"/>
      <c r="H33" s="310"/>
      <c r="I33" s="310"/>
      <c r="J33" s="310"/>
      <c r="K33" s="308"/>
    </row>
    <row r="34" s="1" customFormat="1" ht="15" customHeight="1">
      <c r="B34" s="311"/>
      <c r="C34" s="312"/>
      <c r="D34" s="310" t="s">
        <v>964</v>
      </c>
      <c r="E34" s="310"/>
      <c r="F34" s="310"/>
      <c r="G34" s="310"/>
      <c r="H34" s="310"/>
      <c r="I34" s="310"/>
      <c r="J34" s="310"/>
      <c r="K34" s="308"/>
    </row>
    <row r="35" s="1" customFormat="1" ht="15" customHeight="1">
      <c r="B35" s="311"/>
      <c r="C35" s="312"/>
      <c r="D35" s="310" t="s">
        <v>965</v>
      </c>
      <c r="E35" s="310"/>
      <c r="F35" s="310"/>
      <c r="G35" s="310"/>
      <c r="H35" s="310"/>
      <c r="I35" s="310"/>
      <c r="J35" s="310"/>
      <c r="K35" s="308"/>
    </row>
    <row r="36" s="1" customFormat="1" ht="15" customHeight="1">
      <c r="B36" s="311"/>
      <c r="C36" s="312"/>
      <c r="D36" s="310"/>
      <c r="E36" s="313" t="s">
        <v>114</v>
      </c>
      <c r="F36" s="310"/>
      <c r="G36" s="310" t="s">
        <v>966</v>
      </c>
      <c r="H36" s="310"/>
      <c r="I36" s="310"/>
      <c r="J36" s="310"/>
      <c r="K36" s="308"/>
    </row>
    <row r="37" s="1" customFormat="1" ht="30.75" customHeight="1">
      <c r="B37" s="311"/>
      <c r="C37" s="312"/>
      <c r="D37" s="310"/>
      <c r="E37" s="313" t="s">
        <v>967</v>
      </c>
      <c r="F37" s="310"/>
      <c r="G37" s="310" t="s">
        <v>968</v>
      </c>
      <c r="H37" s="310"/>
      <c r="I37" s="310"/>
      <c r="J37" s="310"/>
      <c r="K37" s="308"/>
    </row>
    <row r="38" s="1" customFormat="1" ht="15" customHeight="1">
      <c r="B38" s="311"/>
      <c r="C38" s="312"/>
      <c r="D38" s="310"/>
      <c r="E38" s="313" t="s">
        <v>53</v>
      </c>
      <c r="F38" s="310"/>
      <c r="G38" s="310" t="s">
        <v>969</v>
      </c>
      <c r="H38" s="310"/>
      <c r="I38" s="310"/>
      <c r="J38" s="310"/>
      <c r="K38" s="308"/>
    </row>
    <row r="39" s="1" customFormat="1" ht="15" customHeight="1">
      <c r="B39" s="311"/>
      <c r="C39" s="312"/>
      <c r="D39" s="310"/>
      <c r="E39" s="313" t="s">
        <v>54</v>
      </c>
      <c r="F39" s="310"/>
      <c r="G39" s="310" t="s">
        <v>970</v>
      </c>
      <c r="H39" s="310"/>
      <c r="I39" s="310"/>
      <c r="J39" s="310"/>
      <c r="K39" s="308"/>
    </row>
    <row r="40" s="1" customFormat="1" ht="15" customHeight="1">
      <c r="B40" s="311"/>
      <c r="C40" s="312"/>
      <c r="D40" s="310"/>
      <c r="E40" s="313" t="s">
        <v>115</v>
      </c>
      <c r="F40" s="310"/>
      <c r="G40" s="310" t="s">
        <v>971</v>
      </c>
      <c r="H40" s="310"/>
      <c r="I40" s="310"/>
      <c r="J40" s="310"/>
      <c r="K40" s="308"/>
    </row>
    <row r="41" s="1" customFormat="1" ht="15" customHeight="1">
      <c r="B41" s="311"/>
      <c r="C41" s="312"/>
      <c r="D41" s="310"/>
      <c r="E41" s="313" t="s">
        <v>116</v>
      </c>
      <c r="F41" s="310"/>
      <c r="G41" s="310" t="s">
        <v>972</v>
      </c>
      <c r="H41" s="310"/>
      <c r="I41" s="310"/>
      <c r="J41" s="310"/>
      <c r="K41" s="308"/>
    </row>
    <row r="42" s="1" customFormat="1" ht="15" customHeight="1">
      <c r="B42" s="311"/>
      <c r="C42" s="312"/>
      <c r="D42" s="310"/>
      <c r="E42" s="313" t="s">
        <v>973</v>
      </c>
      <c r="F42" s="310"/>
      <c r="G42" s="310" t="s">
        <v>974</v>
      </c>
      <c r="H42" s="310"/>
      <c r="I42" s="310"/>
      <c r="J42" s="310"/>
      <c r="K42" s="308"/>
    </row>
    <row r="43" s="1" customFormat="1" ht="15" customHeight="1">
      <c r="B43" s="311"/>
      <c r="C43" s="312"/>
      <c r="D43" s="310"/>
      <c r="E43" s="313"/>
      <c r="F43" s="310"/>
      <c r="G43" s="310" t="s">
        <v>975</v>
      </c>
      <c r="H43" s="310"/>
      <c r="I43" s="310"/>
      <c r="J43" s="310"/>
      <c r="K43" s="308"/>
    </row>
    <row r="44" s="1" customFormat="1" ht="15" customHeight="1">
      <c r="B44" s="311"/>
      <c r="C44" s="312"/>
      <c r="D44" s="310"/>
      <c r="E44" s="313" t="s">
        <v>976</v>
      </c>
      <c r="F44" s="310"/>
      <c r="G44" s="310" t="s">
        <v>977</v>
      </c>
      <c r="H44" s="310"/>
      <c r="I44" s="310"/>
      <c r="J44" s="310"/>
      <c r="K44" s="308"/>
    </row>
    <row r="45" s="1" customFormat="1" ht="15" customHeight="1">
      <c r="B45" s="311"/>
      <c r="C45" s="312"/>
      <c r="D45" s="310"/>
      <c r="E45" s="313" t="s">
        <v>118</v>
      </c>
      <c r="F45" s="310"/>
      <c r="G45" s="310" t="s">
        <v>978</v>
      </c>
      <c r="H45" s="310"/>
      <c r="I45" s="310"/>
      <c r="J45" s="310"/>
      <c r="K45" s="308"/>
    </row>
    <row r="46" s="1" customFormat="1" ht="12.75" customHeight="1">
      <c r="B46" s="311"/>
      <c r="C46" s="312"/>
      <c r="D46" s="310"/>
      <c r="E46" s="310"/>
      <c r="F46" s="310"/>
      <c r="G46" s="310"/>
      <c r="H46" s="310"/>
      <c r="I46" s="310"/>
      <c r="J46" s="310"/>
      <c r="K46" s="308"/>
    </row>
    <row r="47" s="1" customFormat="1" ht="15" customHeight="1">
      <c r="B47" s="311"/>
      <c r="C47" s="312"/>
      <c r="D47" s="310" t="s">
        <v>979</v>
      </c>
      <c r="E47" s="310"/>
      <c r="F47" s="310"/>
      <c r="G47" s="310"/>
      <c r="H47" s="310"/>
      <c r="I47" s="310"/>
      <c r="J47" s="310"/>
      <c r="K47" s="308"/>
    </row>
    <row r="48" s="1" customFormat="1" ht="15" customHeight="1">
      <c r="B48" s="311"/>
      <c r="C48" s="312"/>
      <c r="D48" s="312"/>
      <c r="E48" s="310" t="s">
        <v>980</v>
      </c>
      <c r="F48" s="310"/>
      <c r="G48" s="310"/>
      <c r="H48" s="310"/>
      <c r="I48" s="310"/>
      <c r="J48" s="310"/>
      <c r="K48" s="308"/>
    </row>
    <row r="49" s="1" customFormat="1" ht="15" customHeight="1">
      <c r="B49" s="311"/>
      <c r="C49" s="312"/>
      <c r="D49" s="312"/>
      <c r="E49" s="310" t="s">
        <v>981</v>
      </c>
      <c r="F49" s="310"/>
      <c r="G49" s="310"/>
      <c r="H49" s="310"/>
      <c r="I49" s="310"/>
      <c r="J49" s="310"/>
      <c r="K49" s="308"/>
    </row>
    <row r="50" s="1" customFormat="1" ht="15" customHeight="1">
      <c r="B50" s="311"/>
      <c r="C50" s="312"/>
      <c r="D50" s="312"/>
      <c r="E50" s="310" t="s">
        <v>982</v>
      </c>
      <c r="F50" s="310"/>
      <c r="G50" s="310"/>
      <c r="H50" s="310"/>
      <c r="I50" s="310"/>
      <c r="J50" s="310"/>
      <c r="K50" s="308"/>
    </row>
    <row r="51" s="1" customFormat="1" ht="15" customHeight="1">
      <c r="B51" s="311"/>
      <c r="C51" s="312"/>
      <c r="D51" s="310" t="s">
        <v>983</v>
      </c>
      <c r="E51" s="310"/>
      <c r="F51" s="310"/>
      <c r="G51" s="310"/>
      <c r="H51" s="310"/>
      <c r="I51" s="310"/>
      <c r="J51" s="310"/>
      <c r="K51" s="308"/>
    </row>
    <row r="52" s="1" customFormat="1" ht="25.5" customHeight="1">
      <c r="B52" s="306"/>
      <c r="C52" s="307" t="s">
        <v>984</v>
      </c>
      <c r="D52" s="307"/>
      <c r="E52" s="307"/>
      <c r="F52" s="307"/>
      <c r="G52" s="307"/>
      <c r="H52" s="307"/>
      <c r="I52" s="307"/>
      <c r="J52" s="307"/>
      <c r="K52" s="308"/>
    </row>
    <row r="53" s="1" customFormat="1" ht="5.25" customHeight="1">
      <c r="B53" s="306"/>
      <c r="C53" s="309"/>
      <c r="D53" s="309"/>
      <c r="E53" s="309"/>
      <c r="F53" s="309"/>
      <c r="G53" s="309"/>
      <c r="H53" s="309"/>
      <c r="I53" s="309"/>
      <c r="J53" s="309"/>
      <c r="K53" s="308"/>
    </row>
    <row r="54" s="1" customFormat="1" ht="15" customHeight="1">
      <c r="B54" s="306"/>
      <c r="C54" s="310" t="s">
        <v>985</v>
      </c>
      <c r="D54" s="310"/>
      <c r="E54" s="310"/>
      <c r="F54" s="310"/>
      <c r="G54" s="310"/>
      <c r="H54" s="310"/>
      <c r="I54" s="310"/>
      <c r="J54" s="310"/>
      <c r="K54" s="308"/>
    </row>
    <row r="55" s="1" customFormat="1" ht="15" customHeight="1">
      <c r="B55" s="306"/>
      <c r="C55" s="310" t="s">
        <v>986</v>
      </c>
      <c r="D55" s="310"/>
      <c r="E55" s="310"/>
      <c r="F55" s="310"/>
      <c r="G55" s="310"/>
      <c r="H55" s="310"/>
      <c r="I55" s="310"/>
      <c r="J55" s="310"/>
      <c r="K55" s="308"/>
    </row>
    <row r="56" s="1" customFormat="1" ht="12.75" customHeight="1">
      <c r="B56" s="306"/>
      <c r="C56" s="310"/>
      <c r="D56" s="310"/>
      <c r="E56" s="310"/>
      <c r="F56" s="310"/>
      <c r="G56" s="310"/>
      <c r="H56" s="310"/>
      <c r="I56" s="310"/>
      <c r="J56" s="310"/>
      <c r="K56" s="308"/>
    </row>
    <row r="57" s="1" customFormat="1" ht="15" customHeight="1">
      <c r="B57" s="306"/>
      <c r="C57" s="310" t="s">
        <v>987</v>
      </c>
      <c r="D57" s="310"/>
      <c r="E57" s="310"/>
      <c r="F57" s="310"/>
      <c r="G57" s="310"/>
      <c r="H57" s="310"/>
      <c r="I57" s="310"/>
      <c r="J57" s="310"/>
      <c r="K57" s="308"/>
    </row>
    <row r="58" s="1" customFormat="1" ht="15" customHeight="1">
      <c r="B58" s="306"/>
      <c r="C58" s="312"/>
      <c r="D58" s="310" t="s">
        <v>988</v>
      </c>
      <c r="E58" s="310"/>
      <c r="F58" s="310"/>
      <c r="G58" s="310"/>
      <c r="H58" s="310"/>
      <c r="I58" s="310"/>
      <c r="J58" s="310"/>
      <c r="K58" s="308"/>
    </row>
    <row r="59" s="1" customFormat="1" ht="15" customHeight="1">
      <c r="B59" s="306"/>
      <c r="C59" s="312"/>
      <c r="D59" s="310" t="s">
        <v>989</v>
      </c>
      <c r="E59" s="310"/>
      <c r="F59" s="310"/>
      <c r="G59" s="310"/>
      <c r="H59" s="310"/>
      <c r="I59" s="310"/>
      <c r="J59" s="310"/>
      <c r="K59" s="308"/>
    </row>
    <row r="60" s="1" customFormat="1" ht="15" customHeight="1">
      <c r="B60" s="306"/>
      <c r="C60" s="312"/>
      <c r="D60" s="310" t="s">
        <v>990</v>
      </c>
      <c r="E60" s="310"/>
      <c r="F60" s="310"/>
      <c r="G60" s="310"/>
      <c r="H60" s="310"/>
      <c r="I60" s="310"/>
      <c r="J60" s="310"/>
      <c r="K60" s="308"/>
    </row>
    <row r="61" s="1" customFormat="1" ht="15" customHeight="1">
      <c r="B61" s="306"/>
      <c r="C61" s="312"/>
      <c r="D61" s="310" t="s">
        <v>991</v>
      </c>
      <c r="E61" s="310"/>
      <c r="F61" s="310"/>
      <c r="G61" s="310"/>
      <c r="H61" s="310"/>
      <c r="I61" s="310"/>
      <c r="J61" s="310"/>
      <c r="K61" s="308"/>
    </row>
    <row r="62" s="1" customFormat="1" ht="15" customHeight="1">
      <c r="B62" s="306"/>
      <c r="C62" s="312"/>
      <c r="D62" s="315" t="s">
        <v>992</v>
      </c>
      <c r="E62" s="315"/>
      <c r="F62" s="315"/>
      <c r="G62" s="315"/>
      <c r="H62" s="315"/>
      <c r="I62" s="315"/>
      <c r="J62" s="315"/>
      <c r="K62" s="308"/>
    </row>
    <row r="63" s="1" customFormat="1" ht="15" customHeight="1">
      <c r="B63" s="306"/>
      <c r="C63" s="312"/>
      <c r="D63" s="310" t="s">
        <v>993</v>
      </c>
      <c r="E63" s="310"/>
      <c r="F63" s="310"/>
      <c r="G63" s="310"/>
      <c r="H63" s="310"/>
      <c r="I63" s="310"/>
      <c r="J63" s="310"/>
      <c r="K63" s="308"/>
    </row>
    <row r="64" s="1" customFormat="1" ht="12.75" customHeight="1">
      <c r="B64" s="306"/>
      <c r="C64" s="312"/>
      <c r="D64" s="312"/>
      <c r="E64" s="316"/>
      <c r="F64" s="312"/>
      <c r="G64" s="312"/>
      <c r="H64" s="312"/>
      <c r="I64" s="312"/>
      <c r="J64" s="312"/>
      <c r="K64" s="308"/>
    </row>
    <row r="65" s="1" customFormat="1" ht="15" customHeight="1">
      <c r="B65" s="306"/>
      <c r="C65" s="312"/>
      <c r="D65" s="310" t="s">
        <v>994</v>
      </c>
      <c r="E65" s="310"/>
      <c r="F65" s="310"/>
      <c r="G65" s="310"/>
      <c r="H65" s="310"/>
      <c r="I65" s="310"/>
      <c r="J65" s="310"/>
      <c r="K65" s="308"/>
    </row>
    <row r="66" s="1" customFormat="1" ht="15" customHeight="1">
      <c r="B66" s="306"/>
      <c r="C66" s="312"/>
      <c r="D66" s="315" t="s">
        <v>995</v>
      </c>
      <c r="E66" s="315"/>
      <c r="F66" s="315"/>
      <c r="G66" s="315"/>
      <c r="H66" s="315"/>
      <c r="I66" s="315"/>
      <c r="J66" s="315"/>
      <c r="K66" s="308"/>
    </row>
    <row r="67" s="1" customFormat="1" ht="15" customHeight="1">
      <c r="B67" s="306"/>
      <c r="C67" s="312"/>
      <c r="D67" s="310" t="s">
        <v>996</v>
      </c>
      <c r="E67" s="310"/>
      <c r="F67" s="310"/>
      <c r="G67" s="310"/>
      <c r="H67" s="310"/>
      <c r="I67" s="310"/>
      <c r="J67" s="310"/>
      <c r="K67" s="308"/>
    </row>
    <row r="68" s="1" customFormat="1" ht="15" customHeight="1">
      <c r="B68" s="306"/>
      <c r="C68" s="312"/>
      <c r="D68" s="310" t="s">
        <v>997</v>
      </c>
      <c r="E68" s="310"/>
      <c r="F68" s="310"/>
      <c r="G68" s="310"/>
      <c r="H68" s="310"/>
      <c r="I68" s="310"/>
      <c r="J68" s="310"/>
      <c r="K68" s="308"/>
    </row>
    <row r="69" s="1" customFormat="1" ht="15" customHeight="1">
      <c r="B69" s="306"/>
      <c r="C69" s="312"/>
      <c r="D69" s="310" t="s">
        <v>998</v>
      </c>
      <c r="E69" s="310"/>
      <c r="F69" s="310"/>
      <c r="G69" s="310"/>
      <c r="H69" s="310"/>
      <c r="I69" s="310"/>
      <c r="J69" s="310"/>
      <c r="K69" s="308"/>
    </row>
    <row r="70" s="1" customFormat="1" ht="15" customHeight="1">
      <c r="B70" s="306"/>
      <c r="C70" s="312"/>
      <c r="D70" s="310" t="s">
        <v>999</v>
      </c>
      <c r="E70" s="310"/>
      <c r="F70" s="310"/>
      <c r="G70" s="310"/>
      <c r="H70" s="310"/>
      <c r="I70" s="310"/>
      <c r="J70" s="310"/>
      <c r="K70" s="308"/>
    </row>
    <row r="71" s="1" customFormat="1" ht="12.75" customHeight="1">
      <c r="B71" s="317"/>
      <c r="C71" s="318"/>
      <c r="D71" s="318"/>
      <c r="E71" s="318"/>
      <c r="F71" s="318"/>
      <c r="G71" s="318"/>
      <c r="H71" s="318"/>
      <c r="I71" s="318"/>
      <c r="J71" s="318"/>
      <c r="K71" s="319"/>
    </row>
    <row r="72" s="1" customFormat="1" ht="18.75" customHeight="1">
      <c r="B72" s="320"/>
      <c r="C72" s="320"/>
      <c r="D72" s="320"/>
      <c r="E72" s="320"/>
      <c r="F72" s="320"/>
      <c r="G72" s="320"/>
      <c r="H72" s="320"/>
      <c r="I72" s="320"/>
      <c r="J72" s="320"/>
      <c r="K72" s="321"/>
    </row>
    <row r="73" s="1" customFormat="1" ht="18.75" customHeight="1">
      <c r="B73" s="321"/>
      <c r="C73" s="321"/>
      <c r="D73" s="321"/>
      <c r="E73" s="321"/>
      <c r="F73" s="321"/>
      <c r="G73" s="321"/>
      <c r="H73" s="321"/>
      <c r="I73" s="321"/>
      <c r="J73" s="321"/>
      <c r="K73" s="321"/>
    </row>
    <row r="74" s="1" customFormat="1" ht="7.5" customHeight="1">
      <c r="B74" s="322"/>
      <c r="C74" s="323"/>
      <c r="D74" s="323"/>
      <c r="E74" s="323"/>
      <c r="F74" s="323"/>
      <c r="G74" s="323"/>
      <c r="H74" s="323"/>
      <c r="I74" s="323"/>
      <c r="J74" s="323"/>
      <c r="K74" s="324"/>
    </row>
    <row r="75" s="1" customFormat="1" ht="45" customHeight="1">
      <c r="B75" s="325"/>
      <c r="C75" s="326" t="s">
        <v>1000</v>
      </c>
      <c r="D75" s="326"/>
      <c r="E75" s="326"/>
      <c r="F75" s="326"/>
      <c r="G75" s="326"/>
      <c r="H75" s="326"/>
      <c r="I75" s="326"/>
      <c r="J75" s="326"/>
      <c r="K75" s="327"/>
    </row>
    <row r="76" s="1" customFormat="1" ht="17.25" customHeight="1">
      <c r="B76" s="325"/>
      <c r="C76" s="328" t="s">
        <v>1001</v>
      </c>
      <c r="D76" s="328"/>
      <c r="E76" s="328"/>
      <c r="F76" s="328" t="s">
        <v>1002</v>
      </c>
      <c r="G76" s="329"/>
      <c r="H76" s="328" t="s">
        <v>54</v>
      </c>
      <c r="I76" s="328" t="s">
        <v>57</v>
      </c>
      <c r="J76" s="328" t="s">
        <v>1003</v>
      </c>
      <c r="K76" s="327"/>
    </row>
    <row r="77" s="1" customFormat="1" ht="17.25" customHeight="1">
      <c r="B77" s="325"/>
      <c r="C77" s="330" t="s">
        <v>1004</v>
      </c>
      <c r="D77" s="330"/>
      <c r="E77" s="330"/>
      <c r="F77" s="331" t="s">
        <v>1005</v>
      </c>
      <c r="G77" s="332"/>
      <c r="H77" s="330"/>
      <c r="I77" s="330"/>
      <c r="J77" s="330" t="s">
        <v>1006</v>
      </c>
      <c r="K77" s="327"/>
    </row>
    <row r="78" s="1" customFormat="1" ht="5.25" customHeight="1">
      <c r="B78" s="325"/>
      <c r="C78" s="333"/>
      <c r="D78" s="333"/>
      <c r="E78" s="333"/>
      <c r="F78" s="333"/>
      <c r="G78" s="334"/>
      <c r="H78" s="333"/>
      <c r="I78" s="333"/>
      <c r="J78" s="333"/>
      <c r="K78" s="327"/>
    </row>
    <row r="79" s="1" customFormat="1" ht="15" customHeight="1">
      <c r="B79" s="325"/>
      <c r="C79" s="313" t="s">
        <v>53</v>
      </c>
      <c r="D79" s="335"/>
      <c r="E79" s="335"/>
      <c r="F79" s="336" t="s">
        <v>1007</v>
      </c>
      <c r="G79" s="337"/>
      <c r="H79" s="313" t="s">
        <v>1008</v>
      </c>
      <c r="I79" s="313" t="s">
        <v>1009</v>
      </c>
      <c r="J79" s="313">
        <v>20</v>
      </c>
      <c r="K79" s="327"/>
    </row>
    <row r="80" s="1" customFormat="1" ht="15" customHeight="1">
      <c r="B80" s="325"/>
      <c r="C80" s="313" t="s">
        <v>1010</v>
      </c>
      <c r="D80" s="313"/>
      <c r="E80" s="313"/>
      <c r="F80" s="336" t="s">
        <v>1007</v>
      </c>
      <c r="G80" s="337"/>
      <c r="H80" s="313" t="s">
        <v>1011</v>
      </c>
      <c r="I80" s="313" t="s">
        <v>1009</v>
      </c>
      <c r="J80" s="313">
        <v>120</v>
      </c>
      <c r="K80" s="327"/>
    </row>
    <row r="81" s="1" customFormat="1" ht="15" customHeight="1">
      <c r="B81" s="338"/>
      <c r="C81" s="313" t="s">
        <v>1012</v>
      </c>
      <c r="D81" s="313"/>
      <c r="E81" s="313"/>
      <c r="F81" s="336" t="s">
        <v>1013</v>
      </c>
      <c r="G81" s="337"/>
      <c r="H81" s="313" t="s">
        <v>1014</v>
      </c>
      <c r="I81" s="313" t="s">
        <v>1009</v>
      </c>
      <c r="J81" s="313">
        <v>50</v>
      </c>
      <c r="K81" s="327"/>
    </row>
    <row r="82" s="1" customFormat="1" ht="15" customHeight="1">
      <c r="B82" s="338"/>
      <c r="C82" s="313" t="s">
        <v>1015</v>
      </c>
      <c r="D82" s="313"/>
      <c r="E82" s="313"/>
      <c r="F82" s="336" t="s">
        <v>1007</v>
      </c>
      <c r="G82" s="337"/>
      <c r="H82" s="313" t="s">
        <v>1016</v>
      </c>
      <c r="I82" s="313" t="s">
        <v>1017</v>
      </c>
      <c r="J82" s="313"/>
      <c r="K82" s="327"/>
    </row>
    <row r="83" s="1" customFormat="1" ht="15" customHeight="1">
      <c r="B83" s="338"/>
      <c r="C83" s="339" t="s">
        <v>1018</v>
      </c>
      <c r="D83" s="339"/>
      <c r="E83" s="339"/>
      <c r="F83" s="340" t="s">
        <v>1013</v>
      </c>
      <c r="G83" s="339"/>
      <c r="H83" s="339" t="s">
        <v>1019</v>
      </c>
      <c r="I83" s="339" t="s">
        <v>1009</v>
      </c>
      <c r="J83" s="339">
        <v>15</v>
      </c>
      <c r="K83" s="327"/>
    </row>
    <row r="84" s="1" customFormat="1" ht="15" customHeight="1">
      <c r="B84" s="338"/>
      <c r="C84" s="339" t="s">
        <v>1020</v>
      </c>
      <c r="D84" s="339"/>
      <c r="E84" s="339"/>
      <c r="F84" s="340" t="s">
        <v>1013</v>
      </c>
      <c r="G84" s="339"/>
      <c r="H84" s="339" t="s">
        <v>1021</v>
      </c>
      <c r="I84" s="339" t="s">
        <v>1009</v>
      </c>
      <c r="J84" s="339">
        <v>15</v>
      </c>
      <c r="K84" s="327"/>
    </row>
    <row r="85" s="1" customFormat="1" ht="15" customHeight="1">
      <c r="B85" s="338"/>
      <c r="C85" s="339" t="s">
        <v>1022</v>
      </c>
      <c r="D85" s="339"/>
      <c r="E85" s="339"/>
      <c r="F85" s="340" t="s">
        <v>1013</v>
      </c>
      <c r="G85" s="339"/>
      <c r="H85" s="339" t="s">
        <v>1023</v>
      </c>
      <c r="I85" s="339" t="s">
        <v>1009</v>
      </c>
      <c r="J85" s="339">
        <v>20</v>
      </c>
      <c r="K85" s="327"/>
    </row>
    <row r="86" s="1" customFormat="1" ht="15" customHeight="1">
      <c r="B86" s="338"/>
      <c r="C86" s="339" t="s">
        <v>1024</v>
      </c>
      <c r="D86" s="339"/>
      <c r="E86" s="339"/>
      <c r="F86" s="340" t="s">
        <v>1013</v>
      </c>
      <c r="G86" s="339"/>
      <c r="H86" s="339" t="s">
        <v>1025</v>
      </c>
      <c r="I86" s="339" t="s">
        <v>1009</v>
      </c>
      <c r="J86" s="339">
        <v>20</v>
      </c>
      <c r="K86" s="327"/>
    </row>
    <row r="87" s="1" customFormat="1" ht="15" customHeight="1">
      <c r="B87" s="338"/>
      <c r="C87" s="313" t="s">
        <v>1026</v>
      </c>
      <c r="D87" s="313"/>
      <c r="E87" s="313"/>
      <c r="F87" s="336" t="s">
        <v>1013</v>
      </c>
      <c r="G87" s="337"/>
      <c r="H87" s="313" t="s">
        <v>1027</v>
      </c>
      <c r="I87" s="313" t="s">
        <v>1009</v>
      </c>
      <c r="J87" s="313">
        <v>50</v>
      </c>
      <c r="K87" s="327"/>
    </row>
    <row r="88" s="1" customFormat="1" ht="15" customHeight="1">
      <c r="B88" s="338"/>
      <c r="C88" s="313" t="s">
        <v>1028</v>
      </c>
      <c r="D88" s="313"/>
      <c r="E88" s="313"/>
      <c r="F88" s="336" t="s">
        <v>1013</v>
      </c>
      <c r="G88" s="337"/>
      <c r="H88" s="313" t="s">
        <v>1029</v>
      </c>
      <c r="I88" s="313" t="s">
        <v>1009</v>
      </c>
      <c r="J88" s="313">
        <v>20</v>
      </c>
      <c r="K88" s="327"/>
    </row>
    <row r="89" s="1" customFormat="1" ht="15" customHeight="1">
      <c r="B89" s="338"/>
      <c r="C89" s="313" t="s">
        <v>1030</v>
      </c>
      <c r="D89" s="313"/>
      <c r="E89" s="313"/>
      <c r="F89" s="336" t="s">
        <v>1013</v>
      </c>
      <c r="G89" s="337"/>
      <c r="H89" s="313" t="s">
        <v>1031</v>
      </c>
      <c r="I89" s="313" t="s">
        <v>1009</v>
      </c>
      <c r="J89" s="313">
        <v>20</v>
      </c>
      <c r="K89" s="327"/>
    </row>
    <row r="90" s="1" customFormat="1" ht="15" customHeight="1">
      <c r="B90" s="338"/>
      <c r="C90" s="313" t="s">
        <v>1032</v>
      </c>
      <c r="D90" s="313"/>
      <c r="E90" s="313"/>
      <c r="F90" s="336" t="s">
        <v>1013</v>
      </c>
      <c r="G90" s="337"/>
      <c r="H90" s="313" t="s">
        <v>1033</v>
      </c>
      <c r="I90" s="313" t="s">
        <v>1009</v>
      </c>
      <c r="J90" s="313">
        <v>50</v>
      </c>
      <c r="K90" s="327"/>
    </row>
    <row r="91" s="1" customFormat="1" ht="15" customHeight="1">
      <c r="B91" s="338"/>
      <c r="C91" s="313" t="s">
        <v>1034</v>
      </c>
      <c r="D91" s="313"/>
      <c r="E91" s="313"/>
      <c r="F91" s="336" t="s">
        <v>1013</v>
      </c>
      <c r="G91" s="337"/>
      <c r="H91" s="313" t="s">
        <v>1034</v>
      </c>
      <c r="I91" s="313" t="s">
        <v>1009</v>
      </c>
      <c r="J91" s="313">
        <v>50</v>
      </c>
      <c r="K91" s="327"/>
    </row>
    <row r="92" s="1" customFormat="1" ht="15" customHeight="1">
      <c r="B92" s="338"/>
      <c r="C92" s="313" t="s">
        <v>1035</v>
      </c>
      <c r="D92" s="313"/>
      <c r="E92" s="313"/>
      <c r="F92" s="336" t="s">
        <v>1013</v>
      </c>
      <c r="G92" s="337"/>
      <c r="H92" s="313" t="s">
        <v>1036</v>
      </c>
      <c r="I92" s="313" t="s">
        <v>1009</v>
      </c>
      <c r="J92" s="313">
        <v>255</v>
      </c>
      <c r="K92" s="327"/>
    </row>
    <row r="93" s="1" customFormat="1" ht="15" customHeight="1">
      <c r="B93" s="338"/>
      <c r="C93" s="313" t="s">
        <v>1037</v>
      </c>
      <c r="D93" s="313"/>
      <c r="E93" s="313"/>
      <c r="F93" s="336" t="s">
        <v>1007</v>
      </c>
      <c r="G93" s="337"/>
      <c r="H93" s="313" t="s">
        <v>1038</v>
      </c>
      <c r="I93" s="313" t="s">
        <v>1039</v>
      </c>
      <c r="J93" s="313"/>
      <c r="K93" s="327"/>
    </row>
    <row r="94" s="1" customFormat="1" ht="15" customHeight="1">
      <c r="B94" s="338"/>
      <c r="C94" s="313" t="s">
        <v>1040</v>
      </c>
      <c r="D94" s="313"/>
      <c r="E94" s="313"/>
      <c r="F94" s="336" t="s">
        <v>1007</v>
      </c>
      <c r="G94" s="337"/>
      <c r="H94" s="313" t="s">
        <v>1041</v>
      </c>
      <c r="I94" s="313" t="s">
        <v>1042</v>
      </c>
      <c r="J94" s="313"/>
      <c r="K94" s="327"/>
    </row>
    <row r="95" s="1" customFormat="1" ht="15" customHeight="1">
      <c r="B95" s="338"/>
      <c r="C95" s="313" t="s">
        <v>1043</v>
      </c>
      <c r="D95" s="313"/>
      <c r="E95" s="313"/>
      <c r="F95" s="336" t="s">
        <v>1007</v>
      </c>
      <c r="G95" s="337"/>
      <c r="H95" s="313" t="s">
        <v>1043</v>
      </c>
      <c r="I95" s="313" t="s">
        <v>1042</v>
      </c>
      <c r="J95" s="313"/>
      <c r="K95" s="327"/>
    </row>
    <row r="96" s="1" customFormat="1" ht="15" customHeight="1">
      <c r="B96" s="338"/>
      <c r="C96" s="313" t="s">
        <v>38</v>
      </c>
      <c r="D96" s="313"/>
      <c r="E96" s="313"/>
      <c r="F96" s="336" t="s">
        <v>1007</v>
      </c>
      <c r="G96" s="337"/>
      <c r="H96" s="313" t="s">
        <v>1044</v>
      </c>
      <c r="I96" s="313" t="s">
        <v>1042</v>
      </c>
      <c r="J96" s="313"/>
      <c r="K96" s="327"/>
    </row>
    <row r="97" s="1" customFormat="1" ht="15" customHeight="1">
      <c r="B97" s="338"/>
      <c r="C97" s="313" t="s">
        <v>48</v>
      </c>
      <c r="D97" s="313"/>
      <c r="E97" s="313"/>
      <c r="F97" s="336" t="s">
        <v>1007</v>
      </c>
      <c r="G97" s="337"/>
      <c r="H97" s="313" t="s">
        <v>1045</v>
      </c>
      <c r="I97" s="313" t="s">
        <v>1042</v>
      </c>
      <c r="J97" s="313"/>
      <c r="K97" s="327"/>
    </row>
    <row r="98" s="1" customFormat="1" ht="15" customHeight="1">
      <c r="B98" s="341"/>
      <c r="C98" s="342"/>
      <c r="D98" s="342"/>
      <c r="E98" s="342"/>
      <c r="F98" s="342"/>
      <c r="G98" s="342"/>
      <c r="H98" s="342"/>
      <c r="I98" s="342"/>
      <c r="J98" s="342"/>
      <c r="K98" s="343"/>
    </row>
    <row r="99" s="1" customFormat="1" ht="18.75" customHeight="1">
      <c r="B99" s="344"/>
      <c r="C99" s="345"/>
      <c r="D99" s="345"/>
      <c r="E99" s="345"/>
      <c r="F99" s="345"/>
      <c r="G99" s="345"/>
      <c r="H99" s="345"/>
      <c r="I99" s="345"/>
      <c r="J99" s="345"/>
      <c r="K99" s="344"/>
    </row>
    <row r="100" s="1" customFormat="1" ht="18.75" customHeight="1">
      <c r="B100" s="321"/>
      <c r="C100" s="321"/>
      <c r="D100" s="321"/>
      <c r="E100" s="321"/>
      <c r="F100" s="321"/>
      <c r="G100" s="321"/>
      <c r="H100" s="321"/>
      <c r="I100" s="321"/>
      <c r="J100" s="321"/>
      <c r="K100" s="321"/>
    </row>
    <row r="101" s="1" customFormat="1" ht="7.5" customHeight="1">
      <c r="B101" s="322"/>
      <c r="C101" s="323"/>
      <c r="D101" s="323"/>
      <c r="E101" s="323"/>
      <c r="F101" s="323"/>
      <c r="G101" s="323"/>
      <c r="H101" s="323"/>
      <c r="I101" s="323"/>
      <c r="J101" s="323"/>
      <c r="K101" s="324"/>
    </row>
    <row r="102" s="1" customFormat="1" ht="45" customHeight="1">
      <c r="B102" s="325"/>
      <c r="C102" s="326" t="s">
        <v>1046</v>
      </c>
      <c r="D102" s="326"/>
      <c r="E102" s="326"/>
      <c r="F102" s="326"/>
      <c r="G102" s="326"/>
      <c r="H102" s="326"/>
      <c r="I102" s="326"/>
      <c r="J102" s="326"/>
      <c r="K102" s="327"/>
    </row>
    <row r="103" s="1" customFormat="1" ht="17.25" customHeight="1">
      <c r="B103" s="325"/>
      <c r="C103" s="328" t="s">
        <v>1001</v>
      </c>
      <c r="D103" s="328"/>
      <c r="E103" s="328"/>
      <c r="F103" s="328" t="s">
        <v>1002</v>
      </c>
      <c r="G103" s="329"/>
      <c r="H103" s="328" t="s">
        <v>54</v>
      </c>
      <c r="I103" s="328" t="s">
        <v>57</v>
      </c>
      <c r="J103" s="328" t="s">
        <v>1003</v>
      </c>
      <c r="K103" s="327"/>
    </row>
    <row r="104" s="1" customFormat="1" ht="17.25" customHeight="1">
      <c r="B104" s="325"/>
      <c r="C104" s="330" t="s">
        <v>1004</v>
      </c>
      <c r="D104" s="330"/>
      <c r="E104" s="330"/>
      <c r="F104" s="331" t="s">
        <v>1005</v>
      </c>
      <c r="G104" s="332"/>
      <c r="H104" s="330"/>
      <c r="I104" s="330"/>
      <c r="J104" s="330" t="s">
        <v>1006</v>
      </c>
      <c r="K104" s="327"/>
    </row>
    <row r="105" s="1" customFormat="1" ht="5.25" customHeight="1">
      <c r="B105" s="325"/>
      <c r="C105" s="328"/>
      <c r="D105" s="328"/>
      <c r="E105" s="328"/>
      <c r="F105" s="328"/>
      <c r="G105" s="346"/>
      <c r="H105" s="328"/>
      <c r="I105" s="328"/>
      <c r="J105" s="328"/>
      <c r="K105" s="327"/>
    </row>
    <row r="106" s="1" customFormat="1" ht="15" customHeight="1">
      <c r="B106" s="325"/>
      <c r="C106" s="313" t="s">
        <v>53</v>
      </c>
      <c r="D106" s="335"/>
      <c r="E106" s="335"/>
      <c r="F106" s="336" t="s">
        <v>1007</v>
      </c>
      <c r="G106" s="313"/>
      <c r="H106" s="313" t="s">
        <v>1047</v>
      </c>
      <c r="I106" s="313" t="s">
        <v>1009</v>
      </c>
      <c r="J106" s="313">
        <v>20</v>
      </c>
      <c r="K106" s="327"/>
    </row>
    <row r="107" s="1" customFormat="1" ht="15" customHeight="1">
      <c r="B107" s="325"/>
      <c r="C107" s="313" t="s">
        <v>1010</v>
      </c>
      <c r="D107" s="313"/>
      <c r="E107" s="313"/>
      <c r="F107" s="336" t="s">
        <v>1007</v>
      </c>
      <c r="G107" s="313"/>
      <c r="H107" s="313" t="s">
        <v>1047</v>
      </c>
      <c r="I107" s="313" t="s">
        <v>1009</v>
      </c>
      <c r="J107" s="313">
        <v>120</v>
      </c>
      <c r="K107" s="327"/>
    </row>
    <row r="108" s="1" customFormat="1" ht="15" customHeight="1">
      <c r="B108" s="338"/>
      <c r="C108" s="313" t="s">
        <v>1012</v>
      </c>
      <c r="D108" s="313"/>
      <c r="E108" s="313"/>
      <c r="F108" s="336" t="s">
        <v>1013</v>
      </c>
      <c r="G108" s="313"/>
      <c r="H108" s="313" t="s">
        <v>1047</v>
      </c>
      <c r="I108" s="313" t="s">
        <v>1009</v>
      </c>
      <c r="J108" s="313">
        <v>50</v>
      </c>
      <c r="K108" s="327"/>
    </row>
    <row r="109" s="1" customFormat="1" ht="15" customHeight="1">
      <c r="B109" s="338"/>
      <c r="C109" s="313" t="s">
        <v>1015</v>
      </c>
      <c r="D109" s="313"/>
      <c r="E109" s="313"/>
      <c r="F109" s="336" t="s">
        <v>1007</v>
      </c>
      <c r="G109" s="313"/>
      <c r="H109" s="313" t="s">
        <v>1047</v>
      </c>
      <c r="I109" s="313" t="s">
        <v>1017</v>
      </c>
      <c r="J109" s="313"/>
      <c r="K109" s="327"/>
    </row>
    <row r="110" s="1" customFormat="1" ht="15" customHeight="1">
      <c r="B110" s="338"/>
      <c r="C110" s="313" t="s">
        <v>1026</v>
      </c>
      <c r="D110" s="313"/>
      <c r="E110" s="313"/>
      <c r="F110" s="336" t="s">
        <v>1013</v>
      </c>
      <c r="G110" s="313"/>
      <c r="H110" s="313" t="s">
        <v>1047</v>
      </c>
      <c r="I110" s="313" t="s">
        <v>1009</v>
      </c>
      <c r="J110" s="313">
        <v>50</v>
      </c>
      <c r="K110" s="327"/>
    </row>
    <row r="111" s="1" customFormat="1" ht="15" customHeight="1">
      <c r="B111" s="338"/>
      <c r="C111" s="313" t="s">
        <v>1034</v>
      </c>
      <c r="D111" s="313"/>
      <c r="E111" s="313"/>
      <c r="F111" s="336" t="s">
        <v>1013</v>
      </c>
      <c r="G111" s="313"/>
      <c r="H111" s="313" t="s">
        <v>1047</v>
      </c>
      <c r="I111" s="313" t="s">
        <v>1009</v>
      </c>
      <c r="J111" s="313">
        <v>50</v>
      </c>
      <c r="K111" s="327"/>
    </row>
    <row r="112" s="1" customFormat="1" ht="15" customHeight="1">
      <c r="B112" s="338"/>
      <c r="C112" s="313" t="s">
        <v>1032</v>
      </c>
      <c r="D112" s="313"/>
      <c r="E112" s="313"/>
      <c r="F112" s="336" t="s">
        <v>1013</v>
      </c>
      <c r="G112" s="313"/>
      <c r="H112" s="313" t="s">
        <v>1047</v>
      </c>
      <c r="I112" s="313" t="s">
        <v>1009</v>
      </c>
      <c r="J112" s="313">
        <v>50</v>
      </c>
      <c r="K112" s="327"/>
    </row>
    <row r="113" s="1" customFormat="1" ht="15" customHeight="1">
      <c r="B113" s="338"/>
      <c r="C113" s="313" t="s">
        <v>53</v>
      </c>
      <c r="D113" s="313"/>
      <c r="E113" s="313"/>
      <c r="F113" s="336" t="s">
        <v>1007</v>
      </c>
      <c r="G113" s="313"/>
      <c r="H113" s="313" t="s">
        <v>1048</v>
      </c>
      <c r="I113" s="313" t="s">
        <v>1009</v>
      </c>
      <c r="J113" s="313">
        <v>20</v>
      </c>
      <c r="K113" s="327"/>
    </row>
    <row r="114" s="1" customFormat="1" ht="15" customHeight="1">
      <c r="B114" s="338"/>
      <c r="C114" s="313" t="s">
        <v>1049</v>
      </c>
      <c r="D114" s="313"/>
      <c r="E114" s="313"/>
      <c r="F114" s="336" t="s">
        <v>1007</v>
      </c>
      <c r="G114" s="313"/>
      <c r="H114" s="313" t="s">
        <v>1050</v>
      </c>
      <c r="I114" s="313" t="s">
        <v>1009</v>
      </c>
      <c r="J114" s="313">
        <v>120</v>
      </c>
      <c r="K114" s="327"/>
    </row>
    <row r="115" s="1" customFormat="1" ht="15" customHeight="1">
      <c r="B115" s="338"/>
      <c r="C115" s="313" t="s">
        <v>38</v>
      </c>
      <c r="D115" s="313"/>
      <c r="E115" s="313"/>
      <c r="F115" s="336" t="s">
        <v>1007</v>
      </c>
      <c r="G115" s="313"/>
      <c r="H115" s="313" t="s">
        <v>1051</v>
      </c>
      <c r="I115" s="313" t="s">
        <v>1042</v>
      </c>
      <c r="J115" s="313"/>
      <c r="K115" s="327"/>
    </row>
    <row r="116" s="1" customFormat="1" ht="15" customHeight="1">
      <c r="B116" s="338"/>
      <c r="C116" s="313" t="s">
        <v>48</v>
      </c>
      <c r="D116" s="313"/>
      <c r="E116" s="313"/>
      <c r="F116" s="336" t="s">
        <v>1007</v>
      </c>
      <c r="G116" s="313"/>
      <c r="H116" s="313" t="s">
        <v>1052</v>
      </c>
      <c r="I116" s="313" t="s">
        <v>1042</v>
      </c>
      <c r="J116" s="313"/>
      <c r="K116" s="327"/>
    </row>
    <row r="117" s="1" customFormat="1" ht="15" customHeight="1">
      <c r="B117" s="338"/>
      <c r="C117" s="313" t="s">
        <v>57</v>
      </c>
      <c r="D117" s="313"/>
      <c r="E117" s="313"/>
      <c r="F117" s="336" t="s">
        <v>1007</v>
      </c>
      <c r="G117" s="313"/>
      <c r="H117" s="313" t="s">
        <v>1053</v>
      </c>
      <c r="I117" s="313" t="s">
        <v>1054</v>
      </c>
      <c r="J117" s="313"/>
      <c r="K117" s="327"/>
    </row>
    <row r="118" s="1" customFormat="1" ht="15" customHeight="1">
      <c r="B118" s="341"/>
      <c r="C118" s="347"/>
      <c r="D118" s="347"/>
      <c r="E118" s="347"/>
      <c r="F118" s="347"/>
      <c r="G118" s="347"/>
      <c r="H118" s="347"/>
      <c r="I118" s="347"/>
      <c r="J118" s="347"/>
      <c r="K118" s="343"/>
    </row>
    <row r="119" s="1" customFormat="1" ht="18.75" customHeight="1">
      <c r="B119" s="348"/>
      <c r="C119" s="349"/>
      <c r="D119" s="349"/>
      <c r="E119" s="349"/>
      <c r="F119" s="350"/>
      <c r="G119" s="349"/>
      <c r="H119" s="349"/>
      <c r="I119" s="349"/>
      <c r="J119" s="349"/>
      <c r="K119" s="348"/>
    </row>
    <row r="120" s="1" customFormat="1" ht="18.75" customHeight="1">
      <c r="B120" s="321"/>
      <c r="C120" s="321"/>
      <c r="D120" s="321"/>
      <c r="E120" s="321"/>
      <c r="F120" s="321"/>
      <c r="G120" s="321"/>
      <c r="H120" s="321"/>
      <c r="I120" s="321"/>
      <c r="J120" s="321"/>
      <c r="K120" s="321"/>
    </row>
    <row r="121" s="1" customFormat="1" ht="7.5" customHeight="1">
      <c r="B121" s="351"/>
      <c r="C121" s="352"/>
      <c r="D121" s="352"/>
      <c r="E121" s="352"/>
      <c r="F121" s="352"/>
      <c r="G121" s="352"/>
      <c r="H121" s="352"/>
      <c r="I121" s="352"/>
      <c r="J121" s="352"/>
      <c r="K121" s="353"/>
    </row>
    <row r="122" s="1" customFormat="1" ht="45" customHeight="1">
      <c r="B122" s="354"/>
      <c r="C122" s="304" t="s">
        <v>1055</v>
      </c>
      <c r="D122" s="304"/>
      <c r="E122" s="304"/>
      <c r="F122" s="304"/>
      <c r="G122" s="304"/>
      <c r="H122" s="304"/>
      <c r="I122" s="304"/>
      <c r="J122" s="304"/>
      <c r="K122" s="355"/>
    </row>
    <row r="123" s="1" customFormat="1" ht="17.25" customHeight="1">
      <c r="B123" s="356"/>
      <c r="C123" s="328" t="s">
        <v>1001</v>
      </c>
      <c r="D123" s="328"/>
      <c r="E123" s="328"/>
      <c r="F123" s="328" t="s">
        <v>1002</v>
      </c>
      <c r="G123" s="329"/>
      <c r="H123" s="328" t="s">
        <v>54</v>
      </c>
      <c r="I123" s="328" t="s">
        <v>57</v>
      </c>
      <c r="J123" s="328" t="s">
        <v>1003</v>
      </c>
      <c r="K123" s="357"/>
    </row>
    <row r="124" s="1" customFormat="1" ht="17.25" customHeight="1">
      <c r="B124" s="356"/>
      <c r="C124" s="330" t="s">
        <v>1004</v>
      </c>
      <c r="D124" s="330"/>
      <c r="E124" s="330"/>
      <c r="F124" s="331" t="s">
        <v>1005</v>
      </c>
      <c r="G124" s="332"/>
      <c r="H124" s="330"/>
      <c r="I124" s="330"/>
      <c r="J124" s="330" t="s">
        <v>1006</v>
      </c>
      <c r="K124" s="357"/>
    </row>
    <row r="125" s="1" customFormat="1" ht="5.25" customHeight="1">
      <c r="B125" s="358"/>
      <c r="C125" s="333"/>
      <c r="D125" s="333"/>
      <c r="E125" s="333"/>
      <c r="F125" s="333"/>
      <c r="G125" s="359"/>
      <c r="H125" s="333"/>
      <c r="I125" s="333"/>
      <c r="J125" s="333"/>
      <c r="K125" s="360"/>
    </row>
    <row r="126" s="1" customFormat="1" ht="15" customHeight="1">
      <c r="B126" s="358"/>
      <c r="C126" s="313" t="s">
        <v>1010</v>
      </c>
      <c r="D126" s="335"/>
      <c r="E126" s="335"/>
      <c r="F126" s="336" t="s">
        <v>1007</v>
      </c>
      <c r="G126" s="313"/>
      <c r="H126" s="313" t="s">
        <v>1047</v>
      </c>
      <c r="I126" s="313" t="s">
        <v>1009</v>
      </c>
      <c r="J126" s="313">
        <v>120</v>
      </c>
      <c r="K126" s="361"/>
    </row>
    <row r="127" s="1" customFormat="1" ht="15" customHeight="1">
      <c r="B127" s="358"/>
      <c r="C127" s="313" t="s">
        <v>1056</v>
      </c>
      <c r="D127" s="313"/>
      <c r="E127" s="313"/>
      <c r="F127" s="336" t="s">
        <v>1007</v>
      </c>
      <c r="G127" s="313"/>
      <c r="H127" s="313" t="s">
        <v>1057</v>
      </c>
      <c r="I127" s="313" t="s">
        <v>1009</v>
      </c>
      <c r="J127" s="313" t="s">
        <v>1058</v>
      </c>
      <c r="K127" s="361"/>
    </row>
    <row r="128" s="1" customFormat="1" ht="15" customHeight="1">
      <c r="B128" s="358"/>
      <c r="C128" s="313" t="s">
        <v>88</v>
      </c>
      <c r="D128" s="313"/>
      <c r="E128" s="313"/>
      <c r="F128" s="336" t="s">
        <v>1007</v>
      </c>
      <c r="G128" s="313"/>
      <c r="H128" s="313" t="s">
        <v>1059</v>
      </c>
      <c r="I128" s="313" t="s">
        <v>1009</v>
      </c>
      <c r="J128" s="313" t="s">
        <v>1058</v>
      </c>
      <c r="K128" s="361"/>
    </row>
    <row r="129" s="1" customFormat="1" ht="15" customHeight="1">
      <c r="B129" s="358"/>
      <c r="C129" s="313" t="s">
        <v>1018</v>
      </c>
      <c r="D129" s="313"/>
      <c r="E129" s="313"/>
      <c r="F129" s="336" t="s">
        <v>1013</v>
      </c>
      <c r="G129" s="313"/>
      <c r="H129" s="313" t="s">
        <v>1019</v>
      </c>
      <c r="I129" s="313" t="s">
        <v>1009</v>
      </c>
      <c r="J129" s="313">
        <v>15</v>
      </c>
      <c r="K129" s="361"/>
    </row>
    <row r="130" s="1" customFormat="1" ht="15" customHeight="1">
      <c r="B130" s="358"/>
      <c r="C130" s="339" t="s">
        <v>1020</v>
      </c>
      <c r="D130" s="339"/>
      <c r="E130" s="339"/>
      <c r="F130" s="340" t="s">
        <v>1013</v>
      </c>
      <c r="G130" s="339"/>
      <c r="H130" s="339" t="s">
        <v>1021</v>
      </c>
      <c r="I130" s="339" t="s">
        <v>1009</v>
      </c>
      <c r="J130" s="339">
        <v>15</v>
      </c>
      <c r="K130" s="361"/>
    </row>
    <row r="131" s="1" customFormat="1" ht="15" customHeight="1">
      <c r="B131" s="358"/>
      <c r="C131" s="339" t="s">
        <v>1022</v>
      </c>
      <c r="D131" s="339"/>
      <c r="E131" s="339"/>
      <c r="F131" s="340" t="s">
        <v>1013</v>
      </c>
      <c r="G131" s="339"/>
      <c r="H131" s="339" t="s">
        <v>1023</v>
      </c>
      <c r="I131" s="339" t="s">
        <v>1009</v>
      </c>
      <c r="J131" s="339">
        <v>20</v>
      </c>
      <c r="K131" s="361"/>
    </row>
    <row r="132" s="1" customFormat="1" ht="15" customHeight="1">
      <c r="B132" s="358"/>
      <c r="C132" s="339" t="s">
        <v>1024</v>
      </c>
      <c r="D132" s="339"/>
      <c r="E132" s="339"/>
      <c r="F132" s="340" t="s">
        <v>1013</v>
      </c>
      <c r="G132" s="339"/>
      <c r="H132" s="339" t="s">
        <v>1025</v>
      </c>
      <c r="I132" s="339" t="s">
        <v>1009</v>
      </c>
      <c r="J132" s="339">
        <v>20</v>
      </c>
      <c r="K132" s="361"/>
    </row>
    <row r="133" s="1" customFormat="1" ht="15" customHeight="1">
      <c r="B133" s="358"/>
      <c r="C133" s="313" t="s">
        <v>1012</v>
      </c>
      <c r="D133" s="313"/>
      <c r="E133" s="313"/>
      <c r="F133" s="336" t="s">
        <v>1013</v>
      </c>
      <c r="G133" s="313"/>
      <c r="H133" s="313" t="s">
        <v>1047</v>
      </c>
      <c r="I133" s="313" t="s">
        <v>1009</v>
      </c>
      <c r="J133" s="313">
        <v>50</v>
      </c>
      <c r="K133" s="361"/>
    </row>
    <row r="134" s="1" customFormat="1" ht="15" customHeight="1">
      <c r="B134" s="358"/>
      <c r="C134" s="313" t="s">
        <v>1026</v>
      </c>
      <c r="D134" s="313"/>
      <c r="E134" s="313"/>
      <c r="F134" s="336" t="s">
        <v>1013</v>
      </c>
      <c r="G134" s="313"/>
      <c r="H134" s="313" t="s">
        <v>1047</v>
      </c>
      <c r="I134" s="313" t="s">
        <v>1009</v>
      </c>
      <c r="J134" s="313">
        <v>50</v>
      </c>
      <c r="K134" s="361"/>
    </row>
    <row r="135" s="1" customFormat="1" ht="15" customHeight="1">
      <c r="B135" s="358"/>
      <c r="C135" s="313" t="s">
        <v>1032</v>
      </c>
      <c r="D135" s="313"/>
      <c r="E135" s="313"/>
      <c r="F135" s="336" t="s">
        <v>1013</v>
      </c>
      <c r="G135" s="313"/>
      <c r="H135" s="313" t="s">
        <v>1047</v>
      </c>
      <c r="I135" s="313" t="s">
        <v>1009</v>
      </c>
      <c r="J135" s="313">
        <v>50</v>
      </c>
      <c r="K135" s="361"/>
    </row>
    <row r="136" s="1" customFormat="1" ht="15" customHeight="1">
      <c r="B136" s="358"/>
      <c r="C136" s="313" t="s">
        <v>1034</v>
      </c>
      <c r="D136" s="313"/>
      <c r="E136" s="313"/>
      <c r="F136" s="336" t="s">
        <v>1013</v>
      </c>
      <c r="G136" s="313"/>
      <c r="H136" s="313" t="s">
        <v>1047</v>
      </c>
      <c r="I136" s="313" t="s">
        <v>1009</v>
      </c>
      <c r="J136" s="313">
        <v>50</v>
      </c>
      <c r="K136" s="361"/>
    </row>
    <row r="137" s="1" customFormat="1" ht="15" customHeight="1">
      <c r="B137" s="358"/>
      <c r="C137" s="313" t="s">
        <v>1035</v>
      </c>
      <c r="D137" s="313"/>
      <c r="E137" s="313"/>
      <c r="F137" s="336" t="s">
        <v>1013</v>
      </c>
      <c r="G137" s="313"/>
      <c r="H137" s="313" t="s">
        <v>1060</v>
      </c>
      <c r="I137" s="313" t="s">
        <v>1009</v>
      </c>
      <c r="J137" s="313">
        <v>255</v>
      </c>
      <c r="K137" s="361"/>
    </row>
    <row r="138" s="1" customFormat="1" ht="15" customHeight="1">
      <c r="B138" s="358"/>
      <c r="C138" s="313" t="s">
        <v>1037</v>
      </c>
      <c r="D138" s="313"/>
      <c r="E138" s="313"/>
      <c r="F138" s="336" t="s">
        <v>1007</v>
      </c>
      <c r="G138" s="313"/>
      <c r="H138" s="313" t="s">
        <v>1061</v>
      </c>
      <c r="I138" s="313" t="s">
        <v>1039</v>
      </c>
      <c r="J138" s="313"/>
      <c r="K138" s="361"/>
    </row>
    <row r="139" s="1" customFormat="1" ht="15" customHeight="1">
      <c r="B139" s="358"/>
      <c r="C139" s="313" t="s">
        <v>1040</v>
      </c>
      <c r="D139" s="313"/>
      <c r="E139" s="313"/>
      <c r="F139" s="336" t="s">
        <v>1007</v>
      </c>
      <c r="G139" s="313"/>
      <c r="H139" s="313" t="s">
        <v>1062</v>
      </c>
      <c r="I139" s="313" t="s">
        <v>1042</v>
      </c>
      <c r="J139" s="313"/>
      <c r="K139" s="361"/>
    </row>
    <row r="140" s="1" customFormat="1" ht="15" customHeight="1">
      <c r="B140" s="358"/>
      <c r="C140" s="313" t="s">
        <v>1043</v>
      </c>
      <c r="D140" s="313"/>
      <c r="E140" s="313"/>
      <c r="F140" s="336" t="s">
        <v>1007</v>
      </c>
      <c r="G140" s="313"/>
      <c r="H140" s="313" t="s">
        <v>1043</v>
      </c>
      <c r="I140" s="313" t="s">
        <v>1042</v>
      </c>
      <c r="J140" s="313"/>
      <c r="K140" s="361"/>
    </row>
    <row r="141" s="1" customFormat="1" ht="15" customHeight="1">
      <c r="B141" s="358"/>
      <c r="C141" s="313" t="s">
        <v>38</v>
      </c>
      <c r="D141" s="313"/>
      <c r="E141" s="313"/>
      <c r="F141" s="336" t="s">
        <v>1007</v>
      </c>
      <c r="G141" s="313"/>
      <c r="H141" s="313" t="s">
        <v>1063</v>
      </c>
      <c r="I141" s="313" t="s">
        <v>1042</v>
      </c>
      <c r="J141" s="313"/>
      <c r="K141" s="361"/>
    </row>
    <row r="142" s="1" customFormat="1" ht="15" customHeight="1">
      <c r="B142" s="358"/>
      <c r="C142" s="313" t="s">
        <v>1064</v>
      </c>
      <c r="D142" s="313"/>
      <c r="E142" s="313"/>
      <c r="F142" s="336" t="s">
        <v>1007</v>
      </c>
      <c r="G142" s="313"/>
      <c r="H142" s="313" t="s">
        <v>1065</v>
      </c>
      <c r="I142" s="313" t="s">
        <v>1042</v>
      </c>
      <c r="J142" s="313"/>
      <c r="K142" s="361"/>
    </row>
    <row r="143" s="1" customFormat="1" ht="15" customHeight="1">
      <c r="B143" s="362"/>
      <c r="C143" s="363"/>
      <c r="D143" s="363"/>
      <c r="E143" s="363"/>
      <c r="F143" s="363"/>
      <c r="G143" s="363"/>
      <c r="H143" s="363"/>
      <c r="I143" s="363"/>
      <c r="J143" s="363"/>
      <c r="K143" s="364"/>
    </row>
    <row r="144" s="1" customFormat="1" ht="18.75" customHeight="1">
      <c r="B144" s="349"/>
      <c r="C144" s="349"/>
      <c r="D144" s="349"/>
      <c r="E144" s="349"/>
      <c r="F144" s="350"/>
      <c r="G144" s="349"/>
      <c r="H144" s="349"/>
      <c r="I144" s="349"/>
      <c r="J144" s="349"/>
      <c r="K144" s="349"/>
    </row>
    <row r="145" s="1" customFormat="1" ht="18.75" customHeight="1">
      <c r="B145" s="321"/>
      <c r="C145" s="321"/>
      <c r="D145" s="321"/>
      <c r="E145" s="321"/>
      <c r="F145" s="321"/>
      <c r="G145" s="321"/>
      <c r="H145" s="321"/>
      <c r="I145" s="321"/>
      <c r="J145" s="321"/>
      <c r="K145" s="321"/>
    </row>
    <row r="146" s="1" customFormat="1" ht="7.5" customHeight="1">
      <c r="B146" s="322"/>
      <c r="C146" s="323"/>
      <c r="D146" s="323"/>
      <c r="E146" s="323"/>
      <c r="F146" s="323"/>
      <c r="G146" s="323"/>
      <c r="H146" s="323"/>
      <c r="I146" s="323"/>
      <c r="J146" s="323"/>
      <c r="K146" s="324"/>
    </row>
    <row r="147" s="1" customFormat="1" ht="45" customHeight="1">
      <c r="B147" s="325"/>
      <c r="C147" s="326" t="s">
        <v>1066</v>
      </c>
      <c r="D147" s="326"/>
      <c r="E147" s="326"/>
      <c r="F147" s="326"/>
      <c r="G147" s="326"/>
      <c r="H147" s="326"/>
      <c r="I147" s="326"/>
      <c r="J147" s="326"/>
      <c r="K147" s="327"/>
    </row>
    <row r="148" s="1" customFormat="1" ht="17.25" customHeight="1">
      <c r="B148" s="325"/>
      <c r="C148" s="328" t="s">
        <v>1001</v>
      </c>
      <c r="D148" s="328"/>
      <c r="E148" s="328"/>
      <c r="F148" s="328" t="s">
        <v>1002</v>
      </c>
      <c r="G148" s="329"/>
      <c r="H148" s="328" t="s">
        <v>54</v>
      </c>
      <c r="I148" s="328" t="s">
        <v>57</v>
      </c>
      <c r="J148" s="328" t="s">
        <v>1003</v>
      </c>
      <c r="K148" s="327"/>
    </row>
    <row r="149" s="1" customFormat="1" ht="17.25" customHeight="1">
      <c r="B149" s="325"/>
      <c r="C149" s="330" t="s">
        <v>1004</v>
      </c>
      <c r="D149" s="330"/>
      <c r="E149" s="330"/>
      <c r="F149" s="331" t="s">
        <v>1005</v>
      </c>
      <c r="G149" s="332"/>
      <c r="H149" s="330"/>
      <c r="I149" s="330"/>
      <c r="J149" s="330" t="s">
        <v>1006</v>
      </c>
      <c r="K149" s="327"/>
    </row>
    <row r="150" s="1" customFormat="1" ht="5.25" customHeight="1">
      <c r="B150" s="338"/>
      <c r="C150" s="333"/>
      <c r="D150" s="333"/>
      <c r="E150" s="333"/>
      <c r="F150" s="333"/>
      <c r="G150" s="334"/>
      <c r="H150" s="333"/>
      <c r="I150" s="333"/>
      <c r="J150" s="333"/>
      <c r="K150" s="361"/>
    </row>
    <row r="151" s="1" customFormat="1" ht="15" customHeight="1">
      <c r="B151" s="338"/>
      <c r="C151" s="365" t="s">
        <v>1010</v>
      </c>
      <c r="D151" s="313"/>
      <c r="E151" s="313"/>
      <c r="F151" s="366" t="s">
        <v>1007</v>
      </c>
      <c r="G151" s="313"/>
      <c r="H151" s="365" t="s">
        <v>1047</v>
      </c>
      <c r="I151" s="365" t="s">
        <v>1009</v>
      </c>
      <c r="J151" s="365">
        <v>120</v>
      </c>
      <c r="K151" s="361"/>
    </row>
    <row r="152" s="1" customFormat="1" ht="15" customHeight="1">
      <c r="B152" s="338"/>
      <c r="C152" s="365" t="s">
        <v>1056</v>
      </c>
      <c r="D152" s="313"/>
      <c r="E152" s="313"/>
      <c r="F152" s="366" t="s">
        <v>1007</v>
      </c>
      <c r="G152" s="313"/>
      <c r="H152" s="365" t="s">
        <v>1067</v>
      </c>
      <c r="I152" s="365" t="s">
        <v>1009</v>
      </c>
      <c r="J152" s="365" t="s">
        <v>1058</v>
      </c>
      <c r="K152" s="361"/>
    </row>
    <row r="153" s="1" customFormat="1" ht="15" customHeight="1">
      <c r="B153" s="338"/>
      <c r="C153" s="365" t="s">
        <v>88</v>
      </c>
      <c r="D153" s="313"/>
      <c r="E153" s="313"/>
      <c r="F153" s="366" t="s">
        <v>1007</v>
      </c>
      <c r="G153" s="313"/>
      <c r="H153" s="365" t="s">
        <v>1068</v>
      </c>
      <c r="I153" s="365" t="s">
        <v>1009</v>
      </c>
      <c r="J153" s="365" t="s">
        <v>1058</v>
      </c>
      <c r="K153" s="361"/>
    </row>
    <row r="154" s="1" customFormat="1" ht="15" customHeight="1">
      <c r="B154" s="338"/>
      <c r="C154" s="365" t="s">
        <v>1012</v>
      </c>
      <c r="D154" s="313"/>
      <c r="E154" s="313"/>
      <c r="F154" s="366" t="s">
        <v>1013</v>
      </c>
      <c r="G154" s="313"/>
      <c r="H154" s="365" t="s">
        <v>1047</v>
      </c>
      <c r="I154" s="365" t="s">
        <v>1009</v>
      </c>
      <c r="J154" s="365">
        <v>50</v>
      </c>
      <c r="K154" s="361"/>
    </row>
    <row r="155" s="1" customFormat="1" ht="15" customHeight="1">
      <c r="B155" s="338"/>
      <c r="C155" s="365" t="s">
        <v>1015</v>
      </c>
      <c r="D155" s="313"/>
      <c r="E155" s="313"/>
      <c r="F155" s="366" t="s">
        <v>1007</v>
      </c>
      <c r="G155" s="313"/>
      <c r="H155" s="365" t="s">
        <v>1047</v>
      </c>
      <c r="I155" s="365" t="s">
        <v>1017</v>
      </c>
      <c r="J155" s="365"/>
      <c r="K155" s="361"/>
    </row>
    <row r="156" s="1" customFormat="1" ht="15" customHeight="1">
      <c r="B156" s="338"/>
      <c r="C156" s="365" t="s">
        <v>1026</v>
      </c>
      <c r="D156" s="313"/>
      <c r="E156" s="313"/>
      <c r="F156" s="366" t="s">
        <v>1013</v>
      </c>
      <c r="G156" s="313"/>
      <c r="H156" s="365" t="s">
        <v>1047</v>
      </c>
      <c r="I156" s="365" t="s">
        <v>1009</v>
      </c>
      <c r="J156" s="365">
        <v>50</v>
      </c>
      <c r="K156" s="361"/>
    </row>
    <row r="157" s="1" customFormat="1" ht="15" customHeight="1">
      <c r="B157" s="338"/>
      <c r="C157" s="365" t="s">
        <v>1034</v>
      </c>
      <c r="D157" s="313"/>
      <c r="E157" s="313"/>
      <c r="F157" s="366" t="s">
        <v>1013</v>
      </c>
      <c r="G157" s="313"/>
      <c r="H157" s="365" t="s">
        <v>1047</v>
      </c>
      <c r="I157" s="365" t="s">
        <v>1009</v>
      </c>
      <c r="J157" s="365">
        <v>50</v>
      </c>
      <c r="K157" s="361"/>
    </row>
    <row r="158" s="1" customFormat="1" ht="15" customHeight="1">
      <c r="B158" s="338"/>
      <c r="C158" s="365" t="s">
        <v>1032</v>
      </c>
      <c r="D158" s="313"/>
      <c r="E158" s="313"/>
      <c r="F158" s="366" t="s">
        <v>1013</v>
      </c>
      <c r="G158" s="313"/>
      <c r="H158" s="365" t="s">
        <v>1047</v>
      </c>
      <c r="I158" s="365" t="s">
        <v>1009</v>
      </c>
      <c r="J158" s="365">
        <v>50</v>
      </c>
      <c r="K158" s="361"/>
    </row>
    <row r="159" s="1" customFormat="1" ht="15" customHeight="1">
      <c r="B159" s="338"/>
      <c r="C159" s="365" t="s">
        <v>106</v>
      </c>
      <c r="D159" s="313"/>
      <c r="E159" s="313"/>
      <c r="F159" s="366" t="s">
        <v>1007</v>
      </c>
      <c r="G159" s="313"/>
      <c r="H159" s="365" t="s">
        <v>1069</v>
      </c>
      <c r="I159" s="365" t="s">
        <v>1009</v>
      </c>
      <c r="J159" s="365" t="s">
        <v>1070</v>
      </c>
      <c r="K159" s="361"/>
    </row>
    <row r="160" s="1" customFormat="1" ht="15" customHeight="1">
      <c r="B160" s="338"/>
      <c r="C160" s="365" t="s">
        <v>1071</v>
      </c>
      <c r="D160" s="313"/>
      <c r="E160" s="313"/>
      <c r="F160" s="366" t="s">
        <v>1007</v>
      </c>
      <c r="G160" s="313"/>
      <c r="H160" s="365" t="s">
        <v>1072</v>
      </c>
      <c r="I160" s="365" t="s">
        <v>1042</v>
      </c>
      <c r="J160" s="365"/>
      <c r="K160" s="361"/>
    </row>
    <row r="161" s="1" customFormat="1" ht="15" customHeight="1">
      <c r="B161" s="367"/>
      <c r="C161" s="347"/>
      <c r="D161" s="347"/>
      <c r="E161" s="347"/>
      <c r="F161" s="347"/>
      <c r="G161" s="347"/>
      <c r="H161" s="347"/>
      <c r="I161" s="347"/>
      <c r="J161" s="347"/>
      <c r="K161" s="368"/>
    </row>
    <row r="162" s="1" customFormat="1" ht="18.75" customHeight="1">
      <c r="B162" s="349"/>
      <c r="C162" s="359"/>
      <c r="D162" s="359"/>
      <c r="E162" s="359"/>
      <c r="F162" s="369"/>
      <c r="G162" s="359"/>
      <c r="H162" s="359"/>
      <c r="I162" s="359"/>
      <c r="J162" s="359"/>
      <c r="K162" s="349"/>
    </row>
    <row r="163" s="1" customFormat="1" ht="18.75" customHeight="1">
      <c r="B163" s="321"/>
      <c r="C163" s="321"/>
      <c r="D163" s="321"/>
      <c r="E163" s="321"/>
      <c r="F163" s="321"/>
      <c r="G163" s="321"/>
      <c r="H163" s="321"/>
      <c r="I163" s="321"/>
      <c r="J163" s="321"/>
      <c r="K163" s="321"/>
    </row>
    <row r="164" s="1" customFormat="1" ht="7.5" customHeight="1">
      <c r="B164" s="300"/>
      <c r="C164" s="301"/>
      <c r="D164" s="301"/>
      <c r="E164" s="301"/>
      <c r="F164" s="301"/>
      <c r="G164" s="301"/>
      <c r="H164" s="301"/>
      <c r="I164" s="301"/>
      <c r="J164" s="301"/>
      <c r="K164" s="302"/>
    </row>
    <row r="165" s="1" customFormat="1" ht="45" customHeight="1">
      <c r="B165" s="303"/>
      <c r="C165" s="304" t="s">
        <v>1073</v>
      </c>
      <c r="D165" s="304"/>
      <c r="E165" s="304"/>
      <c r="F165" s="304"/>
      <c r="G165" s="304"/>
      <c r="H165" s="304"/>
      <c r="I165" s="304"/>
      <c r="J165" s="304"/>
      <c r="K165" s="305"/>
    </row>
    <row r="166" s="1" customFormat="1" ht="17.25" customHeight="1">
      <c r="B166" s="303"/>
      <c r="C166" s="328" t="s">
        <v>1001</v>
      </c>
      <c r="D166" s="328"/>
      <c r="E166" s="328"/>
      <c r="F166" s="328" t="s">
        <v>1002</v>
      </c>
      <c r="G166" s="370"/>
      <c r="H166" s="371" t="s">
        <v>54</v>
      </c>
      <c r="I166" s="371" t="s">
        <v>57</v>
      </c>
      <c r="J166" s="328" t="s">
        <v>1003</v>
      </c>
      <c r="K166" s="305"/>
    </row>
    <row r="167" s="1" customFormat="1" ht="17.25" customHeight="1">
      <c r="B167" s="306"/>
      <c r="C167" s="330" t="s">
        <v>1004</v>
      </c>
      <c r="D167" s="330"/>
      <c r="E167" s="330"/>
      <c r="F167" s="331" t="s">
        <v>1005</v>
      </c>
      <c r="G167" s="372"/>
      <c r="H167" s="373"/>
      <c r="I167" s="373"/>
      <c r="J167" s="330" t="s">
        <v>1006</v>
      </c>
      <c r="K167" s="308"/>
    </row>
    <row r="168" s="1" customFormat="1" ht="5.25" customHeight="1">
      <c r="B168" s="338"/>
      <c r="C168" s="333"/>
      <c r="D168" s="333"/>
      <c r="E168" s="333"/>
      <c r="F168" s="333"/>
      <c r="G168" s="334"/>
      <c r="H168" s="333"/>
      <c r="I168" s="333"/>
      <c r="J168" s="333"/>
      <c r="K168" s="361"/>
    </row>
    <row r="169" s="1" customFormat="1" ht="15" customHeight="1">
      <c r="B169" s="338"/>
      <c r="C169" s="313" t="s">
        <v>1010</v>
      </c>
      <c r="D169" s="313"/>
      <c r="E169" s="313"/>
      <c r="F169" s="336" t="s">
        <v>1007</v>
      </c>
      <c r="G169" s="313"/>
      <c r="H169" s="313" t="s">
        <v>1047</v>
      </c>
      <c r="I169" s="313" t="s">
        <v>1009</v>
      </c>
      <c r="J169" s="313">
        <v>120</v>
      </c>
      <c r="K169" s="361"/>
    </row>
    <row r="170" s="1" customFormat="1" ht="15" customHeight="1">
      <c r="B170" s="338"/>
      <c r="C170" s="313" t="s">
        <v>1056</v>
      </c>
      <c r="D170" s="313"/>
      <c r="E170" s="313"/>
      <c r="F170" s="336" t="s">
        <v>1007</v>
      </c>
      <c r="G170" s="313"/>
      <c r="H170" s="313" t="s">
        <v>1057</v>
      </c>
      <c r="I170" s="313" t="s">
        <v>1009</v>
      </c>
      <c r="J170" s="313" t="s">
        <v>1058</v>
      </c>
      <c r="K170" s="361"/>
    </row>
    <row r="171" s="1" customFormat="1" ht="15" customHeight="1">
      <c r="B171" s="338"/>
      <c r="C171" s="313" t="s">
        <v>88</v>
      </c>
      <c r="D171" s="313"/>
      <c r="E171" s="313"/>
      <c r="F171" s="336" t="s">
        <v>1007</v>
      </c>
      <c r="G171" s="313"/>
      <c r="H171" s="313" t="s">
        <v>1074</v>
      </c>
      <c r="I171" s="313" t="s">
        <v>1009</v>
      </c>
      <c r="J171" s="313" t="s">
        <v>1058</v>
      </c>
      <c r="K171" s="361"/>
    </row>
    <row r="172" s="1" customFormat="1" ht="15" customHeight="1">
      <c r="B172" s="338"/>
      <c r="C172" s="313" t="s">
        <v>1012</v>
      </c>
      <c r="D172" s="313"/>
      <c r="E172" s="313"/>
      <c r="F172" s="336" t="s">
        <v>1013</v>
      </c>
      <c r="G172" s="313"/>
      <c r="H172" s="313" t="s">
        <v>1074</v>
      </c>
      <c r="I172" s="313" t="s">
        <v>1009</v>
      </c>
      <c r="J172" s="313">
        <v>50</v>
      </c>
      <c r="K172" s="361"/>
    </row>
    <row r="173" s="1" customFormat="1" ht="15" customHeight="1">
      <c r="B173" s="338"/>
      <c r="C173" s="313" t="s">
        <v>1015</v>
      </c>
      <c r="D173" s="313"/>
      <c r="E173" s="313"/>
      <c r="F173" s="336" t="s">
        <v>1007</v>
      </c>
      <c r="G173" s="313"/>
      <c r="H173" s="313" t="s">
        <v>1074</v>
      </c>
      <c r="I173" s="313" t="s">
        <v>1017</v>
      </c>
      <c r="J173" s="313"/>
      <c r="K173" s="361"/>
    </row>
    <row r="174" s="1" customFormat="1" ht="15" customHeight="1">
      <c r="B174" s="338"/>
      <c r="C174" s="313" t="s">
        <v>1026</v>
      </c>
      <c r="D174" s="313"/>
      <c r="E174" s="313"/>
      <c r="F174" s="336" t="s">
        <v>1013</v>
      </c>
      <c r="G174" s="313"/>
      <c r="H174" s="313" t="s">
        <v>1074</v>
      </c>
      <c r="I174" s="313" t="s">
        <v>1009</v>
      </c>
      <c r="J174" s="313">
        <v>50</v>
      </c>
      <c r="K174" s="361"/>
    </row>
    <row r="175" s="1" customFormat="1" ht="15" customHeight="1">
      <c r="B175" s="338"/>
      <c r="C175" s="313" t="s">
        <v>1034</v>
      </c>
      <c r="D175" s="313"/>
      <c r="E175" s="313"/>
      <c r="F175" s="336" t="s">
        <v>1013</v>
      </c>
      <c r="G175" s="313"/>
      <c r="H175" s="313" t="s">
        <v>1074</v>
      </c>
      <c r="I175" s="313" t="s">
        <v>1009</v>
      </c>
      <c r="J175" s="313">
        <v>50</v>
      </c>
      <c r="K175" s="361"/>
    </row>
    <row r="176" s="1" customFormat="1" ht="15" customHeight="1">
      <c r="B176" s="338"/>
      <c r="C176" s="313" t="s">
        <v>1032</v>
      </c>
      <c r="D176" s="313"/>
      <c r="E176" s="313"/>
      <c r="F176" s="336" t="s">
        <v>1013</v>
      </c>
      <c r="G176" s="313"/>
      <c r="H176" s="313" t="s">
        <v>1074</v>
      </c>
      <c r="I176" s="313" t="s">
        <v>1009</v>
      </c>
      <c r="J176" s="313">
        <v>50</v>
      </c>
      <c r="K176" s="361"/>
    </row>
    <row r="177" s="1" customFormat="1" ht="15" customHeight="1">
      <c r="B177" s="338"/>
      <c r="C177" s="313" t="s">
        <v>114</v>
      </c>
      <c r="D177" s="313"/>
      <c r="E177" s="313"/>
      <c r="F177" s="336" t="s">
        <v>1007</v>
      </c>
      <c r="G177" s="313"/>
      <c r="H177" s="313" t="s">
        <v>1075</v>
      </c>
      <c r="I177" s="313" t="s">
        <v>1076</v>
      </c>
      <c r="J177" s="313"/>
      <c r="K177" s="361"/>
    </row>
    <row r="178" s="1" customFormat="1" ht="15" customHeight="1">
      <c r="B178" s="338"/>
      <c r="C178" s="313" t="s">
        <v>57</v>
      </c>
      <c r="D178" s="313"/>
      <c r="E178" s="313"/>
      <c r="F178" s="336" t="s">
        <v>1007</v>
      </c>
      <c r="G178" s="313"/>
      <c r="H178" s="313" t="s">
        <v>1077</v>
      </c>
      <c r="I178" s="313" t="s">
        <v>1078</v>
      </c>
      <c r="J178" s="313">
        <v>1</v>
      </c>
      <c r="K178" s="361"/>
    </row>
    <row r="179" s="1" customFormat="1" ht="15" customHeight="1">
      <c r="B179" s="338"/>
      <c r="C179" s="313" t="s">
        <v>53</v>
      </c>
      <c r="D179" s="313"/>
      <c r="E179" s="313"/>
      <c r="F179" s="336" t="s">
        <v>1007</v>
      </c>
      <c r="G179" s="313"/>
      <c r="H179" s="313" t="s">
        <v>1079</v>
      </c>
      <c r="I179" s="313" t="s">
        <v>1009</v>
      </c>
      <c r="J179" s="313">
        <v>20</v>
      </c>
      <c r="K179" s="361"/>
    </row>
    <row r="180" s="1" customFormat="1" ht="15" customHeight="1">
      <c r="B180" s="338"/>
      <c r="C180" s="313" t="s">
        <v>54</v>
      </c>
      <c r="D180" s="313"/>
      <c r="E180" s="313"/>
      <c r="F180" s="336" t="s">
        <v>1007</v>
      </c>
      <c r="G180" s="313"/>
      <c r="H180" s="313" t="s">
        <v>1080</v>
      </c>
      <c r="I180" s="313" t="s">
        <v>1009</v>
      </c>
      <c r="J180" s="313">
        <v>255</v>
      </c>
      <c r="K180" s="361"/>
    </row>
    <row r="181" s="1" customFormat="1" ht="15" customHeight="1">
      <c r="B181" s="338"/>
      <c r="C181" s="313" t="s">
        <v>115</v>
      </c>
      <c r="D181" s="313"/>
      <c r="E181" s="313"/>
      <c r="F181" s="336" t="s">
        <v>1007</v>
      </c>
      <c r="G181" s="313"/>
      <c r="H181" s="313" t="s">
        <v>971</v>
      </c>
      <c r="I181" s="313" t="s">
        <v>1009</v>
      </c>
      <c r="J181" s="313">
        <v>10</v>
      </c>
      <c r="K181" s="361"/>
    </row>
    <row r="182" s="1" customFormat="1" ht="15" customHeight="1">
      <c r="B182" s="338"/>
      <c r="C182" s="313" t="s">
        <v>116</v>
      </c>
      <c r="D182" s="313"/>
      <c r="E182" s="313"/>
      <c r="F182" s="336" t="s">
        <v>1007</v>
      </c>
      <c r="G182" s="313"/>
      <c r="H182" s="313" t="s">
        <v>1081</v>
      </c>
      <c r="I182" s="313" t="s">
        <v>1042</v>
      </c>
      <c r="J182" s="313"/>
      <c r="K182" s="361"/>
    </row>
    <row r="183" s="1" customFormat="1" ht="15" customHeight="1">
      <c r="B183" s="338"/>
      <c r="C183" s="313" t="s">
        <v>1082</v>
      </c>
      <c r="D183" s="313"/>
      <c r="E183" s="313"/>
      <c r="F183" s="336" t="s">
        <v>1007</v>
      </c>
      <c r="G183" s="313"/>
      <c r="H183" s="313" t="s">
        <v>1083</v>
      </c>
      <c r="I183" s="313" t="s">
        <v>1042</v>
      </c>
      <c r="J183" s="313"/>
      <c r="K183" s="361"/>
    </row>
    <row r="184" s="1" customFormat="1" ht="15" customHeight="1">
      <c r="B184" s="338"/>
      <c r="C184" s="313" t="s">
        <v>1071</v>
      </c>
      <c r="D184" s="313"/>
      <c r="E184" s="313"/>
      <c r="F184" s="336" t="s">
        <v>1007</v>
      </c>
      <c r="G184" s="313"/>
      <c r="H184" s="313" t="s">
        <v>1084</v>
      </c>
      <c r="I184" s="313" t="s">
        <v>1042</v>
      </c>
      <c r="J184" s="313"/>
      <c r="K184" s="361"/>
    </row>
    <row r="185" s="1" customFormat="1" ht="15" customHeight="1">
      <c r="B185" s="338"/>
      <c r="C185" s="313" t="s">
        <v>118</v>
      </c>
      <c r="D185" s="313"/>
      <c r="E185" s="313"/>
      <c r="F185" s="336" t="s">
        <v>1013</v>
      </c>
      <c r="G185" s="313"/>
      <c r="H185" s="313" t="s">
        <v>1085</v>
      </c>
      <c r="I185" s="313" t="s">
        <v>1009</v>
      </c>
      <c r="J185" s="313">
        <v>50</v>
      </c>
      <c r="K185" s="361"/>
    </row>
    <row r="186" s="1" customFormat="1" ht="15" customHeight="1">
      <c r="B186" s="338"/>
      <c r="C186" s="313" t="s">
        <v>1086</v>
      </c>
      <c r="D186" s="313"/>
      <c r="E186" s="313"/>
      <c r="F186" s="336" t="s">
        <v>1013</v>
      </c>
      <c r="G186" s="313"/>
      <c r="H186" s="313" t="s">
        <v>1087</v>
      </c>
      <c r="I186" s="313" t="s">
        <v>1088</v>
      </c>
      <c r="J186" s="313"/>
      <c r="K186" s="361"/>
    </row>
    <row r="187" s="1" customFormat="1" ht="15" customHeight="1">
      <c r="B187" s="338"/>
      <c r="C187" s="313" t="s">
        <v>1089</v>
      </c>
      <c r="D187" s="313"/>
      <c r="E187" s="313"/>
      <c r="F187" s="336" t="s">
        <v>1013</v>
      </c>
      <c r="G187" s="313"/>
      <c r="H187" s="313" t="s">
        <v>1090</v>
      </c>
      <c r="I187" s="313" t="s">
        <v>1088</v>
      </c>
      <c r="J187" s="313"/>
      <c r="K187" s="361"/>
    </row>
    <row r="188" s="1" customFormat="1" ht="15" customHeight="1">
      <c r="B188" s="338"/>
      <c r="C188" s="313" t="s">
        <v>1091</v>
      </c>
      <c r="D188" s="313"/>
      <c r="E188" s="313"/>
      <c r="F188" s="336" t="s">
        <v>1013</v>
      </c>
      <c r="G188" s="313"/>
      <c r="H188" s="313" t="s">
        <v>1092</v>
      </c>
      <c r="I188" s="313" t="s">
        <v>1088</v>
      </c>
      <c r="J188" s="313"/>
      <c r="K188" s="361"/>
    </row>
    <row r="189" s="1" customFormat="1" ht="15" customHeight="1">
      <c r="B189" s="338"/>
      <c r="C189" s="374" t="s">
        <v>1093</v>
      </c>
      <c r="D189" s="313"/>
      <c r="E189" s="313"/>
      <c r="F189" s="336" t="s">
        <v>1013</v>
      </c>
      <c r="G189" s="313"/>
      <c r="H189" s="313" t="s">
        <v>1094</v>
      </c>
      <c r="I189" s="313" t="s">
        <v>1095</v>
      </c>
      <c r="J189" s="375" t="s">
        <v>1096</v>
      </c>
      <c r="K189" s="361"/>
    </row>
    <row r="190" s="18" customFormat="1" ht="15" customHeight="1">
      <c r="B190" s="376"/>
      <c r="C190" s="377" t="s">
        <v>1097</v>
      </c>
      <c r="D190" s="378"/>
      <c r="E190" s="378"/>
      <c r="F190" s="379" t="s">
        <v>1013</v>
      </c>
      <c r="G190" s="378"/>
      <c r="H190" s="378" t="s">
        <v>1098</v>
      </c>
      <c r="I190" s="378" t="s">
        <v>1095</v>
      </c>
      <c r="J190" s="380" t="s">
        <v>1096</v>
      </c>
      <c r="K190" s="381"/>
    </row>
    <row r="191" s="1" customFormat="1" ht="15" customHeight="1">
      <c r="B191" s="338"/>
      <c r="C191" s="374" t="s">
        <v>42</v>
      </c>
      <c r="D191" s="313"/>
      <c r="E191" s="313"/>
      <c r="F191" s="336" t="s">
        <v>1007</v>
      </c>
      <c r="G191" s="313"/>
      <c r="H191" s="310" t="s">
        <v>1099</v>
      </c>
      <c r="I191" s="313" t="s">
        <v>1100</v>
      </c>
      <c r="J191" s="313"/>
      <c r="K191" s="361"/>
    </row>
    <row r="192" s="1" customFormat="1" ht="15" customHeight="1">
      <c r="B192" s="338"/>
      <c r="C192" s="374" t="s">
        <v>1101</v>
      </c>
      <c r="D192" s="313"/>
      <c r="E192" s="313"/>
      <c r="F192" s="336" t="s">
        <v>1007</v>
      </c>
      <c r="G192" s="313"/>
      <c r="H192" s="313" t="s">
        <v>1102</v>
      </c>
      <c r="I192" s="313" t="s">
        <v>1042</v>
      </c>
      <c r="J192" s="313"/>
      <c r="K192" s="361"/>
    </row>
    <row r="193" s="1" customFormat="1" ht="15" customHeight="1">
      <c r="B193" s="338"/>
      <c r="C193" s="374" t="s">
        <v>1103</v>
      </c>
      <c r="D193" s="313"/>
      <c r="E193" s="313"/>
      <c r="F193" s="336" t="s">
        <v>1007</v>
      </c>
      <c r="G193" s="313"/>
      <c r="H193" s="313" t="s">
        <v>1104</v>
      </c>
      <c r="I193" s="313" t="s">
        <v>1042</v>
      </c>
      <c r="J193" s="313"/>
      <c r="K193" s="361"/>
    </row>
    <row r="194" s="1" customFormat="1" ht="15" customHeight="1">
      <c r="B194" s="338"/>
      <c r="C194" s="374" t="s">
        <v>1105</v>
      </c>
      <c r="D194" s="313"/>
      <c r="E194" s="313"/>
      <c r="F194" s="336" t="s">
        <v>1013</v>
      </c>
      <c r="G194" s="313"/>
      <c r="H194" s="313" t="s">
        <v>1106</v>
      </c>
      <c r="I194" s="313" t="s">
        <v>1042</v>
      </c>
      <c r="J194" s="313"/>
      <c r="K194" s="361"/>
    </row>
    <row r="195" s="1" customFormat="1" ht="15" customHeight="1">
      <c r="B195" s="367"/>
      <c r="C195" s="382"/>
      <c r="D195" s="347"/>
      <c r="E195" s="347"/>
      <c r="F195" s="347"/>
      <c r="G195" s="347"/>
      <c r="H195" s="347"/>
      <c r="I195" s="347"/>
      <c r="J195" s="347"/>
      <c r="K195" s="368"/>
    </row>
    <row r="196" s="1" customFormat="1" ht="18.75" customHeight="1">
      <c r="B196" s="349"/>
      <c r="C196" s="359"/>
      <c r="D196" s="359"/>
      <c r="E196" s="359"/>
      <c r="F196" s="369"/>
      <c r="G196" s="359"/>
      <c r="H196" s="359"/>
      <c r="I196" s="359"/>
      <c r="J196" s="359"/>
      <c r="K196" s="349"/>
    </row>
    <row r="197" s="1" customFormat="1" ht="18.75" customHeight="1">
      <c r="B197" s="349"/>
      <c r="C197" s="359"/>
      <c r="D197" s="359"/>
      <c r="E197" s="359"/>
      <c r="F197" s="369"/>
      <c r="G197" s="359"/>
      <c r="H197" s="359"/>
      <c r="I197" s="359"/>
      <c r="J197" s="359"/>
      <c r="K197" s="349"/>
    </row>
    <row r="198" s="1" customFormat="1" ht="18.75" customHeight="1">
      <c r="B198" s="321"/>
      <c r="C198" s="321"/>
      <c r="D198" s="321"/>
      <c r="E198" s="321"/>
      <c r="F198" s="321"/>
      <c r="G198" s="321"/>
      <c r="H198" s="321"/>
      <c r="I198" s="321"/>
      <c r="J198" s="321"/>
      <c r="K198" s="321"/>
    </row>
    <row r="199" s="1" customFormat="1" ht="13.5">
      <c r="B199" s="300"/>
      <c r="C199" s="301"/>
      <c r="D199" s="301"/>
      <c r="E199" s="301"/>
      <c r="F199" s="301"/>
      <c r="G199" s="301"/>
      <c r="H199" s="301"/>
      <c r="I199" s="301"/>
      <c r="J199" s="301"/>
      <c r="K199" s="302"/>
    </row>
    <row r="200" s="1" customFormat="1" ht="21">
      <c r="B200" s="303"/>
      <c r="C200" s="304" t="s">
        <v>1107</v>
      </c>
      <c r="D200" s="304"/>
      <c r="E200" s="304"/>
      <c r="F200" s="304"/>
      <c r="G200" s="304"/>
      <c r="H200" s="304"/>
      <c r="I200" s="304"/>
      <c r="J200" s="304"/>
      <c r="K200" s="305"/>
    </row>
    <row r="201" s="1" customFormat="1" ht="25.5" customHeight="1">
      <c r="B201" s="303"/>
      <c r="C201" s="383" t="s">
        <v>1108</v>
      </c>
      <c r="D201" s="383"/>
      <c r="E201" s="383"/>
      <c r="F201" s="383" t="s">
        <v>1109</v>
      </c>
      <c r="G201" s="384"/>
      <c r="H201" s="383" t="s">
        <v>1110</v>
      </c>
      <c r="I201" s="383"/>
      <c r="J201" s="383"/>
      <c r="K201" s="305"/>
    </row>
    <row r="202" s="1" customFormat="1" ht="5.25" customHeight="1">
      <c r="B202" s="338"/>
      <c r="C202" s="333"/>
      <c r="D202" s="333"/>
      <c r="E202" s="333"/>
      <c r="F202" s="333"/>
      <c r="G202" s="359"/>
      <c r="H202" s="333"/>
      <c r="I202" s="333"/>
      <c r="J202" s="333"/>
      <c r="K202" s="361"/>
    </row>
    <row r="203" s="1" customFormat="1" ht="15" customHeight="1">
      <c r="B203" s="338"/>
      <c r="C203" s="313" t="s">
        <v>1100</v>
      </c>
      <c r="D203" s="313"/>
      <c r="E203" s="313"/>
      <c r="F203" s="336" t="s">
        <v>43</v>
      </c>
      <c r="G203" s="313"/>
      <c r="H203" s="313" t="s">
        <v>1111</v>
      </c>
      <c r="I203" s="313"/>
      <c r="J203" s="313"/>
      <c r="K203" s="361"/>
    </row>
    <row r="204" s="1" customFormat="1" ht="15" customHeight="1">
      <c r="B204" s="338"/>
      <c r="C204" s="313"/>
      <c r="D204" s="313"/>
      <c r="E204" s="313"/>
      <c r="F204" s="336" t="s">
        <v>44</v>
      </c>
      <c r="G204" s="313"/>
      <c r="H204" s="313" t="s">
        <v>1112</v>
      </c>
      <c r="I204" s="313"/>
      <c r="J204" s="313"/>
      <c r="K204" s="361"/>
    </row>
    <row r="205" s="1" customFormat="1" ht="15" customHeight="1">
      <c r="B205" s="338"/>
      <c r="C205" s="313"/>
      <c r="D205" s="313"/>
      <c r="E205" s="313"/>
      <c r="F205" s="336" t="s">
        <v>47</v>
      </c>
      <c r="G205" s="313"/>
      <c r="H205" s="313" t="s">
        <v>1113</v>
      </c>
      <c r="I205" s="313"/>
      <c r="J205" s="313"/>
      <c r="K205" s="361"/>
    </row>
    <row r="206" s="1" customFormat="1" ht="15" customHeight="1">
      <c r="B206" s="338"/>
      <c r="C206" s="313"/>
      <c r="D206" s="313"/>
      <c r="E206" s="313"/>
      <c r="F206" s="336" t="s">
        <v>45</v>
      </c>
      <c r="G206" s="313"/>
      <c r="H206" s="313" t="s">
        <v>1114</v>
      </c>
      <c r="I206" s="313"/>
      <c r="J206" s="313"/>
      <c r="K206" s="361"/>
    </row>
    <row r="207" s="1" customFormat="1" ht="15" customHeight="1">
      <c r="B207" s="338"/>
      <c r="C207" s="313"/>
      <c r="D207" s="313"/>
      <c r="E207" s="313"/>
      <c r="F207" s="336" t="s">
        <v>46</v>
      </c>
      <c r="G207" s="313"/>
      <c r="H207" s="313" t="s">
        <v>1115</v>
      </c>
      <c r="I207" s="313"/>
      <c r="J207" s="313"/>
      <c r="K207" s="361"/>
    </row>
    <row r="208" s="1" customFormat="1" ht="15" customHeight="1">
      <c r="B208" s="338"/>
      <c r="C208" s="313"/>
      <c r="D208" s="313"/>
      <c r="E208" s="313"/>
      <c r="F208" s="336"/>
      <c r="G208" s="313"/>
      <c r="H208" s="313"/>
      <c r="I208" s="313"/>
      <c r="J208" s="313"/>
      <c r="K208" s="361"/>
    </row>
    <row r="209" s="1" customFormat="1" ht="15" customHeight="1">
      <c r="B209" s="338"/>
      <c r="C209" s="313" t="s">
        <v>1054</v>
      </c>
      <c r="D209" s="313"/>
      <c r="E209" s="313"/>
      <c r="F209" s="336" t="s">
        <v>79</v>
      </c>
      <c r="G209" s="313"/>
      <c r="H209" s="313" t="s">
        <v>1116</v>
      </c>
      <c r="I209" s="313"/>
      <c r="J209" s="313"/>
      <c r="K209" s="361"/>
    </row>
    <row r="210" s="1" customFormat="1" ht="15" customHeight="1">
      <c r="B210" s="338"/>
      <c r="C210" s="313"/>
      <c r="D210" s="313"/>
      <c r="E210" s="313"/>
      <c r="F210" s="336" t="s">
        <v>952</v>
      </c>
      <c r="G210" s="313"/>
      <c r="H210" s="313" t="s">
        <v>953</v>
      </c>
      <c r="I210" s="313"/>
      <c r="J210" s="313"/>
      <c r="K210" s="361"/>
    </row>
    <row r="211" s="1" customFormat="1" ht="15" customHeight="1">
      <c r="B211" s="338"/>
      <c r="C211" s="313"/>
      <c r="D211" s="313"/>
      <c r="E211" s="313"/>
      <c r="F211" s="336" t="s">
        <v>92</v>
      </c>
      <c r="G211" s="313"/>
      <c r="H211" s="313" t="s">
        <v>1117</v>
      </c>
      <c r="I211" s="313"/>
      <c r="J211" s="313"/>
      <c r="K211" s="361"/>
    </row>
    <row r="212" s="1" customFormat="1" ht="15" customHeight="1">
      <c r="B212" s="385"/>
      <c r="C212" s="313"/>
      <c r="D212" s="313"/>
      <c r="E212" s="313"/>
      <c r="F212" s="336" t="s">
        <v>99</v>
      </c>
      <c r="G212" s="374"/>
      <c r="H212" s="365" t="s">
        <v>98</v>
      </c>
      <c r="I212" s="365"/>
      <c r="J212" s="365"/>
      <c r="K212" s="386"/>
    </row>
    <row r="213" s="1" customFormat="1" ht="15" customHeight="1">
      <c r="B213" s="385"/>
      <c r="C213" s="313"/>
      <c r="D213" s="313"/>
      <c r="E213" s="313"/>
      <c r="F213" s="336" t="s">
        <v>954</v>
      </c>
      <c r="G213" s="374"/>
      <c r="H213" s="365" t="s">
        <v>1118</v>
      </c>
      <c r="I213" s="365"/>
      <c r="J213" s="365"/>
      <c r="K213" s="386"/>
    </row>
    <row r="214" s="1" customFormat="1" ht="15" customHeight="1">
      <c r="B214" s="385"/>
      <c r="C214" s="313"/>
      <c r="D214" s="313"/>
      <c r="E214" s="313"/>
      <c r="F214" s="336"/>
      <c r="G214" s="374"/>
      <c r="H214" s="365"/>
      <c r="I214" s="365"/>
      <c r="J214" s="365"/>
      <c r="K214" s="386"/>
    </row>
    <row r="215" s="1" customFormat="1" ht="15" customHeight="1">
      <c r="B215" s="385"/>
      <c r="C215" s="313" t="s">
        <v>1078</v>
      </c>
      <c r="D215" s="313"/>
      <c r="E215" s="313"/>
      <c r="F215" s="336">
        <v>1</v>
      </c>
      <c r="G215" s="374"/>
      <c r="H215" s="365" t="s">
        <v>1119</v>
      </c>
      <c r="I215" s="365"/>
      <c r="J215" s="365"/>
      <c r="K215" s="386"/>
    </row>
    <row r="216" s="1" customFormat="1" ht="15" customHeight="1">
      <c r="B216" s="385"/>
      <c r="C216" s="313"/>
      <c r="D216" s="313"/>
      <c r="E216" s="313"/>
      <c r="F216" s="336">
        <v>2</v>
      </c>
      <c r="G216" s="374"/>
      <c r="H216" s="365" t="s">
        <v>1120</v>
      </c>
      <c r="I216" s="365"/>
      <c r="J216" s="365"/>
      <c r="K216" s="386"/>
    </row>
    <row r="217" s="1" customFormat="1" ht="15" customHeight="1">
      <c r="B217" s="385"/>
      <c r="C217" s="313"/>
      <c r="D217" s="313"/>
      <c r="E217" s="313"/>
      <c r="F217" s="336">
        <v>3</v>
      </c>
      <c r="G217" s="374"/>
      <c r="H217" s="365" t="s">
        <v>1121</v>
      </c>
      <c r="I217" s="365"/>
      <c r="J217" s="365"/>
      <c r="K217" s="386"/>
    </row>
    <row r="218" s="1" customFormat="1" ht="15" customHeight="1">
      <c r="B218" s="385"/>
      <c r="C218" s="313"/>
      <c r="D218" s="313"/>
      <c r="E218" s="313"/>
      <c r="F218" s="336">
        <v>4</v>
      </c>
      <c r="G218" s="374"/>
      <c r="H218" s="365" t="s">
        <v>1122</v>
      </c>
      <c r="I218" s="365"/>
      <c r="J218" s="365"/>
      <c r="K218" s="386"/>
    </row>
    <row r="219" s="1" customFormat="1" ht="12.75" customHeight="1">
      <c r="B219" s="387"/>
      <c r="C219" s="388"/>
      <c r="D219" s="388"/>
      <c r="E219" s="388"/>
      <c r="F219" s="388"/>
      <c r="G219" s="388"/>
      <c r="H219" s="388"/>
      <c r="I219" s="388"/>
      <c r="J219" s="388"/>
      <c r="K219" s="389"/>
    </row>
  </sheetData>
  <sheetProtection autoFilter="0" deleteColumns="0" deleteRows="0" formatCells="0" formatColumns="0" formatRows="0" insertColumns="0" insertHyperlinks="0" insertRows="0" pivotTables="0" sort="0"/>
  <mergeCells count="77"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D47:J47"/>
    <mergeCell ref="E48:J48"/>
    <mergeCell ref="E49:J49"/>
    <mergeCell ref="E50:J50"/>
    <mergeCell ref="D51:J51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102:J102"/>
    <mergeCell ref="C122:J122"/>
    <mergeCell ref="C147:J147"/>
    <mergeCell ref="C165:J165"/>
    <mergeCell ref="C200:J200"/>
    <mergeCell ref="H201:J201"/>
    <mergeCell ref="H203:J203"/>
    <mergeCell ref="H204:J204"/>
    <mergeCell ref="H205:J205"/>
    <mergeCell ref="H206:J206"/>
    <mergeCell ref="H207:J207"/>
    <mergeCell ref="H209:J209"/>
    <mergeCell ref="H211:J211"/>
    <mergeCell ref="H215:J215"/>
    <mergeCell ref="H217:J217"/>
    <mergeCell ref="H218:J218"/>
    <mergeCell ref="H216:J216"/>
    <mergeCell ref="H213:J213"/>
    <mergeCell ref="H212:J212"/>
    <mergeCell ref="H210:J210"/>
  </mergeCells>
  <pageMargins left="0.5902778" right="0.5902778" top="0.5902778" bottom="0.5902778" header="0" footer="0"/>
  <pageSetup r:id="rId1" paperSize="9" orientation="portrait" scale="77" fitToHeight="0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PC\Votavová</dc:creator>
  <cp:lastModifiedBy>PC\Votavová</cp:lastModifiedBy>
  <dcterms:created xsi:type="dcterms:W3CDTF">2024-02-13T13:06:49Z</dcterms:created>
  <dcterms:modified xsi:type="dcterms:W3CDTF">2024-02-13T13:07:02Z</dcterms:modified>
</cp:coreProperties>
</file>