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____OI\__INVEST_AKCE_PŘIPRAVOVANÉ\ČOV\Výměna potrubí vratného kalu 2024\"/>
    </mc:Choice>
  </mc:AlternateContent>
  <bookViews>
    <workbookView xWindow="0" yWindow="0" windowWidth="19320" windowHeight="1311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Položky!$A$1:$G$51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3" l="1"/>
  <c r="G49" i="3"/>
  <c r="G44" i="3"/>
  <c r="G42" i="3" l="1"/>
  <c r="C51" i="3"/>
  <c r="G38" i="3"/>
  <c r="G36" i="3"/>
  <c r="G34" i="3"/>
  <c r="G32" i="3"/>
  <c r="G30" i="3"/>
  <c r="G28" i="3"/>
  <c r="G26" i="3"/>
  <c r="G24" i="3"/>
  <c r="G22" i="3" l="1"/>
  <c r="G18" i="3" l="1"/>
  <c r="G20" i="3"/>
  <c r="G16" i="3"/>
  <c r="G14" i="3"/>
  <c r="G10" i="3"/>
  <c r="D21" i="1"/>
  <c r="D20" i="1"/>
  <c r="D19" i="1"/>
  <c r="D18" i="1"/>
  <c r="D17" i="1"/>
  <c r="D16" i="1"/>
  <c r="D15" i="1"/>
  <c r="BE48" i="3"/>
  <c r="BD48" i="3"/>
  <c r="BC48" i="3"/>
  <c r="BB48" i="3"/>
  <c r="G48" i="3"/>
  <c r="BA48" i="3" s="1"/>
  <c r="BE47" i="3"/>
  <c r="BD47" i="3"/>
  <c r="BC47" i="3"/>
  <c r="BB47" i="3"/>
  <c r="G47" i="3"/>
  <c r="BA47" i="3" s="1"/>
  <c r="BE46" i="3"/>
  <c r="BD46" i="3"/>
  <c r="BC46" i="3"/>
  <c r="BB46" i="3"/>
  <c r="G46" i="3"/>
  <c r="BA46" i="3" s="1"/>
  <c r="BE45" i="3"/>
  <c r="BD45" i="3"/>
  <c r="BC45" i="3"/>
  <c r="BB45" i="3"/>
  <c r="G45" i="3"/>
  <c r="BA45" i="3" s="1"/>
  <c r="BE43" i="3"/>
  <c r="BD43" i="3"/>
  <c r="BC43" i="3"/>
  <c r="BB43" i="3"/>
  <c r="G43" i="3"/>
  <c r="B8" i="2"/>
  <c r="A8" i="2"/>
  <c r="BE12" i="3"/>
  <c r="BD12" i="3"/>
  <c r="BC12" i="3"/>
  <c r="BB12" i="3"/>
  <c r="G12" i="3"/>
  <c r="BA12" i="3" s="1"/>
  <c r="BE8" i="3"/>
  <c r="BD8" i="3"/>
  <c r="BC8" i="3"/>
  <c r="BB8" i="3"/>
  <c r="G8" i="3"/>
  <c r="B7" i="2"/>
  <c r="A7" i="2"/>
  <c r="C40" i="3"/>
  <c r="E4" i="3"/>
  <c r="C4" i="3"/>
  <c r="F3" i="3"/>
  <c r="C3" i="3"/>
  <c r="C2" i="2"/>
  <c r="C1" i="2"/>
  <c r="C33" i="1"/>
  <c r="F33" i="1" s="1"/>
  <c r="C31" i="1"/>
  <c r="G51" i="3" l="1"/>
  <c r="BE51" i="3"/>
  <c r="BB51" i="3"/>
  <c r="BA43" i="3"/>
  <c r="BA51" i="3" s="1"/>
  <c r="E8" i="2"/>
  <c r="BC51" i="3"/>
  <c r="BD51" i="3"/>
  <c r="H8" i="2" s="1"/>
  <c r="BD40" i="3"/>
  <c r="H7" i="2" s="1"/>
  <c r="I8" i="2"/>
  <c r="BE40" i="3"/>
  <c r="I7" i="2" s="1"/>
  <c r="BB40" i="3"/>
  <c r="F7" i="2" s="1"/>
  <c r="G40" i="3"/>
  <c r="E7" i="2" s="1"/>
  <c r="BC40" i="3"/>
  <c r="G7" i="2" s="1"/>
  <c r="F8" i="2"/>
  <c r="G8" i="2"/>
  <c r="BA8" i="3"/>
  <c r="BA40" i="3" s="1"/>
  <c r="G9" i="2" l="1"/>
  <c r="C18" i="1" s="1"/>
  <c r="H9" i="2"/>
  <c r="C17" i="1" s="1"/>
  <c r="I9" i="2"/>
  <c r="C21" i="1" s="1"/>
  <c r="F9" i="2"/>
  <c r="C16" i="1" s="1"/>
  <c r="E9" i="2"/>
  <c r="G19" i="2" l="1"/>
  <c r="I19" i="2" s="1"/>
  <c r="G20" i="1" s="1"/>
  <c r="G17" i="2"/>
  <c r="I17" i="2" s="1"/>
  <c r="G18" i="1" s="1"/>
  <c r="G15" i="2"/>
  <c r="I15" i="2" s="1"/>
  <c r="G16" i="1" s="1"/>
  <c r="G21" i="2"/>
  <c r="I21" i="2" s="1"/>
  <c r="G20" i="2"/>
  <c r="I20" i="2" s="1"/>
  <c r="G21" i="1" s="1"/>
  <c r="G18" i="2"/>
  <c r="I18" i="2" s="1"/>
  <c r="G19" i="1" s="1"/>
  <c r="G16" i="2"/>
  <c r="I16" i="2" s="1"/>
  <c r="G17" i="1" s="1"/>
  <c r="G14" i="2"/>
  <c r="I14" i="2" s="1"/>
  <c r="C15" i="1"/>
  <c r="C19" i="1" s="1"/>
  <c r="C22" i="1" s="1"/>
  <c r="H22" i="2" l="1"/>
  <c r="G23" i="1" s="1"/>
  <c r="C23" i="1" s="1"/>
  <c r="F30" i="1" s="1"/>
  <c r="F34" i="1" s="1"/>
  <c r="F31" i="1" s="1"/>
  <c r="G15" i="1"/>
  <c r="G22" i="1" l="1"/>
</calcChain>
</file>

<file path=xl/sharedStrings.xml><?xml version="1.0" encoding="utf-8"?>
<sst xmlns="http://schemas.openxmlformats.org/spreadsheetml/2006/main" count="177" uniqueCount="125">
  <si>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</si>
  <si>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</si>
  <si>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</si>
  <si>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</si>
  <si>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</si>
  <si>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</si>
  <si>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</si>
  <si>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</si>
  <si>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</si>
  <si>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</si>
  <si>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</si>
  <si>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</si>
  <si>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</si>
  <si>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</si>
  <si>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</si>
  <si>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</si>
  <si>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</si>
  <si>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</si>
  <si>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</si>
  <si>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</si>
  <si>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</si>
  <si>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</si>
  <si>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</si>
  <si>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</si>
  <si>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</si>
  <si>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</si>
  <si>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</si>
  <si>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</si>
  <si>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</si>
  <si>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</si>
  <si>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</si>
  <si>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</si>
  <si>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</si>
  <si>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</si>
  <si>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</si>
  <si>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</si>
  <si>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</si>
  <si>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</si>
  <si>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</si>
  <si>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</si>
  <si>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</si>
  <si>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</si>
  <si>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</si>
  <si>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</si>
  <si>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</si>
  <si>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</si>
  <si>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</si>
  <si>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</si>
  <si>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</si>
  <si>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</si>
  <si>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</si>
  <si>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</si>
  <si>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</si>
  <si>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</si>
  <si>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</si>
  <si>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</si>
  <si>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</si>
  <si>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</si>
  <si>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</si>
  <si>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</si>
  <si>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</si>
  <si>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</si>
  <si>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</si>
  <si>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</si>
  <si>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</si>
  <si>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</si>
  <si>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</si>
  <si>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</si>
  <si>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</si>
  <si>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</si>
  <si>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</si>
  <si>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</si>
  <si>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</si>
  <si>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</si>
  <si>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</si>
  <si>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</si>
  <si>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2</t>
  </si>
  <si>
    <t>(2/n):9,35</t>
  </si>
  <si>
    <t>(4/n):19,20</t>
  </si>
  <si>
    <t>m</t>
  </si>
  <si>
    <t>6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</si>
  <si>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</si>
  <si>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</si>
  <si>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</si>
  <si>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</si>
  <si>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</si>
  <si>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</si>
  <si>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</si>
  <si>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</si>
  <si>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Uherský Brod, Masarykovo nám. 100, Uherský Brod, 688 01</t>
  </si>
  <si>
    <t>ks</t>
  </si>
  <si>
    <t>Montáž kolena 90° DN600  tř..11</t>
  </si>
  <si>
    <t>Koleno 45° DN600  ocel   tř.11  - segmentové</t>
  </si>
  <si>
    <t>Montáž kolena 45° DN600  ocel   tř.11  - segmentové</t>
  </si>
  <si>
    <t>Příruba DN600 PN10  ocel tř. 11 (630x8)</t>
  </si>
  <si>
    <t>Montáž příruby DN600 PN10  ocel tř. 11 (630x8)</t>
  </si>
  <si>
    <t>Přírubový spoj DN600  PN10</t>
  </si>
  <si>
    <t>Montáž přírubového spoje DN600  PN10</t>
  </si>
  <si>
    <t>Přírubový spoj prodloužený DN600  PN10</t>
  </si>
  <si>
    <t>Montáž přírubového spoje prodloužený DN600  PN10</t>
  </si>
  <si>
    <t>Potrubní spojka DN600</t>
  </si>
  <si>
    <t>Montáž potrubní spojky DN 600</t>
  </si>
  <si>
    <t>komplet</t>
  </si>
  <si>
    <t>Demontáž stávajícího potrubí</t>
  </si>
  <si>
    <t>Příprava na odstávku, kotvící prvky</t>
  </si>
  <si>
    <t>Manipulační prostředky</t>
  </si>
  <si>
    <t>Dodávka potrubí</t>
  </si>
  <si>
    <t>Přípravné a dokončující práce - dodávka a montáž</t>
  </si>
  <si>
    <t>Doprava materiálu</t>
  </si>
  <si>
    <t>Potrubí vratného kalu</t>
  </si>
  <si>
    <t>Montáž potrubí ocel tř.11 DN 600  630x8</t>
  </si>
  <si>
    <t>T-kus  ocel tř..11  630/630x8</t>
  </si>
  <si>
    <t>Montáž T-kusu  ocel tř..11  630/630x8</t>
  </si>
  <si>
    <t>Trubka ocel tř.11 DN 600 630x8</t>
  </si>
  <si>
    <t>Koleno 90° DN600 ocel tř..11</t>
  </si>
  <si>
    <t>Lešení, podpěry, vzpěry</t>
  </si>
  <si>
    <t>Nátěr potrubí 2x základní antikoroz., 1x vrchní</t>
  </si>
  <si>
    <t>Drobný spotřební a spojovací materiál</t>
  </si>
  <si>
    <t>Zednické zapravení dotčených ploch po montáži potrubí</t>
  </si>
  <si>
    <t>Odvoz sutí a uložení skládku vč. poplatku za skládkovné</t>
  </si>
  <si>
    <t>trubka ČSN 42 5738</t>
  </si>
  <si>
    <t>Dodávky s montáží</t>
  </si>
  <si>
    <t>ČOV202404</t>
  </si>
  <si>
    <t>ČOV Uherský Brod</t>
  </si>
  <si>
    <t>ČOV -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</si>
</sst>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0.0"/>
    <numFmt numFmtId="166" formatCode="#,##0\ &quot;Kč&quot;"/>
    <numFmt numFmtId="167" formatCode="#,##0.0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4" tint="0.79998168889431442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0" fontId="17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18" fillId="3" borderId="62" xfId="1" applyNumberFormat="1" applyFont="1" applyFill="1" applyBorder="1" applyAlignment="1">
      <alignment horizontal="right" wrapText="1"/>
    </xf>
    <xf numFmtId="0" fontId="18" fillId="3" borderId="34" xfId="1" applyFont="1" applyFill="1" applyBorder="1" applyAlignment="1">
      <alignment horizontal="left" wrapText="1"/>
    </xf>
    <xf numFmtId="0" fontId="18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1" fillId="0" borderId="0" xfId="1" applyFont="1" applyAlignment="1"/>
    <xf numFmtId="0" fontId="1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9" fontId="23" fillId="2" borderId="12" xfId="0" applyNumberFormat="1" applyFont="1" applyFill="1" applyBorder="1"/>
    <xf numFmtId="49" fontId="23" fillId="0" borderId="45" xfId="1" applyNumberFormat="1" applyFont="1" applyBorder="1"/>
    <xf numFmtId="3" fontId="3" fillId="4" borderId="26" xfId="0" applyNumberFormat="1" applyFont="1" applyFill="1" applyBorder="1" applyAlignment="1" applyProtection="1">
      <alignment horizontal="right"/>
      <protection locked="0"/>
    </xf>
    <xf numFmtId="165" fontId="3" fillId="4" borderId="10" xfId="0" applyNumberFormat="1" applyFont="1" applyFill="1" applyBorder="1" applyAlignment="1" applyProtection="1">
      <alignment horizontal="right"/>
      <protection locked="0"/>
    </xf>
    <xf numFmtId="4" fontId="16" fillId="4" borderId="59" xfId="1" applyNumberFormat="1" applyFont="1" applyFill="1" applyBorder="1" applyAlignment="1" applyProtection="1">
      <alignment horizontal="right"/>
      <protection locked="0"/>
    </xf>
    <xf numFmtId="0" fontId="3" fillId="4" borderId="0" xfId="0" applyFont="1" applyFill="1" applyProtection="1">
      <protection locked="0"/>
    </xf>
    <xf numFmtId="0" fontId="3" fillId="4" borderId="13" xfId="0" applyFont="1" applyFill="1" applyBorder="1" applyProtection="1">
      <protection locked="0"/>
    </xf>
    <xf numFmtId="0" fontId="3" fillId="4" borderId="36" xfId="0" applyFont="1" applyFill="1" applyBorder="1" applyProtection="1">
      <protection locked="0"/>
    </xf>
    <xf numFmtId="14" fontId="3" fillId="4" borderId="13" xfId="0" applyNumberFormat="1" applyFont="1" applyFill="1" applyBorder="1" applyProtection="1">
      <protection locked="0"/>
    </xf>
    <xf numFmtId="0" fontId="16" fillId="0" borderId="63" xfId="1" applyFont="1" applyBorder="1" applyAlignment="1">
      <alignment vertical="top" wrapText="1"/>
    </xf>
    <xf numFmtId="4" fontId="16" fillId="0" borderId="39" xfId="1" applyNumberFormat="1" applyFont="1" applyBorder="1" applyAlignment="1">
      <alignment horizontal="right"/>
    </xf>
    <xf numFmtId="4" fontId="16" fillId="4" borderId="40" xfId="1" applyNumberFormat="1" applyFont="1" applyFill="1" applyBorder="1" applyAlignment="1" applyProtection="1">
      <alignment horizontal="right"/>
      <protection locked="0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24" fillId="0" borderId="10" xfId="0" applyFont="1" applyBorder="1" applyAlignment="1">
      <alignment horizontal="left"/>
    </xf>
    <xf numFmtId="0" fontId="5" fillId="4" borderId="10" xfId="0" applyFont="1" applyFill="1" applyBorder="1" applyAlignment="1" applyProtection="1">
      <alignment horizontal="left"/>
      <protection locked="0"/>
    </xf>
    <xf numFmtId="0" fontId="5" fillId="4" borderId="10" xfId="0" applyFont="1" applyFill="1" applyBorder="1" applyAlignment="1" applyProtection="1">
      <alignment horizontal="center"/>
      <protection locked="0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7" fontId="3" fillId="0" borderId="15" xfId="0" applyNumberFormat="1" applyFont="1" applyBorder="1" applyAlignment="1">
      <alignment horizontal="right" indent="2"/>
    </xf>
    <xf numFmtId="167" fontId="3" fillId="0" borderId="16" xfId="0" applyNumberFormat="1" applyFont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7" fontId="7" fillId="2" borderId="41" xfId="0" applyNumberFormat="1" applyFont="1" applyFill="1" applyBorder="1" applyAlignment="1">
      <alignment horizontal="right" indent="2"/>
    </xf>
    <xf numFmtId="167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18" fillId="3" borderId="60" xfId="1" applyNumberFormat="1" applyFont="1" applyFill="1" applyBorder="1" applyAlignment="1">
      <alignment horizontal="left" wrapText="1"/>
    </xf>
    <xf numFmtId="49" fontId="19" fillId="0" borderId="61" xfId="0" applyNumberFormat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zoomScale="145" zoomScaleNormal="145" workbookViewId="0">
      <selection activeCell="C11" sqref="C11:E1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">
        <v>123</v>
      </c>
      <c r="D2" s="5"/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/>
      <c r="B5" s="18"/>
      <c r="C5" s="19" t="s">
        <v>124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/>
      <c r="O6" s="23"/>
    </row>
    <row r="7" spans="1:57" ht="12.95" customHeight="1" x14ac:dyDescent="0.2">
      <c r="A7" s="197"/>
      <c r="B7" s="24"/>
      <c r="C7" s="25" t="s">
        <v>109</v>
      </c>
      <c r="D7" s="26"/>
      <c r="E7" s="26"/>
      <c r="F7" s="27" t="s">
        <v>11</v>
      </c>
      <c r="G7" s="22"/>
    </row>
    <row r="8" spans="1:57" x14ac:dyDescent="0.2">
      <c r="A8" s="28" t="s">
        <v>12</v>
      </c>
      <c r="B8" s="13"/>
      <c r="C8" s="210"/>
      <c r="D8" s="210"/>
      <c r="E8" s="211"/>
      <c r="F8" s="29" t="s">
        <v>13</v>
      </c>
      <c r="G8" s="30"/>
      <c r="H8" s="31"/>
      <c r="I8" s="32"/>
    </row>
    <row r="9" spans="1:57" x14ac:dyDescent="0.2">
      <c r="A9" s="28" t="s">
        <v>14</v>
      </c>
      <c r="B9" s="13"/>
      <c r="C9" s="210"/>
      <c r="D9" s="210"/>
      <c r="E9" s="211"/>
      <c r="F9" s="13"/>
      <c r="G9" s="33"/>
      <c r="H9" s="34"/>
    </row>
    <row r="10" spans="1:57" x14ac:dyDescent="0.2">
      <c r="A10" s="28" t="s">
        <v>15</v>
      </c>
      <c r="B10" s="13"/>
      <c r="C10" s="212" t="s">
        <v>89</v>
      </c>
      <c r="D10" s="212"/>
      <c r="E10" s="212"/>
      <c r="F10" s="35"/>
      <c r="G10" s="36"/>
      <c r="H10" s="37"/>
    </row>
    <row r="11" spans="1:57" ht="13.5" customHeight="1" x14ac:dyDescent="0.2">
      <c r="A11" s="28" t="s">
        <v>16</v>
      </c>
      <c r="B11" s="13"/>
      <c r="C11" s="213"/>
      <c r="D11" s="213"/>
      <c r="E11" s="213"/>
      <c r="F11" s="38" t="s">
        <v>17</v>
      </c>
      <c r="G11" s="39"/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10"/>
      <c r="C12" s="214"/>
      <c r="D12" s="214"/>
      <c r="E12" s="214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 t="str">
        <f>Rekapitulace!A14</f>
        <v>Ztížené výrobní podmínky</v>
      </c>
      <c r="E15" s="57"/>
      <c r="F15" s="58"/>
      <c r="G15" s="55">
        <f>Rekapitulace!I14</f>
        <v>0</v>
      </c>
    </row>
    <row r="16" spans="1:57" ht="15.95" customHeight="1" x14ac:dyDescent="0.2">
      <c r="A16" s="53" t="s">
        <v>24</v>
      </c>
      <c r="B16" s="54" t="s">
        <v>25</v>
      </c>
      <c r="C16" s="55">
        <f>PSV</f>
        <v>0</v>
      </c>
      <c r="D16" s="9" t="str">
        <f>Rekapitulace!A15</f>
        <v>Oborová přirážka</v>
      </c>
      <c r="E16" s="59"/>
      <c r="F16" s="60"/>
      <c r="G16" s="55">
        <f>Rekapitulace!I15</f>
        <v>0</v>
      </c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9" t="str">
        <f>Rekapitulace!A16</f>
        <v>Přesun stavebních kapacit</v>
      </c>
      <c r="E17" s="59"/>
      <c r="F17" s="60"/>
      <c r="G17" s="55">
        <f>Rekapitulace!I16</f>
        <v>0</v>
      </c>
    </row>
    <row r="18" spans="1:7" ht="15.95" customHeight="1" x14ac:dyDescent="0.2">
      <c r="A18" s="61" t="s">
        <v>28</v>
      </c>
      <c r="B18" s="62" t="s">
        <v>29</v>
      </c>
      <c r="C18" s="55">
        <f>Dodavka</f>
        <v>0</v>
      </c>
      <c r="D18" s="9" t="str">
        <f>Rekapitulace!A17</f>
        <v>Mimostaveništní doprava</v>
      </c>
      <c r="E18" s="59"/>
      <c r="F18" s="60"/>
      <c r="G18" s="55">
        <f>Rekapitulace!I17</f>
        <v>0</v>
      </c>
    </row>
    <row r="19" spans="1:7" ht="15.95" customHeight="1" x14ac:dyDescent="0.2">
      <c r="A19" s="63" t="s">
        <v>30</v>
      </c>
      <c r="B19" s="54"/>
      <c r="C19" s="55">
        <f>SUM(C15:C18)</f>
        <v>0</v>
      </c>
      <c r="D19" s="9" t="str">
        <f>Rekapitulace!A18</f>
        <v>Zařízení staveniště</v>
      </c>
      <c r="E19" s="59"/>
      <c r="F19" s="60"/>
      <c r="G19" s="55">
        <f>Rekapitulace!I18</f>
        <v>0</v>
      </c>
    </row>
    <row r="20" spans="1:7" ht="15.95" customHeight="1" x14ac:dyDescent="0.2">
      <c r="A20" s="63"/>
      <c r="B20" s="54"/>
      <c r="C20" s="55"/>
      <c r="D20" s="9" t="str">
        <f>Rekapitulace!A19</f>
        <v>Provoz investora</v>
      </c>
      <c r="E20" s="59"/>
      <c r="F20" s="60"/>
      <c r="G20" s="55">
        <f>Rekapitulace!I19</f>
        <v>0</v>
      </c>
    </row>
    <row r="21" spans="1:7" ht="15.95" customHeight="1" x14ac:dyDescent="0.2">
      <c r="A21" s="63" t="s">
        <v>31</v>
      </c>
      <c r="B21" s="54"/>
      <c r="C21" s="55">
        <f>HZS</f>
        <v>0</v>
      </c>
      <c r="D21" s="9" t="str">
        <f>Rekapitulace!A20</f>
        <v>Kompletační činnost (IČD)</v>
      </c>
      <c r="E21" s="59"/>
      <c r="F21" s="60"/>
      <c r="G21" s="55">
        <f>Rekapitulace!I20</f>
        <v>0</v>
      </c>
    </row>
    <row r="22" spans="1:7" ht="15.95" customHeight="1" x14ac:dyDescent="0.2">
      <c r="A22" s="64" t="s">
        <v>32</v>
      </c>
      <c r="B22" s="65"/>
      <c r="C22" s="55">
        <f>C19+C21</f>
        <v>0</v>
      </c>
      <c r="D22" s="9" t="s">
        <v>33</v>
      </c>
      <c r="E22" s="59"/>
      <c r="F22" s="60"/>
      <c r="G22" s="55">
        <f>G23-SUM(G15:G21)</f>
        <v>0</v>
      </c>
    </row>
    <row r="23" spans="1:7" ht="15.95" customHeight="1" thickBot="1" x14ac:dyDescent="0.25">
      <c r="A23" s="215" t="s">
        <v>34</v>
      </c>
      <c r="B23" s="216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 x14ac:dyDescent="0.2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 x14ac:dyDescent="0.2">
      <c r="A25" s="64" t="s">
        <v>39</v>
      </c>
      <c r="B25" s="65"/>
      <c r="C25" s="203"/>
      <c r="D25" s="65" t="s">
        <v>39</v>
      </c>
      <c r="E25" s="202"/>
      <c r="F25" s="76" t="s">
        <v>39</v>
      </c>
      <c r="G25" s="77"/>
    </row>
    <row r="26" spans="1:7" ht="37.5" customHeight="1" x14ac:dyDescent="0.2">
      <c r="A26" s="64" t="s">
        <v>40</v>
      </c>
      <c r="B26" s="78"/>
      <c r="C26" s="205"/>
      <c r="D26" s="65" t="s">
        <v>40</v>
      </c>
      <c r="E26" s="202"/>
      <c r="F26" s="76" t="s">
        <v>40</v>
      </c>
      <c r="G26" s="77"/>
    </row>
    <row r="27" spans="1:7" x14ac:dyDescent="0.2">
      <c r="A27" s="64"/>
      <c r="B27" s="79"/>
      <c r="C27" s="203"/>
      <c r="D27" s="65"/>
      <c r="E27" s="202"/>
      <c r="F27" s="76"/>
      <c r="G27" s="77"/>
    </row>
    <row r="28" spans="1:7" x14ac:dyDescent="0.2">
      <c r="A28" s="64" t="s">
        <v>41</v>
      </c>
      <c r="B28" s="65"/>
      <c r="C28" s="203"/>
      <c r="D28" s="76" t="s">
        <v>42</v>
      </c>
      <c r="E28" s="203"/>
      <c r="F28" s="80" t="s">
        <v>42</v>
      </c>
      <c r="G28" s="77"/>
    </row>
    <row r="29" spans="1:7" ht="69" customHeight="1" x14ac:dyDescent="0.2">
      <c r="A29" s="64"/>
      <c r="B29" s="65"/>
      <c r="C29" s="204"/>
      <c r="D29" s="81"/>
      <c r="E29" s="204"/>
      <c r="F29" s="65"/>
      <c r="G29" s="77"/>
    </row>
    <row r="30" spans="1:7" x14ac:dyDescent="0.2">
      <c r="A30" s="82" t="s">
        <v>43</v>
      </c>
      <c r="B30" s="83"/>
      <c r="C30" s="84">
        <v>21</v>
      </c>
      <c r="D30" s="83" t="s">
        <v>44</v>
      </c>
      <c r="E30" s="85"/>
      <c r="F30" s="217">
        <f>C23-F32</f>
        <v>0</v>
      </c>
      <c r="G30" s="218"/>
    </row>
    <row r="31" spans="1:7" x14ac:dyDescent="0.2">
      <c r="A31" s="82" t="s">
        <v>45</v>
      </c>
      <c r="B31" s="83"/>
      <c r="C31" s="84">
        <f>SazbaDPH1</f>
        <v>21</v>
      </c>
      <c r="D31" s="83" t="s">
        <v>46</v>
      </c>
      <c r="E31" s="85"/>
      <c r="F31" s="217">
        <f>F34-Zaklad5</f>
        <v>0</v>
      </c>
      <c r="G31" s="218"/>
    </row>
    <row r="32" spans="1:7" x14ac:dyDescent="0.2">
      <c r="A32" s="82" t="s">
        <v>43</v>
      </c>
      <c r="B32" s="83"/>
      <c r="C32" s="84">
        <v>0</v>
      </c>
      <c r="D32" s="83" t="s">
        <v>46</v>
      </c>
      <c r="E32" s="85"/>
      <c r="F32" s="219">
        <v>0</v>
      </c>
      <c r="G32" s="220"/>
    </row>
    <row r="33" spans="1:8" x14ac:dyDescent="0.2">
      <c r="A33" s="82" t="s">
        <v>45</v>
      </c>
      <c r="B33" s="86"/>
      <c r="C33" s="87">
        <f>SazbaDPH2</f>
        <v>0</v>
      </c>
      <c r="D33" s="83" t="s">
        <v>46</v>
      </c>
      <c r="E33" s="60"/>
      <c r="F33" s="219">
        <f>ROUND(PRODUCT(F32,C33/100),0)</f>
        <v>0</v>
      </c>
      <c r="G33" s="220"/>
    </row>
    <row r="34" spans="1:8" s="91" customFormat="1" ht="19.5" customHeight="1" thickBot="1" x14ac:dyDescent="0.3">
      <c r="A34" s="88" t="s">
        <v>47</v>
      </c>
      <c r="B34" s="89"/>
      <c r="C34" s="89"/>
      <c r="D34" s="89"/>
      <c r="E34" s="90"/>
      <c r="F34" s="221">
        <f>Zaklad5*1.21</f>
        <v>0</v>
      </c>
      <c r="G34" s="222"/>
    </row>
    <row r="36" spans="1:8" x14ac:dyDescent="0.2">
      <c r="A36" s="92" t="s">
        <v>48</v>
      </c>
      <c r="B36" s="92"/>
      <c r="C36" s="92"/>
      <c r="D36" s="92"/>
      <c r="E36" s="92"/>
      <c r="F36" s="92"/>
      <c r="G36" s="92"/>
      <c r="H36" t="s">
        <v>6</v>
      </c>
    </row>
    <row r="37" spans="1:8" ht="14.25" customHeight="1" x14ac:dyDescent="0.2">
      <c r="A37" s="92"/>
      <c r="B37" s="209"/>
      <c r="C37" s="209"/>
      <c r="D37" s="209"/>
      <c r="E37" s="209"/>
      <c r="F37" s="209"/>
      <c r="G37" s="209"/>
      <c r="H37" t="s">
        <v>6</v>
      </c>
    </row>
    <row r="38" spans="1:8" ht="12.75" customHeight="1" x14ac:dyDescent="0.2">
      <c r="A38" s="93"/>
      <c r="B38" s="209"/>
      <c r="C38" s="209"/>
      <c r="D38" s="209"/>
      <c r="E38" s="209"/>
      <c r="F38" s="209"/>
      <c r="G38" s="209"/>
      <c r="H38" t="s">
        <v>6</v>
      </c>
    </row>
    <row r="39" spans="1:8" x14ac:dyDescent="0.2">
      <c r="A39" s="93"/>
      <c r="B39" s="209"/>
      <c r="C39" s="209"/>
      <c r="D39" s="209"/>
      <c r="E39" s="209"/>
      <c r="F39" s="209"/>
      <c r="G39" s="209"/>
      <c r="H39" t="s">
        <v>6</v>
      </c>
    </row>
    <row r="40" spans="1:8" x14ac:dyDescent="0.2">
      <c r="A40" s="93"/>
      <c r="B40" s="209"/>
      <c r="C40" s="209"/>
      <c r="D40" s="209"/>
      <c r="E40" s="209"/>
      <c r="F40" s="209"/>
      <c r="G40" s="209"/>
      <c r="H40" t="s">
        <v>6</v>
      </c>
    </row>
    <row r="41" spans="1:8" x14ac:dyDescent="0.2">
      <c r="A41" s="93"/>
      <c r="B41" s="209"/>
      <c r="C41" s="209"/>
      <c r="D41" s="209"/>
      <c r="E41" s="209"/>
      <c r="F41" s="209"/>
      <c r="G41" s="209"/>
      <c r="H41" t="s">
        <v>6</v>
      </c>
    </row>
    <row r="42" spans="1:8" x14ac:dyDescent="0.2">
      <c r="A42" s="93"/>
      <c r="B42" s="209"/>
      <c r="C42" s="209"/>
      <c r="D42" s="209"/>
      <c r="E42" s="209"/>
      <c r="F42" s="209"/>
      <c r="G42" s="209"/>
      <c r="H42" t="s">
        <v>6</v>
      </c>
    </row>
    <row r="43" spans="1:8" x14ac:dyDescent="0.2">
      <c r="A43" s="93"/>
      <c r="B43" s="209"/>
      <c r="C43" s="209"/>
      <c r="D43" s="209"/>
      <c r="E43" s="209"/>
      <c r="F43" s="209"/>
      <c r="G43" s="209"/>
      <c r="H43" t="s">
        <v>6</v>
      </c>
    </row>
    <row r="44" spans="1:8" x14ac:dyDescent="0.2">
      <c r="A44" s="93"/>
      <c r="B44" s="209"/>
      <c r="C44" s="209"/>
      <c r="D44" s="209"/>
      <c r="E44" s="209"/>
      <c r="F44" s="209"/>
      <c r="G44" s="209"/>
      <c r="H44" t="s">
        <v>6</v>
      </c>
    </row>
    <row r="45" spans="1:8" ht="0.75" customHeight="1" x14ac:dyDescent="0.2">
      <c r="A45" s="93"/>
      <c r="B45" s="209"/>
      <c r="C45" s="209"/>
      <c r="D45" s="209"/>
      <c r="E45" s="209"/>
      <c r="F45" s="209"/>
      <c r="G45" s="209"/>
      <c r="H45" t="s">
        <v>6</v>
      </c>
    </row>
    <row r="46" spans="1:8" x14ac:dyDescent="0.2">
      <c r="B46" s="223"/>
      <c r="C46" s="223"/>
      <c r="D46" s="223"/>
      <c r="E46" s="223"/>
      <c r="F46" s="223"/>
      <c r="G46" s="223"/>
    </row>
    <row r="47" spans="1:8" x14ac:dyDescent="0.2">
      <c r="B47" s="223"/>
      <c r="C47" s="223"/>
      <c r="D47" s="223"/>
      <c r="E47" s="223"/>
      <c r="F47" s="223"/>
      <c r="G47" s="223"/>
    </row>
    <row r="48" spans="1:8" x14ac:dyDescent="0.2">
      <c r="B48" s="223"/>
      <c r="C48" s="223"/>
      <c r="D48" s="223"/>
      <c r="E48" s="223"/>
      <c r="F48" s="223"/>
      <c r="G48" s="223"/>
    </row>
    <row r="49" spans="2:7" x14ac:dyDescent="0.2">
      <c r="B49" s="223"/>
      <c r="C49" s="223"/>
      <c r="D49" s="223"/>
      <c r="E49" s="223"/>
      <c r="F49" s="223"/>
      <c r="G49" s="223"/>
    </row>
    <row r="50" spans="2:7" x14ac:dyDescent="0.2">
      <c r="B50" s="223"/>
      <c r="C50" s="223"/>
      <c r="D50" s="223"/>
      <c r="E50" s="223"/>
      <c r="F50" s="223"/>
      <c r="G50" s="223"/>
    </row>
    <row r="51" spans="2:7" x14ac:dyDescent="0.2">
      <c r="B51" s="223"/>
      <c r="C51" s="223"/>
      <c r="D51" s="223"/>
      <c r="E51" s="223"/>
      <c r="F51" s="223"/>
      <c r="G51" s="223"/>
    </row>
    <row r="52" spans="2:7" x14ac:dyDescent="0.2">
      <c r="B52" s="223"/>
      <c r="C52" s="223"/>
      <c r="D52" s="223"/>
      <c r="E52" s="223"/>
      <c r="F52" s="223"/>
      <c r="G52" s="223"/>
    </row>
    <row r="53" spans="2:7" x14ac:dyDescent="0.2">
      <c r="B53" s="223"/>
      <c r="C53" s="223"/>
      <c r="D53" s="223"/>
      <c r="E53" s="223"/>
      <c r="F53" s="223"/>
      <c r="G53" s="223"/>
    </row>
    <row r="54" spans="2:7" x14ac:dyDescent="0.2">
      <c r="B54" s="223"/>
      <c r="C54" s="223"/>
      <c r="D54" s="223"/>
      <c r="E54" s="223"/>
      <c r="F54" s="223"/>
      <c r="G54" s="223"/>
    </row>
    <row r="55" spans="2:7" x14ac:dyDescent="0.2">
      <c r="B55" s="223"/>
      <c r="C55" s="223"/>
      <c r="D55" s="223"/>
      <c r="E55" s="223"/>
      <c r="F55" s="223"/>
      <c r="G55" s="223"/>
    </row>
  </sheetData>
  <sheetProtection algorithmName="SHA-512" hashValue="0RS1n1mDjFTZRnaexzCX8oGmWd9Se+Ehcq7d4oUTolKlHX31R2TQdAOvnSCDQVtLCeSa5b/1VA3Hg3+yg1eqvg==" saltValue="TSk+WqET4QyFHZw4JQNPyQ==" spinCount="100000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73"/>
  <sheetViews>
    <sheetView workbookViewId="0">
      <selection activeCell="G2" sqref="G2:I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256" ht="13.5" thickTop="1" x14ac:dyDescent="0.2">
      <c r="A1" s="224" t="s">
        <v>49</v>
      </c>
      <c r="B1" s="225"/>
      <c r="C1" s="198" t="str">
        <f>CONCATENATE(cislostavby," ",nazevstavby)</f>
        <v xml:space="preserve"> Potrubí vratného kalu</v>
      </c>
      <c r="D1" s="94"/>
      <c r="E1" s="95"/>
      <c r="F1" s="94"/>
      <c r="G1" s="96" t="s">
        <v>50</v>
      </c>
      <c r="H1" s="97" t="s">
        <v>122</v>
      </c>
      <c r="I1" s="98"/>
    </row>
    <row r="2" spans="1:256" ht="13.5" thickBot="1" x14ac:dyDescent="0.25">
      <c r="A2" s="226" t="s">
        <v>51</v>
      </c>
      <c r="B2" s="227"/>
      <c r="C2" s="99" t="str">
        <f>CONCATENATE(cisloobjektu," ",nazevobjektu)</f>
        <v xml:space="preserve"> ČOV - AN</v>
      </c>
      <c r="D2" s="100"/>
      <c r="E2" s="101"/>
      <c r="F2" s="100"/>
      <c r="G2" s="228" t="s">
        <v>121</v>
      </c>
      <c r="H2" s="229"/>
      <c r="I2" s="230"/>
    </row>
    <row r="3" spans="1:256" ht="13.5" thickTop="1" x14ac:dyDescent="0.2">
      <c r="A3" s="75"/>
      <c r="B3" s="75"/>
      <c r="C3" s="75"/>
      <c r="D3" s="75"/>
      <c r="E3" s="75"/>
      <c r="F3" s="65"/>
      <c r="G3" s="75"/>
      <c r="H3" s="75"/>
      <c r="I3" s="75"/>
    </row>
    <row r="4" spans="1:256" ht="19.5" customHeight="1" x14ac:dyDescent="0.25">
      <c r="A4" s="102" t="s">
        <v>52</v>
      </c>
      <c r="B4" s="103"/>
      <c r="C4" s="103"/>
      <c r="D4" s="103"/>
      <c r="E4" s="104"/>
      <c r="F4" s="103"/>
      <c r="G4" s="103"/>
      <c r="H4" s="103"/>
      <c r="I4" s="103"/>
    </row>
    <row r="5" spans="1:256" ht="13.5" thickBot="1" x14ac:dyDescent="0.25">
      <c r="A5" s="75"/>
      <c r="B5" s="75"/>
      <c r="C5" s="75"/>
      <c r="D5" s="75"/>
      <c r="E5" s="75"/>
      <c r="F5" s="75"/>
      <c r="G5" s="75"/>
      <c r="H5" s="75"/>
      <c r="I5" s="75"/>
    </row>
    <row r="6" spans="1:256" s="34" customFormat="1" ht="13.5" thickBot="1" x14ac:dyDescent="0.25">
      <c r="A6" s="105"/>
      <c r="B6" s="106" t="s">
        <v>53</v>
      </c>
      <c r="C6" s="106"/>
      <c r="D6" s="107"/>
      <c r="E6" s="108" t="s">
        <v>54</v>
      </c>
      <c r="F6" s="109" t="s">
        <v>55</v>
      </c>
      <c r="G6" s="109" t="s">
        <v>56</v>
      </c>
      <c r="H6" s="109" t="s">
        <v>57</v>
      </c>
      <c r="I6" s="110" t="s">
        <v>31</v>
      </c>
    </row>
    <row r="7" spans="1:256" s="34" customFormat="1" x14ac:dyDescent="0.2">
      <c r="A7" s="193" t="str">
        <f>Položky!B7</f>
        <v>1</v>
      </c>
      <c r="B7" s="111" t="str">
        <f>Položky!C7</f>
        <v>Dodávka potrubí</v>
      </c>
      <c r="C7" s="65"/>
      <c r="D7" s="112"/>
      <c r="E7" s="194">
        <f>Položky!G40</f>
        <v>0</v>
      </c>
      <c r="F7" s="195">
        <f>Položky!BB40</f>
        <v>0</v>
      </c>
      <c r="G7" s="195">
        <f>Položky!BC40</f>
        <v>0</v>
      </c>
      <c r="H7" s="195">
        <f>Položky!BD40</f>
        <v>0</v>
      </c>
      <c r="I7" s="196">
        <f>Položky!BE40</f>
        <v>0</v>
      </c>
    </row>
    <row r="8" spans="1:256" s="34" customFormat="1" ht="13.5" thickBot="1" x14ac:dyDescent="0.25">
      <c r="A8" s="193" t="str">
        <f>Položky!B41</f>
        <v>2</v>
      </c>
      <c r="B8" s="111" t="str">
        <f>Položky!C41</f>
        <v>Přípravné a dokončující práce - dodávka a montáž</v>
      </c>
      <c r="C8" s="65"/>
      <c r="D8" s="112"/>
      <c r="E8" s="194">
        <f>Položky!G51</f>
        <v>0</v>
      </c>
      <c r="F8" s="195">
        <f>Položky!BB51</f>
        <v>0</v>
      </c>
      <c r="G8" s="195">
        <f>Položky!BC51</f>
        <v>0</v>
      </c>
      <c r="H8" s="195">
        <f>Položky!BD51</f>
        <v>0</v>
      </c>
      <c r="I8" s="196">
        <f>Položky!BE51</f>
        <v>0</v>
      </c>
    </row>
    <row r="9" spans="1:256" ht="13.5" thickBot="1" x14ac:dyDescent="0.25">
      <c r="A9" s="113"/>
      <c r="B9" s="114" t="s">
        <v>58</v>
      </c>
      <c r="C9" s="114"/>
      <c r="D9" s="115"/>
      <c r="E9" s="116">
        <f>SUM(E7:E8)</f>
        <v>0</v>
      </c>
      <c r="F9" s="117">
        <f>SUM(F7:F8)</f>
        <v>0</v>
      </c>
      <c r="G9" s="117">
        <f>SUM(G7:G8)</f>
        <v>0</v>
      </c>
      <c r="H9" s="117">
        <f>SUM(H7:H8)</f>
        <v>0</v>
      </c>
      <c r="I9" s="118">
        <f>SUM(I7:I8)</f>
        <v>0</v>
      </c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  <c r="CB9" s="119"/>
      <c r="CC9" s="119"/>
      <c r="CD9" s="119"/>
      <c r="CE9" s="119"/>
      <c r="CF9" s="119"/>
      <c r="CG9" s="119"/>
      <c r="CH9" s="119"/>
      <c r="CI9" s="119"/>
      <c r="CJ9" s="119"/>
      <c r="CK9" s="119"/>
      <c r="CL9" s="119"/>
      <c r="CM9" s="119"/>
      <c r="CN9" s="119"/>
      <c r="CO9" s="119"/>
      <c r="CP9" s="119"/>
      <c r="CQ9" s="119"/>
      <c r="CR9" s="119"/>
      <c r="CS9" s="119"/>
      <c r="CT9" s="119"/>
      <c r="CU9" s="119"/>
      <c r="CV9" s="119"/>
      <c r="CW9" s="119"/>
      <c r="CX9" s="119"/>
      <c r="CY9" s="119"/>
      <c r="CZ9" s="119"/>
      <c r="DA9" s="119"/>
      <c r="DB9" s="119"/>
      <c r="DC9" s="119"/>
      <c r="DD9" s="119"/>
      <c r="DE9" s="119"/>
      <c r="DF9" s="119"/>
      <c r="DG9" s="119"/>
      <c r="DH9" s="119"/>
      <c r="DI9" s="119"/>
      <c r="DJ9" s="119"/>
      <c r="DK9" s="119"/>
      <c r="DL9" s="119"/>
      <c r="DM9" s="119"/>
      <c r="DN9" s="119"/>
      <c r="DO9" s="119"/>
      <c r="DP9" s="119"/>
      <c r="DQ9" s="119"/>
      <c r="DR9" s="119"/>
      <c r="DS9" s="119"/>
      <c r="DT9" s="119"/>
      <c r="DU9" s="119"/>
      <c r="DV9" s="119"/>
      <c r="DW9" s="119"/>
      <c r="DX9" s="119"/>
      <c r="DY9" s="119"/>
      <c r="DZ9" s="119"/>
      <c r="EA9" s="119"/>
      <c r="EB9" s="119"/>
      <c r="EC9" s="119"/>
      <c r="ED9" s="119"/>
      <c r="EE9" s="119"/>
      <c r="EF9" s="119"/>
      <c r="EG9" s="119"/>
      <c r="EH9" s="119"/>
      <c r="EI9" s="119"/>
      <c r="EJ9" s="119"/>
      <c r="EK9" s="119"/>
      <c r="EL9" s="119"/>
      <c r="EM9" s="119"/>
      <c r="EN9" s="119"/>
      <c r="EO9" s="119"/>
      <c r="EP9" s="119"/>
      <c r="EQ9" s="119"/>
      <c r="ER9" s="119"/>
      <c r="ES9" s="119"/>
      <c r="ET9" s="119"/>
      <c r="EU9" s="119"/>
      <c r="EV9" s="119"/>
      <c r="EW9" s="119"/>
      <c r="EX9" s="119"/>
      <c r="EY9" s="119"/>
      <c r="EZ9" s="119"/>
      <c r="FA9" s="119"/>
      <c r="FB9" s="119"/>
      <c r="FC9" s="119"/>
      <c r="FD9" s="119"/>
      <c r="FE9" s="119"/>
      <c r="FF9" s="119"/>
      <c r="FG9" s="119"/>
      <c r="FH9" s="119"/>
      <c r="FI9" s="119"/>
      <c r="FJ9" s="119"/>
      <c r="FK9" s="119"/>
      <c r="FL9" s="119"/>
      <c r="FM9" s="119"/>
      <c r="FN9" s="119"/>
      <c r="FO9" s="119"/>
      <c r="FP9" s="119"/>
      <c r="FQ9" s="119"/>
      <c r="FR9" s="119"/>
      <c r="FS9" s="119"/>
      <c r="FT9" s="119"/>
      <c r="FU9" s="119"/>
      <c r="FV9" s="119"/>
      <c r="FW9" s="119"/>
      <c r="FX9" s="119"/>
      <c r="FY9" s="119"/>
      <c r="FZ9" s="119"/>
      <c r="GA9" s="119"/>
      <c r="GB9" s="119"/>
      <c r="GC9" s="119"/>
      <c r="GD9" s="119"/>
      <c r="GE9" s="119"/>
      <c r="GF9" s="119"/>
      <c r="GG9" s="119"/>
      <c r="GH9" s="119"/>
      <c r="GI9" s="119"/>
      <c r="GJ9" s="119"/>
      <c r="GK9" s="119"/>
      <c r="GL9" s="119"/>
      <c r="GM9" s="119"/>
      <c r="GN9" s="119"/>
      <c r="GO9" s="119"/>
      <c r="GP9" s="119"/>
      <c r="GQ9" s="119"/>
      <c r="GR9" s="119"/>
      <c r="GS9" s="119"/>
      <c r="GT9" s="119"/>
      <c r="GU9" s="119"/>
      <c r="GV9" s="119"/>
      <c r="GW9" s="119"/>
      <c r="GX9" s="119"/>
      <c r="GY9" s="119"/>
      <c r="GZ9" s="119"/>
      <c r="HA9" s="119"/>
      <c r="HB9" s="119"/>
      <c r="HC9" s="119"/>
      <c r="HD9" s="119"/>
      <c r="HE9" s="119"/>
      <c r="HF9" s="119"/>
      <c r="HG9" s="119"/>
      <c r="HH9" s="119"/>
      <c r="HI9" s="119"/>
      <c r="HJ9" s="119"/>
      <c r="HK9" s="119"/>
      <c r="HL9" s="119"/>
      <c r="HM9" s="119"/>
      <c r="HN9" s="119"/>
      <c r="HO9" s="119"/>
      <c r="HP9" s="119"/>
      <c r="HQ9" s="119"/>
      <c r="HR9" s="119"/>
      <c r="HS9" s="119"/>
      <c r="HT9" s="119"/>
      <c r="HU9" s="119"/>
      <c r="HV9" s="119"/>
      <c r="HW9" s="119"/>
      <c r="HX9" s="119"/>
      <c r="HY9" s="119"/>
      <c r="HZ9" s="119"/>
      <c r="IA9" s="119"/>
      <c r="IB9" s="119"/>
      <c r="IC9" s="119"/>
      <c r="ID9" s="119"/>
      <c r="IE9" s="119"/>
      <c r="IF9" s="119"/>
      <c r="IG9" s="119"/>
      <c r="IH9" s="119"/>
      <c r="II9" s="119"/>
      <c r="IJ9" s="119"/>
      <c r="IK9" s="119"/>
      <c r="IL9" s="119"/>
      <c r="IM9" s="119"/>
      <c r="IN9" s="119"/>
      <c r="IO9" s="119"/>
      <c r="IP9" s="119"/>
      <c r="IQ9" s="119"/>
      <c r="IR9" s="119"/>
      <c r="IS9" s="119"/>
      <c r="IT9" s="119"/>
      <c r="IU9" s="119"/>
      <c r="IV9" s="119"/>
    </row>
    <row r="10" spans="1:256" x14ac:dyDescent="0.2">
      <c r="A10" s="65"/>
      <c r="B10" s="65"/>
      <c r="C10" s="65"/>
      <c r="D10" s="65"/>
      <c r="E10" s="65"/>
      <c r="F10" s="65"/>
      <c r="G10" s="65"/>
      <c r="H10" s="65"/>
      <c r="I10" s="65"/>
    </row>
    <row r="11" spans="1:256" ht="18" x14ac:dyDescent="0.25">
      <c r="A11" s="103" t="s">
        <v>59</v>
      </c>
      <c r="B11" s="103"/>
      <c r="C11" s="103"/>
      <c r="D11" s="103"/>
      <c r="E11" s="103"/>
      <c r="F11" s="103"/>
      <c r="G11" s="120"/>
      <c r="H11" s="103"/>
      <c r="I11" s="103"/>
      <c r="BA11" s="40"/>
      <c r="BB11" s="40"/>
      <c r="BC11" s="40"/>
      <c r="BD11" s="40"/>
      <c r="BE11" s="40"/>
    </row>
    <row r="12" spans="1:256" ht="13.5" thickBot="1" x14ac:dyDescent="0.25">
      <c r="A12" s="75"/>
      <c r="B12" s="75"/>
      <c r="C12" s="75"/>
      <c r="D12" s="75"/>
      <c r="E12" s="75"/>
      <c r="F12" s="75"/>
      <c r="G12" s="75"/>
      <c r="H12" s="75"/>
      <c r="I12" s="75"/>
    </row>
    <row r="13" spans="1:256" x14ac:dyDescent="0.2">
      <c r="A13" s="70" t="s">
        <v>60</v>
      </c>
      <c r="B13" s="71"/>
      <c r="C13" s="71"/>
      <c r="D13" s="121"/>
      <c r="E13" s="122" t="s">
        <v>61</v>
      </c>
      <c r="F13" s="123" t="s">
        <v>62</v>
      </c>
      <c r="G13" s="124" t="s">
        <v>63</v>
      </c>
      <c r="H13" s="125"/>
      <c r="I13" s="126" t="s">
        <v>61</v>
      </c>
    </row>
    <row r="14" spans="1:256" x14ac:dyDescent="0.2">
      <c r="A14" s="63" t="s">
        <v>81</v>
      </c>
      <c r="B14" s="54"/>
      <c r="C14" s="54"/>
      <c r="D14" s="127"/>
      <c r="E14" s="199">
        <v>0</v>
      </c>
      <c r="F14" s="200">
        <v>0</v>
      </c>
      <c r="G14" s="128">
        <f t="shared" ref="G14:G21" si="0">CHOOSE(BA14+1,HSV+PSV,HSV+PSV+Mont,HSV+PSV+Dodavka+Mont,HSV,PSV,Mont,Dodavka,Mont+Dodavka,0)</f>
        <v>0</v>
      </c>
      <c r="H14" s="129"/>
      <c r="I14" s="130">
        <f t="shared" ref="I14:I21" si="1">E14+F14*G14/100</f>
        <v>0</v>
      </c>
      <c r="BA14">
        <v>0</v>
      </c>
    </row>
    <row r="15" spans="1:256" x14ac:dyDescent="0.2">
      <c r="A15" s="63" t="s">
        <v>82</v>
      </c>
      <c r="B15" s="54"/>
      <c r="C15" s="54"/>
      <c r="D15" s="127"/>
      <c r="E15" s="199">
        <v>0</v>
      </c>
      <c r="F15" s="200">
        <v>0</v>
      </c>
      <c r="G15" s="128">
        <f t="shared" si="0"/>
        <v>0</v>
      </c>
      <c r="H15" s="129"/>
      <c r="I15" s="130">
        <f t="shared" si="1"/>
        <v>0</v>
      </c>
      <c r="BA15">
        <v>0</v>
      </c>
    </row>
    <row r="16" spans="1:256" x14ac:dyDescent="0.2">
      <c r="A16" s="63" t="s">
        <v>83</v>
      </c>
      <c r="B16" s="54"/>
      <c r="C16" s="54"/>
      <c r="D16" s="127"/>
      <c r="E16" s="199">
        <v>0</v>
      </c>
      <c r="F16" s="200">
        <v>0</v>
      </c>
      <c r="G16" s="128">
        <f t="shared" si="0"/>
        <v>0</v>
      </c>
      <c r="H16" s="129"/>
      <c r="I16" s="130">
        <f t="shared" si="1"/>
        <v>0</v>
      </c>
      <c r="BA16">
        <v>0</v>
      </c>
    </row>
    <row r="17" spans="1:53" x14ac:dyDescent="0.2">
      <c r="A17" s="63" t="s">
        <v>84</v>
      </c>
      <c r="B17" s="54"/>
      <c r="C17" s="54"/>
      <c r="D17" s="127"/>
      <c r="E17" s="199">
        <v>0</v>
      </c>
      <c r="F17" s="200">
        <v>0</v>
      </c>
      <c r="G17" s="128">
        <f t="shared" si="0"/>
        <v>0</v>
      </c>
      <c r="H17" s="129"/>
      <c r="I17" s="130">
        <f t="shared" si="1"/>
        <v>0</v>
      </c>
      <c r="BA17">
        <v>0</v>
      </c>
    </row>
    <row r="18" spans="1:53" x14ac:dyDescent="0.2">
      <c r="A18" s="63" t="s">
        <v>85</v>
      </c>
      <c r="B18" s="54"/>
      <c r="C18" s="54"/>
      <c r="D18" s="127"/>
      <c r="E18" s="199">
        <v>0</v>
      </c>
      <c r="F18" s="200">
        <v>0</v>
      </c>
      <c r="G18" s="128">
        <f t="shared" si="0"/>
        <v>0</v>
      </c>
      <c r="H18" s="129"/>
      <c r="I18" s="130">
        <f t="shared" si="1"/>
        <v>0</v>
      </c>
      <c r="BA18">
        <v>1</v>
      </c>
    </row>
    <row r="19" spans="1:53" x14ac:dyDescent="0.2">
      <c r="A19" s="63" t="s">
        <v>86</v>
      </c>
      <c r="B19" s="54"/>
      <c r="C19" s="54"/>
      <c r="D19" s="127"/>
      <c r="E19" s="199">
        <v>0</v>
      </c>
      <c r="F19" s="200">
        <v>0</v>
      </c>
      <c r="G19" s="128">
        <f t="shared" si="0"/>
        <v>0</v>
      </c>
      <c r="H19" s="129"/>
      <c r="I19" s="130">
        <f t="shared" si="1"/>
        <v>0</v>
      </c>
      <c r="BA19">
        <v>1</v>
      </c>
    </row>
    <row r="20" spans="1:53" x14ac:dyDescent="0.2">
      <c r="A20" s="63" t="s">
        <v>87</v>
      </c>
      <c r="B20" s="54"/>
      <c r="C20" s="54"/>
      <c r="D20" s="127"/>
      <c r="E20" s="199">
        <v>0</v>
      </c>
      <c r="F20" s="200">
        <v>0</v>
      </c>
      <c r="G20" s="128">
        <f t="shared" si="0"/>
        <v>0</v>
      </c>
      <c r="H20" s="129"/>
      <c r="I20" s="130">
        <f t="shared" si="1"/>
        <v>0</v>
      </c>
      <c r="BA20">
        <v>2</v>
      </c>
    </row>
    <row r="21" spans="1:53" x14ac:dyDescent="0.2">
      <c r="A21" s="63" t="s">
        <v>88</v>
      </c>
      <c r="B21" s="54"/>
      <c r="C21" s="54"/>
      <c r="D21" s="127"/>
      <c r="E21" s="199">
        <v>0</v>
      </c>
      <c r="F21" s="200">
        <v>0</v>
      </c>
      <c r="G21" s="128">
        <f t="shared" si="0"/>
        <v>0</v>
      </c>
      <c r="H21" s="129"/>
      <c r="I21" s="130">
        <f t="shared" si="1"/>
        <v>0</v>
      </c>
      <c r="BA21">
        <v>2</v>
      </c>
    </row>
    <row r="22" spans="1:53" ht="13.5" thickBot="1" x14ac:dyDescent="0.25">
      <c r="A22" s="131"/>
      <c r="B22" s="132" t="s">
        <v>64</v>
      </c>
      <c r="C22" s="133"/>
      <c r="D22" s="134"/>
      <c r="E22" s="135"/>
      <c r="F22" s="136"/>
      <c r="G22" s="136"/>
      <c r="H22" s="231">
        <f>SUM(I14:I21)</f>
        <v>0</v>
      </c>
      <c r="I22" s="232"/>
    </row>
    <row r="24" spans="1:53" x14ac:dyDescent="0.2">
      <c r="B24" s="119"/>
      <c r="F24" s="137"/>
      <c r="G24" s="138"/>
      <c r="H24" s="138"/>
      <c r="I24" s="139"/>
    </row>
    <row r="25" spans="1:53" x14ac:dyDescent="0.2">
      <c r="F25" s="137"/>
      <c r="G25" s="138"/>
      <c r="H25" s="138"/>
      <c r="I25" s="139"/>
    </row>
    <row r="26" spans="1:53" x14ac:dyDescent="0.2">
      <c r="F26" s="137"/>
      <c r="G26" s="138"/>
      <c r="H26" s="138"/>
      <c r="I26" s="139"/>
    </row>
    <row r="27" spans="1:53" x14ac:dyDescent="0.2">
      <c r="F27" s="137"/>
      <c r="G27" s="138"/>
      <c r="H27" s="138"/>
      <c r="I27" s="139"/>
    </row>
    <row r="28" spans="1:53" x14ac:dyDescent="0.2">
      <c r="F28" s="137"/>
      <c r="G28" s="138"/>
      <c r="H28" s="138"/>
      <c r="I28" s="139"/>
    </row>
    <row r="29" spans="1:53" x14ac:dyDescent="0.2">
      <c r="F29" s="137"/>
      <c r="G29" s="138"/>
      <c r="H29" s="138"/>
      <c r="I29" s="139"/>
    </row>
    <row r="30" spans="1:53" x14ac:dyDescent="0.2">
      <c r="F30" s="137"/>
      <c r="G30" s="138"/>
      <c r="H30" s="138"/>
      <c r="I30" s="139"/>
    </row>
    <row r="31" spans="1:53" x14ac:dyDescent="0.2">
      <c r="F31" s="137"/>
      <c r="G31" s="138"/>
      <c r="H31" s="138"/>
      <c r="I31" s="139"/>
    </row>
    <row r="32" spans="1:53" x14ac:dyDescent="0.2">
      <c r="F32" s="137"/>
      <c r="G32" s="138"/>
      <c r="H32" s="138"/>
      <c r="I32" s="139"/>
    </row>
    <row r="33" spans="6:9" x14ac:dyDescent="0.2">
      <c r="F33" s="137"/>
      <c r="G33" s="138"/>
      <c r="H33" s="138"/>
      <c r="I33" s="139"/>
    </row>
    <row r="34" spans="6:9" x14ac:dyDescent="0.2">
      <c r="F34" s="137"/>
      <c r="G34" s="138"/>
      <c r="H34" s="138"/>
      <c r="I34" s="139"/>
    </row>
    <row r="35" spans="6:9" x14ac:dyDescent="0.2">
      <c r="F35" s="137"/>
      <c r="G35" s="138"/>
      <c r="H35" s="138"/>
      <c r="I35" s="139"/>
    </row>
    <row r="36" spans="6:9" x14ac:dyDescent="0.2">
      <c r="F36" s="137"/>
      <c r="G36" s="138"/>
      <c r="H36" s="138"/>
      <c r="I36" s="139"/>
    </row>
    <row r="37" spans="6:9" x14ac:dyDescent="0.2">
      <c r="F37" s="137"/>
      <c r="G37" s="138"/>
      <c r="H37" s="138"/>
      <c r="I37" s="139"/>
    </row>
    <row r="38" spans="6:9" x14ac:dyDescent="0.2">
      <c r="F38" s="137"/>
      <c r="G38" s="138"/>
      <c r="H38" s="138"/>
      <c r="I38" s="139"/>
    </row>
    <row r="39" spans="6:9" x14ac:dyDescent="0.2">
      <c r="F39" s="137"/>
      <c r="G39" s="138"/>
      <c r="H39" s="138"/>
      <c r="I39" s="139"/>
    </row>
    <row r="40" spans="6:9" x14ac:dyDescent="0.2">
      <c r="F40" s="137"/>
      <c r="G40" s="138"/>
      <c r="H40" s="138"/>
      <c r="I40" s="139"/>
    </row>
    <row r="41" spans="6:9" x14ac:dyDescent="0.2">
      <c r="F41" s="137"/>
      <c r="G41" s="138"/>
      <c r="H41" s="138"/>
      <c r="I41" s="139"/>
    </row>
    <row r="42" spans="6:9" x14ac:dyDescent="0.2">
      <c r="F42" s="137"/>
      <c r="G42" s="138"/>
      <c r="H42" s="138"/>
      <c r="I42" s="139"/>
    </row>
    <row r="43" spans="6:9" x14ac:dyDescent="0.2">
      <c r="F43" s="137"/>
      <c r="G43" s="138"/>
      <c r="H43" s="138"/>
      <c r="I43" s="139"/>
    </row>
    <row r="44" spans="6:9" x14ac:dyDescent="0.2">
      <c r="F44" s="137"/>
      <c r="G44" s="138"/>
      <c r="H44" s="138"/>
      <c r="I44" s="139"/>
    </row>
    <row r="45" spans="6:9" x14ac:dyDescent="0.2">
      <c r="F45" s="137"/>
      <c r="G45" s="138"/>
      <c r="H45" s="138"/>
      <c r="I45" s="139"/>
    </row>
    <row r="46" spans="6:9" x14ac:dyDescent="0.2">
      <c r="F46" s="137"/>
      <c r="G46" s="138"/>
      <c r="H46" s="138"/>
      <c r="I46" s="139"/>
    </row>
    <row r="47" spans="6:9" x14ac:dyDescent="0.2">
      <c r="F47" s="137"/>
      <c r="G47" s="138"/>
      <c r="H47" s="138"/>
      <c r="I47" s="139"/>
    </row>
    <row r="48" spans="6:9" x14ac:dyDescent="0.2">
      <c r="F48" s="137"/>
      <c r="G48" s="138"/>
      <c r="H48" s="138"/>
      <c r="I48" s="139"/>
    </row>
    <row r="49" spans="6:9" x14ac:dyDescent="0.2">
      <c r="F49" s="137"/>
      <c r="G49" s="138"/>
      <c r="H49" s="138"/>
      <c r="I49" s="139"/>
    </row>
    <row r="50" spans="6:9" x14ac:dyDescent="0.2">
      <c r="F50" s="137"/>
      <c r="G50" s="138"/>
      <c r="H50" s="138"/>
      <c r="I50" s="139"/>
    </row>
    <row r="51" spans="6:9" x14ac:dyDescent="0.2">
      <c r="F51" s="137"/>
      <c r="G51" s="138"/>
      <c r="H51" s="138"/>
      <c r="I51" s="139"/>
    </row>
    <row r="52" spans="6:9" x14ac:dyDescent="0.2">
      <c r="F52" s="137"/>
      <c r="G52" s="138"/>
      <c r="H52" s="138"/>
      <c r="I52" s="139"/>
    </row>
    <row r="53" spans="6:9" x14ac:dyDescent="0.2">
      <c r="F53" s="137"/>
      <c r="G53" s="138"/>
      <c r="H53" s="138"/>
      <c r="I53" s="139"/>
    </row>
    <row r="54" spans="6:9" x14ac:dyDescent="0.2">
      <c r="F54" s="137"/>
      <c r="G54" s="138"/>
      <c r="H54" s="138"/>
      <c r="I54" s="139"/>
    </row>
    <row r="55" spans="6:9" x14ac:dyDescent="0.2">
      <c r="F55" s="137"/>
      <c r="G55" s="138"/>
      <c r="H55" s="138"/>
      <c r="I55" s="139"/>
    </row>
    <row r="56" spans="6:9" x14ac:dyDescent="0.2">
      <c r="F56" s="137"/>
      <c r="G56" s="138"/>
      <c r="H56" s="138"/>
      <c r="I56" s="139"/>
    </row>
    <row r="57" spans="6:9" x14ac:dyDescent="0.2">
      <c r="F57" s="137"/>
      <c r="G57" s="138"/>
      <c r="H57" s="138"/>
      <c r="I57" s="139"/>
    </row>
    <row r="58" spans="6:9" x14ac:dyDescent="0.2">
      <c r="F58" s="137"/>
      <c r="G58" s="138"/>
      <c r="H58" s="138"/>
      <c r="I58" s="139"/>
    </row>
    <row r="59" spans="6:9" x14ac:dyDescent="0.2">
      <c r="F59" s="137"/>
      <c r="G59" s="138"/>
      <c r="H59" s="138"/>
      <c r="I59" s="139"/>
    </row>
    <row r="60" spans="6:9" x14ac:dyDescent="0.2">
      <c r="F60" s="137"/>
      <c r="G60" s="138"/>
      <c r="H60" s="138"/>
      <c r="I60" s="139"/>
    </row>
    <row r="61" spans="6:9" x14ac:dyDescent="0.2">
      <c r="F61" s="137"/>
      <c r="G61" s="138"/>
      <c r="H61" s="138"/>
      <c r="I61" s="139"/>
    </row>
    <row r="62" spans="6:9" x14ac:dyDescent="0.2">
      <c r="F62" s="137"/>
      <c r="G62" s="138"/>
      <c r="H62" s="138"/>
      <c r="I62" s="139"/>
    </row>
    <row r="63" spans="6:9" x14ac:dyDescent="0.2">
      <c r="F63" s="137"/>
      <c r="G63" s="138"/>
      <c r="H63" s="138"/>
      <c r="I63" s="139"/>
    </row>
    <row r="64" spans="6:9" x14ac:dyDescent="0.2">
      <c r="F64" s="137"/>
      <c r="G64" s="138"/>
      <c r="H64" s="138"/>
      <c r="I64" s="139"/>
    </row>
    <row r="65" spans="6:9" x14ac:dyDescent="0.2">
      <c r="F65" s="137"/>
      <c r="G65" s="138"/>
      <c r="H65" s="138"/>
      <c r="I65" s="139"/>
    </row>
    <row r="66" spans="6:9" x14ac:dyDescent="0.2">
      <c r="F66" s="137"/>
      <c r="G66" s="138"/>
      <c r="H66" s="138"/>
      <c r="I66" s="139"/>
    </row>
    <row r="67" spans="6:9" x14ac:dyDescent="0.2">
      <c r="F67" s="137"/>
      <c r="G67" s="138"/>
      <c r="H67" s="138"/>
      <c r="I67" s="139"/>
    </row>
    <row r="68" spans="6:9" x14ac:dyDescent="0.2">
      <c r="F68" s="137"/>
      <c r="G68" s="138"/>
      <c r="H68" s="138"/>
      <c r="I68" s="139"/>
    </row>
    <row r="69" spans="6:9" x14ac:dyDescent="0.2">
      <c r="F69" s="137"/>
      <c r="G69" s="138"/>
      <c r="H69" s="138"/>
      <c r="I69" s="139"/>
    </row>
    <row r="70" spans="6:9" x14ac:dyDescent="0.2">
      <c r="F70" s="137"/>
      <c r="G70" s="138"/>
      <c r="H70" s="138"/>
      <c r="I70" s="139"/>
    </row>
    <row r="71" spans="6:9" x14ac:dyDescent="0.2">
      <c r="F71" s="137"/>
      <c r="G71" s="138"/>
      <c r="H71" s="138"/>
      <c r="I71" s="139"/>
    </row>
    <row r="72" spans="6:9" x14ac:dyDescent="0.2">
      <c r="F72" s="137"/>
      <c r="G72" s="138"/>
      <c r="H72" s="138"/>
      <c r="I72" s="139"/>
    </row>
    <row r="73" spans="6:9" x14ac:dyDescent="0.2">
      <c r="F73" s="137"/>
      <c r="G73" s="138"/>
      <c r="H73" s="138"/>
      <c r="I73" s="139"/>
    </row>
  </sheetData>
  <sheetProtection algorithmName="SHA-512" hashValue="YydzEheo/beueCR2+uKdHfWsdqlmn1lWm7ulnXgbj3WgOJ0h/ZXPiBV5er/x1DItS0Mn1l/I8poiGlOdlEe2pA==" saltValue="K044MZzEix67iIULZbMV+g==" spinCount="100000" sheet="1" objects="1" scenarios="1"/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4"/>
  <sheetViews>
    <sheetView showGridLines="0" showZeros="0" tabSelected="1" topLeftCell="A31" zoomScale="205" zoomScaleNormal="205" workbookViewId="0">
      <selection activeCell="E4" sqref="E4:G4"/>
    </sheetView>
  </sheetViews>
  <sheetFormatPr defaultRowHeight="12.75" x14ac:dyDescent="0.2"/>
  <cols>
    <col min="1" max="1" width="4.42578125" style="140" customWidth="1"/>
    <col min="2" max="2" width="11.5703125" style="140" customWidth="1"/>
    <col min="3" max="3" width="40.42578125" style="140" customWidth="1"/>
    <col min="4" max="4" width="5.5703125" style="140" customWidth="1"/>
    <col min="5" max="5" width="8.5703125" style="187" customWidth="1"/>
    <col min="6" max="6" width="9.85546875" style="140" customWidth="1"/>
    <col min="7" max="7" width="13.85546875" style="140" customWidth="1"/>
    <col min="8" max="11" width="9.140625" style="140"/>
    <col min="12" max="12" width="75.42578125" style="140" customWidth="1"/>
    <col min="13" max="13" width="45.28515625" style="140" customWidth="1"/>
    <col min="14" max="256" width="9.140625" style="140"/>
    <col min="257" max="257" width="4.42578125" style="140" customWidth="1"/>
    <col min="258" max="258" width="11.5703125" style="140" customWidth="1"/>
    <col min="259" max="259" width="40.42578125" style="140" customWidth="1"/>
    <col min="260" max="260" width="5.5703125" style="140" customWidth="1"/>
    <col min="261" max="261" width="8.5703125" style="140" customWidth="1"/>
    <col min="262" max="262" width="9.85546875" style="140" customWidth="1"/>
    <col min="263" max="263" width="13.85546875" style="140" customWidth="1"/>
    <col min="264" max="267" width="9.140625" style="140"/>
    <col min="268" max="268" width="75.42578125" style="140" customWidth="1"/>
    <col min="269" max="269" width="45.28515625" style="140" customWidth="1"/>
    <col min="270" max="512" width="9.140625" style="140"/>
    <col min="513" max="513" width="4.42578125" style="140" customWidth="1"/>
    <col min="514" max="514" width="11.5703125" style="140" customWidth="1"/>
    <col min="515" max="515" width="40.42578125" style="140" customWidth="1"/>
    <col min="516" max="516" width="5.5703125" style="140" customWidth="1"/>
    <col min="517" max="517" width="8.5703125" style="140" customWidth="1"/>
    <col min="518" max="518" width="9.85546875" style="140" customWidth="1"/>
    <col min="519" max="519" width="13.85546875" style="140" customWidth="1"/>
    <col min="520" max="523" width="9.140625" style="140"/>
    <col min="524" max="524" width="75.42578125" style="140" customWidth="1"/>
    <col min="525" max="525" width="45.28515625" style="140" customWidth="1"/>
    <col min="526" max="768" width="9.140625" style="140"/>
    <col min="769" max="769" width="4.42578125" style="140" customWidth="1"/>
    <col min="770" max="770" width="11.5703125" style="140" customWidth="1"/>
    <col min="771" max="771" width="40.42578125" style="140" customWidth="1"/>
    <col min="772" max="772" width="5.5703125" style="140" customWidth="1"/>
    <col min="773" max="773" width="8.5703125" style="140" customWidth="1"/>
    <col min="774" max="774" width="9.85546875" style="140" customWidth="1"/>
    <col min="775" max="775" width="13.85546875" style="140" customWidth="1"/>
    <col min="776" max="779" width="9.140625" style="140"/>
    <col min="780" max="780" width="75.42578125" style="140" customWidth="1"/>
    <col min="781" max="781" width="45.28515625" style="140" customWidth="1"/>
    <col min="782" max="1024" width="9.140625" style="140"/>
    <col min="1025" max="1025" width="4.42578125" style="140" customWidth="1"/>
    <col min="1026" max="1026" width="11.5703125" style="140" customWidth="1"/>
    <col min="1027" max="1027" width="40.42578125" style="140" customWidth="1"/>
    <col min="1028" max="1028" width="5.5703125" style="140" customWidth="1"/>
    <col min="1029" max="1029" width="8.5703125" style="140" customWidth="1"/>
    <col min="1030" max="1030" width="9.85546875" style="140" customWidth="1"/>
    <col min="1031" max="1031" width="13.85546875" style="140" customWidth="1"/>
    <col min="1032" max="1035" width="9.140625" style="140"/>
    <col min="1036" max="1036" width="75.42578125" style="140" customWidth="1"/>
    <col min="1037" max="1037" width="45.28515625" style="140" customWidth="1"/>
    <col min="1038" max="1280" width="9.140625" style="140"/>
    <col min="1281" max="1281" width="4.42578125" style="140" customWidth="1"/>
    <col min="1282" max="1282" width="11.5703125" style="140" customWidth="1"/>
    <col min="1283" max="1283" width="40.42578125" style="140" customWidth="1"/>
    <col min="1284" max="1284" width="5.5703125" style="140" customWidth="1"/>
    <col min="1285" max="1285" width="8.5703125" style="140" customWidth="1"/>
    <col min="1286" max="1286" width="9.85546875" style="140" customWidth="1"/>
    <col min="1287" max="1287" width="13.85546875" style="140" customWidth="1"/>
    <col min="1288" max="1291" width="9.140625" style="140"/>
    <col min="1292" max="1292" width="75.42578125" style="140" customWidth="1"/>
    <col min="1293" max="1293" width="45.28515625" style="140" customWidth="1"/>
    <col min="1294" max="1536" width="9.140625" style="140"/>
    <col min="1537" max="1537" width="4.42578125" style="140" customWidth="1"/>
    <col min="1538" max="1538" width="11.5703125" style="140" customWidth="1"/>
    <col min="1539" max="1539" width="40.42578125" style="140" customWidth="1"/>
    <col min="1540" max="1540" width="5.5703125" style="140" customWidth="1"/>
    <col min="1541" max="1541" width="8.5703125" style="140" customWidth="1"/>
    <col min="1542" max="1542" width="9.85546875" style="140" customWidth="1"/>
    <col min="1543" max="1543" width="13.85546875" style="140" customWidth="1"/>
    <col min="1544" max="1547" width="9.140625" style="140"/>
    <col min="1548" max="1548" width="75.42578125" style="140" customWidth="1"/>
    <col min="1549" max="1549" width="45.28515625" style="140" customWidth="1"/>
    <col min="1550" max="1792" width="9.140625" style="140"/>
    <col min="1793" max="1793" width="4.42578125" style="140" customWidth="1"/>
    <col min="1794" max="1794" width="11.5703125" style="140" customWidth="1"/>
    <col min="1795" max="1795" width="40.42578125" style="140" customWidth="1"/>
    <col min="1796" max="1796" width="5.5703125" style="140" customWidth="1"/>
    <col min="1797" max="1797" width="8.5703125" style="140" customWidth="1"/>
    <col min="1798" max="1798" width="9.85546875" style="140" customWidth="1"/>
    <col min="1799" max="1799" width="13.85546875" style="140" customWidth="1"/>
    <col min="1800" max="1803" width="9.140625" style="140"/>
    <col min="1804" max="1804" width="75.42578125" style="140" customWidth="1"/>
    <col min="1805" max="1805" width="45.28515625" style="140" customWidth="1"/>
    <col min="1806" max="2048" width="9.140625" style="140"/>
    <col min="2049" max="2049" width="4.42578125" style="140" customWidth="1"/>
    <col min="2050" max="2050" width="11.5703125" style="140" customWidth="1"/>
    <col min="2051" max="2051" width="40.42578125" style="140" customWidth="1"/>
    <col min="2052" max="2052" width="5.5703125" style="140" customWidth="1"/>
    <col min="2053" max="2053" width="8.5703125" style="140" customWidth="1"/>
    <col min="2054" max="2054" width="9.85546875" style="140" customWidth="1"/>
    <col min="2055" max="2055" width="13.85546875" style="140" customWidth="1"/>
    <col min="2056" max="2059" width="9.140625" style="140"/>
    <col min="2060" max="2060" width="75.42578125" style="140" customWidth="1"/>
    <col min="2061" max="2061" width="45.28515625" style="140" customWidth="1"/>
    <col min="2062" max="2304" width="9.140625" style="140"/>
    <col min="2305" max="2305" width="4.42578125" style="140" customWidth="1"/>
    <col min="2306" max="2306" width="11.5703125" style="140" customWidth="1"/>
    <col min="2307" max="2307" width="40.42578125" style="140" customWidth="1"/>
    <col min="2308" max="2308" width="5.5703125" style="140" customWidth="1"/>
    <col min="2309" max="2309" width="8.5703125" style="140" customWidth="1"/>
    <col min="2310" max="2310" width="9.85546875" style="140" customWidth="1"/>
    <col min="2311" max="2311" width="13.85546875" style="140" customWidth="1"/>
    <col min="2312" max="2315" width="9.140625" style="140"/>
    <col min="2316" max="2316" width="75.42578125" style="140" customWidth="1"/>
    <col min="2317" max="2317" width="45.28515625" style="140" customWidth="1"/>
    <col min="2318" max="2560" width="9.140625" style="140"/>
    <col min="2561" max="2561" width="4.42578125" style="140" customWidth="1"/>
    <col min="2562" max="2562" width="11.5703125" style="140" customWidth="1"/>
    <col min="2563" max="2563" width="40.42578125" style="140" customWidth="1"/>
    <col min="2564" max="2564" width="5.5703125" style="140" customWidth="1"/>
    <col min="2565" max="2565" width="8.5703125" style="140" customWidth="1"/>
    <col min="2566" max="2566" width="9.85546875" style="140" customWidth="1"/>
    <col min="2567" max="2567" width="13.85546875" style="140" customWidth="1"/>
    <col min="2568" max="2571" width="9.140625" style="140"/>
    <col min="2572" max="2572" width="75.42578125" style="140" customWidth="1"/>
    <col min="2573" max="2573" width="45.28515625" style="140" customWidth="1"/>
    <col min="2574" max="2816" width="9.140625" style="140"/>
    <col min="2817" max="2817" width="4.42578125" style="140" customWidth="1"/>
    <col min="2818" max="2818" width="11.5703125" style="140" customWidth="1"/>
    <col min="2819" max="2819" width="40.42578125" style="140" customWidth="1"/>
    <col min="2820" max="2820" width="5.5703125" style="140" customWidth="1"/>
    <col min="2821" max="2821" width="8.5703125" style="140" customWidth="1"/>
    <col min="2822" max="2822" width="9.85546875" style="140" customWidth="1"/>
    <col min="2823" max="2823" width="13.85546875" style="140" customWidth="1"/>
    <col min="2824" max="2827" width="9.140625" style="140"/>
    <col min="2828" max="2828" width="75.42578125" style="140" customWidth="1"/>
    <col min="2829" max="2829" width="45.28515625" style="140" customWidth="1"/>
    <col min="2830" max="3072" width="9.140625" style="140"/>
    <col min="3073" max="3073" width="4.42578125" style="140" customWidth="1"/>
    <col min="3074" max="3074" width="11.5703125" style="140" customWidth="1"/>
    <col min="3075" max="3075" width="40.42578125" style="140" customWidth="1"/>
    <col min="3076" max="3076" width="5.5703125" style="140" customWidth="1"/>
    <col min="3077" max="3077" width="8.5703125" style="140" customWidth="1"/>
    <col min="3078" max="3078" width="9.85546875" style="140" customWidth="1"/>
    <col min="3079" max="3079" width="13.85546875" style="140" customWidth="1"/>
    <col min="3080" max="3083" width="9.140625" style="140"/>
    <col min="3084" max="3084" width="75.42578125" style="140" customWidth="1"/>
    <col min="3085" max="3085" width="45.28515625" style="140" customWidth="1"/>
    <col min="3086" max="3328" width="9.140625" style="140"/>
    <col min="3329" max="3329" width="4.42578125" style="140" customWidth="1"/>
    <col min="3330" max="3330" width="11.5703125" style="140" customWidth="1"/>
    <col min="3331" max="3331" width="40.42578125" style="140" customWidth="1"/>
    <col min="3332" max="3332" width="5.5703125" style="140" customWidth="1"/>
    <col min="3333" max="3333" width="8.5703125" style="140" customWidth="1"/>
    <col min="3334" max="3334" width="9.85546875" style="140" customWidth="1"/>
    <col min="3335" max="3335" width="13.85546875" style="140" customWidth="1"/>
    <col min="3336" max="3339" width="9.140625" style="140"/>
    <col min="3340" max="3340" width="75.42578125" style="140" customWidth="1"/>
    <col min="3341" max="3341" width="45.28515625" style="140" customWidth="1"/>
    <col min="3342" max="3584" width="9.140625" style="140"/>
    <col min="3585" max="3585" width="4.42578125" style="140" customWidth="1"/>
    <col min="3586" max="3586" width="11.5703125" style="140" customWidth="1"/>
    <col min="3587" max="3587" width="40.42578125" style="140" customWidth="1"/>
    <col min="3588" max="3588" width="5.5703125" style="140" customWidth="1"/>
    <col min="3589" max="3589" width="8.5703125" style="140" customWidth="1"/>
    <col min="3590" max="3590" width="9.85546875" style="140" customWidth="1"/>
    <col min="3591" max="3591" width="13.85546875" style="140" customWidth="1"/>
    <col min="3592" max="3595" width="9.140625" style="140"/>
    <col min="3596" max="3596" width="75.42578125" style="140" customWidth="1"/>
    <col min="3597" max="3597" width="45.28515625" style="140" customWidth="1"/>
    <col min="3598" max="3840" width="9.140625" style="140"/>
    <col min="3841" max="3841" width="4.42578125" style="140" customWidth="1"/>
    <col min="3842" max="3842" width="11.5703125" style="140" customWidth="1"/>
    <col min="3843" max="3843" width="40.42578125" style="140" customWidth="1"/>
    <col min="3844" max="3844" width="5.5703125" style="140" customWidth="1"/>
    <col min="3845" max="3845" width="8.5703125" style="140" customWidth="1"/>
    <col min="3846" max="3846" width="9.85546875" style="140" customWidth="1"/>
    <col min="3847" max="3847" width="13.85546875" style="140" customWidth="1"/>
    <col min="3848" max="3851" width="9.140625" style="140"/>
    <col min="3852" max="3852" width="75.42578125" style="140" customWidth="1"/>
    <col min="3853" max="3853" width="45.28515625" style="140" customWidth="1"/>
    <col min="3854" max="4096" width="9.140625" style="140"/>
    <col min="4097" max="4097" width="4.42578125" style="140" customWidth="1"/>
    <col min="4098" max="4098" width="11.5703125" style="140" customWidth="1"/>
    <col min="4099" max="4099" width="40.42578125" style="140" customWidth="1"/>
    <col min="4100" max="4100" width="5.5703125" style="140" customWidth="1"/>
    <col min="4101" max="4101" width="8.5703125" style="140" customWidth="1"/>
    <col min="4102" max="4102" width="9.85546875" style="140" customWidth="1"/>
    <col min="4103" max="4103" width="13.85546875" style="140" customWidth="1"/>
    <col min="4104" max="4107" width="9.140625" style="140"/>
    <col min="4108" max="4108" width="75.42578125" style="140" customWidth="1"/>
    <col min="4109" max="4109" width="45.28515625" style="140" customWidth="1"/>
    <col min="4110" max="4352" width="9.140625" style="140"/>
    <col min="4353" max="4353" width="4.42578125" style="140" customWidth="1"/>
    <col min="4354" max="4354" width="11.5703125" style="140" customWidth="1"/>
    <col min="4355" max="4355" width="40.42578125" style="140" customWidth="1"/>
    <col min="4356" max="4356" width="5.5703125" style="140" customWidth="1"/>
    <col min="4357" max="4357" width="8.5703125" style="140" customWidth="1"/>
    <col min="4358" max="4358" width="9.85546875" style="140" customWidth="1"/>
    <col min="4359" max="4359" width="13.85546875" style="140" customWidth="1"/>
    <col min="4360" max="4363" width="9.140625" style="140"/>
    <col min="4364" max="4364" width="75.42578125" style="140" customWidth="1"/>
    <col min="4365" max="4365" width="45.28515625" style="140" customWidth="1"/>
    <col min="4366" max="4608" width="9.140625" style="140"/>
    <col min="4609" max="4609" width="4.42578125" style="140" customWidth="1"/>
    <col min="4610" max="4610" width="11.5703125" style="140" customWidth="1"/>
    <col min="4611" max="4611" width="40.42578125" style="140" customWidth="1"/>
    <col min="4612" max="4612" width="5.5703125" style="140" customWidth="1"/>
    <col min="4613" max="4613" width="8.5703125" style="140" customWidth="1"/>
    <col min="4614" max="4614" width="9.85546875" style="140" customWidth="1"/>
    <col min="4615" max="4615" width="13.85546875" style="140" customWidth="1"/>
    <col min="4616" max="4619" width="9.140625" style="140"/>
    <col min="4620" max="4620" width="75.42578125" style="140" customWidth="1"/>
    <col min="4621" max="4621" width="45.28515625" style="140" customWidth="1"/>
    <col min="4622" max="4864" width="9.140625" style="140"/>
    <col min="4865" max="4865" width="4.42578125" style="140" customWidth="1"/>
    <col min="4866" max="4866" width="11.5703125" style="140" customWidth="1"/>
    <col min="4867" max="4867" width="40.42578125" style="140" customWidth="1"/>
    <col min="4868" max="4868" width="5.5703125" style="140" customWidth="1"/>
    <col min="4869" max="4869" width="8.5703125" style="140" customWidth="1"/>
    <col min="4870" max="4870" width="9.85546875" style="140" customWidth="1"/>
    <col min="4871" max="4871" width="13.85546875" style="140" customWidth="1"/>
    <col min="4872" max="4875" width="9.140625" style="140"/>
    <col min="4876" max="4876" width="75.42578125" style="140" customWidth="1"/>
    <col min="4877" max="4877" width="45.28515625" style="140" customWidth="1"/>
    <col min="4878" max="5120" width="9.140625" style="140"/>
    <col min="5121" max="5121" width="4.42578125" style="140" customWidth="1"/>
    <col min="5122" max="5122" width="11.5703125" style="140" customWidth="1"/>
    <col min="5123" max="5123" width="40.42578125" style="140" customWidth="1"/>
    <col min="5124" max="5124" width="5.5703125" style="140" customWidth="1"/>
    <col min="5125" max="5125" width="8.5703125" style="140" customWidth="1"/>
    <col min="5126" max="5126" width="9.85546875" style="140" customWidth="1"/>
    <col min="5127" max="5127" width="13.85546875" style="140" customWidth="1"/>
    <col min="5128" max="5131" width="9.140625" style="140"/>
    <col min="5132" max="5132" width="75.42578125" style="140" customWidth="1"/>
    <col min="5133" max="5133" width="45.28515625" style="140" customWidth="1"/>
    <col min="5134" max="5376" width="9.140625" style="140"/>
    <col min="5377" max="5377" width="4.42578125" style="140" customWidth="1"/>
    <col min="5378" max="5378" width="11.5703125" style="140" customWidth="1"/>
    <col min="5379" max="5379" width="40.42578125" style="140" customWidth="1"/>
    <col min="5380" max="5380" width="5.5703125" style="140" customWidth="1"/>
    <col min="5381" max="5381" width="8.5703125" style="140" customWidth="1"/>
    <col min="5382" max="5382" width="9.85546875" style="140" customWidth="1"/>
    <col min="5383" max="5383" width="13.85546875" style="140" customWidth="1"/>
    <col min="5384" max="5387" width="9.140625" style="140"/>
    <col min="5388" max="5388" width="75.42578125" style="140" customWidth="1"/>
    <col min="5389" max="5389" width="45.28515625" style="140" customWidth="1"/>
    <col min="5390" max="5632" width="9.140625" style="140"/>
    <col min="5633" max="5633" width="4.42578125" style="140" customWidth="1"/>
    <col min="5634" max="5634" width="11.5703125" style="140" customWidth="1"/>
    <col min="5635" max="5635" width="40.42578125" style="140" customWidth="1"/>
    <col min="5636" max="5636" width="5.5703125" style="140" customWidth="1"/>
    <col min="5637" max="5637" width="8.5703125" style="140" customWidth="1"/>
    <col min="5638" max="5638" width="9.85546875" style="140" customWidth="1"/>
    <col min="5639" max="5639" width="13.85546875" style="140" customWidth="1"/>
    <col min="5640" max="5643" width="9.140625" style="140"/>
    <col min="5644" max="5644" width="75.42578125" style="140" customWidth="1"/>
    <col min="5645" max="5645" width="45.28515625" style="140" customWidth="1"/>
    <col min="5646" max="5888" width="9.140625" style="140"/>
    <col min="5889" max="5889" width="4.42578125" style="140" customWidth="1"/>
    <col min="5890" max="5890" width="11.5703125" style="140" customWidth="1"/>
    <col min="5891" max="5891" width="40.42578125" style="140" customWidth="1"/>
    <col min="5892" max="5892" width="5.5703125" style="140" customWidth="1"/>
    <col min="5893" max="5893" width="8.5703125" style="140" customWidth="1"/>
    <col min="5894" max="5894" width="9.85546875" style="140" customWidth="1"/>
    <col min="5895" max="5895" width="13.85546875" style="140" customWidth="1"/>
    <col min="5896" max="5899" width="9.140625" style="140"/>
    <col min="5900" max="5900" width="75.42578125" style="140" customWidth="1"/>
    <col min="5901" max="5901" width="45.28515625" style="140" customWidth="1"/>
    <col min="5902" max="6144" width="9.140625" style="140"/>
    <col min="6145" max="6145" width="4.42578125" style="140" customWidth="1"/>
    <col min="6146" max="6146" width="11.5703125" style="140" customWidth="1"/>
    <col min="6147" max="6147" width="40.42578125" style="140" customWidth="1"/>
    <col min="6148" max="6148" width="5.5703125" style="140" customWidth="1"/>
    <col min="6149" max="6149" width="8.5703125" style="140" customWidth="1"/>
    <col min="6150" max="6150" width="9.85546875" style="140" customWidth="1"/>
    <col min="6151" max="6151" width="13.85546875" style="140" customWidth="1"/>
    <col min="6152" max="6155" width="9.140625" style="140"/>
    <col min="6156" max="6156" width="75.42578125" style="140" customWidth="1"/>
    <col min="6157" max="6157" width="45.28515625" style="140" customWidth="1"/>
    <col min="6158" max="6400" width="9.140625" style="140"/>
    <col min="6401" max="6401" width="4.42578125" style="140" customWidth="1"/>
    <col min="6402" max="6402" width="11.5703125" style="140" customWidth="1"/>
    <col min="6403" max="6403" width="40.42578125" style="140" customWidth="1"/>
    <col min="6404" max="6404" width="5.5703125" style="140" customWidth="1"/>
    <col min="6405" max="6405" width="8.5703125" style="140" customWidth="1"/>
    <col min="6406" max="6406" width="9.85546875" style="140" customWidth="1"/>
    <col min="6407" max="6407" width="13.85546875" style="140" customWidth="1"/>
    <col min="6408" max="6411" width="9.140625" style="140"/>
    <col min="6412" max="6412" width="75.42578125" style="140" customWidth="1"/>
    <col min="6413" max="6413" width="45.28515625" style="140" customWidth="1"/>
    <col min="6414" max="6656" width="9.140625" style="140"/>
    <col min="6657" max="6657" width="4.42578125" style="140" customWidth="1"/>
    <col min="6658" max="6658" width="11.5703125" style="140" customWidth="1"/>
    <col min="6659" max="6659" width="40.42578125" style="140" customWidth="1"/>
    <col min="6660" max="6660" width="5.5703125" style="140" customWidth="1"/>
    <col min="6661" max="6661" width="8.5703125" style="140" customWidth="1"/>
    <col min="6662" max="6662" width="9.85546875" style="140" customWidth="1"/>
    <col min="6663" max="6663" width="13.85546875" style="140" customWidth="1"/>
    <col min="6664" max="6667" width="9.140625" style="140"/>
    <col min="6668" max="6668" width="75.42578125" style="140" customWidth="1"/>
    <col min="6669" max="6669" width="45.28515625" style="140" customWidth="1"/>
    <col min="6670" max="6912" width="9.140625" style="140"/>
    <col min="6913" max="6913" width="4.42578125" style="140" customWidth="1"/>
    <col min="6914" max="6914" width="11.5703125" style="140" customWidth="1"/>
    <col min="6915" max="6915" width="40.42578125" style="140" customWidth="1"/>
    <col min="6916" max="6916" width="5.5703125" style="140" customWidth="1"/>
    <col min="6917" max="6917" width="8.5703125" style="140" customWidth="1"/>
    <col min="6918" max="6918" width="9.85546875" style="140" customWidth="1"/>
    <col min="6919" max="6919" width="13.85546875" style="140" customWidth="1"/>
    <col min="6920" max="6923" width="9.140625" style="140"/>
    <col min="6924" max="6924" width="75.42578125" style="140" customWidth="1"/>
    <col min="6925" max="6925" width="45.28515625" style="140" customWidth="1"/>
    <col min="6926" max="7168" width="9.140625" style="140"/>
    <col min="7169" max="7169" width="4.42578125" style="140" customWidth="1"/>
    <col min="7170" max="7170" width="11.5703125" style="140" customWidth="1"/>
    <col min="7171" max="7171" width="40.42578125" style="140" customWidth="1"/>
    <col min="7172" max="7172" width="5.5703125" style="140" customWidth="1"/>
    <col min="7173" max="7173" width="8.5703125" style="140" customWidth="1"/>
    <col min="7174" max="7174" width="9.85546875" style="140" customWidth="1"/>
    <col min="7175" max="7175" width="13.85546875" style="140" customWidth="1"/>
    <col min="7176" max="7179" width="9.140625" style="140"/>
    <col min="7180" max="7180" width="75.42578125" style="140" customWidth="1"/>
    <col min="7181" max="7181" width="45.28515625" style="140" customWidth="1"/>
    <col min="7182" max="7424" width="9.140625" style="140"/>
    <col min="7425" max="7425" width="4.42578125" style="140" customWidth="1"/>
    <col min="7426" max="7426" width="11.5703125" style="140" customWidth="1"/>
    <col min="7427" max="7427" width="40.42578125" style="140" customWidth="1"/>
    <col min="7428" max="7428" width="5.5703125" style="140" customWidth="1"/>
    <col min="7429" max="7429" width="8.5703125" style="140" customWidth="1"/>
    <col min="7430" max="7430" width="9.85546875" style="140" customWidth="1"/>
    <col min="7431" max="7431" width="13.85546875" style="140" customWidth="1"/>
    <col min="7432" max="7435" width="9.140625" style="140"/>
    <col min="7436" max="7436" width="75.42578125" style="140" customWidth="1"/>
    <col min="7437" max="7437" width="45.28515625" style="140" customWidth="1"/>
    <col min="7438" max="7680" width="9.140625" style="140"/>
    <col min="7681" max="7681" width="4.42578125" style="140" customWidth="1"/>
    <col min="7682" max="7682" width="11.5703125" style="140" customWidth="1"/>
    <col min="7683" max="7683" width="40.42578125" style="140" customWidth="1"/>
    <col min="7684" max="7684" width="5.5703125" style="140" customWidth="1"/>
    <col min="7685" max="7685" width="8.5703125" style="140" customWidth="1"/>
    <col min="7686" max="7686" width="9.85546875" style="140" customWidth="1"/>
    <col min="7687" max="7687" width="13.85546875" style="140" customWidth="1"/>
    <col min="7688" max="7691" width="9.140625" style="140"/>
    <col min="7692" max="7692" width="75.42578125" style="140" customWidth="1"/>
    <col min="7693" max="7693" width="45.28515625" style="140" customWidth="1"/>
    <col min="7694" max="7936" width="9.140625" style="140"/>
    <col min="7937" max="7937" width="4.42578125" style="140" customWidth="1"/>
    <col min="7938" max="7938" width="11.5703125" style="140" customWidth="1"/>
    <col min="7939" max="7939" width="40.42578125" style="140" customWidth="1"/>
    <col min="7940" max="7940" width="5.5703125" style="140" customWidth="1"/>
    <col min="7941" max="7941" width="8.5703125" style="140" customWidth="1"/>
    <col min="7942" max="7942" width="9.85546875" style="140" customWidth="1"/>
    <col min="7943" max="7943" width="13.85546875" style="140" customWidth="1"/>
    <col min="7944" max="7947" width="9.140625" style="140"/>
    <col min="7948" max="7948" width="75.42578125" style="140" customWidth="1"/>
    <col min="7949" max="7949" width="45.28515625" style="140" customWidth="1"/>
    <col min="7950" max="8192" width="9.140625" style="140"/>
    <col min="8193" max="8193" width="4.42578125" style="140" customWidth="1"/>
    <col min="8194" max="8194" width="11.5703125" style="140" customWidth="1"/>
    <col min="8195" max="8195" width="40.42578125" style="140" customWidth="1"/>
    <col min="8196" max="8196" width="5.5703125" style="140" customWidth="1"/>
    <col min="8197" max="8197" width="8.5703125" style="140" customWidth="1"/>
    <col min="8198" max="8198" width="9.85546875" style="140" customWidth="1"/>
    <col min="8199" max="8199" width="13.85546875" style="140" customWidth="1"/>
    <col min="8200" max="8203" width="9.140625" style="140"/>
    <col min="8204" max="8204" width="75.42578125" style="140" customWidth="1"/>
    <col min="8205" max="8205" width="45.28515625" style="140" customWidth="1"/>
    <col min="8206" max="8448" width="9.140625" style="140"/>
    <col min="8449" max="8449" width="4.42578125" style="140" customWidth="1"/>
    <col min="8450" max="8450" width="11.5703125" style="140" customWidth="1"/>
    <col min="8451" max="8451" width="40.42578125" style="140" customWidth="1"/>
    <col min="8452" max="8452" width="5.5703125" style="140" customWidth="1"/>
    <col min="8453" max="8453" width="8.5703125" style="140" customWidth="1"/>
    <col min="8454" max="8454" width="9.85546875" style="140" customWidth="1"/>
    <col min="8455" max="8455" width="13.85546875" style="140" customWidth="1"/>
    <col min="8456" max="8459" width="9.140625" style="140"/>
    <col min="8460" max="8460" width="75.42578125" style="140" customWidth="1"/>
    <col min="8461" max="8461" width="45.28515625" style="140" customWidth="1"/>
    <col min="8462" max="8704" width="9.140625" style="140"/>
    <col min="8705" max="8705" width="4.42578125" style="140" customWidth="1"/>
    <col min="8706" max="8706" width="11.5703125" style="140" customWidth="1"/>
    <col min="8707" max="8707" width="40.42578125" style="140" customWidth="1"/>
    <col min="8708" max="8708" width="5.5703125" style="140" customWidth="1"/>
    <col min="8709" max="8709" width="8.5703125" style="140" customWidth="1"/>
    <col min="8710" max="8710" width="9.85546875" style="140" customWidth="1"/>
    <col min="8711" max="8711" width="13.85546875" style="140" customWidth="1"/>
    <col min="8712" max="8715" width="9.140625" style="140"/>
    <col min="8716" max="8716" width="75.42578125" style="140" customWidth="1"/>
    <col min="8717" max="8717" width="45.28515625" style="140" customWidth="1"/>
    <col min="8718" max="8960" width="9.140625" style="140"/>
    <col min="8961" max="8961" width="4.42578125" style="140" customWidth="1"/>
    <col min="8962" max="8962" width="11.5703125" style="140" customWidth="1"/>
    <col min="8963" max="8963" width="40.42578125" style="140" customWidth="1"/>
    <col min="8964" max="8964" width="5.5703125" style="140" customWidth="1"/>
    <col min="8965" max="8965" width="8.5703125" style="140" customWidth="1"/>
    <col min="8966" max="8966" width="9.85546875" style="140" customWidth="1"/>
    <col min="8967" max="8967" width="13.85546875" style="140" customWidth="1"/>
    <col min="8968" max="8971" width="9.140625" style="140"/>
    <col min="8972" max="8972" width="75.42578125" style="140" customWidth="1"/>
    <col min="8973" max="8973" width="45.28515625" style="140" customWidth="1"/>
    <col min="8974" max="9216" width="9.140625" style="140"/>
    <col min="9217" max="9217" width="4.42578125" style="140" customWidth="1"/>
    <col min="9218" max="9218" width="11.5703125" style="140" customWidth="1"/>
    <col min="9219" max="9219" width="40.42578125" style="140" customWidth="1"/>
    <col min="9220" max="9220" width="5.5703125" style="140" customWidth="1"/>
    <col min="9221" max="9221" width="8.5703125" style="140" customWidth="1"/>
    <col min="9222" max="9222" width="9.85546875" style="140" customWidth="1"/>
    <col min="9223" max="9223" width="13.85546875" style="140" customWidth="1"/>
    <col min="9224" max="9227" width="9.140625" style="140"/>
    <col min="9228" max="9228" width="75.42578125" style="140" customWidth="1"/>
    <col min="9229" max="9229" width="45.28515625" style="140" customWidth="1"/>
    <col min="9230" max="9472" width="9.140625" style="140"/>
    <col min="9473" max="9473" width="4.42578125" style="140" customWidth="1"/>
    <col min="9474" max="9474" width="11.5703125" style="140" customWidth="1"/>
    <col min="9475" max="9475" width="40.42578125" style="140" customWidth="1"/>
    <col min="9476" max="9476" width="5.5703125" style="140" customWidth="1"/>
    <col min="9477" max="9477" width="8.5703125" style="140" customWidth="1"/>
    <col min="9478" max="9478" width="9.85546875" style="140" customWidth="1"/>
    <col min="9479" max="9479" width="13.85546875" style="140" customWidth="1"/>
    <col min="9480" max="9483" width="9.140625" style="140"/>
    <col min="9484" max="9484" width="75.42578125" style="140" customWidth="1"/>
    <col min="9485" max="9485" width="45.28515625" style="140" customWidth="1"/>
    <col min="9486" max="9728" width="9.140625" style="140"/>
    <col min="9729" max="9729" width="4.42578125" style="140" customWidth="1"/>
    <col min="9730" max="9730" width="11.5703125" style="140" customWidth="1"/>
    <col min="9731" max="9731" width="40.42578125" style="140" customWidth="1"/>
    <col min="9732" max="9732" width="5.5703125" style="140" customWidth="1"/>
    <col min="9733" max="9733" width="8.5703125" style="140" customWidth="1"/>
    <col min="9734" max="9734" width="9.85546875" style="140" customWidth="1"/>
    <col min="9735" max="9735" width="13.85546875" style="140" customWidth="1"/>
    <col min="9736" max="9739" width="9.140625" style="140"/>
    <col min="9740" max="9740" width="75.42578125" style="140" customWidth="1"/>
    <col min="9741" max="9741" width="45.28515625" style="140" customWidth="1"/>
    <col min="9742" max="9984" width="9.140625" style="140"/>
    <col min="9985" max="9985" width="4.42578125" style="140" customWidth="1"/>
    <col min="9986" max="9986" width="11.5703125" style="140" customWidth="1"/>
    <col min="9987" max="9987" width="40.42578125" style="140" customWidth="1"/>
    <col min="9988" max="9988" width="5.5703125" style="140" customWidth="1"/>
    <col min="9989" max="9989" width="8.5703125" style="140" customWidth="1"/>
    <col min="9990" max="9990" width="9.85546875" style="140" customWidth="1"/>
    <col min="9991" max="9991" width="13.85546875" style="140" customWidth="1"/>
    <col min="9992" max="9995" width="9.140625" style="140"/>
    <col min="9996" max="9996" width="75.42578125" style="140" customWidth="1"/>
    <col min="9997" max="9997" width="45.28515625" style="140" customWidth="1"/>
    <col min="9998" max="10240" width="9.140625" style="140"/>
    <col min="10241" max="10241" width="4.42578125" style="140" customWidth="1"/>
    <col min="10242" max="10242" width="11.5703125" style="140" customWidth="1"/>
    <col min="10243" max="10243" width="40.42578125" style="140" customWidth="1"/>
    <col min="10244" max="10244" width="5.5703125" style="140" customWidth="1"/>
    <col min="10245" max="10245" width="8.5703125" style="140" customWidth="1"/>
    <col min="10246" max="10246" width="9.85546875" style="140" customWidth="1"/>
    <col min="10247" max="10247" width="13.85546875" style="140" customWidth="1"/>
    <col min="10248" max="10251" width="9.140625" style="140"/>
    <col min="10252" max="10252" width="75.42578125" style="140" customWidth="1"/>
    <col min="10253" max="10253" width="45.28515625" style="140" customWidth="1"/>
    <col min="10254" max="10496" width="9.140625" style="140"/>
    <col min="10497" max="10497" width="4.42578125" style="140" customWidth="1"/>
    <col min="10498" max="10498" width="11.5703125" style="140" customWidth="1"/>
    <col min="10499" max="10499" width="40.42578125" style="140" customWidth="1"/>
    <col min="10500" max="10500" width="5.5703125" style="140" customWidth="1"/>
    <col min="10501" max="10501" width="8.5703125" style="140" customWidth="1"/>
    <col min="10502" max="10502" width="9.85546875" style="140" customWidth="1"/>
    <col min="10503" max="10503" width="13.85546875" style="140" customWidth="1"/>
    <col min="10504" max="10507" width="9.140625" style="140"/>
    <col min="10508" max="10508" width="75.42578125" style="140" customWidth="1"/>
    <col min="10509" max="10509" width="45.28515625" style="140" customWidth="1"/>
    <col min="10510" max="10752" width="9.140625" style="140"/>
    <col min="10753" max="10753" width="4.42578125" style="140" customWidth="1"/>
    <col min="10754" max="10754" width="11.5703125" style="140" customWidth="1"/>
    <col min="10755" max="10755" width="40.42578125" style="140" customWidth="1"/>
    <col min="10756" max="10756" width="5.5703125" style="140" customWidth="1"/>
    <col min="10757" max="10757" width="8.5703125" style="140" customWidth="1"/>
    <col min="10758" max="10758" width="9.85546875" style="140" customWidth="1"/>
    <col min="10759" max="10759" width="13.85546875" style="140" customWidth="1"/>
    <col min="10760" max="10763" width="9.140625" style="140"/>
    <col min="10764" max="10764" width="75.42578125" style="140" customWidth="1"/>
    <col min="10765" max="10765" width="45.28515625" style="140" customWidth="1"/>
    <col min="10766" max="11008" width="9.140625" style="140"/>
    <col min="11009" max="11009" width="4.42578125" style="140" customWidth="1"/>
    <col min="11010" max="11010" width="11.5703125" style="140" customWidth="1"/>
    <col min="11011" max="11011" width="40.42578125" style="140" customWidth="1"/>
    <col min="11012" max="11012" width="5.5703125" style="140" customWidth="1"/>
    <col min="11013" max="11013" width="8.5703125" style="140" customWidth="1"/>
    <col min="11014" max="11014" width="9.85546875" style="140" customWidth="1"/>
    <col min="11015" max="11015" width="13.85546875" style="140" customWidth="1"/>
    <col min="11016" max="11019" width="9.140625" style="140"/>
    <col min="11020" max="11020" width="75.42578125" style="140" customWidth="1"/>
    <col min="11021" max="11021" width="45.28515625" style="140" customWidth="1"/>
    <col min="11022" max="11264" width="9.140625" style="140"/>
    <col min="11265" max="11265" width="4.42578125" style="140" customWidth="1"/>
    <col min="11266" max="11266" width="11.5703125" style="140" customWidth="1"/>
    <col min="11267" max="11267" width="40.42578125" style="140" customWidth="1"/>
    <col min="11268" max="11268" width="5.5703125" style="140" customWidth="1"/>
    <col min="11269" max="11269" width="8.5703125" style="140" customWidth="1"/>
    <col min="11270" max="11270" width="9.85546875" style="140" customWidth="1"/>
    <col min="11271" max="11271" width="13.85546875" style="140" customWidth="1"/>
    <col min="11272" max="11275" width="9.140625" style="140"/>
    <col min="11276" max="11276" width="75.42578125" style="140" customWidth="1"/>
    <col min="11277" max="11277" width="45.28515625" style="140" customWidth="1"/>
    <col min="11278" max="11520" width="9.140625" style="140"/>
    <col min="11521" max="11521" width="4.42578125" style="140" customWidth="1"/>
    <col min="11522" max="11522" width="11.5703125" style="140" customWidth="1"/>
    <col min="11523" max="11523" width="40.42578125" style="140" customWidth="1"/>
    <col min="11524" max="11524" width="5.5703125" style="140" customWidth="1"/>
    <col min="11525" max="11525" width="8.5703125" style="140" customWidth="1"/>
    <col min="11526" max="11526" width="9.85546875" style="140" customWidth="1"/>
    <col min="11527" max="11527" width="13.85546875" style="140" customWidth="1"/>
    <col min="11528" max="11531" width="9.140625" style="140"/>
    <col min="11532" max="11532" width="75.42578125" style="140" customWidth="1"/>
    <col min="11533" max="11533" width="45.28515625" style="140" customWidth="1"/>
    <col min="11534" max="11776" width="9.140625" style="140"/>
    <col min="11777" max="11777" width="4.42578125" style="140" customWidth="1"/>
    <col min="11778" max="11778" width="11.5703125" style="140" customWidth="1"/>
    <col min="11779" max="11779" width="40.42578125" style="140" customWidth="1"/>
    <col min="11780" max="11780" width="5.5703125" style="140" customWidth="1"/>
    <col min="11781" max="11781" width="8.5703125" style="140" customWidth="1"/>
    <col min="11782" max="11782" width="9.85546875" style="140" customWidth="1"/>
    <col min="11783" max="11783" width="13.85546875" style="140" customWidth="1"/>
    <col min="11784" max="11787" width="9.140625" style="140"/>
    <col min="11788" max="11788" width="75.42578125" style="140" customWidth="1"/>
    <col min="11789" max="11789" width="45.28515625" style="140" customWidth="1"/>
    <col min="11790" max="12032" width="9.140625" style="140"/>
    <col min="12033" max="12033" width="4.42578125" style="140" customWidth="1"/>
    <col min="12034" max="12034" width="11.5703125" style="140" customWidth="1"/>
    <col min="12035" max="12035" width="40.42578125" style="140" customWidth="1"/>
    <col min="12036" max="12036" width="5.5703125" style="140" customWidth="1"/>
    <col min="12037" max="12037" width="8.5703125" style="140" customWidth="1"/>
    <col min="12038" max="12038" width="9.85546875" style="140" customWidth="1"/>
    <col min="12039" max="12039" width="13.85546875" style="140" customWidth="1"/>
    <col min="12040" max="12043" width="9.140625" style="140"/>
    <col min="12044" max="12044" width="75.42578125" style="140" customWidth="1"/>
    <col min="12045" max="12045" width="45.28515625" style="140" customWidth="1"/>
    <col min="12046" max="12288" width="9.140625" style="140"/>
    <col min="12289" max="12289" width="4.42578125" style="140" customWidth="1"/>
    <col min="12290" max="12290" width="11.5703125" style="140" customWidth="1"/>
    <col min="12291" max="12291" width="40.42578125" style="140" customWidth="1"/>
    <col min="12292" max="12292" width="5.5703125" style="140" customWidth="1"/>
    <col min="12293" max="12293" width="8.5703125" style="140" customWidth="1"/>
    <col min="12294" max="12294" width="9.85546875" style="140" customWidth="1"/>
    <col min="12295" max="12295" width="13.85546875" style="140" customWidth="1"/>
    <col min="12296" max="12299" width="9.140625" style="140"/>
    <col min="12300" max="12300" width="75.42578125" style="140" customWidth="1"/>
    <col min="12301" max="12301" width="45.28515625" style="140" customWidth="1"/>
    <col min="12302" max="12544" width="9.140625" style="140"/>
    <col min="12545" max="12545" width="4.42578125" style="140" customWidth="1"/>
    <col min="12546" max="12546" width="11.5703125" style="140" customWidth="1"/>
    <col min="12547" max="12547" width="40.42578125" style="140" customWidth="1"/>
    <col min="12548" max="12548" width="5.5703125" style="140" customWidth="1"/>
    <col min="12549" max="12549" width="8.5703125" style="140" customWidth="1"/>
    <col min="12550" max="12550" width="9.85546875" style="140" customWidth="1"/>
    <col min="12551" max="12551" width="13.85546875" style="140" customWidth="1"/>
    <col min="12552" max="12555" width="9.140625" style="140"/>
    <col min="12556" max="12556" width="75.42578125" style="140" customWidth="1"/>
    <col min="12557" max="12557" width="45.28515625" style="140" customWidth="1"/>
    <col min="12558" max="12800" width="9.140625" style="140"/>
    <col min="12801" max="12801" width="4.42578125" style="140" customWidth="1"/>
    <col min="12802" max="12802" width="11.5703125" style="140" customWidth="1"/>
    <col min="12803" max="12803" width="40.42578125" style="140" customWidth="1"/>
    <col min="12804" max="12804" width="5.5703125" style="140" customWidth="1"/>
    <col min="12805" max="12805" width="8.5703125" style="140" customWidth="1"/>
    <col min="12806" max="12806" width="9.85546875" style="140" customWidth="1"/>
    <col min="12807" max="12807" width="13.85546875" style="140" customWidth="1"/>
    <col min="12808" max="12811" width="9.140625" style="140"/>
    <col min="12812" max="12812" width="75.42578125" style="140" customWidth="1"/>
    <col min="12813" max="12813" width="45.28515625" style="140" customWidth="1"/>
    <col min="12814" max="13056" width="9.140625" style="140"/>
    <col min="13057" max="13057" width="4.42578125" style="140" customWidth="1"/>
    <col min="13058" max="13058" width="11.5703125" style="140" customWidth="1"/>
    <col min="13059" max="13059" width="40.42578125" style="140" customWidth="1"/>
    <col min="13060" max="13060" width="5.5703125" style="140" customWidth="1"/>
    <col min="13061" max="13061" width="8.5703125" style="140" customWidth="1"/>
    <col min="13062" max="13062" width="9.85546875" style="140" customWidth="1"/>
    <col min="13063" max="13063" width="13.85546875" style="140" customWidth="1"/>
    <col min="13064" max="13067" width="9.140625" style="140"/>
    <col min="13068" max="13068" width="75.42578125" style="140" customWidth="1"/>
    <col min="13069" max="13069" width="45.28515625" style="140" customWidth="1"/>
    <col min="13070" max="13312" width="9.140625" style="140"/>
    <col min="13313" max="13313" width="4.42578125" style="140" customWidth="1"/>
    <col min="13314" max="13314" width="11.5703125" style="140" customWidth="1"/>
    <col min="13315" max="13315" width="40.42578125" style="140" customWidth="1"/>
    <col min="13316" max="13316" width="5.5703125" style="140" customWidth="1"/>
    <col min="13317" max="13317" width="8.5703125" style="140" customWidth="1"/>
    <col min="13318" max="13318" width="9.85546875" style="140" customWidth="1"/>
    <col min="13319" max="13319" width="13.85546875" style="140" customWidth="1"/>
    <col min="13320" max="13323" width="9.140625" style="140"/>
    <col min="13324" max="13324" width="75.42578125" style="140" customWidth="1"/>
    <col min="13325" max="13325" width="45.28515625" style="140" customWidth="1"/>
    <col min="13326" max="13568" width="9.140625" style="140"/>
    <col min="13569" max="13569" width="4.42578125" style="140" customWidth="1"/>
    <col min="13570" max="13570" width="11.5703125" style="140" customWidth="1"/>
    <col min="13571" max="13571" width="40.42578125" style="140" customWidth="1"/>
    <col min="13572" max="13572" width="5.5703125" style="140" customWidth="1"/>
    <col min="13573" max="13573" width="8.5703125" style="140" customWidth="1"/>
    <col min="13574" max="13574" width="9.85546875" style="140" customWidth="1"/>
    <col min="13575" max="13575" width="13.85546875" style="140" customWidth="1"/>
    <col min="13576" max="13579" width="9.140625" style="140"/>
    <col min="13580" max="13580" width="75.42578125" style="140" customWidth="1"/>
    <col min="13581" max="13581" width="45.28515625" style="140" customWidth="1"/>
    <col min="13582" max="13824" width="9.140625" style="140"/>
    <col min="13825" max="13825" width="4.42578125" style="140" customWidth="1"/>
    <col min="13826" max="13826" width="11.5703125" style="140" customWidth="1"/>
    <col min="13827" max="13827" width="40.42578125" style="140" customWidth="1"/>
    <col min="13828" max="13828" width="5.5703125" style="140" customWidth="1"/>
    <col min="13829" max="13829" width="8.5703125" style="140" customWidth="1"/>
    <col min="13830" max="13830" width="9.85546875" style="140" customWidth="1"/>
    <col min="13831" max="13831" width="13.85546875" style="140" customWidth="1"/>
    <col min="13832" max="13835" width="9.140625" style="140"/>
    <col min="13836" max="13836" width="75.42578125" style="140" customWidth="1"/>
    <col min="13837" max="13837" width="45.28515625" style="140" customWidth="1"/>
    <col min="13838" max="14080" width="9.140625" style="140"/>
    <col min="14081" max="14081" width="4.42578125" style="140" customWidth="1"/>
    <col min="14082" max="14082" width="11.5703125" style="140" customWidth="1"/>
    <col min="14083" max="14083" width="40.42578125" style="140" customWidth="1"/>
    <col min="14084" max="14084" width="5.5703125" style="140" customWidth="1"/>
    <col min="14085" max="14085" width="8.5703125" style="140" customWidth="1"/>
    <col min="14086" max="14086" width="9.85546875" style="140" customWidth="1"/>
    <col min="14087" max="14087" width="13.85546875" style="140" customWidth="1"/>
    <col min="14088" max="14091" width="9.140625" style="140"/>
    <col min="14092" max="14092" width="75.42578125" style="140" customWidth="1"/>
    <col min="14093" max="14093" width="45.28515625" style="140" customWidth="1"/>
    <col min="14094" max="14336" width="9.140625" style="140"/>
    <col min="14337" max="14337" width="4.42578125" style="140" customWidth="1"/>
    <col min="14338" max="14338" width="11.5703125" style="140" customWidth="1"/>
    <col min="14339" max="14339" width="40.42578125" style="140" customWidth="1"/>
    <col min="14340" max="14340" width="5.5703125" style="140" customWidth="1"/>
    <col min="14341" max="14341" width="8.5703125" style="140" customWidth="1"/>
    <col min="14342" max="14342" width="9.85546875" style="140" customWidth="1"/>
    <col min="14343" max="14343" width="13.85546875" style="140" customWidth="1"/>
    <col min="14344" max="14347" width="9.140625" style="140"/>
    <col min="14348" max="14348" width="75.42578125" style="140" customWidth="1"/>
    <col min="14349" max="14349" width="45.28515625" style="140" customWidth="1"/>
    <col min="14350" max="14592" width="9.140625" style="140"/>
    <col min="14593" max="14593" width="4.42578125" style="140" customWidth="1"/>
    <col min="14594" max="14594" width="11.5703125" style="140" customWidth="1"/>
    <col min="14595" max="14595" width="40.42578125" style="140" customWidth="1"/>
    <col min="14596" max="14596" width="5.5703125" style="140" customWidth="1"/>
    <col min="14597" max="14597" width="8.5703125" style="140" customWidth="1"/>
    <col min="14598" max="14598" width="9.85546875" style="140" customWidth="1"/>
    <col min="14599" max="14599" width="13.85546875" style="140" customWidth="1"/>
    <col min="14600" max="14603" width="9.140625" style="140"/>
    <col min="14604" max="14604" width="75.42578125" style="140" customWidth="1"/>
    <col min="14605" max="14605" width="45.28515625" style="140" customWidth="1"/>
    <col min="14606" max="14848" width="9.140625" style="140"/>
    <col min="14849" max="14849" width="4.42578125" style="140" customWidth="1"/>
    <col min="14850" max="14850" width="11.5703125" style="140" customWidth="1"/>
    <col min="14851" max="14851" width="40.42578125" style="140" customWidth="1"/>
    <col min="14852" max="14852" width="5.5703125" style="140" customWidth="1"/>
    <col min="14853" max="14853" width="8.5703125" style="140" customWidth="1"/>
    <col min="14854" max="14854" width="9.85546875" style="140" customWidth="1"/>
    <col min="14855" max="14855" width="13.85546875" style="140" customWidth="1"/>
    <col min="14856" max="14859" width="9.140625" style="140"/>
    <col min="14860" max="14860" width="75.42578125" style="140" customWidth="1"/>
    <col min="14861" max="14861" width="45.28515625" style="140" customWidth="1"/>
    <col min="14862" max="15104" width="9.140625" style="140"/>
    <col min="15105" max="15105" width="4.42578125" style="140" customWidth="1"/>
    <col min="15106" max="15106" width="11.5703125" style="140" customWidth="1"/>
    <col min="15107" max="15107" width="40.42578125" style="140" customWidth="1"/>
    <col min="15108" max="15108" width="5.5703125" style="140" customWidth="1"/>
    <col min="15109" max="15109" width="8.5703125" style="140" customWidth="1"/>
    <col min="15110" max="15110" width="9.85546875" style="140" customWidth="1"/>
    <col min="15111" max="15111" width="13.85546875" style="140" customWidth="1"/>
    <col min="15112" max="15115" width="9.140625" style="140"/>
    <col min="15116" max="15116" width="75.42578125" style="140" customWidth="1"/>
    <col min="15117" max="15117" width="45.28515625" style="140" customWidth="1"/>
    <col min="15118" max="15360" width="9.140625" style="140"/>
    <col min="15361" max="15361" width="4.42578125" style="140" customWidth="1"/>
    <col min="15362" max="15362" width="11.5703125" style="140" customWidth="1"/>
    <col min="15363" max="15363" width="40.42578125" style="140" customWidth="1"/>
    <col min="15364" max="15364" width="5.5703125" style="140" customWidth="1"/>
    <col min="15365" max="15365" width="8.5703125" style="140" customWidth="1"/>
    <col min="15366" max="15366" width="9.85546875" style="140" customWidth="1"/>
    <col min="15367" max="15367" width="13.85546875" style="140" customWidth="1"/>
    <col min="15368" max="15371" width="9.140625" style="140"/>
    <col min="15372" max="15372" width="75.42578125" style="140" customWidth="1"/>
    <col min="15373" max="15373" width="45.28515625" style="140" customWidth="1"/>
    <col min="15374" max="15616" width="9.140625" style="140"/>
    <col min="15617" max="15617" width="4.42578125" style="140" customWidth="1"/>
    <col min="15618" max="15618" width="11.5703125" style="140" customWidth="1"/>
    <col min="15619" max="15619" width="40.42578125" style="140" customWidth="1"/>
    <col min="15620" max="15620" width="5.5703125" style="140" customWidth="1"/>
    <col min="15621" max="15621" width="8.5703125" style="140" customWidth="1"/>
    <col min="15622" max="15622" width="9.85546875" style="140" customWidth="1"/>
    <col min="15623" max="15623" width="13.85546875" style="140" customWidth="1"/>
    <col min="15624" max="15627" width="9.140625" style="140"/>
    <col min="15628" max="15628" width="75.42578125" style="140" customWidth="1"/>
    <col min="15629" max="15629" width="45.28515625" style="140" customWidth="1"/>
    <col min="15630" max="15872" width="9.140625" style="140"/>
    <col min="15873" max="15873" width="4.42578125" style="140" customWidth="1"/>
    <col min="15874" max="15874" width="11.5703125" style="140" customWidth="1"/>
    <col min="15875" max="15875" width="40.42578125" style="140" customWidth="1"/>
    <col min="15876" max="15876" width="5.5703125" style="140" customWidth="1"/>
    <col min="15877" max="15877" width="8.5703125" style="140" customWidth="1"/>
    <col min="15878" max="15878" width="9.85546875" style="140" customWidth="1"/>
    <col min="15879" max="15879" width="13.85546875" style="140" customWidth="1"/>
    <col min="15880" max="15883" width="9.140625" style="140"/>
    <col min="15884" max="15884" width="75.42578125" style="140" customWidth="1"/>
    <col min="15885" max="15885" width="45.28515625" style="140" customWidth="1"/>
    <col min="15886" max="16128" width="9.140625" style="140"/>
    <col min="16129" max="16129" width="4.42578125" style="140" customWidth="1"/>
    <col min="16130" max="16130" width="11.5703125" style="140" customWidth="1"/>
    <col min="16131" max="16131" width="40.42578125" style="140" customWidth="1"/>
    <col min="16132" max="16132" width="5.5703125" style="140" customWidth="1"/>
    <col min="16133" max="16133" width="8.5703125" style="140" customWidth="1"/>
    <col min="16134" max="16134" width="9.85546875" style="140" customWidth="1"/>
    <col min="16135" max="16135" width="13.85546875" style="140" customWidth="1"/>
    <col min="16136" max="16139" width="9.140625" style="140"/>
    <col min="16140" max="16140" width="75.42578125" style="140" customWidth="1"/>
    <col min="16141" max="16141" width="45.28515625" style="140" customWidth="1"/>
    <col min="16142" max="16384" width="9.140625" style="140"/>
  </cols>
  <sheetData>
    <row r="1" spans="1:104" ht="15.75" x14ac:dyDescent="0.25">
      <c r="A1" s="235" t="s">
        <v>65</v>
      </c>
      <c r="B1" s="235"/>
      <c r="C1" s="235"/>
      <c r="D1" s="235"/>
      <c r="E1" s="235"/>
      <c r="F1" s="235"/>
      <c r="G1" s="235"/>
    </row>
    <row r="2" spans="1:104" ht="14.25" customHeight="1" thickBot="1" x14ac:dyDescent="0.25">
      <c r="A2" s="141"/>
      <c r="B2" s="142"/>
      <c r="C2" s="143"/>
      <c r="D2" s="143"/>
      <c r="E2" s="144"/>
      <c r="F2" s="143"/>
      <c r="G2" s="143"/>
    </row>
    <row r="3" spans="1:104" ht="13.5" thickTop="1" x14ac:dyDescent="0.2">
      <c r="A3" s="224" t="s">
        <v>49</v>
      </c>
      <c r="B3" s="225"/>
      <c r="C3" s="198" t="str">
        <f>CONCATENATE(cislostavby," ",nazevstavby)</f>
        <v xml:space="preserve"> Potrubí vratného kalu</v>
      </c>
      <c r="D3" s="145"/>
      <c r="E3" s="146" t="s">
        <v>66</v>
      </c>
      <c r="F3" s="147" t="str">
        <f>Rekapitulace!H1</f>
        <v>ČOV202404</v>
      </c>
      <c r="G3" s="148"/>
    </row>
    <row r="4" spans="1:104" ht="13.5" thickBot="1" x14ac:dyDescent="0.25">
      <c r="A4" s="236" t="s">
        <v>51</v>
      </c>
      <c r="B4" s="227"/>
      <c r="C4" s="99" t="str">
        <f>CONCATENATE(cisloobjektu," ",nazevobjektu)</f>
        <v xml:space="preserve"> ČOV - AN</v>
      </c>
      <c r="D4" s="149"/>
      <c r="E4" s="237" t="str">
        <f>Rekapitulace!G2</f>
        <v>Dodávky s montáží</v>
      </c>
      <c r="F4" s="238"/>
      <c r="G4" s="239"/>
    </row>
    <row r="5" spans="1:104" ht="13.5" thickTop="1" x14ac:dyDescent="0.2">
      <c r="A5" s="150"/>
      <c r="B5" s="141"/>
      <c r="C5" s="141"/>
      <c r="D5" s="141"/>
      <c r="E5" s="151"/>
      <c r="F5" s="141"/>
      <c r="G5" s="152"/>
    </row>
    <row r="6" spans="1:104" x14ac:dyDescent="0.2">
      <c r="A6" s="153" t="s">
        <v>67</v>
      </c>
      <c r="B6" s="154"/>
      <c r="C6" s="154" t="s">
        <v>68</v>
      </c>
      <c r="D6" s="154" t="s">
        <v>69</v>
      </c>
      <c r="E6" s="155" t="s">
        <v>70</v>
      </c>
      <c r="F6" s="154" t="s">
        <v>71</v>
      </c>
      <c r="G6" s="156" t="s">
        <v>72</v>
      </c>
    </row>
    <row r="7" spans="1:104" x14ac:dyDescent="0.2">
      <c r="A7" s="157" t="s">
        <v>73</v>
      </c>
      <c r="B7" s="158" t="s">
        <v>74</v>
      </c>
      <c r="C7" s="159" t="s">
        <v>106</v>
      </c>
      <c r="D7" s="160"/>
      <c r="E7" s="161"/>
      <c r="F7" s="161"/>
      <c r="G7" s="162"/>
      <c r="H7" s="163"/>
      <c r="I7" s="163"/>
      <c r="O7" s="164">
        <v>1</v>
      </c>
    </row>
    <row r="8" spans="1:104" x14ac:dyDescent="0.2">
      <c r="A8" s="165">
        <v>1</v>
      </c>
      <c r="B8" s="166"/>
      <c r="C8" s="167" t="s">
        <v>113</v>
      </c>
      <c r="D8" s="168" t="s">
        <v>79</v>
      </c>
      <c r="E8" s="169">
        <v>6</v>
      </c>
      <c r="F8" s="201"/>
      <c r="G8" s="170">
        <f>E8*F8</f>
        <v>0</v>
      </c>
      <c r="O8" s="164">
        <v>2</v>
      </c>
      <c r="AA8" s="140">
        <v>1</v>
      </c>
      <c r="AB8" s="140">
        <v>1</v>
      </c>
      <c r="AC8" s="140">
        <v>1</v>
      </c>
      <c r="AZ8" s="140">
        <v>1</v>
      </c>
      <c r="BA8" s="140">
        <f>IF(AZ8=1,G8,0)</f>
        <v>0</v>
      </c>
      <c r="BB8" s="140">
        <f>IF(AZ8=2,G8,0)</f>
        <v>0</v>
      </c>
      <c r="BC8" s="140">
        <f>IF(AZ8=3,G8,0)</f>
        <v>0</v>
      </c>
      <c r="BD8" s="140">
        <f>IF(AZ8=4,G8,0)</f>
        <v>0</v>
      </c>
      <c r="BE8" s="140">
        <f>IF(AZ8=5,G8,0)</f>
        <v>0</v>
      </c>
      <c r="CA8" s="164">
        <v>1</v>
      </c>
      <c r="CB8" s="164">
        <v>1</v>
      </c>
      <c r="CZ8" s="140">
        <v>2.877E-2</v>
      </c>
    </row>
    <row r="9" spans="1:104" x14ac:dyDescent="0.2">
      <c r="A9" s="171"/>
      <c r="B9" s="173"/>
      <c r="C9" s="233" t="s">
        <v>120</v>
      </c>
      <c r="D9" s="234"/>
      <c r="E9" s="174">
        <v>6</v>
      </c>
      <c r="F9" s="175"/>
      <c r="G9" s="176"/>
      <c r="M9" s="172">
        <v>2</v>
      </c>
      <c r="O9" s="164"/>
    </row>
    <row r="10" spans="1:104" x14ac:dyDescent="0.2">
      <c r="A10" s="165">
        <v>2</v>
      </c>
      <c r="B10" s="166"/>
      <c r="C10" s="167" t="s">
        <v>110</v>
      </c>
      <c r="D10" s="168" t="s">
        <v>79</v>
      </c>
      <c r="E10" s="169">
        <v>6</v>
      </c>
      <c r="F10" s="201"/>
      <c r="G10" s="170">
        <f>E10*F10</f>
        <v>0</v>
      </c>
      <c r="M10" s="172"/>
      <c r="O10" s="164"/>
    </row>
    <row r="11" spans="1:104" x14ac:dyDescent="0.2">
      <c r="A11" s="171"/>
      <c r="B11" s="173"/>
      <c r="C11" s="233" t="s">
        <v>80</v>
      </c>
      <c r="D11" s="234"/>
      <c r="E11" s="174">
        <v>6</v>
      </c>
      <c r="F11" s="175"/>
      <c r="G11" s="176"/>
      <c r="M11" s="172"/>
      <c r="O11" s="164"/>
    </row>
    <row r="12" spans="1:104" x14ac:dyDescent="0.2">
      <c r="A12" s="165">
        <v>3</v>
      </c>
      <c r="B12" s="166"/>
      <c r="C12" s="167" t="s">
        <v>111</v>
      </c>
      <c r="D12" s="168" t="s">
        <v>90</v>
      </c>
      <c r="E12" s="169">
        <v>1</v>
      </c>
      <c r="F12" s="201"/>
      <c r="G12" s="170">
        <f>E12*F12</f>
        <v>0</v>
      </c>
      <c r="O12" s="164">
        <v>2</v>
      </c>
      <c r="AA12" s="140">
        <v>1</v>
      </c>
      <c r="AB12" s="140">
        <v>1</v>
      </c>
      <c r="AC12" s="140">
        <v>1</v>
      </c>
      <c r="AZ12" s="140">
        <v>1</v>
      </c>
      <c r="BA12" s="140">
        <f>IF(AZ12=1,G12,0)</f>
        <v>0</v>
      </c>
      <c r="BB12" s="140">
        <f>IF(AZ12=2,G12,0)</f>
        <v>0</v>
      </c>
      <c r="BC12" s="140">
        <f>IF(AZ12=3,G12,0)</f>
        <v>0</v>
      </c>
      <c r="BD12" s="140">
        <f>IF(AZ12=4,G12,0)</f>
        <v>0</v>
      </c>
      <c r="BE12" s="140">
        <f>IF(AZ12=5,G12,0)</f>
        <v>0</v>
      </c>
      <c r="CA12" s="164">
        <v>1</v>
      </c>
      <c r="CB12" s="164">
        <v>1</v>
      </c>
      <c r="CZ12" s="140">
        <v>0.11666</v>
      </c>
    </row>
    <row r="13" spans="1:104" x14ac:dyDescent="0.2">
      <c r="A13" s="171"/>
      <c r="B13" s="173"/>
      <c r="C13" s="233" t="s">
        <v>120</v>
      </c>
      <c r="D13" s="234"/>
      <c r="E13" s="174">
        <v>1</v>
      </c>
      <c r="F13" s="175"/>
      <c r="G13" s="176"/>
      <c r="M13" s="172" t="s">
        <v>77</v>
      </c>
      <c r="O13" s="164"/>
    </row>
    <row r="14" spans="1:104" x14ac:dyDescent="0.2">
      <c r="A14" s="165">
        <v>4</v>
      </c>
      <c r="B14" s="166"/>
      <c r="C14" s="167" t="s">
        <v>112</v>
      </c>
      <c r="D14" s="168" t="s">
        <v>90</v>
      </c>
      <c r="E14" s="169">
        <v>1</v>
      </c>
      <c r="F14" s="201"/>
      <c r="G14" s="170">
        <f>E14*F14</f>
        <v>0</v>
      </c>
      <c r="M14" s="172"/>
      <c r="O14" s="164"/>
    </row>
    <row r="15" spans="1:104" x14ac:dyDescent="0.2">
      <c r="A15" s="171"/>
      <c r="B15" s="173"/>
      <c r="C15" s="233" t="s">
        <v>74</v>
      </c>
      <c r="D15" s="234"/>
      <c r="E15" s="174">
        <v>1</v>
      </c>
      <c r="F15" s="175"/>
      <c r="G15" s="176"/>
      <c r="M15" s="172"/>
      <c r="O15" s="164"/>
    </row>
    <row r="16" spans="1:104" x14ac:dyDescent="0.2">
      <c r="A16" s="165">
        <v>5</v>
      </c>
      <c r="B16" s="166"/>
      <c r="C16" s="167" t="s">
        <v>114</v>
      </c>
      <c r="D16" s="168" t="s">
        <v>90</v>
      </c>
      <c r="E16" s="169">
        <v>2</v>
      </c>
      <c r="F16" s="201"/>
      <c r="G16" s="170">
        <f>E16*F16</f>
        <v>0</v>
      </c>
      <c r="M16" s="172" t="s">
        <v>78</v>
      </c>
      <c r="O16" s="164"/>
    </row>
    <row r="17" spans="1:15" x14ac:dyDescent="0.2">
      <c r="A17" s="171"/>
      <c r="B17" s="173"/>
      <c r="C17" s="233" t="s">
        <v>120</v>
      </c>
      <c r="D17" s="234"/>
      <c r="E17" s="174">
        <v>2</v>
      </c>
      <c r="F17" s="175"/>
      <c r="G17" s="176"/>
      <c r="M17" s="172"/>
      <c r="O17" s="164"/>
    </row>
    <row r="18" spans="1:15" x14ac:dyDescent="0.2">
      <c r="A18" s="165">
        <v>6</v>
      </c>
      <c r="B18" s="166"/>
      <c r="C18" s="167" t="s">
        <v>91</v>
      </c>
      <c r="D18" s="168" t="s">
        <v>90</v>
      </c>
      <c r="E18" s="169">
        <v>2</v>
      </c>
      <c r="F18" s="201"/>
      <c r="G18" s="170">
        <f>E18*F18</f>
        <v>0</v>
      </c>
      <c r="M18" s="172"/>
      <c r="O18" s="164"/>
    </row>
    <row r="19" spans="1:15" x14ac:dyDescent="0.2">
      <c r="A19" s="171"/>
      <c r="B19" s="173"/>
      <c r="C19" s="233" t="s">
        <v>76</v>
      </c>
      <c r="D19" s="234"/>
      <c r="E19" s="174">
        <v>2</v>
      </c>
      <c r="F19" s="175"/>
      <c r="G19" s="176"/>
      <c r="M19" s="172"/>
      <c r="O19" s="164"/>
    </row>
    <row r="20" spans="1:15" x14ac:dyDescent="0.2">
      <c r="A20" s="165">
        <v>7</v>
      </c>
      <c r="B20" s="166"/>
      <c r="C20" s="167" t="s">
        <v>92</v>
      </c>
      <c r="D20" s="168" t="s">
        <v>90</v>
      </c>
      <c r="E20" s="169">
        <v>1</v>
      </c>
      <c r="F20" s="201"/>
      <c r="G20" s="170">
        <f>E20*F20</f>
        <v>0</v>
      </c>
      <c r="M20" s="172"/>
      <c r="O20" s="164"/>
    </row>
    <row r="21" spans="1:15" x14ac:dyDescent="0.2">
      <c r="A21" s="171"/>
      <c r="B21" s="173"/>
      <c r="C21" s="233" t="s">
        <v>120</v>
      </c>
      <c r="D21" s="234"/>
      <c r="E21" s="174">
        <v>1</v>
      </c>
      <c r="F21" s="175"/>
      <c r="G21" s="176"/>
      <c r="M21" s="172"/>
      <c r="O21" s="164"/>
    </row>
    <row r="22" spans="1:15" x14ac:dyDescent="0.2">
      <c r="A22" s="165">
        <v>8</v>
      </c>
      <c r="B22" s="166"/>
      <c r="C22" s="167" t="s">
        <v>93</v>
      </c>
      <c r="D22" s="168" t="s">
        <v>90</v>
      </c>
      <c r="E22" s="169">
        <v>1</v>
      </c>
      <c r="F22" s="201"/>
      <c r="G22" s="170">
        <f>E22*F22</f>
        <v>0</v>
      </c>
      <c r="M22" s="172"/>
      <c r="O22" s="164"/>
    </row>
    <row r="23" spans="1:15" x14ac:dyDescent="0.2">
      <c r="A23" s="171"/>
      <c r="B23" s="173"/>
      <c r="C23" s="233" t="s">
        <v>74</v>
      </c>
      <c r="D23" s="234"/>
      <c r="E23" s="174">
        <v>1</v>
      </c>
      <c r="F23" s="175"/>
      <c r="G23" s="176"/>
      <c r="M23" s="172"/>
      <c r="O23" s="164"/>
    </row>
    <row r="24" spans="1:15" x14ac:dyDescent="0.2">
      <c r="A24" s="165">
        <v>9</v>
      </c>
      <c r="B24" s="166"/>
      <c r="C24" s="167" t="s">
        <v>94</v>
      </c>
      <c r="D24" s="168"/>
      <c r="E24" s="169">
        <v>2</v>
      </c>
      <c r="F24" s="201"/>
      <c r="G24" s="170">
        <f>E24*F24</f>
        <v>0</v>
      </c>
      <c r="M24" s="172"/>
      <c r="O24" s="164"/>
    </row>
    <row r="25" spans="1:15" x14ac:dyDescent="0.2">
      <c r="A25" s="171"/>
      <c r="B25" s="173"/>
      <c r="C25" s="233" t="s">
        <v>120</v>
      </c>
      <c r="D25" s="234"/>
      <c r="E25" s="174">
        <v>2</v>
      </c>
      <c r="F25" s="175"/>
      <c r="G25" s="176"/>
      <c r="M25" s="172"/>
      <c r="O25" s="164"/>
    </row>
    <row r="26" spans="1:15" x14ac:dyDescent="0.2">
      <c r="A26" s="165">
        <v>10</v>
      </c>
      <c r="B26" s="166"/>
      <c r="C26" s="167" t="s">
        <v>95</v>
      </c>
      <c r="D26" s="168"/>
      <c r="E26" s="169">
        <v>2</v>
      </c>
      <c r="F26" s="201"/>
      <c r="G26" s="170">
        <f>E26*F26</f>
        <v>0</v>
      </c>
      <c r="M26" s="172"/>
      <c r="O26" s="164"/>
    </row>
    <row r="27" spans="1:15" x14ac:dyDescent="0.2">
      <c r="A27" s="171"/>
      <c r="B27" s="173"/>
      <c r="C27" s="233" t="s">
        <v>76</v>
      </c>
      <c r="D27" s="234"/>
      <c r="E27" s="174">
        <v>2</v>
      </c>
      <c r="F27" s="175"/>
      <c r="G27" s="176"/>
      <c r="M27" s="172"/>
      <c r="O27" s="164"/>
    </row>
    <row r="28" spans="1:15" x14ac:dyDescent="0.2">
      <c r="A28" s="165">
        <v>11</v>
      </c>
      <c r="B28" s="166"/>
      <c r="C28" s="167" t="s">
        <v>96</v>
      </c>
      <c r="D28" s="168"/>
      <c r="E28" s="169">
        <v>2</v>
      </c>
      <c r="F28" s="201"/>
      <c r="G28" s="170">
        <f>E28*F28</f>
        <v>0</v>
      </c>
      <c r="M28" s="172"/>
      <c r="O28" s="164"/>
    </row>
    <row r="29" spans="1:15" x14ac:dyDescent="0.2">
      <c r="A29" s="171"/>
      <c r="B29" s="173"/>
      <c r="C29" s="233" t="s">
        <v>76</v>
      </c>
      <c r="D29" s="234"/>
      <c r="E29" s="174">
        <v>2</v>
      </c>
      <c r="F29" s="175"/>
      <c r="G29" s="176"/>
      <c r="M29" s="172"/>
      <c r="O29" s="164"/>
    </row>
    <row r="30" spans="1:15" x14ac:dyDescent="0.2">
      <c r="A30" s="165">
        <v>12</v>
      </c>
      <c r="B30" s="166"/>
      <c r="C30" s="167" t="s">
        <v>97</v>
      </c>
      <c r="D30" s="168"/>
      <c r="E30" s="169">
        <v>2</v>
      </c>
      <c r="F30" s="201"/>
      <c r="G30" s="170">
        <f>E30*F30</f>
        <v>0</v>
      </c>
      <c r="M30" s="172"/>
      <c r="O30" s="164"/>
    </row>
    <row r="31" spans="1:15" x14ac:dyDescent="0.2">
      <c r="A31" s="171"/>
      <c r="B31" s="173"/>
      <c r="C31" s="233" t="s">
        <v>76</v>
      </c>
      <c r="D31" s="234"/>
      <c r="E31" s="174">
        <v>2</v>
      </c>
      <c r="F31" s="175"/>
      <c r="G31" s="176"/>
      <c r="M31" s="172"/>
      <c r="O31" s="164"/>
    </row>
    <row r="32" spans="1:15" x14ac:dyDescent="0.2">
      <c r="A32" s="165">
        <v>13</v>
      </c>
      <c r="B32" s="166"/>
      <c r="C32" s="167" t="s">
        <v>98</v>
      </c>
      <c r="D32" s="168"/>
      <c r="E32" s="169">
        <v>2</v>
      </c>
      <c r="F32" s="201"/>
      <c r="G32" s="170">
        <f>E32*F32</f>
        <v>0</v>
      </c>
      <c r="M32" s="172"/>
      <c r="O32" s="164"/>
    </row>
    <row r="33" spans="1:104" x14ac:dyDescent="0.2">
      <c r="A33" s="171"/>
      <c r="B33" s="173"/>
      <c r="C33" s="233" t="s">
        <v>76</v>
      </c>
      <c r="D33" s="234"/>
      <c r="E33" s="174">
        <v>2</v>
      </c>
      <c r="F33" s="175"/>
      <c r="G33" s="176"/>
      <c r="M33" s="172"/>
      <c r="O33" s="164"/>
    </row>
    <row r="34" spans="1:104" x14ac:dyDescent="0.2">
      <c r="A34" s="165">
        <v>14</v>
      </c>
      <c r="B34" s="166"/>
      <c r="C34" s="167" t="s">
        <v>99</v>
      </c>
      <c r="D34" s="168"/>
      <c r="E34" s="169">
        <v>2</v>
      </c>
      <c r="F34" s="201"/>
      <c r="G34" s="170">
        <f>E34*F34</f>
        <v>0</v>
      </c>
      <c r="M34" s="172"/>
      <c r="O34" s="164"/>
    </row>
    <row r="35" spans="1:104" x14ac:dyDescent="0.2">
      <c r="A35" s="171"/>
      <c r="B35" s="173"/>
      <c r="C35" s="233" t="s">
        <v>76</v>
      </c>
      <c r="D35" s="234"/>
      <c r="E35" s="174">
        <v>2</v>
      </c>
      <c r="F35" s="175"/>
      <c r="G35" s="176"/>
      <c r="M35" s="172"/>
      <c r="O35" s="164"/>
    </row>
    <row r="36" spans="1:104" x14ac:dyDescent="0.2">
      <c r="A36" s="165">
        <v>15</v>
      </c>
      <c r="B36" s="166"/>
      <c r="C36" s="167" t="s">
        <v>100</v>
      </c>
      <c r="D36" s="168"/>
      <c r="E36" s="169">
        <v>1</v>
      </c>
      <c r="F36" s="201"/>
      <c r="G36" s="170">
        <f>E36*F36</f>
        <v>0</v>
      </c>
      <c r="M36" s="172"/>
      <c r="O36" s="164"/>
    </row>
    <row r="37" spans="1:104" x14ac:dyDescent="0.2">
      <c r="A37" s="171"/>
      <c r="B37" s="173"/>
      <c r="C37" s="233" t="s">
        <v>74</v>
      </c>
      <c r="D37" s="234"/>
      <c r="E37" s="174">
        <v>1</v>
      </c>
      <c r="F37" s="175"/>
      <c r="G37" s="176"/>
      <c r="M37" s="172"/>
      <c r="O37" s="164"/>
    </row>
    <row r="38" spans="1:104" x14ac:dyDescent="0.2">
      <c r="A38" s="165">
        <v>16</v>
      </c>
      <c r="B38" s="166"/>
      <c r="C38" s="167" t="s">
        <v>101</v>
      </c>
      <c r="D38" s="168"/>
      <c r="E38" s="169">
        <v>1</v>
      </c>
      <c r="F38" s="201"/>
      <c r="G38" s="170">
        <f>E38*F38</f>
        <v>0</v>
      </c>
      <c r="M38" s="172"/>
      <c r="O38" s="164"/>
    </row>
    <row r="39" spans="1:104" x14ac:dyDescent="0.2">
      <c r="A39" s="171"/>
      <c r="B39" s="173"/>
      <c r="C39" s="233" t="s">
        <v>74</v>
      </c>
      <c r="D39" s="234"/>
      <c r="E39" s="174">
        <v>1</v>
      </c>
      <c r="F39" s="175"/>
      <c r="G39" s="176"/>
      <c r="M39" s="172"/>
      <c r="O39" s="164"/>
    </row>
    <row r="40" spans="1:104" x14ac:dyDescent="0.2">
      <c r="A40" s="177"/>
      <c r="B40" s="178" t="s">
        <v>75</v>
      </c>
      <c r="C40" s="179" t="str">
        <f>CONCATENATE(B7," ",C7)</f>
        <v>1 Dodávka potrubí</v>
      </c>
      <c r="D40" s="180"/>
      <c r="E40" s="181"/>
      <c r="F40" s="182"/>
      <c r="G40" s="183">
        <f>SUM(G7:G39)</f>
        <v>0</v>
      </c>
      <c r="O40" s="164">
        <v>4</v>
      </c>
      <c r="BA40" s="184">
        <f>SUM(BA7:BA39)</f>
        <v>0</v>
      </c>
      <c r="BB40" s="184">
        <f>SUM(BB7:BB39)</f>
        <v>0</v>
      </c>
      <c r="BC40" s="184">
        <f>SUM(BC7:BC39)</f>
        <v>0</v>
      </c>
      <c r="BD40" s="184">
        <f>SUM(BD7:BD39)</f>
        <v>0</v>
      </c>
      <c r="BE40" s="184">
        <f>SUM(BE7:BE39)</f>
        <v>0</v>
      </c>
    </row>
    <row r="41" spans="1:104" x14ac:dyDescent="0.2">
      <c r="A41" s="157" t="s">
        <v>73</v>
      </c>
      <c r="B41" s="158" t="s">
        <v>76</v>
      </c>
      <c r="C41" s="159" t="s">
        <v>107</v>
      </c>
      <c r="D41" s="160"/>
      <c r="E41" s="161"/>
      <c r="F41" s="161"/>
      <c r="G41" s="162"/>
      <c r="H41" s="163"/>
      <c r="I41" s="163"/>
      <c r="O41" s="164">
        <v>1</v>
      </c>
    </row>
    <row r="42" spans="1:104" x14ac:dyDescent="0.2">
      <c r="A42" s="165">
        <v>17</v>
      </c>
      <c r="B42" s="166"/>
      <c r="C42" s="167" t="s">
        <v>104</v>
      </c>
      <c r="D42" s="168" t="s">
        <v>102</v>
      </c>
      <c r="E42" s="169">
        <v>1</v>
      </c>
      <c r="F42" s="201"/>
      <c r="G42" s="170">
        <f t="shared" ref="G42:G50" si="0">E42*F42</f>
        <v>0</v>
      </c>
      <c r="H42" s="163"/>
      <c r="I42" s="163"/>
      <c r="O42" s="164"/>
    </row>
    <row r="43" spans="1:104" x14ac:dyDescent="0.2">
      <c r="A43" s="165">
        <v>18</v>
      </c>
      <c r="B43" s="166"/>
      <c r="C43" s="167" t="s">
        <v>117</v>
      </c>
      <c r="D43" s="168" t="s">
        <v>102</v>
      </c>
      <c r="E43" s="169">
        <v>1</v>
      </c>
      <c r="F43" s="201"/>
      <c r="G43" s="170">
        <f t="shared" si="0"/>
        <v>0</v>
      </c>
      <c r="O43" s="164">
        <v>2</v>
      </c>
      <c r="AA43" s="140">
        <v>1</v>
      </c>
      <c r="AB43" s="140">
        <v>1</v>
      </c>
      <c r="AC43" s="140">
        <v>1</v>
      </c>
      <c r="AZ43" s="140">
        <v>1</v>
      </c>
      <c r="BA43" s="140">
        <f>IF(AZ43=1,G43,0)</f>
        <v>0</v>
      </c>
      <c r="BB43" s="140">
        <f>IF(AZ43=2,G43,0)</f>
        <v>0</v>
      </c>
      <c r="BC43" s="140">
        <f>IF(AZ43=3,G43,0)</f>
        <v>0</v>
      </c>
      <c r="BD43" s="140">
        <f>IF(AZ43=4,G43,0)</f>
        <v>0</v>
      </c>
      <c r="BE43" s="140">
        <f>IF(AZ43=5,G43,0)</f>
        <v>0</v>
      </c>
      <c r="CA43" s="164">
        <v>1</v>
      </c>
      <c r="CB43" s="164">
        <v>1</v>
      </c>
      <c r="CZ43" s="140">
        <v>1.47E-2</v>
      </c>
    </row>
    <row r="44" spans="1:104" x14ac:dyDescent="0.2">
      <c r="A44" s="165">
        <v>19</v>
      </c>
      <c r="B44" s="166"/>
      <c r="C44" s="167" t="s">
        <v>115</v>
      </c>
      <c r="D44" s="168" t="s">
        <v>102</v>
      </c>
      <c r="E44" s="169">
        <v>1</v>
      </c>
      <c r="F44" s="201"/>
      <c r="G44" s="170">
        <f>E44*F44</f>
        <v>0</v>
      </c>
      <c r="O44" s="164"/>
      <c r="CA44" s="164"/>
      <c r="CB44" s="164"/>
    </row>
    <row r="45" spans="1:104" x14ac:dyDescent="0.2">
      <c r="A45" s="165">
        <v>20</v>
      </c>
      <c r="B45" s="166"/>
      <c r="C45" s="167" t="s">
        <v>116</v>
      </c>
      <c r="D45" s="168" t="s">
        <v>102</v>
      </c>
      <c r="E45" s="169">
        <v>1</v>
      </c>
      <c r="F45" s="201"/>
      <c r="G45" s="170">
        <f t="shared" si="0"/>
        <v>0</v>
      </c>
      <c r="O45" s="164">
        <v>2</v>
      </c>
      <c r="AA45" s="140">
        <v>1</v>
      </c>
      <c r="AB45" s="140">
        <v>1</v>
      </c>
      <c r="AC45" s="140">
        <v>1</v>
      </c>
      <c r="AZ45" s="140">
        <v>1</v>
      </c>
      <c r="BA45" s="140">
        <f>IF(AZ45=1,G45,0)</f>
        <v>0</v>
      </c>
      <c r="BB45" s="140">
        <f>IF(AZ45=2,G45,0)</f>
        <v>0</v>
      </c>
      <c r="BC45" s="140">
        <f>IF(AZ45=3,G45,0)</f>
        <v>0</v>
      </c>
      <c r="BD45" s="140">
        <f>IF(AZ45=4,G45,0)</f>
        <v>0</v>
      </c>
      <c r="BE45" s="140">
        <f>IF(AZ45=5,G45,0)</f>
        <v>0</v>
      </c>
      <c r="CA45" s="164">
        <v>1</v>
      </c>
      <c r="CB45" s="164">
        <v>1</v>
      </c>
      <c r="CZ45" s="140">
        <v>1.8380000000000001E-2</v>
      </c>
    </row>
    <row r="46" spans="1:104" x14ac:dyDescent="0.2">
      <c r="A46" s="165">
        <v>21</v>
      </c>
      <c r="B46" s="166"/>
      <c r="C46" s="167" t="s">
        <v>103</v>
      </c>
      <c r="D46" s="168" t="s">
        <v>102</v>
      </c>
      <c r="E46" s="169">
        <v>1</v>
      </c>
      <c r="F46" s="201"/>
      <c r="G46" s="170">
        <f t="shared" si="0"/>
        <v>0</v>
      </c>
      <c r="O46" s="164">
        <v>2</v>
      </c>
      <c r="AA46" s="140">
        <v>1</v>
      </c>
      <c r="AB46" s="140">
        <v>1</v>
      </c>
      <c r="AC46" s="140">
        <v>1</v>
      </c>
      <c r="AZ46" s="140">
        <v>1</v>
      </c>
      <c r="BA46" s="140">
        <f>IF(AZ46=1,G46,0)</f>
        <v>0</v>
      </c>
      <c r="BB46" s="140">
        <f>IF(AZ46=2,G46,0)</f>
        <v>0</v>
      </c>
      <c r="BC46" s="140">
        <f>IF(AZ46=3,G46,0)</f>
        <v>0</v>
      </c>
      <c r="BD46" s="140">
        <f>IF(AZ46=4,G46,0)</f>
        <v>0</v>
      </c>
      <c r="BE46" s="140">
        <f>IF(AZ46=5,G46,0)</f>
        <v>0</v>
      </c>
      <c r="CA46" s="164">
        <v>1</v>
      </c>
      <c r="CB46" s="164">
        <v>1</v>
      </c>
      <c r="CZ46" s="140">
        <v>4.3099999999999996E-3</v>
      </c>
    </row>
    <row r="47" spans="1:104" x14ac:dyDescent="0.2">
      <c r="A47" s="165">
        <v>22</v>
      </c>
      <c r="B47" s="166"/>
      <c r="C47" s="167" t="s">
        <v>105</v>
      </c>
      <c r="D47" s="168" t="s">
        <v>102</v>
      </c>
      <c r="E47" s="169">
        <v>1</v>
      </c>
      <c r="F47" s="201"/>
      <c r="G47" s="170">
        <f t="shared" si="0"/>
        <v>0</v>
      </c>
      <c r="O47" s="164">
        <v>2</v>
      </c>
      <c r="AA47" s="140">
        <v>1</v>
      </c>
      <c r="AB47" s="140">
        <v>1</v>
      </c>
      <c r="AC47" s="140">
        <v>1</v>
      </c>
      <c r="AZ47" s="140">
        <v>1</v>
      </c>
      <c r="BA47" s="140">
        <f>IF(AZ47=1,G47,0)</f>
        <v>0</v>
      </c>
      <c r="BB47" s="140">
        <f>IF(AZ47=2,G47,0)</f>
        <v>0</v>
      </c>
      <c r="BC47" s="140">
        <f>IF(AZ47=3,G47,0)</f>
        <v>0</v>
      </c>
      <c r="BD47" s="140">
        <f>IF(AZ47=4,G47,0)</f>
        <v>0</v>
      </c>
      <c r="BE47" s="140">
        <f>IF(AZ47=5,G47,0)</f>
        <v>0</v>
      </c>
      <c r="CA47" s="164">
        <v>1</v>
      </c>
      <c r="CB47" s="164">
        <v>1</v>
      </c>
      <c r="CZ47" s="140">
        <v>1.694E-2</v>
      </c>
    </row>
    <row r="48" spans="1:104" x14ac:dyDescent="0.2">
      <c r="A48" s="165">
        <v>23</v>
      </c>
      <c r="B48" s="166"/>
      <c r="C48" s="167" t="s">
        <v>108</v>
      </c>
      <c r="D48" s="168" t="s">
        <v>102</v>
      </c>
      <c r="E48" s="169">
        <v>1</v>
      </c>
      <c r="F48" s="201"/>
      <c r="G48" s="170">
        <f t="shared" si="0"/>
        <v>0</v>
      </c>
      <c r="O48" s="164">
        <v>2</v>
      </c>
      <c r="AA48" s="140">
        <v>1</v>
      </c>
      <c r="AB48" s="140">
        <v>1</v>
      </c>
      <c r="AC48" s="140">
        <v>1</v>
      </c>
      <c r="AZ48" s="140">
        <v>1</v>
      </c>
      <c r="BA48" s="140">
        <f>IF(AZ48=1,G48,0)</f>
        <v>0</v>
      </c>
      <c r="BB48" s="140">
        <f>IF(AZ48=2,G48,0)</f>
        <v>0</v>
      </c>
      <c r="BC48" s="140">
        <f>IF(AZ48=3,G48,0)</f>
        <v>0</v>
      </c>
      <c r="BD48" s="140">
        <f>IF(AZ48=4,G48,0)</f>
        <v>0</v>
      </c>
      <c r="BE48" s="140">
        <f>IF(AZ48=5,G48,0)</f>
        <v>0</v>
      </c>
      <c r="CA48" s="164">
        <v>1</v>
      </c>
      <c r="CB48" s="164">
        <v>1</v>
      </c>
      <c r="CZ48" s="140">
        <v>4.5580000000000002E-2</v>
      </c>
    </row>
    <row r="49" spans="1:80" x14ac:dyDescent="0.2">
      <c r="A49" s="165">
        <v>24</v>
      </c>
      <c r="B49" s="166"/>
      <c r="C49" s="206" t="s">
        <v>118</v>
      </c>
      <c r="D49" s="168" t="s">
        <v>102</v>
      </c>
      <c r="E49" s="207">
        <v>1</v>
      </c>
      <c r="F49" s="208"/>
      <c r="G49" s="170">
        <f t="shared" si="0"/>
        <v>0</v>
      </c>
      <c r="O49" s="164"/>
      <c r="CA49" s="164"/>
      <c r="CB49" s="164"/>
    </row>
    <row r="50" spans="1:80" x14ac:dyDescent="0.2">
      <c r="A50" s="165">
        <v>25</v>
      </c>
      <c r="B50" s="166"/>
      <c r="C50" s="206" t="s">
        <v>119</v>
      </c>
      <c r="D50" s="168" t="s">
        <v>102</v>
      </c>
      <c r="E50" s="207">
        <v>1</v>
      </c>
      <c r="F50" s="208"/>
      <c r="G50" s="170">
        <f t="shared" si="0"/>
        <v>0</v>
      </c>
      <c r="O50" s="164"/>
      <c r="CA50" s="164"/>
      <c r="CB50" s="164"/>
    </row>
    <row r="51" spans="1:80" x14ac:dyDescent="0.2">
      <c r="A51" s="177"/>
      <c r="B51" s="178" t="s">
        <v>75</v>
      </c>
      <c r="C51" s="179" t="str">
        <f>CONCATENATE(B41," ",C41)</f>
        <v>2 Přípravné a dokončující práce - dodávka a montáž</v>
      </c>
      <c r="D51" s="180"/>
      <c r="E51" s="181"/>
      <c r="F51" s="182"/>
      <c r="G51" s="183">
        <f>SUM(G42:G48)</f>
        <v>0</v>
      </c>
      <c r="O51" s="164">
        <v>4</v>
      </c>
      <c r="BA51" s="184">
        <f>SUM(BA41:BA48)</f>
        <v>0</v>
      </c>
      <c r="BB51" s="184">
        <f>SUM(BB41:BB48)</f>
        <v>0</v>
      </c>
      <c r="BC51" s="184">
        <f>SUM(BC41:BC48)</f>
        <v>0</v>
      </c>
      <c r="BD51" s="184">
        <f>SUM(BD41:BD48)</f>
        <v>0</v>
      </c>
      <c r="BE51" s="184">
        <f>SUM(BE41:BE48)</f>
        <v>0</v>
      </c>
    </row>
    <row r="52" spans="1:80" x14ac:dyDescent="0.2">
      <c r="E52" s="140"/>
    </row>
    <row r="53" spans="1:80" x14ac:dyDescent="0.2">
      <c r="E53" s="140"/>
    </row>
    <row r="54" spans="1:80" x14ac:dyDescent="0.2">
      <c r="E54" s="140"/>
    </row>
    <row r="55" spans="1:80" x14ac:dyDescent="0.2">
      <c r="E55" s="140"/>
    </row>
    <row r="56" spans="1:80" x14ac:dyDescent="0.2">
      <c r="E56" s="140"/>
    </row>
    <row r="57" spans="1:80" x14ac:dyDescent="0.2">
      <c r="E57" s="140"/>
    </row>
    <row r="58" spans="1:80" x14ac:dyDescent="0.2">
      <c r="E58" s="140"/>
    </row>
    <row r="59" spans="1:80" x14ac:dyDescent="0.2">
      <c r="E59" s="140"/>
    </row>
    <row r="60" spans="1:80" x14ac:dyDescent="0.2">
      <c r="E60" s="140"/>
    </row>
    <row r="61" spans="1:80" x14ac:dyDescent="0.2">
      <c r="E61" s="140"/>
    </row>
    <row r="62" spans="1:80" x14ac:dyDescent="0.2">
      <c r="E62" s="140"/>
    </row>
    <row r="63" spans="1:80" x14ac:dyDescent="0.2">
      <c r="E63" s="140"/>
    </row>
    <row r="64" spans="1:80" x14ac:dyDescent="0.2">
      <c r="E64" s="140"/>
    </row>
    <row r="65" spans="1:7" x14ac:dyDescent="0.2">
      <c r="E65" s="140"/>
    </row>
    <row r="66" spans="1:7" x14ac:dyDescent="0.2">
      <c r="E66" s="140"/>
    </row>
    <row r="67" spans="1:7" x14ac:dyDescent="0.2">
      <c r="E67" s="140"/>
    </row>
    <row r="68" spans="1:7" x14ac:dyDescent="0.2">
      <c r="E68" s="140"/>
    </row>
    <row r="69" spans="1:7" x14ac:dyDescent="0.2">
      <c r="E69" s="140"/>
    </row>
    <row r="70" spans="1:7" x14ac:dyDescent="0.2">
      <c r="E70" s="140"/>
    </row>
    <row r="71" spans="1:7" x14ac:dyDescent="0.2">
      <c r="E71" s="140"/>
    </row>
    <row r="72" spans="1:7" x14ac:dyDescent="0.2">
      <c r="E72" s="140"/>
    </row>
    <row r="73" spans="1:7" x14ac:dyDescent="0.2">
      <c r="E73" s="140"/>
    </row>
    <row r="74" spans="1:7" x14ac:dyDescent="0.2">
      <c r="E74" s="140"/>
    </row>
    <row r="75" spans="1:7" x14ac:dyDescent="0.2">
      <c r="A75" s="185"/>
      <c r="B75" s="185"/>
      <c r="C75" s="185"/>
      <c r="D75" s="185"/>
      <c r="E75" s="185"/>
      <c r="F75" s="185"/>
      <c r="G75" s="185"/>
    </row>
    <row r="76" spans="1:7" x14ac:dyDescent="0.2">
      <c r="A76" s="185"/>
      <c r="B76" s="185"/>
      <c r="C76" s="185"/>
      <c r="D76" s="185"/>
      <c r="E76" s="185"/>
      <c r="F76" s="185"/>
      <c r="G76" s="185"/>
    </row>
    <row r="77" spans="1:7" x14ac:dyDescent="0.2">
      <c r="A77" s="185"/>
      <c r="B77" s="185"/>
      <c r="C77" s="185"/>
      <c r="D77" s="185"/>
      <c r="E77" s="185"/>
      <c r="F77" s="185"/>
      <c r="G77" s="185"/>
    </row>
    <row r="78" spans="1:7" x14ac:dyDescent="0.2">
      <c r="A78" s="185"/>
      <c r="B78" s="185"/>
      <c r="C78" s="185"/>
      <c r="D78" s="185"/>
      <c r="E78" s="185"/>
      <c r="F78" s="185"/>
      <c r="G78" s="185"/>
    </row>
    <row r="79" spans="1:7" x14ac:dyDescent="0.2">
      <c r="E79" s="140"/>
    </row>
    <row r="80" spans="1:7" x14ac:dyDescent="0.2">
      <c r="E80" s="140"/>
    </row>
    <row r="81" spans="5:5" x14ac:dyDescent="0.2">
      <c r="E81" s="140"/>
    </row>
    <row r="82" spans="5:5" x14ac:dyDescent="0.2">
      <c r="E82" s="140"/>
    </row>
    <row r="83" spans="5:5" x14ac:dyDescent="0.2">
      <c r="E83" s="140"/>
    </row>
    <row r="84" spans="5:5" x14ac:dyDescent="0.2">
      <c r="E84" s="140"/>
    </row>
    <row r="85" spans="5:5" x14ac:dyDescent="0.2">
      <c r="E85" s="140"/>
    </row>
    <row r="86" spans="5:5" x14ac:dyDescent="0.2">
      <c r="E86" s="140"/>
    </row>
    <row r="87" spans="5:5" x14ac:dyDescent="0.2">
      <c r="E87" s="140"/>
    </row>
    <row r="88" spans="5:5" x14ac:dyDescent="0.2">
      <c r="E88" s="140"/>
    </row>
    <row r="89" spans="5:5" x14ac:dyDescent="0.2">
      <c r="E89" s="140"/>
    </row>
    <row r="90" spans="5:5" x14ac:dyDescent="0.2">
      <c r="E90" s="140"/>
    </row>
    <row r="91" spans="5:5" x14ac:dyDescent="0.2">
      <c r="E91" s="140"/>
    </row>
    <row r="92" spans="5:5" x14ac:dyDescent="0.2">
      <c r="E92" s="140"/>
    </row>
    <row r="93" spans="5:5" x14ac:dyDescent="0.2">
      <c r="E93" s="140"/>
    </row>
    <row r="94" spans="5:5" x14ac:dyDescent="0.2">
      <c r="E94" s="140"/>
    </row>
    <row r="95" spans="5:5" x14ac:dyDescent="0.2">
      <c r="E95" s="140"/>
    </row>
    <row r="96" spans="5:5" x14ac:dyDescent="0.2">
      <c r="E96" s="140"/>
    </row>
    <row r="97" spans="1:7" x14ac:dyDescent="0.2">
      <c r="E97" s="140"/>
    </row>
    <row r="98" spans="1:7" x14ac:dyDescent="0.2">
      <c r="E98" s="140"/>
    </row>
    <row r="99" spans="1:7" x14ac:dyDescent="0.2">
      <c r="E99" s="140"/>
    </row>
    <row r="100" spans="1:7" x14ac:dyDescent="0.2">
      <c r="E100" s="140"/>
    </row>
    <row r="101" spans="1:7" x14ac:dyDescent="0.2">
      <c r="E101" s="140"/>
    </row>
    <row r="102" spans="1:7" x14ac:dyDescent="0.2">
      <c r="E102" s="140"/>
    </row>
    <row r="103" spans="1:7" x14ac:dyDescent="0.2">
      <c r="E103" s="140"/>
    </row>
    <row r="104" spans="1:7" x14ac:dyDescent="0.2">
      <c r="E104" s="140"/>
    </row>
    <row r="105" spans="1:7" x14ac:dyDescent="0.2">
      <c r="E105" s="140"/>
    </row>
    <row r="106" spans="1:7" x14ac:dyDescent="0.2">
      <c r="E106" s="140"/>
    </row>
    <row r="107" spans="1:7" x14ac:dyDescent="0.2">
      <c r="E107" s="140"/>
    </row>
    <row r="108" spans="1:7" x14ac:dyDescent="0.2">
      <c r="E108" s="140"/>
    </row>
    <row r="109" spans="1:7" x14ac:dyDescent="0.2">
      <c r="E109" s="140"/>
    </row>
    <row r="110" spans="1:7" x14ac:dyDescent="0.2">
      <c r="A110" s="186"/>
      <c r="B110" s="186"/>
    </row>
    <row r="111" spans="1:7" x14ac:dyDescent="0.2">
      <c r="A111" s="185"/>
      <c r="B111" s="185"/>
      <c r="C111" s="188"/>
      <c r="D111" s="188"/>
      <c r="E111" s="189"/>
      <c r="F111" s="188"/>
      <c r="G111" s="190"/>
    </row>
    <row r="112" spans="1:7" x14ac:dyDescent="0.2">
      <c r="A112" s="191"/>
      <c r="B112" s="191"/>
      <c r="C112" s="185"/>
      <c r="D112" s="185"/>
      <c r="E112" s="192"/>
      <c r="F112" s="185"/>
      <c r="G112" s="185"/>
    </row>
    <row r="113" spans="1:7" x14ac:dyDescent="0.2">
      <c r="A113" s="185"/>
      <c r="B113" s="185"/>
      <c r="C113" s="185"/>
      <c r="D113" s="185"/>
      <c r="E113" s="192"/>
      <c r="F113" s="185"/>
      <c r="G113" s="185"/>
    </row>
    <row r="114" spans="1:7" x14ac:dyDescent="0.2">
      <c r="A114" s="185"/>
      <c r="B114" s="185"/>
      <c r="C114" s="185"/>
      <c r="D114" s="185"/>
      <c r="E114" s="192"/>
      <c r="F114" s="185"/>
      <c r="G114" s="185"/>
    </row>
    <row r="115" spans="1:7" x14ac:dyDescent="0.2">
      <c r="A115" s="185"/>
      <c r="B115" s="185"/>
      <c r="C115" s="185"/>
      <c r="D115" s="185"/>
      <c r="E115" s="192"/>
      <c r="F115" s="185"/>
      <c r="G115" s="185"/>
    </row>
    <row r="116" spans="1:7" x14ac:dyDescent="0.2">
      <c r="A116" s="185"/>
      <c r="B116" s="185"/>
      <c r="C116" s="185"/>
      <c r="D116" s="185"/>
      <c r="E116" s="192"/>
      <c r="F116" s="185"/>
      <c r="G116" s="185"/>
    </row>
    <row r="117" spans="1:7" x14ac:dyDescent="0.2">
      <c r="A117" s="185"/>
      <c r="B117" s="185"/>
      <c r="C117" s="185"/>
      <c r="D117" s="185"/>
      <c r="E117" s="192"/>
      <c r="F117" s="185"/>
      <c r="G117" s="185"/>
    </row>
    <row r="118" spans="1:7" x14ac:dyDescent="0.2">
      <c r="A118" s="185"/>
      <c r="B118" s="185"/>
      <c r="C118" s="185"/>
      <c r="D118" s="185"/>
      <c r="E118" s="192"/>
      <c r="F118" s="185"/>
      <c r="G118" s="185"/>
    </row>
    <row r="119" spans="1:7" x14ac:dyDescent="0.2">
      <c r="A119" s="185"/>
      <c r="B119" s="185"/>
      <c r="C119" s="185"/>
      <c r="D119" s="185"/>
      <c r="E119" s="192"/>
      <c r="F119" s="185"/>
      <c r="G119" s="185"/>
    </row>
    <row r="120" spans="1:7" x14ac:dyDescent="0.2">
      <c r="A120" s="185"/>
      <c r="B120" s="185"/>
      <c r="C120" s="185"/>
      <c r="D120" s="185"/>
      <c r="E120" s="192"/>
      <c r="F120" s="185"/>
      <c r="G120" s="185"/>
    </row>
    <row r="121" spans="1:7" x14ac:dyDescent="0.2">
      <c r="A121" s="185"/>
      <c r="B121" s="185"/>
      <c r="C121" s="185"/>
      <c r="D121" s="185"/>
      <c r="E121" s="192"/>
      <c r="F121" s="185"/>
      <c r="G121" s="185"/>
    </row>
    <row r="122" spans="1:7" x14ac:dyDescent="0.2">
      <c r="A122" s="185"/>
      <c r="B122" s="185"/>
      <c r="C122" s="185"/>
      <c r="D122" s="185"/>
      <c r="E122" s="192"/>
      <c r="F122" s="185"/>
      <c r="G122" s="185"/>
    </row>
    <row r="123" spans="1:7" x14ac:dyDescent="0.2">
      <c r="A123" s="185"/>
      <c r="B123" s="185"/>
      <c r="C123" s="185"/>
      <c r="D123" s="185"/>
      <c r="E123" s="192"/>
      <c r="F123" s="185"/>
      <c r="G123" s="185"/>
    </row>
    <row r="124" spans="1:7" x14ac:dyDescent="0.2">
      <c r="A124" s="185"/>
      <c r="B124" s="185"/>
      <c r="C124" s="185"/>
      <c r="D124" s="185"/>
      <c r="E124" s="192"/>
      <c r="F124" s="185"/>
      <c r="G124" s="185"/>
    </row>
  </sheetData>
  <mergeCells count="20">
    <mergeCell ref="C29:D29"/>
    <mergeCell ref="C31:D31"/>
    <mergeCell ref="C33:D33"/>
    <mergeCell ref="C35:D35"/>
    <mergeCell ref="C37:D37"/>
    <mergeCell ref="C39:D39"/>
    <mergeCell ref="A1:G1"/>
    <mergeCell ref="A3:B3"/>
    <mergeCell ref="A4:B4"/>
    <mergeCell ref="E4:G4"/>
    <mergeCell ref="C9:D9"/>
    <mergeCell ref="C13:D13"/>
    <mergeCell ref="C17:D17"/>
    <mergeCell ref="C11:D11"/>
    <mergeCell ref="C15:D15"/>
    <mergeCell ref="C19:D19"/>
    <mergeCell ref="C21:D21"/>
    <mergeCell ref="C23:D23"/>
    <mergeCell ref="C25:D25"/>
    <mergeCell ref="C27:D2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vkarlik</dc:creator>
  <cp:lastModifiedBy>Manda Libor, DiS.</cp:lastModifiedBy>
  <cp:lastPrinted>2024-03-07T07:00:08Z</cp:lastPrinted>
  <dcterms:created xsi:type="dcterms:W3CDTF">2018-08-30T15:35:36Z</dcterms:created>
  <dcterms:modified xsi:type="dcterms:W3CDTF">2024-03-13T11:30:39Z</dcterms:modified>
</cp:coreProperties>
</file>