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aef932e0c048a16/Plocha/"/>
    </mc:Choice>
  </mc:AlternateContent>
  <xr:revisionPtr revIDLastSave="9" documentId="13_ncr:1_{2C384DA5-D767-46F0-933F-AA780BB09CA4}" xr6:coauthVersionLast="47" xr6:coauthVersionMax="47" xr10:uidLastSave="{3D6D2CAC-22C2-4D55-9CAD-5ACF6A7A5A08}"/>
  <bookViews>
    <workbookView xWindow="-120" yWindow="-120" windowWidth="29040" windowHeight="15840" xr2:uid="{00000000-000D-0000-FFFF-FFFF00000000}"/>
  </bookViews>
  <sheets>
    <sheet name="Rekapitulace" sheetId="2" r:id="rId1"/>
    <sheet name="Položky" sheetId="3" r:id="rId2"/>
  </sheets>
  <definedNames>
    <definedName name="cisloobjektu">#REF!</definedName>
    <definedName name="cislostavby">#REF!</definedName>
    <definedName name="Datum">#REF!</definedName>
    <definedName name="Dil">Rekapitulace!$A$6</definedName>
    <definedName name="Dodavka">Rekapitulace!#REF!</definedName>
    <definedName name="Dodavka0">Položky!#REF!</definedName>
    <definedName name="HSV">Rekapitulace!#REF!</definedName>
    <definedName name="HSV0">Položky!#REF!</definedName>
    <definedName name="HZS">Rekapitulace!$F$13</definedName>
    <definedName name="HZS0">Položky!#REF!</definedName>
    <definedName name="JKSO">#REF!</definedName>
    <definedName name="MJ">#REF!</definedName>
    <definedName name="Mont">Rekapitulace!$E$13</definedName>
    <definedName name="Montaz0">Položky!#REF!</definedName>
    <definedName name="NazevDilu">Rekapitulace!$B$6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Rekapitulace!$1:$6</definedName>
    <definedName name="Objednatel">#REF!</definedName>
    <definedName name="_xlnm.Print_Area" localSheetId="1">Položky!$A$1:$G$159</definedName>
    <definedName name="_xlnm.Print_Area" localSheetId="0">Rekapitulace!$A$1:$D$42</definedName>
    <definedName name="PocetMJ">#REF!</definedName>
    <definedName name="Poznamka">#REF!</definedName>
    <definedName name="Projektant">#REF!</definedName>
    <definedName name="PSV">Rekapitulace!#REF!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Rekapitulace!$E$30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12" i="3" l="1"/>
  <c r="G13" i="3"/>
  <c r="G48" i="3"/>
  <c r="A116" i="3"/>
  <c r="A117" i="3" s="1"/>
  <c r="A118" i="3" s="1"/>
  <c r="A119" i="3" s="1"/>
  <c r="A120" i="3" s="1"/>
  <c r="G117" i="3"/>
  <c r="G108" i="3"/>
  <c r="G107" i="3"/>
  <c r="G106" i="3"/>
  <c r="G105" i="3"/>
  <c r="G104" i="3"/>
  <c r="G119" i="3" l="1"/>
  <c r="G92" i="3"/>
  <c r="G51" i="3"/>
  <c r="G26" i="3"/>
  <c r="A153" i="3"/>
  <c r="A154" i="3" s="1"/>
  <c r="G40" i="3"/>
  <c r="G42" i="3"/>
  <c r="G19" i="3"/>
  <c r="G64" i="3"/>
  <c r="G63" i="3"/>
  <c r="G81" i="3"/>
  <c r="G127" i="3"/>
  <c r="G125" i="3"/>
  <c r="A124" i="3"/>
  <c r="A125" i="3" s="1"/>
  <c r="A126" i="3" s="1"/>
  <c r="A127" i="3" s="1"/>
  <c r="G126" i="3"/>
  <c r="G124" i="3"/>
  <c r="G103" i="3"/>
  <c r="G102" i="3"/>
  <c r="G101" i="3"/>
  <c r="G100" i="3"/>
  <c r="G99" i="3"/>
  <c r="G98" i="3"/>
  <c r="A98" i="3"/>
  <c r="A99" i="3" s="1"/>
  <c r="A100" i="3" s="1"/>
  <c r="A101" i="3" s="1"/>
  <c r="A102" i="3" s="1"/>
  <c r="A103" i="3" s="1"/>
  <c r="G97" i="3"/>
  <c r="A104" i="3" l="1"/>
  <c r="A105" i="3" s="1"/>
  <c r="A106" i="3" s="1"/>
  <c r="A107" i="3" s="1"/>
  <c r="A108" i="3" s="1"/>
  <c r="A109" i="3" s="1"/>
  <c r="A110" i="3" s="1"/>
  <c r="A111" i="3" s="1"/>
  <c r="G132" i="3"/>
  <c r="G131" i="3"/>
  <c r="G130" i="3"/>
  <c r="F133" i="3" l="1"/>
  <c r="G133" i="3" s="1"/>
  <c r="G115" i="3" l="1"/>
  <c r="G82" i="3"/>
  <c r="G77" i="3"/>
  <c r="G78" i="3"/>
  <c r="A11" i="3"/>
  <c r="A12" i="3" s="1"/>
  <c r="A13" i="3" s="1"/>
  <c r="A14" i="3" l="1"/>
  <c r="A15" i="3" s="1"/>
  <c r="A16" i="3" s="1"/>
  <c r="A17" i="3" s="1"/>
  <c r="G11" i="3"/>
  <c r="G17" i="3"/>
  <c r="G16" i="3"/>
  <c r="A139" i="3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G147" i="3"/>
  <c r="G139" i="3"/>
  <c r="G67" i="3"/>
  <c r="G50" i="3"/>
  <c r="G25" i="3"/>
  <c r="A77" i="3"/>
  <c r="A78" i="3" s="1"/>
  <c r="A79" i="3" s="1"/>
  <c r="A80" i="3" s="1"/>
  <c r="A81" i="3" s="1"/>
  <c r="A82" i="3" s="1"/>
  <c r="A83" i="3" s="1"/>
  <c r="A84" i="3" s="1"/>
  <c r="A85" i="3" s="1"/>
  <c r="A86" i="3" s="1"/>
  <c r="G91" i="3"/>
  <c r="G152" i="3"/>
  <c r="A87" i="3" l="1"/>
  <c r="A88" i="3" s="1"/>
  <c r="A89" i="3" s="1"/>
  <c r="A90" i="3" s="1"/>
  <c r="A91" i="3" s="1"/>
  <c r="G158" i="3"/>
  <c r="G159" i="3" s="1"/>
  <c r="D27" i="2" s="1"/>
  <c r="G157" i="3"/>
  <c r="G69" i="3"/>
  <c r="G70" i="3"/>
  <c r="G71" i="3"/>
  <c r="G68" i="3"/>
  <c r="G58" i="3"/>
  <c r="G116" i="3"/>
  <c r="G118" i="3"/>
  <c r="G114" i="3"/>
  <c r="G113" i="3"/>
  <c r="G112" i="3"/>
  <c r="G111" i="3"/>
  <c r="A93" i="3" l="1"/>
  <c r="A92" i="3"/>
  <c r="G134" i="3"/>
  <c r="D19" i="2" s="1"/>
  <c r="A112" i="3"/>
  <c r="A113" i="3" s="1"/>
  <c r="A114" i="3" s="1"/>
  <c r="G123" i="3"/>
  <c r="G49" i="3"/>
  <c r="G47" i="3"/>
  <c r="G45" i="3"/>
  <c r="G41" i="3"/>
  <c r="G39" i="3"/>
  <c r="G154" i="3"/>
  <c r="G153" i="3"/>
  <c r="G85" i="3"/>
  <c r="G90" i="3"/>
  <c r="G88" i="3"/>
  <c r="G89" i="3"/>
  <c r="G87" i="3"/>
  <c r="G22" i="3"/>
  <c r="G23" i="3"/>
  <c r="G24" i="3"/>
  <c r="G18" i="3"/>
  <c r="G110" i="3"/>
  <c r="G109" i="3"/>
  <c r="F120" i="3" s="1"/>
  <c r="G120" i="3" l="1"/>
  <c r="G121" i="3" s="1"/>
  <c r="A115" i="3"/>
  <c r="G155" i="3"/>
  <c r="D24" i="2" s="1"/>
  <c r="G128" i="3"/>
  <c r="D18" i="2" s="1"/>
  <c r="D17" i="2" l="1"/>
  <c r="G86" i="3"/>
  <c r="G84" i="3"/>
  <c r="G83" i="3"/>
  <c r="G80" i="3"/>
  <c r="G79" i="3"/>
  <c r="G76" i="3"/>
  <c r="A57" i="3"/>
  <c r="F93" i="3" l="1"/>
  <c r="G93" i="3"/>
  <c r="G94" i="3" s="1"/>
  <c r="A58" i="3"/>
  <c r="A59" i="3" l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G149" i="3"/>
  <c r="G148" i="3"/>
  <c r="G146" i="3"/>
  <c r="G145" i="3"/>
  <c r="G144" i="3"/>
  <c r="G143" i="3"/>
  <c r="G142" i="3"/>
  <c r="G141" i="3"/>
  <c r="G140" i="3"/>
  <c r="G138" i="3"/>
  <c r="G46" i="3"/>
  <c r="G150" i="3" l="1"/>
  <c r="D20" i="2" s="1"/>
  <c r="G38" i="3"/>
  <c r="G36" i="3"/>
  <c r="G35" i="3"/>
  <c r="G56" i="3" l="1"/>
  <c r="G57" i="3"/>
  <c r="G65" i="3"/>
  <c r="G60" i="3" l="1"/>
  <c r="G59" i="3"/>
  <c r="A32" i="3"/>
  <c r="A33" i="3" s="1"/>
  <c r="A34" i="3" s="1"/>
  <c r="G32" i="3"/>
  <c r="G33" i="3"/>
  <c r="A35" i="3" l="1"/>
  <c r="A36" i="3" s="1"/>
  <c r="A37" i="3" s="1"/>
  <c r="G20" i="3"/>
  <c r="G44" i="3"/>
  <c r="G43" i="3"/>
  <c r="G37" i="3"/>
  <c r="G34" i="3"/>
  <c r="G31" i="3"/>
  <c r="C53" i="3"/>
  <c r="G66" i="3"/>
  <c r="G62" i="3"/>
  <c r="G61" i="3"/>
  <c r="G21" i="3"/>
  <c r="G15" i="3"/>
  <c r="G14" i="3"/>
  <c r="G10" i="3"/>
  <c r="F52" i="3" l="1"/>
  <c r="G52" i="3" s="1"/>
  <c r="F27" i="3"/>
  <c r="F72" i="3"/>
  <c r="A38" i="3"/>
  <c r="A39" i="3" s="1"/>
  <c r="A40" i="3" l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G53" i="3"/>
  <c r="D14" i="2" s="1"/>
  <c r="A18" i="3"/>
  <c r="A19" i="3" s="1"/>
  <c r="A20" i="3" s="1"/>
  <c r="A21" i="3" s="1"/>
  <c r="A22" i="3" s="1"/>
  <c r="A23" i="3" s="1"/>
  <c r="A24" i="3" s="1"/>
  <c r="A25" i="3" s="1"/>
  <c r="G27" i="3"/>
  <c r="G28" i="3" s="1"/>
  <c r="A27" i="3" l="1"/>
  <c r="A26" i="3"/>
  <c r="D13" i="2"/>
  <c r="G72" i="3"/>
  <c r="BE31" i="3"/>
  <c r="BE53" i="3" s="1"/>
  <c r="BD31" i="3"/>
  <c r="BD53" i="3" s="1"/>
  <c r="BC31" i="3"/>
  <c r="BC53" i="3" s="1"/>
  <c r="BA31" i="3"/>
  <c r="BA53" i="3" s="1"/>
  <c r="G73" i="3" l="1"/>
  <c r="D15" i="2" s="1"/>
  <c r="BB31" i="3"/>
  <c r="BB53" i="3" s="1"/>
  <c r="D16" i="2" l="1"/>
  <c r="D21" i="2" s="1"/>
  <c r="D29" i="2" s="1"/>
  <c r="D30" i="2" l="1"/>
  <c r="D31" i="2" s="1"/>
</calcChain>
</file>

<file path=xl/sharedStrings.xml><?xml version="1.0" encoding="utf-8"?>
<sst xmlns="http://schemas.openxmlformats.org/spreadsheetml/2006/main" count="426" uniqueCount="256">
  <si>
    <t>Vypracoval</t>
  </si>
  <si>
    <t>Stavba :</t>
  </si>
  <si>
    <t>Objekt :</t>
  </si>
  <si>
    <t>PSV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</si>
  <si>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</si>
  <si>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</si>
  <si>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</si>
  <si>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</si>
  <si>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</si>
  <si>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</si>
  <si>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</si>
  <si>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</si>
  <si>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</si>
  <si>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</si>
  <si>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</si>
  <si>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</si>
  <si>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ks</t>
  </si>
  <si>
    <t>721</t>
  </si>
  <si>
    <t>REKAPITULACE CELKOVÁ</t>
  </si>
  <si>
    <t>Popis</t>
  </si>
  <si>
    <t>1.</t>
  </si>
  <si>
    <t>2.</t>
  </si>
  <si>
    <t>3.</t>
  </si>
  <si>
    <t>Ing. Dana Peikertová</t>
  </si>
  <si>
    <t>Datum</t>
  </si>
  <si>
    <t>800-721</t>
  </si>
  <si>
    <t>Kanalizace</t>
  </si>
  <si>
    <t>Vodovod</t>
  </si>
  <si>
    <t>Zařizovací předměty</t>
  </si>
  <si>
    <t>721 Kanalizace</t>
  </si>
  <si>
    <t>Zřízení přípojek na potrubí prům. 40 - vyvedení odpadních výpustek</t>
  </si>
  <si>
    <t xml:space="preserve">Montáž ventilů rohových G 1/2" </t>
  </si>
  <si>
    <t>Dodávka ventilů rohových G 1/2"</t>
  </si>
  <si>
    <t>Vyvedení a upevnění výpustek DN 15</t>
  </si>
  <si>
    <t>Tlakové zkoušky vodovodního potrubí do DN 50</t>
  </si>
  <si>
    <t>Proplach a desinfekce potrubí</t>
  </si>
  <si>
    <t>Potrubí kanalizační z PP - HT systém - připojovací DN 40</t>
  </si>
  <si>
    <t>Potrubí kanalizační z PP - HT systém - připojovací DN 50</t>
  </si>
  <si>
    <t>Přivzdušňovací ventil vnitřní odpadních potrubí DN 70</t>
  </si>
  <si>
    <t xml:space="preserve">Zkouška těsnosti kanalizace v objektech </t>
  </si>
  <si>
    <t>Potrubí vodovodní plastové PPR svar polyfúze PN 20 D 20x3,4 mm, dodávka a montáž, včetně fitingů</t>
  </si>
  <si>
    <t>Potrubí vodovodní plastové PPR svar polyfúze PN 20 D 25x4,2 mm, dodávka a montáž, včetně fitingů</t>
  </si>
  <si>
    <t>Potrubí vodovodní plastové PPR svar polyfúze PN 20 D 32x5,4 mm, dodávka a montáž, včetně fitingů</t>
  </si>
  <si>
    <t>721 Zařizovací předměty</t>
  </si>
  <si>
    <t>Montáž - baterie umývadlové stojánkové pákové DN 15 s výpustí</t>
  </si>
  <si>
    <t>Dodávka - baterie umývadlové stojánkové pákové DN 15 s výpustí</t>
  </si>
  <si>
    <t>Konkrétní typy zařizovacích předmětů budou investorem vybrány před montáži</t>
  </si>
  <si>
    <t>Splachovač nádržkový plastový nízkopoložený nebo vysokopoložený</t>
  </si>
  <si>
    <t>Potrubí kanalizační z PP - HT systém - odpadní DN 70</t>
  </si>
  <si>
    <t>Potrubí kanalizační z PP - HT systém - odpadní DN 100</t>
  </si>
  <si>
    <t>Položky obsahují montáž a dodávku potrubí včetně tvarovek</t>
  </si>
  <si>
    <t>DPH 21%</t>
  </si>
  <si>
    <t xml:space="preserve">Ochrana vodovodního potrubí přilepenými termoizolačními trubicemi z PE tl 13 mm DN do 22 mm - včetně zaizolování kolen a tvarovek </t>
  </si>
  <si>
    <t>Kohouty vypouštěcí DN 15</t>
  </si>
  <si>
    <t>Uzavírací armatury - kohouty kulové PPR D 32, PN 20</t>
  </si>
  <si>
    <t>R13</t>
  </si>
  <si>
    <t>R14</t>
  </si>
  <si>
    <t>R16</t>
  </si>
  <si>
    <t>R17</t>
  </si>
  <si>
    <t>R12</t>
  </si>
  <si>
    <t>Demontáže</t>
  </si>
  <si>
    <t>Rozvod plynu</t>
  </si>
  <si>
    <t>4.</t>
  </si>
  <si>
    <t>5.</t>
  </si>
  <si>
    <t>6.</t>
  </si>
  <si>
    <t>800-731</t>
  </si>
  <si>
    <t>Cena obsahuje demontáže všech zařizovacích předmětů, potrubí vodovodu a kanalizace</t>
  </si>
  <si>
    <t>Demontáž umývadel</t>
  </si>
  <si>
    <t xml:space="preserve">Demontáž baterií </t>
  </si>
  <si>
    <t xml:space="preserve">Demontáž ventilů rohových </t>
  </si>
  <si>
    <t>722130801</t>
  </si>
  <si>
    <t>Demontáž potrubí vodovodního ocelového do DN 25</t>
  </si>
  <si>
    <t>723120804</t>
  </si>
  <si>
    <t>Demontáž potrubí plynového do DN 25</t>
  </si>
  <si>
    <t>Vnitrostaveništní přesun hmot</t>
  </si>
  <si>
    <t>t</t>
  </si>
  <si>
    <t>Náklady spojení s odvozem a uložením demontovaného materiálu na skládku - naložení, odvoz , likvidace v souladu se zákonem 185/2001sb o odpadech a dle technologie na místo určené zhotovitelem včetně poplatku za skládku</t>
  </si>
  <si>
    <t>Chránička pro prostupy, včetně utěsnění</t>
  </si>
  <si>
    <t>783614551</t>
  </si>
  <si>
    <t>Základní jednonásobný syntetický nátěr potrubí DN do 50 mm</t>
  </si>
  <si>
    <t>Krycí dvojnásobný syntetický nátěr potrubí DN do 50 mm</t>
  </si>
  <si>
    <t>hod</t>
  </si>
  <si>
    <t>Přesun hmot pro rozvod plynu</t>
  </si>
  <si>
    <t>734291123</t>
  </si>
  <si>
    <t>Kohouty plnící a vypouštěcí DN 15</t>
  </si>
  <si>
    <t>783</t>
  </si>
  <si>
    <t>Nátěry</t>
  </si>
  <si>
    <t>783 Nátěry</t>
  </si>
  <si>
    <t>800-713</t>
  </si>
  <si>
    <t>7.</t>
  </si>
  <si>
    <t>721 Rozvod plynu</t>
  </si>
  <si>
    <t>731</t>
  </si>
  <si>
    <t>Úprava vytápění</t>
  </si>
  <si>
    <t>Tepelné izolace</t>
  </si>
  <si>
    <t>800-783</t>
  </si>
  <si>
    <t>8.</t>
  </si>
  <si>
    <t>Tlakové zkoušky potrubí měděného do profilu 54 mm</t>
  </si>
  <si>
    <t>Stavební práce a výkopy pro ležatou kanalizaci a uložení potrubí je součástí rozpočtu stavební  části</t>
  </si>
  <si>
    <t>Pročištění svodů ležatých DN do 300</t>
  </si>
  <si>
    <t>R02</t>
  </si>
  <si>
    <t>Stavební výpomoce</t>
  </si>
  <si>
    <t>723190901</t>
  </si>
  <si>
    <t>723190917</t>
  </si>
  <si>
    <t>723190907</t>
  </si>
  <si>
    <t>Uzavření,otevření plynovodního potrubí při opravě</t>
  </si>
  <si>
    <t xml:space="preserve">	Navaření odbočky na potrubí plynovodní DN 50</t>
  </si>
  <si>
    <t>Odvzdušnění nebo napuštění plynovodního potrubí</t>
  </si>
  <si>
    <t>m2</t>
  </si>
  <si>
    <t>Příplatek za členitý rozvod potrubí plastové-prům.20x3,4 a 25x4,2 (u odběrných míst)</t>
  </si>
  <si>
    <t xml:space="preserve">	Uzavření nebo otevření vodovodního potrubí při opravách</t>
  </si>
  <si>
    <t>Potrubí plastové výměna trub nebo tvarovek - vsazení odbočky do potrubí D přes 25 do 32 mm</t>
  </si>
  <si>
    <t xml:space="preserve">Montáž směšovacích uzlů VZT (uzel je dodávkou VZT jednotky) </t>
  </si>
  <si>
    <t>Odvzdušňovací ventil automatický</t>
  </si>
  <si>
    <t>713</t>
  </si>
  <si>
    <t>R18</t>
  </si>
  <si>
    <t>713 Izolace tepelné</t>
  </si>
  <si>
    <t>Cena celkem včetně DPH</t>
  </si>
  <si>
    <t>R05</t>
  </si>
  <si>
    <t>R20</t>
  </si>
  <si>
    <t>731 Úprava vytápění</t>
  </si>
  <si>
    <t xml:space="preserve">Demontáže </t>
  </si>
  <si>
    <t>vytápění, včetně odvozu suti na určené skládky a skládkovné</t>
  </si>
  <si>
    <t>Demontáž výlevek včetně nádrže</t>
  </si>
  <si>
    <t xml:space="preserve">Vyspravení drážek celoplošné cementovou maltou </t>
  </si>
  <si>
    <t xml:space="preserve">REKOSTRUKCE KUCHYNĚ </t>
  </si>
  <si>
    <t>ZDRAVOTECHNICKÉ INSTALACE A ROZVOD VYTÁPĚNÍ PRO VZT JEDNOTKU</t>
  </si>
  <si>
    <t>Část :</t>
  </si>
  <si>
    <t>Zřízení přípojek na potrubí prům. 100 - vyvedení odpadních výpustek</t>
  </si>
  <si>
    <t>Výlevka bez výtokových armatur keramická s bočním odpadem se sklopnou plastovou mřížkou 500 mm,  dodávka a montáž</t>
  </si>
  <si>
    <t>ZTI</t>
  </si>
  <si>
    <t>725291511</t>
  </si>
  <si>
    <t>Doplňky zařízení koupelen a záchodů plastové dávkovač tekutého mýdla na 350 ml</t>
  </si>
  <si>
    <t>Montáž - umyvadlo keramické bílé  připevněné na stěnu šrouby, včetně zápachévé uzávěrky a odpadního ventilu</t>
  </si>
  <si>
    <t>Dodávka - umyvadlo keramické bílé připevněné na stěnu šrouby, včetně zápachové uzávěrky a odpadního ventilu</t>
  </si>
  <si>
    <t>Doplňky zařízení koupelen a záchodů nerezové zásobník papírových ručníků</t>
  </si>
  <si>
    <t>725291631</t>
  </si>
  <si>
    <t>Doplňky zařízení koupelen a záchodů nerezové zásobník toaletních papírů</t>
  </si>
  <si>
    <t>725291621</t>
  </si>
  <si>
    <t>Vysekání  drážek pro montáž trubek  v cihelných zdech a podlahách  hl přes 5 do 7 cm a š přes 7 do 10 cm</t>
  </si>
  <si>
    <t>HZS</t>
  </si>
  <si>
    <t>HZS 1</t>
  </si>
  <si>
    <t>HZS 2</t>
  </si>
  <si>
    <t>Technik odborný - Revize rozvodu plynu</t>
  </si>
  <si>
    <t>Topná zkouška 24 hod</t>
  </si>
  <si>
    <t>HSV - Stavební výpomoce</t>
  </si>
  <si>
    <t>Tlaková zkouška plynového potrubí úsek (celý rozvod ke kuchyni)</t>
  </si>
  <si>
    <t xml:space="preserve">Ochrana vodovodního potrubí přilepenými termoizolačními trubicemi z PE tl přes 13 do 20 mm DN přes 22 do 45 mm - včetně zaizolování kolen a tvarovek </t>
  </si>
  <si>
    <t>725813112</t>
  </si>
  <si>
    <t>Uzavírací armatury - kohouty kulové PPR D 20, PN 20</t>
  </si>
  <si>
    <t>Demontáž klozetu včetně nádrže</t>
  </si>
  <si>
    <t>723120805</t>
  </si>
  <si>
    <t>Demontáž ventilů uzavíracích od DN 25 do DN 40</t>
  </si>
  <si>
    <t>cenová hladina URS 2/2023</t>
  </si>
  <si>
    <t>R06</t>
  </si>
  <si>
    <t>R07</t>
  </si>
  <si>
    <t>R08</t>
  </si>
  <si>
    <t>R10</t>
  </si>
  <si>
    <t xml:space="preserve">Vypuštění vody ze stávajícího rozvodu vody </t>
  </si>
  <si>
    <t>Odpadkový koš - nerezový</t>
  </si>
  <si>
    <t>Zřízení přípojek na potrubí prům. 50 - vyvedení odpadních výpustek</t>
  </si>
  <si>
    <t>Zřízení přípojek na potrubí prům. 70 - vyvedení odpadních výpustek</t>
  </si>
  <si>
    <t>731391811 R11</t>
  </si>
  <si>
    <t>R21</t>
  </si>
  <si>
    <t>Vybourání otvorů v ŽB stropech pl do 0,0225 m2 tl do 150 mm,  včetně vyspravení po montáži - zabetonováním</t>
  </si>
  <si>
    <t>Cena celkem bez DPH</t>
  </si>
  <si>
    <t>Potrubí kanalizační z PP - HT systém - připojovací DN 32</t>
  </si>
  <si>
    <t>MŠ  PIONÝRSKÁ - BRUNTÁL, PIONÝRSKÁ 730/9, 792 01 BRUNTÁL</t>
  </si>
  <si>
    <t>Přesun hmot procentní pro zařizovací předměty v objektech výšky do 6 m</t>
  </si>
  <si>
    <t>Montáž plynových armatur DN 32</t>
  </si>
  <si>
    <t>Plynový filtr DN 32</t>
  </si>
  <si>
    <t>Přesun hmot procentní pro rozvody potrubí v objektech v do 6 m</t>
  </si>
  <si>
    <t>998733201</t>
  </si>
  <si>
    <t xml:space="preserve">Potrubí měděné tvrdé spojované lisováním D 28x1,5 mm včetně spojovacích fitingů a pomocného materiálu </t>
  </si>
  <si>
    <t>Kohout kulový přímý G 1 PN 42 do 185°C vnitřní závit</t>
  </si>
  <si>
    <t>Ventil závitový STAD regulační přímý G 1 PN 25 do 120°C vyvažovací bez vypouštění</t>
  </si>
  <si>
    <t>Montáž izolace tepelné potrubí potrubními pouzdry bez úpravy slepenými 1x tl izolace přes 25 do 50 mm</t>
  </si>
  <si>
    <t>Montáž izolace tepelné ohybů potrubními pouzdry bez úpravy slepenými 1x tl izolace přes 25 do 50 mm</t>
  </si>
  <si>
    <t xml:space="preserve">Přesun hmot procentní sazbou pro izolace tepelné v objektech do 6 m   </t>
  </si>
  <si>
    <t>Tepelná izolace potrubí -pouzdro z minerélní vlny s Al folií - pro potrbí průměru 25 mm a tl 20 mm</t>
  </si>
  <si>
    <t>Napojení nových přípojek na stávající potrubí UT do DN 50 - přechod ocel x měď</t>
  </si>
  <si>
    <t xml:space="preserve">	735111810</t>
  </si>
  <si>
    <t>Demontáž otopného tělesa článkového litinového</t>
  </si>
  <si>
    <t xml:space="preserve">	735110911</t>
  </si>
  <si>
    <t>Přetěsnění růžice radiátorové otopných těles litinových článkových</t>
  </si>
  <si>
    <t>Montáž otopného tělesa litinového článkového</t>
  </si>
  <si>
    <t>Zkoušky těsnosti otopných těles litinových článkových vodou</t>
  </si>
  <si>
    <t>Vypuštění vody z otopného systému</t>
  </si>
  <si>
    <t xml:space="preserve">Odpojení  otopného tělesa litinového </t>
  </si>
  <si>
    <t>735000911</t>
  </si>
  <si>
    <t>Vyregulování otopných těles po opravách</t>
  </si>
  <si>
    <t>Napuštění a natlakování otopného systému</t>
  </si>
  <si>
    <t>Krycí dvojnásobný syntetický nátěr litinových otopných těles</t>
  </si>
  <si>
    <t>783617147</t>
  </si>
  <si>
    <t>Odstranění nátěrů z litinových otopných těles okartáčováním</t>
  </si>
  <si>
    <t>Základní jednonásobný syntetický nátěr článkových otopných těles</t>
  </si>
  <si>
    <t>783614111</t>
  </si>
  <si>
    <t>723181011</t>
  </si>
  <si>
    <t>Potrubí měděné pro rozvod plynu polotvrdé spojované lisováním D 15x1 mm</t>
  </si>
  <si>
    <t>Potrubí měděné pro rozvod plynu polotvrdé spojované lisováním D 22x1 mm</t>
  </si>
  <si>
    <t>723181013</t>
  </si>
  <si>
    <t>Potrubí měděné pro rozvod plynu tvrdé spojované lisováním D 35x1,5 mm</t>
  </si>
  <si>
    <t>723181025</t>
  </si>
  <si>
    <t>723190203</t>
  </si>
  <si>
    <t>Přípojky k plynovým spotřebičům DN 20</t>
  </si>
  <si>
    <t>723190202</t>
  </si>
  <si>
    <t>Přípojky k plynovým spotřebičům DN 15</t>
  </si>
  <si>
    <t>723231162</t>
  </si>
  <si>
    <t>723231163</t>
  </si>
  <si>
    <t>723231165</t>
  </si>
  <si>
    <t>723239105</t>
  </si>
  <si>
    <t>Kohout plynový  kulový přímý G 3/4" PN 42 plnoprůtokový vnitřní závit těžká řada</t>
  </si>
  <si>
    <t>Kohout plynový  kulový přímý G 1/2" PN 42 plnoprůtokový vnitřní závit těžká řada</t>
  </si>
  <si>
    <t>Kohout plynový  kulový přímý G 1 1/4" PN 42 plnoprůtokový vnitřní závit těžká řada</t>
  </si>
  <si>
    <t>Skřínka pro osazení uzávěru plynu - 400 x 300 x 200 mm</t>
  </si>
  <si>
    <t>Demontáž potrubí plynového ocelového do DN 50</t>
  </si>
  <si>
    <t>998723201</t>
  </si>
  <si>
    <t>Demontáž potrubí kanalizačního plastového prům.do DN 100 mm</t>
  </si>
  <si>
    <t>Montáž - baterie nástěnná pákové k výlevce DN 15 x 150 mm</t>
  </si>
  <si>
    <t>Páková nástěnná  baterie v chromovém provedení, DN 15 x 150 mm.</t>
  </si>
  <si>
    <t>Ventil  pračkový DN 20</t>
  </si>
  <si>
    <t>Zápachová uzávěrka pro VZT a klimatizační jednotku</t>
  </si>
  <si>
    <t>721226511.R01</t>
  </si>
  <si>
    <t>Potrubí plastové propojení nových a stávajících potrubí do DN 150</t>
  </si>
  <si>
    <t>Napojení nových kanalizačních potrubí do DN 100 na stávající kanalizaci do DN 125</t>
  </si>
  <si>
    <t>Průzkumy stávajícího rozvodu kanalizace před zahájením montáže</t>
  </si>
  <si>
    <t>Přesun hmot procentní sazbou pro vnitřní kanalizace v objektech v do 6 m</t>
  </si>
  <si>
    <t>Montáž armatury se dvěma závity DN 20 - potrubního oddělovače</t>
  </si>
  <si>
    <t>Potrubní oddělovač DN 20 - pro úpravnu vody</t>
  </si>
  <si>
    <t>Průzkumy stávajícího rozvodu vodovodu před zahájením montáže</t>
  </si>
  <si>
    <t>Přesun hmot procentní pro vnitřní vodovod v objektech v do 6 m</t>
  </si>
  <si>
    <t>Filtr s atestem na na pitnou vodu nerezový DN 20</t>
  </si>
  <si>
    <t>Uzavírací armatury - kohouty kulové PPR D 25, PN 20</t>
  </si>
  <si>
    <t>R09</t>
  </si>
  <si>
    <t>R11</t>
  </si>
  <si>
    <t>R15</t>
  </si>
  <si>
    <t>R19</t>
  </si>
  <si>
    <t>612111111 R22</t>
  </si>
  <si>
    <t>Kombiklozet z bílé keramiky, včetně nádrže odpad svislý, včetně sedátka z duroplastu</t>
  </si>
  <si>
    <t>R03</t>
  </si>
  <si>
    <t>Příplatek za ztíženou montáž v 1.PP - nízká světlá výška</t>
  </si>
  <si>
    <t>722160175 R04</t>
  </si>
  <si>
    <t>R22</t>
  </si>
  <si>
    <t>R23</t>
  </si>
  <si>
    <t>R24</t>
  </si>
  <si>
    <t>R25</t>
  </si>
  <si>
    <t>733223302</t>
  </si>
  <si>
    <t>Dodávka a montáž potrubí z měděných trubek D 18x1 mm, spojovaných lisováním, včetně spojovacích fitingů a pomocného materiálu a závěsů</t>
  </si>
  <si>
    <t>734221681</t>
  </si>
  <si>
    <t>Termostatická hlavice kapalinová PN 10 do 110°C s vestavěným čidlem</t>
  </si>
  <si>
    <t>734221545</t>
  </si>
  <si>
    <t>Ventil závitový termostatický přímý jednoregulační G 1/2 PN 16 do 110°C bez hlavice ovládání</t>
  </si>
  <si>
    <t>Šroubení regulační radiátorové rohové G 1/2 bez vypouštění</t>
  </si>
  <si>
    <t>734211112</t>
  </si>
  <si>
    <t>Ventil závitový odvzdušňovací G 1/4 PN 10 do 120°C otopných těles</t>
  </si>
  <si>
    <t>Úprava na přípojek k otopnému tělesu - posun nebo otočení tělesa o 90°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</si>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</sst>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\ &quot;Kč&quot;"/>
    <numFmt numFmtId="165" formatCode="#,##0.00\ &quot;Kč&quot;"/>
    <numFmt numFmtId="166" formatCode="0.00000"/>
    <numFmt numFmtId="167" formatCode="0.0000"/>
  </numFmts>
  <fonts count="4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i/>
      <sz val="10"/>
      <name val="Arial CE"/>
      <charset val="238"/>
    </font>
    <font>
      <b/>
      <sz val="8"/>
      <name val="Arial CE"/>
      <family val="2"/>
      <charset val="238"/>
    </font>
    <font>
      <sz val="9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4">
    <xf numFmtId="0" fontId="0" fillId="0" borderId="0"/>
    <xf numFmtId="0" fontId="7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4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19" applyNumberFormat="0" applyFill="0" applyAlignment="0" applyProtection="0"/>
    <xf numFmtId="0" fontId="20" fillId="11" borderId="0" applyNumberFormat="0" applyBorder="0" applyAlignment="0" applyProtection="0"/>
    <xf numFmtId="0" fontId="21" fillId="12" borderId="20" applyNumberFormat="0" applyAlignment="0" applyProtection="0"/>
    <xf numFmtId="0" fontId="22" fillId="0" borderId="21" applyNumberFormat="0" applyFill="0" applyAlignment="0" applyProtection="0"/>
    <xf numFmtId="0" fontId="23" fillId="0" borderId="22" applyNumberFormat="0" applyFill="0" applyAlignment="0" applyProtection="0"/>
    <xf numFmtId="0" fontId="24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" fillId="4" borderId="24" applyNumberFormat="0" applyFont="0" applyAlignment="0" applyProtection="0"/>
    <xf numFmtId="0" fontId="27" fillId="0" borderId="25" applyNumberFormat="0" applyFill="0" applyAlignment="0" applyProtection="0"/>
    <xf numFmtId="0" fontId="28" fillId="6" borderId="0" applyNumberFormat="0" applyBorder="0" applyAlignment="0" applyProtection="0"/>
    <xf numFmtId="0" fontId="27" fillId="0" borderId="0" applyNumberFormat="0" applyFill="0" applyBorder="0" applyAlignment="0" applyProtection="0"/>
    <xf numFmtId="0" fontId="29" fillId="7" borderId="26" applyNumberFormat="0" applyAlignment="0" applyProtection="0"/>
    <xf numFmtId="0" fontId="30" fillId="13" borderId="26" applyNumberFormat="0" applyAlignment="0" applyProtection="0"/>
    <xf numFmtId="0" fontId="31" fillId="13" borderId="27" applyNumberFormat="0" applyAlignment="0" applyProtection="0"/>
    <xf numFmtId="0" fontId="32" fillId="0" borderId="0" applyNumberFormat="0" applyFill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43" fontId="1" fillId="0" borderId="0" applyFont="0" applyFill="0" applyBorder="0" applyAlignment="0" applyProtection="0"/>
  </cellStyleXfs>
  <cellXfs count="233">
    <xf numFmtId="0" fontId="0" fillId="0" borderId="0" xfId="0"/>
    <xf numFmtId="0" fontId="4" fillId="0" borderId="0" xfId="0" applyFont="1"/>
    <xf numFmtId="0" fontId="7" fillId="0" borderId="0" xfId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4" fillId="0" borderId="8" xfId="0" applyFont="1" applyBorder="1"/>
    <xf numFmtId="0" fontId="3" fillId="0" borderId="8" xfId="0" applyFont="1" applyBorder="1"/>
    <xf numFmtId="0" fontId="4" fillId="0" borderId="5" xfId="0" applyFont="1" applyBorder="1"/>
    <xf numFmtId="2" fontId="4" fillId="0" borderId="0" xfId="0" applyNumberFormat="1" applyFont="1"/>
    <xf numFmtId="44" fontId="4" fillId="0" borderId="0" xfId="0" applyNumberFormat="1" applyFont="1"/>
    <xf numFmtId="44" fontId="4" fillId="0" borderId="6" xfId="0" applyNumberFormat="1" applyFont="1" applyBorder="1"/>
    <xf numFmtId="0" fontId="34" fillId="0" borderId="5" xfId="0" applyFont="1" applyBorder="1"/>
    <xf numFmtId="17" fontId="4" fillId="0" borderId="5" xfId="0" applyNumberFormat="1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0" fontId="10" fillId="0" borderId="30" xfId="0" applyFont="1" applyBorder="1"/>
    <xf numFmtId="44" fontId="10" fillId="0" borderId="10" xfId="0" applyNumberFormat="1" applyFont="1" applyBorder="1"/>
    <xf numFmtId="17" fontId="0" fillId="0" borderId="0" xfId="0" applyNumberFormat="1" applyAlignment="1">
      <alignment horizontal="left"/>
    </xf>
    <xf numFmtId="0" fontId="5" fillId="0" borderId="0" xfId="0" applyFont="1"/>
    <xf numFmtId="0" fontId="10" fillId="0" borderId="0" xfId="0" applyFont="1"/>
    <xf numFmtId="0" fontId="2" fillId="0" borderId="0" xfId="0" applyFont="1"/>
    <xf numFmtId="164" fontId="4" fillId="0" borderId="6" xfId="0" applyNumberFormat="1" applyFont="1" applyBorder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39" fontId="14" fillId="0" borderId="5" xfId="0" applyNumberFormat="1" applyFont="1" applyBorder="1" applyAlignment="1" applyProtection="1">
      <alignment horizontal="right"/>
      <protection locked="0"/>
    </xf>
    <xf numFmtId="0" fontId="4" fillId="0" borderId="1" xfId="0" applyFont="1" applyBorder="1"/>
    <xf numFmtId="0" fontId="0" fillId="0" borderId="2" xfId="0" applyBorder="1"/>
    <xf numFmtId="0" fontId="8" fillId="0" borderId="38" xfId="1" applyFont="1" applyBorder="1" applyAlignment="1">
      <alignment horizontal="left"/>
    </xf>
    <xf numFmtId="0" fontId="2" fillId="0" borderId="37" xfId="0" applyFont="1" applyBorder="1"/>
    <xf numFmtId="39" fontId="33" fillId="0" borderId="35" xfId="0" applyNumberFormat="1" applyFont="1" applyBorder="1" applyAlignment="1" applyProtection="1">
      <alignment horizontal="right"/>
      <protection locked="0"/>
    </xf>
    <xf numFmtId="0" fontId="5" fillId="0" borderId="8" xfId="0" applyFont="1" applyBorder="1"/>
    <xf numFmtId="0" fontId="5" fillId="0" borderId="5" xfId="0" applyFont="1" applyBorder="1"/>
    <xf numFmtId="165" fontId="4" fillId="0" borderId="6" xfId="0" applyNumberFormat="1" applyFont="1" applyBorder="1"/>
    <xf numFmtId="0" fontId="2" fillId="0" borderId="5" xfId="0" applyFont="1" applyBorder="1"/>
    <xf numFmtId="164" fontId="0" fillId="0" borderId="6" xfId="0" applyNumberFormat="1" applyBorder="1"/>
    <xf numFmtId="164" fontId="34" fillId="0" borderId="6" xfId="0" applyNumberFormat="1" applyFont="1" applyBorder="1"/>
    <xf numFmtId="0" fontId="0" fillId="19" borderId="8" xfId="0" applyFill="1" applyBorder="1"/>
    <xf numFmtId="0" fontId="0" fillId="19" borderId="5" xfId="0" applyFill="1" applyBorder="1"/>
    <xf numFmtId="0" fontId="4" fillId="19" borderId="5" xfId="0" applyFont="1" applyFill="1" applyBorder="1"/>
    <xf numFmtId="164" fontId="4" fillId="19" borderId="6" xfId="0" applyNumberFormat="1" applyFont="1" applyFill="1" applyBorder="1"/>
    <xf numFmtId="0" fontId="36" fillId="0" borderId="8" xfId="0" applyFont="1" applyBorder="1"/>
    <xf numFmtId="0" fontId="36" fillId="0" borderId="5" xfId="0" applyFont="1" applyBorder="1"/>
    <xf numFmtId="0" fontId="37" fillId="0" borderId="5" xfId="0" applyFont="1" applyBorder="1"/>
    <xf numFmtId="164" fontId="37" fillId="0" borderId="6" xfId="0" applyNumberFormat="1" applyFont="1" applyBorder="1"/>
    <xf numFmtId="0" fontId="41" fillId="0" borderId="42" xfId="1" applyFont="1" applyBorder="1"/>
    <xf numFmtId="0" fontId="3" fillId="0" borderId="43" xfId="0" applyFont="1" applyBorder="1"/>
    <xf numFmtId="0" fontId="0" fillId="0" borderId="1" xfId="0" applyBorder="1"/>
    <xf numFmtId="0" fontId="34" fillId="0" borderId="44" xfId="0" applyFont="1" applyBorder="1" applyAlignment="1">
      <alignment wrapText="1"/>
    </xf>
    <xf numFmtId="0" fontId="0" fillId="0" borderId="40" xfId="0" applyBorder="1"/>
    <xf numFmtId="0" fontId="9" fillId="0" borderId="0" xfId="1" applyFont="1" applyAlignment="1">
      <alignment horizontal="center"/>
    </xf>
    <xf numFmtId="0" fontId="1" fillId="0" borderId="28" xfId="1" applyFont="1" applyBorder="1" applyAlignment="1">
      <alignment horizontal="center"/>
    </xf>
    <xf numFmtId="0" fontId="1" fillId="0" borderId="37" xfId="1" applyFont="1" applyBorder="1" applyAlignment="1">
      <alignment horizontal="center"/>
    </xf>
    <xf numFmtId="49" fontId="1" fillId="0" borderId="41" xfId="1" applyNumberFormat="1" applyFont="1" applyBorder="1" applyAlignment="1">
      <alignment horizontal="center"/>
    </xf>
    <xf numFmtId="0" fontId="1" fillId="0" borderId="0" xfId="1" applyFont="1" applyAlignment="1">
      <alignment horizontal="center"/>
    </xf>
    <xf numFmtId="49" fontId="1" fillId="0" borderId="39" xfId="1" applyNumberFormat="1" applyFont="1" applyBorder="1" applyAlignment="1">
      <alignment horizontal="center"/>
    </xf>
    <xf numFmtId="0" fontId="1" fillId="0" borderId="44" xfId="1" applyFont="1" applyBorder="1" applyAlignment="1">
      <alignment horizontal="center"/>
    </xf>
    <xf numFmtId="0" fontId="9" fillId="0" borderId="0" xfId="1" applyFont="1" applyAlignment="1" applyProtection="1">
      <alignment horizontal="center"/>
      <protection locked="0"/>
    </xf>
    <xf numFmtId="0" fontId="7" fillId="0" borderId="0" xfId="1" applyProtection="1">
      <protection locked="0"/>
    </xf>
    <xf numFmtId="0" fontId="7" fillId="0" borderId="14" xfId="1" applyBorder="1" applyProtection="1">
      <protection locked="0"/>
    </xf>
    <xf numFmtId="0" fontId="10" fillId="0" borderId="14" xfId="1" applyFont="1" applyBorder="1" applyAlignment="1" applyProtection="1">
      <alignment horizontal="centerContinuous"/>
      <protection locked="0"/>
    </xf>
    <xf numFmtId="0" fontId="11" fillId="0" borderId="14" xfId="1" applyFont="1" applyBorder="1" applyAlignment="1" applyProtection="1">
      <alignment horizontal="centerContinuous"/>
      <protection locked="0"/>
    </xf>
    <xf numFmtId="0" fontId="11" fillId="0" borderId="14" xfId="1" applyFont="1" applyBorder="1" applyAlignment="1" applyProtection="1">
      <alignment horizontal="right"/>
      <protection locked="0"/>
    </xf>
    <xf numFmtId="0" fontId="7" fillId="0" borderId="31" xfId="1" applyBorder="1" applyAlignment="1" applyProtection="1">
      <alignment horizontal="center"/>
      <protection locked="0"/>
    </xf>
    <xf numFmtId="0" fontId="7" fillId="0" borderId="7" xfId="1" applyBorder="1" applyAlignment="1" applyProtection="1">
      <alignment horizontal="center"/>
      <protection locked="0"/>
    </xf>
    <xf numFmtId="0" fontId="2" fillId="0" borderId="37" xfId="0" applyFont="1" applyBorder="1" applyAlignment="1" applyProtection="1">
      <alignment wrapText="1"/>
      <protection locked="0"/>
    </xf>
    <xf numFmtId="0" fontId="8" fillId="0" borderId="11" xfId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0" borderId="32" xfId="1" applyBorder="1" applyProtection="1">
      <protection locked="0"/>
    </xf>
    <xf numFmtId="49" fontId="7" fillId="0" borderId="12" xfId="1" applyNumberFormat="1" applyBorder="1" applyAlignment="1" applyProtection="1">
      <alignment horizontal="center"/>
      <protection locked="0"/>
    </xf>
    <xf numFmtId="0" fontId="7" fillId="0" borderId="13" xfId="1" applyBorder="1" applyAlignment="1" applyProtection="1">
      <alignment horizontal="center"/>
      <protection locked="0"/>
    </xf>
    <xf numFmtId="0" fontId="2" fillId="0" borderId="15" xfId="0" applyFont="1" applyBorder="1" applyProtection="1">
      <protection locked="0"/>
    </xf>
    <xf numFmtId="0" fontId="2" fillId="0" borderId="15" xfId="1" applyFont="1" applyBorder="1" applyAlignment="1" applyProtection="1">
      <alignment horizontal="center" shrinkToFit="1"/>
      <protection locked="0"/>
    </xf>
    <xf numFmtId="0" fontId="2" fillId="0" borderId="14" xfId="1" applyFont="1" applyBorder="1" applyAlignment="1" applyProtection="1">
      <alignment horizontal="center" shrinkToFit="1"/>
      <protection locked="0"/>
    </xf>
    <xf numFmtId="0" fontId="2" fillId="0" borderId="16" xfId="1" applyFont="1" applyBorder="1" applyAlignment="1" applyProtection="1">
      <alignment horizontal="center" shrinkToFit="1"/>
      <protection locked="0"/>
    </xf>
    <xf numFmtId="0" fontId="8" fillId="0" borderId="0" xfId="1" applyFont="1" applyProtection="1">
      <protection locked="0"/>
    </xf>
    <xf numFmtId="0" fontId="7" fillId="0" borderId="0" xfId="1" applyAlignment="1" applyProtection="1">
      <alignment horizontal="right"/>
      <protection locked="0"/>
    </xf>
    <xf numFmtId="49" fontId="12" fillId="18" borderId="5" xfId="1" applyNumberFormat="1" applyFont="1" applyFill="1" applyBorder="1" applyProtection="1">
      <protection locked="0"/>
    </xf>
    <xf numFmtId="0" fontId="12" fillId="18" borderId="3" xfId="1" applyFont="1" applyFill="1" applyBorder="1" applyAlignment="1" applyProtection="1">
      <alignment horizontal="center"/>
      <protection locked="0"/>
    </xf>
    <xf numFmtId="0" fontId="12" fillId="18" borderId="5" xfId="1" applyFont="1" applyFill="1" applyBorder="1" applyAlignment="1" applyProtection="1">
      <alignment horizontal="center"/>
      <protection locked="0"/>
    </xf>
    <xf numFmtId="0" fontId="7" fillId="0" borderId="4" xfId="1" applyBorder="1" applyAlignment="1" applyProtection="1">
      <alignment horizontal="right"/>
      <protection locked="0"/>
    </xf>
    <xf numFmtId="0" fontId="7" fillId="0" borderId="3" xfId="1" applyBorder="1" applyProtection="1">
      <protection locked="0"/>
    </xf>
    <xf numFmtId="0" fontId="13" fillId="0" borderId="0" xfId="1" applyFont="1" applyProtection="1">
      <protection locked="0"/>
    </xf>
    <xf numFmtId="3" fontId="7" fillId="0" borderId="0" xfId="1" applyNumberFormat="1" applyProtection="1">
      <protection locked="0"/>
    </xf>
    <xf numFmtId="2" fontId="33" fillId="0" borderId="5" xfId="0" applyNumberFormat="1" applyFont="1" applyBorder="1" applyProtection="1">
      <protection locked="0"/>
    </xf>
    <xf numFmtId="0" fontId="33" fillId="0" borderId="5" xfId="0" applyFont="1" applyBorder="1" applyProtection="1">
      <protection locked="0"/>
    </xf>
    <xf numFmtId="2" fontId="33" fillId="0" borderId="18" xfId="0" applyNumberFormat="1" applyFont="1" applyBorder="1" applyProtection="1">
      <protection locked="0"/>
    </xf>
    <xf numFmtId="4" fontId="14" fillId="0" borderId="18" xfId="1" applyNumberFormat="1" applyFont="1" applyBorder="1" applyAlignment="1" applyProtection="1">
      <alignment horizontal="right"/>
      <protection locked="0"/>
    </xf>
    <xf numFmtId="4" fontId="14" fillId="0" borderId="18" xfId="1" applyNumberFormat="1" applyFont="1" applyBorder="1" applyProtection="1">
      <protection locked="0"/>
    </xf>
    <xf numFmtId="0" fontId="7" fillId="18" borderId="5" xfId="1" applyFill="1" applyBorder="1" applyAlignment="1" applyProtection="1">
      <alignment horizontal="center"/>
      <protection locked="0"/>
    </xf>
    <xf numFmtId="49" fontId="16" fillId="18" borderId="5" xfId="1" applyNumberFormat="1" applyFont="1" applyFill="1" applyBorder="1" applyAlignment="1" applyProtection="1">
      <alignment horizontal="left"/>
      <protection locked="0"/>
    </xf>
    <xf numFmtId="0" fontId="16" fillId="18" borderId="9" xfId="1" applyFont="1" applyFill="1" applyBorder="1" applyProtection="1">
      <protection locked="0"/>
    </xf>
    <xf numFmtId="0" fontId="7" fillId="18" borderId="4" xfId="1" applyFill="1" applyBorder="1" applyAlignment="1" applyProtection="1">
      <alignment horizontal="center"/>
      <protection locked="0"/>
    </xf>
    <xf numFmtId="4" fontId="7" fillId="18" borderId="3" xfId="1" applyNumberFormat="1" applyFill="1" applyBorder="1" applyAlignment="1" applyProtection="1">
      <alignment horizontal="right"/>
      <protection locked="0"/>
    </xf>
    <xf numFmtId="4" fontId="4" fillId="18" borderId="5" xfId="1" applyNumberFormat="1" applyFont="1" applyFill="1" applyBorder="1" applyProtection="1">
      <protection locked="0"/>
    </xf>
    <xf numFmtId="0" fontId="15" fillId="0" borderId="0" xfId="1" applyFont="1" applyProtection="1">
      <protection locked="0"/>
    </xf>
    <xf numFmtId="2" fontId="7" fillId="0" borderId="0" xfId="1" applyNumberFormat="1" applyProtection="1">
      <protection locked="0"/>
    </xf>
    <xf numFmtId="2" fontId="35" fillId="0" borderId="0" xfId="0" applyNumberFormat="1" applyFont="1" applyProtection="1">
      <protection locked="0"/>
    </xf>
    <xf numFmtId="2" fontId="35" fillId="0" borderId="5" xfId="0" applyNumberFormat="1" applyFont="1" applyBorder="1" applyProtection="1">
      <protection locked="0"/>
    </xf>
    <xf numFmtId="4" fontId="33" fillId="0" borderId="18" xfId="1" applyNumberFormat="1" applyFont="1" applyBorder="1" applyAlignment="1" applyProtection="1">
      <alignment horizontal="right"/>
      <protection locked="0"/>
    </xf>
    <xf numFmtId="2" fontId="14" fillId="0" borderId="18" xfId="1" applyNumberFormat="1" applyFont="1" applyBorder="1" applyAlignment="1" applyProtection="1">
      <alignment horizontal="right"/>
      <protection locked="0"/>
    </xf>
    <xf numFmtId="4" fontId="33" fillId="0" borderId="5" xfId="1" applyNumberFormat="1" applyFont="1" applyBorder="1" applyAlignment="1" applyProtection="1">
      <alignment horizontal="right"/>
      <protection locked="0"/>
    </xf>
    <xf numFmtId="4" fontId="33" fillId="0" borderId="5" xfId="1" applyNumberFormat="1" applyFont="1" applyBorder="1" applyProtection="1">
      <protection locked="0"/>
    </xf>
    <xf numFmtId="4" fontId="33" fillId="0" borderId="18" xfId="1" applyNumberFormat="1" applyFont="1" applyBorder="1" applyProtection="1">
      <protection locked="0"/>
    </xf>
    <xf numFmtId="4" fontId="14" fillId="0" borderId="5" xfId="1" applyNumberFormat="1" applyFont="1" applyBorder="1" applyAlignment="1" applyProtection="1">
      <alignment horizontal="right"/>
      <protection locked="0"/>
    </xf>
    <xf numFmtId="4" fontId="14" fillId="0" borderId="5" xfId="1" applyNumberFormat="1" applyFont="1" applyBorder="1" applyProtection="1">
      <protection locked="0"/>
    </xf>
    <xf numFmtId="0" fontId="7" fillId="0" borderId="5" xfId="1" applyBorder="1" applyAlignment="1" applyProtection="1">
      <alignment horizontal="right"/>
      <protection locked="0"/>
    </xf>
    <xf numFmtId="0" fontId="7" fillId="0" borderId="5" xfId="1" applyBorder="1" applyProtection="1">
      <protection locked="0"/>
    </xf>
    <xf numFmtId="0" fontId="14" fillId="0" borderId="0" xfId="1" applyFont="1" applyAlignment="1" applyProtection="1">
      <alignment horizontal="center"/>
      <protection locked="0"/>
    </xf>
    <xf numFmtId="0" fontId="14" fillId="0" borderId="0" xfId="1" applyFont="1" applyAlignment="1" applyProtection="1">
      <alignment horizontal="left" indent="1"/>
      <protection locked="0"/>
    </xf>
    <xf numFmtId="2" fontId="14" fillId="0" borderId="5" xfId="0" applyNumberFormat="1" applyFont="1" applyBorder="1" applyProtection="1">
      <protection locked="0"/>
    </xf>
    <xf numFmtId="0" fontId="7" fillId="0" borderId="36" xfId="1" applyBorder="1" applyAlignment="1" applyProtection="1">
      <alignment horizontal="right"/>
      <protection locked="0"/>
    </xf>
    <xf numFmtId="0" fontId="7" fillId="0" borderId="34" xfId="1" applyBorder="1" applyProtection="1">
      <protection locked="0"/>
    </xf>
    <xf numFmtId="4" fontId="39" fillId="18" borderId="5" xfId="1" applyNumberFormat="1" applyFont="1" applyFill="1" applyBorder="1" applyProtection="1">
      <protection locked="0"/>
    </xf>
    <xf numFmtId="0" fontId="0" fillId="0" borderId="5" xfId="0" applyBorder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2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166" fontId="33" fillId="0" borderId="0" xfId="0" applyNumberFormat="1" applyFont="1" applyProtection="1">
      <protection locked="0"/>
    </xf>
    <xf numFmtId="167" fontId="33" fillId="0" borderId="0" xfId="0" applyNumberFormat="1" applyFont="1" applyProtection="1">
      <protection locked="0"/>
    </xf>
    <xf numFmtId="0" fontId="33" fillId="0" borderId="0" xfId="1" applyFont="1" applyProtection="1">
      <protection locked="0"/>
    </xf>
    <xf numFmtId="166" fontId="35" fillId="0" borderId="0" xfId="0" applyNumberFormat="1" applyFont="1" applyProtection="1">
      <protection locked="0"/>
    </xf>
    <xf numFmtId="0" fontId="35" fillId="0" borderId="0" xfId="0" applyFont="1" applyProtection="1">
      <protection locked="0"/>
    </xf>
    <xf numFmtId="2" fontId="14" fillId="0" borderId="18" xfId="0" applyNumberFormat="1" applyFont="1" applyBorder="1" applyProtection="1">
      <protection locked="0"/>
    </xf>
    <xf numFmtId="43" fontId="7" fillId="18" borderId="4" xfId="43" applyFont="1" applyFill="1" applyBorder="1" applyAlignment="1" applyProtection="1">
      <alignment horizontal="right"/>
      <protection locked="0"/>
    </xf>
    <xf numFmtId="0" fontId="4" fillId="0" borderId="17" xfId="1" applyFont="1" applyBorder="1" applyAlignment="1" applyProtection="1">
      <alignment horizontal="center"/>
    </xf>
    <xf numFmtId="49" fontId="4" fillId="0" borderId="17" xfId="1" applyNumberFormat="1" applyFont="1" applyBorder="1" applyAlignment="1" applyProtection="1">
      <alignment horizontal="left"/>
    </xf>
    <xf numFmtId="0" fontId="4" fillId="0" borderId="9" xfId="1" applyFont="1" applyBorder="1" applyProtection="1"/>
    <xf numFmtId="0" fontId="7" fillId="0" borderId="4" xfId="1" applyBorder="1" applyAlignment="1" applyProtection="1">
      <alignment horizontal="center"/>
    </xf>
    <xf numFmtId="0" fontId="7" fillId="0" borderId="4" xfId="1" applyBorder="1" applyAlignment="1" applyProtection="1">
      <alignment horizontal="right"/>
    </xf>
    <xf numFmtId="0" fontId="4" fillId="0" borderId="5" xfId="1" applyFont="1" applyBorder="1" applyAlignment="1" applyProtection="1">
      <alignment horizontal="center"/>
    </xf>
    <xf numFmtId="49" fontId="4" fillId="0" borderId="5" xfId="1" applyNumberFormat="1" applyFont="1" applyBorder="1" applyAlignment="1" applyProtection="1">
      <alignment horizontal="left"/>
    </xf>
    <xf numFmtId="0" fontId="33" fillId="0" borderId="9" xfId="1" applyFont="1" applyBorder="1" applyProtection="1"/>
    <xf numFmtId="0" fontId="4" fillId="0" borderId="18" xfId="1" applyFont="1" applyBorder="1" applyAlignment="1" applyProtection="1">
      <alignment horizontal="center"/>
    </xf>
    <xf numFmtId="0" fontId="6" fillId="0" borderId="18" xfId="1" applyFont="1" applyBorder="1" applyAlignment="1" applyProtection="1">
      <alignment horizontal="center"/>
    </xf>
    <xf numFmtId="0" fontId="33" fillId="0" borderId="5" xfId="0" applyFont="1" applyBorder="1" applyAlignment="1" applyProtection="1">
      <alignment horizontal="left"/>
    </xf>
    <xf numFmtId="0" fontId="33" fillId="0" borderId="5" xfId="0" applyFont="1" applyBorder="1" applyAlignment="1" applyProtection="1">
      <alignment wrapText="1"/>
    </xf>
    <xf numFmtId="0" fontId="33" fillId="0" borderId="5" xfId="0" applyFont="1" applyBorder="1" applyAlignment="1" applyProtection="1">
      <alignment horizontal="center"/>
    </xf>
    <xf numFmtId="2" fontId="33" fillId="0" borderId="5" xfId="0" applyNumberFormat="1" applyFont="1" applyBorder="1" applyProtection="1"/>
    <xf numFmtId="0" fontId="35" fillId="0" borderId="5" xfId="0" applyFont="1" applyBorder="1" applyAlignment="1" applyProtection="1">
      <alignment wrapText="1"/>
    </xf>
    <xf numFmtId="0" fontId="35" fillId="0" borderId="5" xfId="0" applyFont="1" applyBorder="1" applyAlignment="1" applyProtection="1">
      <alignment horizontal="left"/>
    </xf>
    <xf numFmtId="0" fontId="35" fillId="0" borderId="5" xfId="0" applyFont="1" applyBorder="1" applyAlignment="1" applyProtection="1">
      <alignment horizontal="center"/>
    </xf>
    <xf numFmtId="0" fontId="33" fillId="0" borderId="5" xfId="0" applyFont="1" applyBorder="1" applyProtection="1"/>
    <xf numFmtId="0" fontId="7" fillId="18" borderId="5" xfId="1" applyFill="1" applyBorder="1" applyAlignment="1" applyProtection="1">
      <alignment horizontal="center"/>
    </xf>
    <xf numFmtId="49" fontId="16" fillId="18" borderId="5" xfId="1" applyNumberFormat="1" applyFont="1" applyFill="1" applyBorder="1" applyAlignment="1" applyProtection="1">
      <alignment horizontal="left"/>
    </xf>
    <xf numFmtId="0" fontId="16" fillId="18" borderId="9" xfId="1" applyFont="1" applyFill="1" applyBorder="1" applyProtection="1"/>
    <xf numFmtId="0" fontId="7" fillId="18" borderId="4" xfId="1" applyFill="1" applyBorder="1" applyAlignment="1" applyProtection="1">
      <alignment horizontal="center"/>
    </xf>
    <xf numFmtId="4" fontId="7" fillId="18" borderId="4" xfId="1" applyNumberFormat="1" applyFill="1" applyBorder="1" applyAlignment="1" applyProtection="1">
      <alignment horizontal="right"/>
    </xf>
    <xf numFmtId="2" fontId="35" fillId="0" borderId="5" xfId="0" applyNumberFormat="1" applyFont="1" applyBorder="1" applyProtection="1"/>
    <xf numFmtId="0" fontId="6" fillId="0" borderId="5" xfId="1" applyFont="1" applyBorder="1" applyAlignment="1" applyProtection="1">
      <alignment horizontal="center"/>
    </xf>
    <xf numFmtId="0" fontId="14" fillId="0" borderId="18" xfId="0" applyFont="1" applyBorder="1" applyAlignment="1" applyProtection="1">
      <alignment horizontal="left"/>
    </xf>
    <xf numFmtId="0" fontId="14" fillId="0" borderId="33" xfId="0" applyFont="1" applyBorder="1" applyAlignment="1" applyProtection="1">
      <alignment wrapText="1"/>
    </xf>
    <xf numFmtId="0" fontId="14" fillId="0" borderId="18" xfId="0" applyFont="1" applyBorder="1" applyAlignment="1" applyProtection="1">
      <alignment horizontal="center" vertical="center"/>
    </xf>
    <xf numFmtId="39" fontId="14" fillId="0" borderId="18" xfId="0" applyNumberFormat="1" applyFont="1" applyBorder="1" applyProtection="1"/>
    <xf numFmtId="0" fontId="38" fillId="0" borderId="9" xfId="1" applyFont="1" applyBorder="1" applyProtection="1"/>
    <xf numFmtId="0" fontId="2" fillId="0" borderId="4" xfId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right"/>
    </xf>
    <xf numFmtId="49" fontId="6" fillId="0" borderId="18" xfId="1" applyNumberFormat="1" applyFont="1" applyBorder="1" applyAlignment="1" applyProtection="1">
      <alignment horizontal="left"/>
    </xf>
    <xf numFmtId="2" fontId="14" fillId="0" borderId="18" xfId="1" applyNumberFormat="1" applyFont="1" applyBorder="1" applyAlignment="1" applyProtection="1">
      <alignment horizontal="right"/>
    </xf>
    <xf numFmtId="0" fontId="35" fillId="0" borderId="5" xfId="0" applyFont="1" applyBorder="1" applyAlignment="1" applyProtection="1">
      <alignment vertical="top" wrapText="1"/>
    </xf>
    <xf numFmtId="49" fontId="6" fillId="0" borderId="5" xfId="1" applyNumberFormat="1" applyFont="1" applyBorder="1" applyAlignment="1" applyProtection="1">
      <alignment horizontal="left"/>
    </xf>
    <xf numFmtId="0" fontId="6" fillId="0" borderId="5" xfId="1" applyFont="1" applyBorder="1" applyAlignment="1" applyProtection="1">
      <alignment vertical="top" wrapText="1"/>
    </xf>
    <xf numFmtId="49" fontId="33" fillId="0" borderId="5" xfId="1" applyNumberFormat="1" applyFont="1" applyBorder="1" applyAlignment="1" applyProtection="1">
      <alignment horizontal="center" shrinkToFit="1"/>
    </xf>
    <xf numFmtId="4" fontId="33" fillId="0" borderId="5" xfId="1" applyNumberFormat="1" applyFont="1" applyBorder="1" applyAlignment="1" applyProtection="1">
      <alignment horizontal="right"/>
    </xf>
    <xf numFmtId="0" fontId="6" fillId="0" borderId="18" xfId="1" applyFont="1" applyBorder="1" applyAlignment="1" applyProtection="1">
      <alignment vertical="top" wrapText="1"/>
    </xf>
    <xf numFmtId="49" fontId="33" fillId="0" borderId="18" xfId="1" applyNumberFormat="1" applyFont="1" applyBorder="1" applyAlignment="1" applyProtection="1">
      <alignment horizontal="center" shrinkToFit="1"/>
    </xf>
    <xf numFmtId="4" fontId="33" fillId="0" borderId="18" xfId="1" applyNumberFormat="1" applyFont="1" applyBorder="1" applyAlignment="1" applyProtection="1">
      <alignment horizontal="right"/>
    </xf>
    <xf numFmtId="49" fontId="6" fillId="0" borderId="5" xfId="1" applyNumberFormat="1" applyFont="1" applyBorder="1" applyAlignment="1" applyProtection="1">
      <alignment horizontal="left" vertical="top"/>
    </xf>
    <xf numFmtId="0" fontId="6" fillId="0" borderId="33" xfId="1" applyFont="1" applyBorder="1" applyAlignment="1" applyProtection="1">
      <alignment vertical="top" wrapText="1"/>
    </xf>
    <xf numFmtId="49" fontId="6" fillId="0" borderId="18" xfId="1" applyNumberFormat="1" applyFont="1" applyBorder="1" applyAlignment="1" applyProtection="1">
      <alignment horizontal="left" vertical="top"/>
    </xf>
    <xf numFmtId="49" fontId="14" fillId="0" borderId="18" xfId="1" applyNumberFormat="1" applyFont="1" applyBorder="1" applyAlignment="1" applyProtection="1">
      <alignment horizontal="left" vertical="top"/>
    </xf>
    <xf numFmtId="0" fontId="14" fillId="0" borderId="18" xfId="1" applyFont="1" applyBorder="1" applyAlignment="1" applyProtection="1">
      <alignment vertical="top" wrapText="1"/>
    </xf>
    <xf numFmtId="49" fontId="14" fillId="0" borderId="18" xfId="1" applyNumberFormat="1" applyFont="1" applyBorder="1" applyAlignment="1" applyProtection="1">
      <alignment horizontal="center" shrinkToFit="1"/>
    </xf>
    <xf numFmtId="4" fontId="14" fillId="0" borderId="18" xfId="1" applyNumberFormat="1" applyFont="1" applyBorder="1" applyAlignment="1" applyProtection="1">
      <alignment horizontal="right"/>
    </xf>
    <xf numFmtId="0" fontId="33" fillId="0" borderId="5" xfId="1" applyFont="1" applyBorder="1" applyProtection="1"/>
    <xf numFmtId="0" fontId="7" fillId="0" borderId="5" xfId="1" applyBorder="1" applyAlignment="1" applyProtection="1">
      <alignment horizontal="center"/>
    </xf>
    <xf numFmtId="0" fontId="7" fillId="0" borderId="5" xfId="1" applyBorder="1" applyAlignment="1" applyProtection="1">
      <alignment horizontal="right"/>
    </xf>
    <xf numFmtId="0" fontId="33" fillId="0" borderId="0" xfId="0" applyFont="1" applyAlignment="1" applyProtection="1">
      <alignment wrapText="1"/>
    </xf>
    <xf numFmtId="0" fontId="33" fillId="0" borderId="18" xfId="0" applyFont="1" applyBorder="1" applyAlignment="1" applyProtection="1">
      <alignment horizontal="center"/>
    </xf>
    <xf numFmtId="0" fontId="14" fillId="0" borderId="45" xfId="0" applyFont="1" applyBorder="1" applyAlignment="1" applyProtection="1">
      <alignment horizontal="left" wrapText="1"/>
    </xf>
    <xf numFmtId="0" fontId="14" fillId="0" borderId="45" xfId="0" applyFont="1" applyBorder="1" applyAlignment="1" applyProtection="1">
      <alignment horizontal="left" vertical="center" wrapText="1"/>
    </xf>
    <xf numFmtId="2" fontId="14" fillId="0" borderId="46" xfId="0" applyNumberFormat="1" applyFont="1" applyBorder="1" applyAlignment="1" applyProtection="1">
      <alignment horizontal="right"/>
    </xf>
    <xf numFmtId="49" fontId="14" fillId="0" borderId="18" xfId="1" applyNumberFormat="1" applyFont="1" applyBorder="1" applyAlignment="1" applyProtection="1">
      <alignment horizontal="left"/>
    </xf>
    <xf numFmtId="39" fontId="14" fillId="0" borderId="18" xfId="1" applyNumberFormat="1" applyFont="1" applyBorder="1" applyAlignment="1" applyProtection="1">
      <alignment horizontal="right"/>
    </xf>
    <xf numFmtId="0" fontId="14" fillId="0" borderId="18" xfId="1" applyFont="1" applyBorder="1" applyAlignment="1" applyProtection="1">
      <alignment wrapText="1"/>
    </xf>
    <xf numFmtId="0" fontId="14" fillId="0" borderId="5" xfId="0" applyFont="1" applyBorder="1" applyAlignment="1" applyProtection="1">
      <alignment horizontal="left" wrapText="1"/>
    </xf>
    <xf numFmtId="39" fontId="14" fillId="0" borderId="5" xfId="0" applyNumberFormat="1" applyFont="1" applyBorder="1" applyAlignment="1" applyProtection="1">
      <alignment horizontal="right"/>
    </xf>
    <xf numFmtId="0" fontId="14" fillId="0" borderId="5" xfId="0" applyFont="1" applyBorder="1" applyAlignment="1" applyProtection="1">
      <alignment horizontal="left"/>
    </xf>
    <xf numFmtId="0" fontId="14" fillId="0" borderId="5" xfId="0" applyFont="1" applyBorder="1" applyAlignment="1" applyProtection="1">
      <alignment horizontal="center" vertical="center"/>
    </xf>
    <xf numFmtId="39" fontId="14" fillId="0" borderId="5" xfId="0" applyNumberFormat="1" applyFont="1" applyBorder="1" applyProtection="1"/>
    <xf numFmtId="0" fontId="14" fillId="0" borderId="5" xfId="0" applyFont="1" applyBorder="1" applyAlignment="1" applyProtection="1">
      <alignment wrapText="1"/>
    </xf>
    <xf numFmtId="0" fontId="14" fillId="0" borderId="45" xfId="0" applyFont="1" applyBorder="1" applyAlignment="1" applyProtection="1">
      <alignment wrapText="1"/>
    </xf>
    <xf numFmtId="39" fontId="14" fillId="0" borderId="45" xfId="0" applyNumberFormat="1" applyFont="1" applyBorder="1" applyAlignment="1" applyProtection="1">
      <alignment horizontal="right"/>
    </xf>
    <xf numFmtId="49" fontId="14" fillId="0" borderId="5" xfId="1" applyNumberFormat="1" applyFont="1" applyBorder="1" applyAlignment="1" applyProtection="1">
      <alignment horizontal="left" vertical="top"/>
    </xf>
    <xf numFmtId="0" fontId="14" fillId="0" borderId="5" xfId="1" applyFont="1" applyBorder="1" applyAlignment="1" applyProtection="1">
      <alignment vertical="top" wrapText="1"/>
    </xf>
    <xf numFmtId="49" fontId="14" fillId="0" borderId="5" xfId="1" applyNumberFormat="1" applyFont="1" applyBorder="1" applyAlignment="1" applyProtection="1">
      <alignment horizontal="center" shrinkToFit="1"/>
    </xf>
    <xf numFmtId="39" fontId="14" fillId="0" borderId="5" xfId="1" applyNumberFormat="1" applyFont="1" applyBorder="1" applyAlignment="1" applyProtection="1">
      <alignment horizontal="right"/>
    </xf>
    <xf numFmtId="0" fontId="14" fillId="0" borderId="5" xfId="0" applyFont="1" applyBorder="1" applyAlignment="1" applyProtection="1">
      <alignment horizontal="left" vertical="center" wrapText="1"/>
    </xf>
    <xf numFmtId="39" fontId="14" fillId="0" borderId="5" xfId="0" applyNumberFormat="1" applyFont="1" applyBorder="1" applyAlignment="1" applyProtection="1">
      <alignment horizontal="right" vertical="center"/>
    </xf>
    <xf numFmtId="0" fontId="14" fillId="0" borderId="5" xfId="1" applyFont="1" applyBorder="1" applyAlignment="1" applyProtection="1">
      <alignment horizontal="left"/>
    </xf>
    <xf numFmtId="0" fontId="14" fillId="0" borderId="5" xfId="1" applyFont="1" applyBorder="1" applyAlignment="1" applyProtection="1">
      <alignment wrapText="1"/>
    </xf>
    <xf numFmtId="0" fontId="14" fillId="0" borderId="5" xfId="1" applyFont="1" applyBorder="1" applyAlignment="1" applyProtection="1">
      <alignment horizontal="center"/>
    </xf>
    <xf numFmtId="49" fontId="14" fillId="0" borderId="5" xfId="1" applyNumberFormat="1" applyFont="1" applyBorder="1" applyAlignment="1" applyProtection="1">
      <alignment horizontal="left"/>
    </xf>
    <xf numFmtId="2" fontId="14" fillId="0" borderId="5" xfId="1" applyNumberFormat="1" applyFont="1" applyBorder="1" applyAlignment="1" applyProtection="1">
      <alignment horizontal="right"/>
    </xf>
    <xf numFmtId="0" fontId="4" fillId="0" borderId="5" xfId="1" applyFont="1" applyBorder="1" applyProtection="1"/>
    <xf numFmtId="49" fontId="33" fillId="0" borderId="5" xfId="1" applyNumberFormat="1" applyFont="1" applyBorder="1" applyAlignment="1" applyProtection="1">
      <alignment horizontal="left"/>
    </xf>
    <xf numFmtId="0" fontId="33" fillId="0" borderId="5" xfId="1" applyFont="1" applyBorder="1" applyAlignment="1" applyProtection="1">
      <alignment wrapText="1"/>
    </xf>
    <xf numFmtId="0" fontId="33" fillId="0" borderId="5" xfId="1" applyFont="1" applyBorder="1" applyAlignment="1" applyProtection="1">
      <alignment horizontal="center"/>
    </xf>
    <xf numFmtId="0" fontId="35" fillId="0" borderId="0" xfId="0" applyFont="1" applyAlignment="1" applyProtection="1">
      <alignment horizontal="left"/>
    </xf>
    <xf numFmtId="0" fontId="6" fillId="0" borderId="5" xfId="1" applyFont="1" applyBorder="1" applyAlignment="1" applyProtection="1">
      <alignment wrapText="1"/>
    </xf>
    <xf numFmtId="0" fontId="33" fillId="0" borderId="18" xfId="1" applyFont="1" applyBorder="1" applyAlignment="1" applyProtection="1">
      <alignment horizontal="center"/>
    </xf>
    <xf numFmtId="0" fontId="33" fillId="0" borderId="18" xfId="1" applyFont="1" applyBorder="1" applyAlignment="1" applyProtection="1">
      <alignment wrapText="1"/>
    </xf>
    <xf numFmtId="0" fontId="4" fillId="0" borderId="33" xfId="1" applyFont="1" applyBorder="1" applyProtection="1"/>
    <xf numFmtId="0" fontId="7" fillId="0" borderId="36" xfId="1" applyBorder="1" applyAlignment="1" applyProtection="1">
      <alignment horizontal="center"/>
    </xf>
    <xf numFmtId="0" fontId="7" fillId="0" borderId="36" xfId="1" applyBorder="1" applyAlignment="1" applyProtection="1">
      <alignment horizontal="right"/>
    </xf>
    <xf numFmtId="0" fontId="14" fillId="0" borderId="5" xfId="0" applyFont="1" applyBorder="1" applyAlignment="1" applyProtection="1">
      <alignment horizontal="center" wrapText="1"/>
    </xf>
    <xf numFmtId="39" fontId="7" fillId="18" borderId="4" xfId="1" applyNumberFormat="1" applyFill="1" applyBorder="1" applyAlignment="1" applyProtection="1">
      <alignment horizontal="right"/>
    </xf>
    <xf numFmtId="0" fontId="4" fillId="0" borderId="5" xfId="0" applyFont="1" applyBorder="1" applyAlignment="1" applyProtection="1">
      <alignment horizontal="left"/>
    </xf>
    <xf numFmtId="0" fontId="4" fillId="0" borderId="5" xfId="0" applyFont="1" applyBorder="1" applyProtection="1"/>
    <xf numFmtId="0" fontId="0" fillId="0" borderId="5" xfId="0" applyBorder="1" applyAlignment="1" applyProtection="1">
      <alignment horizontal="left"/>
    </xf>
    <xf numFmtId="0" fontId="0" fillId="0" borderId="5" xfId="0" applyBorder="1" applyProtection="1"/>
    <xf numFmtId="0" fontId="40" fillId="0" borderId="5" xfId="0" applyFont="1" applyBorder="1" applyProtection="1"/>
    <xf numFmtId="0" fontId="35" fillId="0" borderId="5" xfId="0" applyFont="1" applyBorder="1" applyProtection="1"/>
    <xf numFmtId="0" fontId="40" fillId="0" borderId="5" xfId="0" applyFont="1" applyBorder="1" applyAlignment="1" applyProtection="1">
      <alignment wrapText="1"/>
    </xf>
    <xf numFmtId="2" fontId="6" fillId="0" borderId="5" xfId="0" applyNumberFormat="1" applyFont="1" applyBorder="1" applyProtection="1"/>
    <xf numFmtId="0" fontId="6" fillId="0" borderId="5" xfId="0" applyFont="1" applyBorder="1" applyAlignment="1" applyProtection="1">
      <alignment horizontal="center"/>
    </xf>
    <xf numFmtId="2" fontId="33" fillId="0" borderId="18" xfId="1" applyNumberFormat="1" applyFont="1" applyBorder="1" applyAlignment="1" applyProtection="1">
      <alignment horizontal="right"/>
    </xf>
    <xf numFmtId="49" fontId="6" fillId="0" borderId="17" xfId="1" applyNumberFormat="1" applyFont="1" applyBorder="1" applyAlignment="1" applyProtection="1">
      <alignment horizontal="left"/>
    </xf>
    <xf numFmtId="43" fontId="7" fillId="0" borderId="36" xfId="43" applyFont="1" applyBorder="1" applyAlignment="1" applyProtection="1">
      <alignment horizontal="right"/>
    </xf>
    <xf numFmtId="0" fontId="33" fillId="0" borderId="35" xfId="0" applyFont="1" applyBorder="1" applyAlignment="1" applyProtection="1">
      <alignment horizontal="left" wrapText="1"/>
    </xf>
    <xf numFmtId="0" fontId="33" fillId="0" borderId="35" xfId="0" applyFont="1" applyBorder="1" applyAlignment="1" applyProtection="1">
      <alignment wrapText="1"/>
    </xf>
    <xf numFmtId="2" fontId="33" fillId="0" borderId="35" xfId="0" applyNumberFormat="1" applyFont="1" applyBorder="1" applyAlignment="1" applyProtection="1">
      <alignment horizontal="center"/>
    </xf>
  </cellXfs>
  <cellStyles count="44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Čárka" xfId="43" builtinId="3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_POL.XLS" xfId="1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D157"/>
  <sheetViews>
    <sheetView tabSelected="1" view="pageBreakPreview" zoomScale="148" zoomScaleNormal="154" zoomScaleSheetLayoutView="148" workbookViewId="0">
      <selection activeCell="H14" sqref="H14"/>
    </sheetView>
  </sheetViews>
  <sheetFormatPr defaultRowHeight="12.75" x14ac:dyDescent="0.2"/>
  <cols>
    <col min="1" max="1" width="7.7109375" customWidth="1"/>
    <col min="2" max="2" width="14.42578125" customWidth="1"/>
    <col min="3" max="3" width="53" customWidth="1"/>
    <col min="4" max="4" width="23.5703125" customWidth="1"/>
    <col min="254" max="254" width="7.7109375" customWidth="1"/>
    <col min="255" max="255" width="14.42578125" customWidth="1"/>
    <col min="256" max="256" width="53" customWidth="1"/>
    <col min="257" max="257" width="19" customWidth="1"/>
    <col min="258" max="258" width="11.42578125" customWidth="1"/>
    <col min="259" max="259" width="9.7109375" customWidth="1"/>
    <col min="260" max="260" width="9.5703125" customWidth="1"/>
    <col min="510" max="510" width="7.7109375" customWidth="1"/>
    <col min="511" max="511" width="14.42578125" customWidth="1"/>
    <col min="512" max="512" width="53" customWidth="1"/>
    <col min="513" max="513" width="19" customWidth="1"/>
    <col min="514" max="514" width="11.42578125" customWidth="1"/>
    <col min="515" max="515" width="9.7109375" customWidth="1"/>
    <col min="516" max="516" width="9.5703125" customWidth="1"/>
    <col min="766" max="766" width="7.7109375" customWidth="1"/>
    <col min="767" max="767" width="14.42578125" customWidth="1"/>
    <col min="768" max="768" width="53" customWidth="1"/>
    <col min="769" max="769" width="19" customWidth="1"/>
    <col min="770" max="770" width="11.42578125" customWidth="1"/>
    <col min="771" max="771" width="9.7109375" customWidth="1"/>
    <col min="772" max="772" width="9.5703125" customWidth="1"/>
    <col min="1022" max="1022" width="7.7109375" customWidth="1"/>
    <col min="1023" max="1023" width="14.42578125" customWidth="1"/>
    <col min="1024" max="1024" width="53" customWidth="1"/>
    <col min="1025" max="1025" width="19" customWidth="1"/>
    <col min="1026" max="1026" width="11.42578125" customWidth="1"/>
    <col min="1027" max="1027" width="9.7109375" customWidth="1"/>
    <col min="1028" max="1028" width="9.5703125" customWidth="1"/>
    <col min="1278" max="1278" width="7.7109375" customWidth="1"/>
    <col min="1279" max="1279" width="14.42578125" customWidth="1"/>
    <col min="1280" max="1280" width="53" customWidth="1"/>
    <col min="1281" max="1281" width="19" customWidth="1"/>
    <col min="1282" max="1282" width="11.42578125" customWidth="1"/>
    <col min="1283" max="1283" width="9.7109375" customWidth="1"/>
    <col min="1284" max="1284" width="9.5703125" customWidth="1"/>
    <col min="1534" max="1534" width="7.7109375" customWidth="1"/>
    <col min="1535" max="1535" width="14.42578125" customWidth="1"/>
    <col min="1536" max="1536" width="53" customWidth="1"/>
    <col min="1537" max="1537" width="19" customWidth="1"/>
    <col min="1538" max="1538" width="11.42578125" customWidth="1"/>
    <col min="1539" max="1539" width="9.7109375" customWidth="1"/>
    <col min="1540" max="1540" width="9.5703125" customWidth="1"/>
    <col min="1790" max="1790" width="7.7109375" customWidth="1"/>
    <col min="1791" max="1791" width="14.42578125" customWidth="1"/>
    <col min="1792" max="1792" width="53" customWidth="1"/>
    <col min="1793" max="1793" width="19" customWidth="1"/>
    <col min="1794" max="1794" width="11.42578125" customWidth="1"/>
    <col min="1795" max="1795" width="9.7109375" customWidth="1"/>
    <col min="1796" max="1796" width="9.5703125" customWidth="1"/>
    <col min="2046" max="2046" width="7.7109375" customWidth="1"/>
    <col min="2047" max="2047" width="14.42578125" customWidth="1"/>
    <col min="2048" max="2048" width="53" customWidth="1"/>
    <col min="2049" max="2049" width="19" customWidth="1"/>
    <col min="2050" max="2050" width="11.42578125" customWidth="1"/>
    <col min="2051" max="2051" width="9.7109375" customWidth="1"/>
    <col min="2052" max="2052" width="9.5703125" customWidth="1"/>
    <col min="2302" max="2302" width="7.7109375" customWidth="1"/>
    <col min="2303" max="2303" width="14.42578125" customWidth="1"/>
    <col min="2304" max="2304" width="53" customWidth="1"/>
    <col min="2305" max="2305" width="19" customWidth="1"/>
    <col min="2306" max="2306" width="11.42578125" customWidth="1"/>
    <col min="2307" max="2307" width="9.7109375" customWidth="1"/>
    <col min="2308" max="2308" width="9.5703125" customWidth="1"/>
    <col min="2558" max="2558" width="7.7109375" customWidth="1"/>
    <col min="2559" max="2559" width="14.42578125" customWidth="1"/>
    <col min="2560" max="2560" width="53" customWidth="1"/>
    <col min="2561" max="2561" width="19" customWidth="1"/>
    <col min="2562" max="2562" width="11.42578125" customWidth="1"/>
    <col min="2563" max="2563" width="9.7109375" customWidth="1"/>
    <col min="2564" max="2564" width="9.5703125" customWidth="1"/>
    <col min="2814" max="2814" width="7.7109375" customWidth="1"/>
    <col min="2815" max="2815" width="14.42578125" customWidth="1"/>
    <col min="2816" max="2816" width="53" customWidth="1"/>
    <col min="2817" max="2817" width="19" customWidth="1"/>
    <col min="2818" max="2818" width="11.42578125" customWidth="1"/>
    <col min="2819" max="2819" width="9.7109375" customWidth="1"/>
    <col min="2820" max="2820" width="9.5703125" customWidth="1"/>
    <col min="3070" max="3070" width="7.7109375" customWidth="1"/>
    <col min="3071" max="3071" width="14.42578125" customWidth="1"/>
    <col min="3072" max="3072" width="53" customWidth="1"/>
    <col min="3073" max="3073" width="19" customWidth="1"/>
    <col min="3074" max="3074" width="11.42578125" customWidth="1"/>
    <col min="3075" max="3075" width="9.7109375" customWidth="1"/>
    <col min="3076" max="3076" width="9.5703125" customWidth="1"/>
    <col min="3326" max="3326" width="7.7109375" customWidth="1"/>
    <col min="3327" max="3327" width="14.42578125" customWidth="1"/>
    <col min="3328" max="3328" width="53" customWidth="1"/>
    <col min="3329" max="3329" width="19" customWidth="1"/>
    <col min="3330" max="3330" width="11.42578125" customWidth="1"/>
    <col min="3331" max="3331" width="9.7109375" customWidth="1"/>
    <col min="3332" max="3332" width="9.5703125" customWidth="1"/>
    <col min="3582" max="3582" width="7.7109375" customWidth="1"/>
    <col min="3583" max="3583" width="14.42578125" customWidth="1"/>
    <col min="3584" max="3584" width="53" customWidth="1"/>
    <col min="3585" max="3585" width="19" customWidth="1"/>
    <col min="3586" max="3586" width="11.42578125" customWidth="1"/>
    <col min="3587" max="3587" width="9.7109375" customWidth="1"/>
    <col min="3588" max="3588" width="9.5703125" customWidth="1"/>
    <col min="3838" max="3838" width="7.7109375" customWidth="1"/>
    <col min="3839" max="3839" width="14.42578125" customWidth="1"/>
    <col min="3840" max="3840" width="53" customWidth="1"/>
    <col min="3841" max="3841" width="19" customWidth="1"/>
    <col min="3842" max="3842" width="11.42578125" customWidth="1"/>
    <col min="3843" max="3843" width="9.7109375" customWidth="1"/>
    <col min="3844" max="3844" width="9.5703125" customWidth="1"/>
    <col min="4094" max="4094" width="7.7109375" customWidth="1"/>
    <col min="4095" max="4095" width="14.42578125" customWidth="1"/>
    <col min="4096" max="4096" width="53" customWidth="1"/>
    <col min="4097" max="4097" width="19" customWidth="1"/>
    <col min="4098" max="4098" width="11.42578125" customWidth="1"/>
    <col min="4099" max="4099" width="9.7109375" customWidth="1"/>
    <col min="4100" max="4100" width="9.5703125" customWidth="1"/>
    <col min="4350" max="4350" width="7.7109375" customWidth="1"/>
    <col min="4351" max="4351" width="14.42578125" customWidth="1"/>
    <col min="4352" max="4352" width="53" customWidth="1"/>
    <col min="4353" max="4353" width="19" customWidth="1"/>
    <col min="4354" max="4354" width="11.42578125" customWidth="1"/>
    <col min="4355" max="4355" width="9.7109375" customWidth="1"/>
    <col min="4356" max="4356" width="9.5703125" customWidth="1"/>
    <col min="4606" max="4606" width="7.7109375" customWidth="1"/>
    <col min="4607" max="4607" width="14.42578125" customWidth="1"/>
    <col min="4608" max="4608" width="53" customWidth="1"/>
    <col min="4609" max="4609" width="19" customWidth="1"/>
    <col min="4610" max="4610" width="11.42578125" customWidth="1"/>
    <col min="4611" max="4611" width="9.7109375" customWidth="1"/>
    <col min="4612" max="4612" width="9.5703125" customWidth="1"/>
    <col min="4862" max="4862" width="7.7109375" customWidth="1"/>
    <col min="4863" max="4863" width="14.42578125" customWidth="1"/>
    <col min="4864" max="4864" width="53" customWidth="1"/>
    <col min="4865" max="4865" width="19" customWidth="1"/>
    <col min="4866" max="4866" width="11.42578125" customWidth="1"/>
    <col min="4867" max="4867" width="9.7109375" customWidth="1"/>
    <col min="4868" max="4868" width="9.5703125" customWidth="1"/>
    <col min="5118" max="5118" width="7.7109375" customWidth="1"/>
    <col min="5119" max="5119" width="14.42578125" customWidth="1"/>
    <col min="5120" max="5120" width="53" customWidth="1"/>
    <col min="5121" max="5121" width="19" customWidth="1"/>
    <col min="5122" max="5122" width="11.42578125" customWidth="1"/>
    <col min="5123" max="5123" width="9.7109375" customWidth="1"/>
    <col min="5124" max="5124" width="9.5703125" customWidth="1"/>
    <col min="5374" max="5374" width="7.7109375" customWidth="1"/>
    <col min="5375" max="5375" width="14.42578125" customWidth="1"/>
    <col min="5376" max="5376" width="53" customWidth="1"/>
    <col min="5377" max="5377" width="19" customWidth="1"/>
    <col min="5378" max="5378" width="11.42578125" customWidth="1"/>
    <col min="5379" max="5379" width="9.7109375" customWidth="1"/>
    <col min="5380" max="5380" width="9.5703125" customWidth="1"/>
    <col min="5630" max="5630" width="7.7109375" customWidth="1"/>
    <col min="5631" max="5631" width="14.42578125" customWidth="1"/>
    <col min="5632" max="5632" width="53" customWidth="1"/>
    <col min="5633" max="5633" width="19" customWidth="1"/>
    <col min="5634" max="5634" width="11.42578125" customWidth="1"/>
    <col min="5635" max="5635" width="9.7109375" customWidth="1"/>
    <col min="5636" max="5636" width="9.5703125" customWidth="1"/>
    <col min="5886" max="5886" width="7.7109375" customWidth="1"/>
    <col min="5887" max="5887" width="14.42578125" customWidth="1"/>
    <col min="5888" max="5888" width="53" customWidth="1"/>
    <col min="5889" max="5889" width="19" customWidth="1"/>
    <col min="5890" max="5890" width="11.42578125" customWidth="1"/>
    <col min="5891" max="5891" width="9.7109375" customWidth="1"/>
    <col min="5892" max="5892" width="9.5703125" customWidth="1"/>
    <col min="6142" max="6142" width="7.7109375" customWidth="1"/>
    <col min="6143" max="6143" width="14.42578125" customWidth="1"/>
    <col min="6144" max="6144" width="53" customWidth="1"/>
    <col min="6145" max="6145" width="19" customWidth="1"/>
    <col min="6146" max="6146" width="11.42578125" customWidth="1"/>
    <col min="6147" max="6147" width="9.7109375" customWidth="1"/>
    <col min="6148" max="6148" width="9.5703125" customWidth="1"/>
    <col min="6398" max="6398" width="7.7109375" customWidth="1"/>
    <col min="6399" max="6399" width="14.42578125" customWidth="1"/>
    <col min="6400" max="6400" width="53" customWidth="1"/>
    <col min="6401" max="6401" width="19" customWidth="1"/>
    <col min="6402" max="6402" width="11.42578125" customWidth="1"/>
    <col min="6403" max="6403" width="9.7109375" customWidth="1"/>
    <col min="6404" max="6404" width="9.5703125" customWidth="1"/>
    <col min="6654" max="6654" width="7.7109375" customWidth="1"/>
    <col min="6655" max="6655" width="14.42578125" customWidth="1"/>
    <col min="6656" max="6656" width="53" customWidth="1"/>
    <col min="6657" max="6657" width="19" customWidth="1"/>
    <col min="6658" max="6658" width="11.42578125" customWidth="1"/>
    <col min="6659" max="6659" width="9.7109375" customWidth="1"/>
    <col min="6660" max="6660" width="9.5703125" customWidth="1"/>
    <col min="6910" max="6910" width="7.7109375" customWidth="1"/>
    <col min="6911" max="6911" width="14.42578125" customWidth="1"/>
    <col min="6912" max="6912" width="53" customWidth="1"/>
    <col min="6913" max="6913" width="19" customWidth="1"/>
    <col min="6914" max="6914" width="11.42578125" customWidth="1"/>
    <col min="6915" max="6915" width="9.7109375" customWidth="1"/>
    <col min="6916" max="6916" width="9.5703125" customWidth="1"/>
    <col min="7166" max="7166" width="7.7109375" customWidth="1"/>
    <col min="7167" max="7167" width="14.42578125" customWidth="1"/>
    <col min="7168" max="7168" width="53" customWidth="1"/>
    <col min="7169" max="7169" width="19" customWidth="1"/>
    <col min="7170" max="7170" width="11.42578125" customWidth="1"/>
    <col min="7171" max="7171" width="9.7109375" customWidth="1"/>
    <col min="7172" max="7172" width="9.5703125" customWidth="1"/>
    <col min="7422" max="7422" width="7.7109375" customWidth="1"/>
    <col min="7423" max="7423" width="14.42578125" customWidth="1"/>
    <col min="7424" max="7424" width="53" customWidth="1"/>
    <col min="7425" max="7425" width="19" customWidth="1"/>
    <col min="7426" max="7426" width="11.42578125" customWidth="1"/>
    <col min="7427" max="7427" width="9.7109375" customWidth="1"/>
    <col min="7428" max="7428" width="9.5703125" customWidth="1"/>
    <col min="7678" max="7678" width="7.7109375" customWidth="1"/>
    <col min="7679" max="7679" width="14.42578125" customWidth="1"/>
    <col min="7680" max="7680" width="53" customWidth="1"/>
    <col min="7681" max="7681" width="19" customWidth="1"/>
    <col min="7682" max="7682" width="11.42578125" customWidth="1"/>
    <col min="7683" max="7683" width="9.7109375" customWidth="1"/>
    <col min="7684" max="7684" width="9.5703125" customWidth="1"/>
    <col min="7934" max="7934" width="7.7109375" customWidth="1"/>
    <col min="7935" max="7935" width="14.42578125" customWidth="1"/>
    <col min="7936" max="7936" width="53" customWidth="1"/>
    <col min="7937" max="7937" width="19" customWidth="1"/>
    <col min="7938" max="7938" width="11.42578125" customWidth="1"/>
    <col min="7939" max="7939" width="9.7109375" customWidth="1"/>
    <col min="7940" max="7940" width="9.5703125" customWidth="1"/>
    <col min="8190" max="8190" width="7.7109375" customWidth="1"/>
    <col min="8191" max="8191" width="14.42578125" customWidth="1"/>
    <col min="8192" max="8192" width="53" customWidth="1"/>
    <col min="8193" max="8193" width="19" customWidth="1"/>
    <col min="8194" max="8194" width="11.42578125" customWidth="1"/>
    <col min="8195" max="8195" width="9.7109375" customWidth="1"/>
    <col min="8196" max="8196" width="9.5703125" customWidth="1"/>
    <col min="8446" max="8446" width="7.7109375" customWidth="1"/>
    <col min="8447" max="8447" width="14.42578125" customWidth="1"/>
    <col min="8448" max="8448" width="53" customWidth="1"/>
    <col min="8449" max="8449" width="19" customWidth="1"/>
    <col min="8450" max="8450" width="11.42578125" customWidth="1"/>
    <col min="8451" max="8451" width="9.7109375" customWidth="1"/>
    <col min="8452" max="8452" width="9.5703125" customWidth="1"/>
    <col min="8702" max="8702" width="7.7109375" customWidth="1"/>
    <col min="8703" max="8703" width="14.42578125" customWidth="1"/>
    <col min="8704" max="8704" width="53" customWidth="1"/>
    <col min="8705" max="8705" width="19" customWidth="1"/>
    <col min="8706" max="8706" width="11.42578125" customWidth="1"/>
    <col min="8707" max="8707" width="9.7109375" customWidth="1"/>
    <col min="8708" max="8708" width="9.5703125" customWidth="1"/>
    <col min="8958" max="8958" width="7.7109375" customWidth="1"/>
    <col min="8959" max="8959" width="14.42578125" customWidth="1"/>
    <col min="8960" max="8960" width="53" customWidth="1"/>
    <col min="8961" max="8961" width="19" customWidth="1"/>
    <col min="8962" max="8962" width="11.42578125" customWidth="1"/>
    <col min="8963" max="8963" width="9.7109375" customWidth="1"/>
    <col min="8964" max="8964" width="9.5703125" customWidth="1"/>
    <col min="9214" max="9214" width="7.7109375" customWidth="1"/>
    <col min="9215" max="9215" width="14.42578125" customWidth="1"/>
    <col min="9216" max="9216" width="53" customWidth="1"/>
    <col min="9217" max="9217" width="19" customWidth="1"/>
    <col min="9218" max="9218" width="11.42578125" customWidth="1"/>
    <col min="9219" max="9219" width="9.7109375" customWidth="1"/>
    <col min="9220" max="9220" width="9.5703125" customWidth="1"/>
    <col min="9470" max="9470" width="7.7109375" customWidth="1"/>
    <col min="9471" max="9471" width="14.42578125" customWidth="1"/>
    <col min="9472" max="9472" width="53" customWidth="1"/>
    <col min="9473" max="9473" width="19" customWidth="1"/>
    <col min="9474" max="9474" width="11.42578125" customWidth="1"/>
    <col min="9475" max="9475" width="9.7109375" customWidth="1"/>
    <col min="9476" max="9476" width="9.5703125" customWidth="1"/>
    <col min="9726" max="9726" width="7.7109375" customWidth="1"/>
    <col min="9727" max="9727" width="14.42578125" customWidth="1"/>
    <col min="9728" max="9728" width="53" customWidth="1"/>
    <col min="9729" max="9729" width="19" customWidth="1"/>
    <col min="9730" max="9730" width="11.42578125" customWidth="1"/>
    <col min="9731" max="9731" width="9.7109375" customWidth="1"/>
    <col min="9732" max="9732" width="9.5703125" customWidth="1"/>
    <col min="9982" max="9982" width="7.7109375" customWidth="1"/>
    <col min="9983" max="9983" width="14.42578125" customWidth="1"/>
    <col min="9984" max="9984" width="53" customWidth="1"/>
    <col min="9985" max="9985" width="19" customWidth="1"/>
    <col min="9986" max="9986" width="11.42578125" customWidth="1"/>
    <col min="9987" max="9987" width="9.7109375" customWidth="1"/>
    <col min="9988" max="9988" width="9.5703125" customWidth="1"/>
    <col min="10238" max="10238" width="7.7109375" customWidth="1"/>
    <col min="10239" max="10239" width="14.42578125" customWidth="1"/>
    <col min="10240" max="10240" width="53" customWidth="1"/>
    <col min="10241" max="10241" width="19" customWidth="1"/>
    <col min="10242" max="10242" width="11.42578125" customWidth="1"/>
    <col min="10243" max="10243" width="9.7109375" customWidth="1"/>
    <col min="10244" max="10244" width="9.5703125" customWidth="1"/>
    <col min="10494" max="10494" width="7.7109375" customWidth="1"/>
    <col min="10495" max="10495" width="14.42578125" customWidth="1"/>
    <col min="10496" max="10496" width="53" customWidth="1"/>
    <col min="10497" max="10497" width="19" customWidth="1"/>
    <col min="10498" max="10498" width="11.42578125" customWidth="1"/>
    <col min="10499" max="10499" width="9.7109375" customWidth="1"/>
    <col min="10500" max="10500" width="9.5703125" customWidth="1"/>
    <col min="10750" max="10750" width="7.7109375" customWidth="1"/>
    <col min="10751" max="10751" width="14.42578125" customWidth="1"/>
    <col min="10752" max="10752" width="53" customWidth="1"/>
    <col min="10753" max="10753" width="19" customWidth="1"/>
    <col min="10754" max="10754" width="11.42578125" customWidth="1"/>
    <col min="10755" max="10755" width="9.7109375" customWidth="1"/>
    <col min="10756" max="10756" width="9.5703125" customWidth="1"/>
    <col min="11006" max="11006" width="7.7109375" customWidth="1"/>
    <col min="11007" max="11007" width="14.42578125" customWidth="1"/>
    <col min="11008" max="11008" width="53" customWidth="1"/>
    <col min="11009" max="11009" width="19" customWidth="1"/>
    <col min="11010" max="11010" width="11.42578125" customWidth="1"/>
    <col min="11011" max="11011" width="9.7109375" customWidth="1"/>
    <col min="11012" max="11012" width="9.5703125" customWidth="1"/>
    <col min="11262" max="11262" width="7.7109375" customWidth="1"/>
    <col min="11263" max="11263" width="14.42578125" customWidth="1"/>
    <col min="11264" max="11264" width="53" customWidth="1"/>
    <col min="11265" max="11265" width="19" customWidth="1"/>
    <col min="11266" max="11266" width="11.42578125" customWidth="1"/>
    <col min="11267" max="11267" width="9.7109375" customWidth="1"/>
    <col min="11268" max="11268" width="9.5703125" customWidth="1"/>
    <col min="11518" max="11518" width="7.7109375" customWidth="1"/>
    <col min="11519" max="11519" width="14.42578125" customWidth="1"/>
    <col min="11520" max="11520" width="53" customWidth="1"/>
    <col min="11521" max="11521" width="19" customWidth="1"/>
    <col min="11522" max="11522" width="11.42578125" customWidth="1"/>
    <col min="11523" max="11523" width="9.7109375" customWidth="1"/>
    <col min="11524" max="11524" width="9.5703125" customWidth="1"/>
    <col min="11774" max="11774" width="7.7109375" customWidth="1"/>
    <col min="11775" max="11775" width="14.42578125" customWidth="1"/>
    <col min="11776" max="11776" width="53" customWidth="1"/>
    <col min="11777" max="11777" width="19" customWidth="1"/>
    <col min="11778" max="11778" width="11.42578125" customWidth="1"/>
    <col min="11779" max="11779" width="9.7109375" customWidth="1"/>
    <col min="11780" max="11780" width="9.5703125" customWidth="1"/>
    <col min="12030" max="12030" width="7.7109375" customWidth="1"/>
    <col min="12031" max="12031" width="14.42578125" customWidth="1"/>
    <col min="12032" max="12032" width="53" customWidth="1"/>
    <col min="12033" max="12033" width="19" customWidth="1"/>
    <col min="12034" max="12034" width="11.42578125" customWidth="1"/>
    <col min="12035" max="12035" width="9.7109375" customWidth="1"/>
    <col min="12036" max="12036" width="9.5703125" customWidth="1"/>
    <col min="12286" max="12286" width="7.7109375" customWidth="1"/>
    <col min="12287" max="12287" width="14.42578125" customWidth="1"/>
    <col min="12288" max="12288" width="53" customWidth="1"/>
    <col min="12289" max="12289" width="19" customWidth="1"/>
    <col min="12290" max="12290" width="11.42578125" customWidth="1"/>
    <col min="12291" max="12291" width="9.7109375" customWidth="1"/>
    <col min="12292" max="12292" width="9.5703125" customWidth="1"/>
    <col min="12542" max="12542" width="7.7109375" customWidth="1"/>
    <col min="12543" max="12543" width="14.42578125" customWidth="1"/>
    <col min="12544" max="12544" width="53" customWidth="1"/>
    <col min="12545" max="12545" width="19" customWidth="1"/>
    <col min="12546" max="12546" width="11.42578125" customWidth="1"/>
    <col min="12547" max="12547" width="9.7109375" customWidth="1"/>
    <col min="12548" max="12548" width="9.5703125" customWidth="1"/>
    <col min="12798" max="12798" width="7.7109375" customWidth="1"/>
    <col min="12799" max="12799" width="14.42578125" customWidth="1"/>
    <col min="12800" max="12800" width="53" customWidth="1"/>
    <col min="12801" max="12801" width="19" customWidth="1"/>
    <col min="12802" max="12802" width="11.42578125" customWidth="1"/>
    <col min="12803" max="12803" width="9.7109375" customWidth="1"/>
    <col min="12804" max="12804" width="9.5703125" customWidth="1"/>
    <col min="13054" max="13054" width="7.7109375" customWidth="1"/>
    <col min="13055" max="13055" width="14.42578125" customWidth="1"/>
    <col min="13056" max="13056" width="53" customWidth="1"/>
    <col min="13057" max="13057" width="19" customWidth="1"/>
    <col min="13058" max="13058" width="11.42578125" customWidth="1"/>
    <col min="13059" max="13059" width="9.7109375" customWidth="1"/>
    <col min="13060" max="13060" width="9.5703125" customWidth="1"/>
    <col min="13310" max="13310" width="7.7109375" customWidth="1"/>
    <col min="13311" max="13311" width="14.42578125" customWidth="1"/>
    <col min="13312" max="13312" width="53" customWidth="1"/>
    <col min="13313" max="13313" width="19" customWidth="1"/>
    <col min="13314" max="13314" width="11.42578125" customWidth="1"/>
    <col min="13315" max="13315" width="9.7109375" customWidth="1"/>
    <col min="13316" max="13316" width="9.5703125" customWidth="1"/>
    <col min="13566" max="13566" width="7.7109375" customWidth="1"/>
    <col min="13567" max="13567" width="14.42578125" customWidth="1"/>
    <col min="13568" max="13568" width="53" customWidth="1"/>
    <col min="13569" max="13569" width="19" customWidth="1"/>
    <col min="13570" max="13570" width="11.42578125" customWidth="1"/>
    <col min="13571" max="13571" width="9.7109375" customWidth="1"/>
    <col min="13572" max="13572" width="9.5703125" customWidth="1"/>
    <col min="13822" max="13822" width="7.7109375" customWidth="1"/>
    <col min="13823" max="13823" width="14.42578125" customWidth="1"/>
    <col min="13824" max="13824" width="53" customWidth="1"/>
    <col min="13825" max="13825" width="19" customWidth="1"/>
    <col min="13826" max="13826" width="11.42578125" customWidth="1"/>
    <col min="13827" max="13827" width="9.7109375" customWidth="1"/>
    <col min="13828" max="13828" width="9.5703125" customWidth="1"/>
    <col min="14078" max="14078" width="7.7109375" customWidth="1"/>
    <col min="14079" max="14079" width="14.42578125" customWidth="1"/>
    <col min="14080" max="14080" width="53" customWidth="1"/>
    <col min="14081" max="14081" width="19" customWidth="1"/>
    <col min="14082" max="14082" width="11.42578125" customWidth="1"/>
    <col min="14083" max="14083" width="9.7109375" customWidth="1"/>
    <col min="14084" max="14084" width="9.5703125" customWidth="1"/>
    <col min="14334" max="14334" width="7.7109375" customWidth="1"/>
    <col min="14335" max="14335" width="14.42578125" customWidth="1"/>
    <col min="14336" max="14336" width="53" customWidth="1"/>
    <col min="14337" max="14337" width="19" customWidth="1"/>
    <col min="14338" max="14338" width="11.42578125" customWidth="1"/>
    <col min="14339" max="14339" width="9.7109375" customWidth="1"/>
    <col min="14340" max="14340" width="9.5703125" customWidth="1"/>
    <col min="14590" max="14590" width="7.7109375" customWidth="1"/>
    <col min="14591" max="14591" width="14.42578125" customWidth="1"/>
    <col min="14592" max="14592" width="53" customWidth="1"/>
    <col min="14593" max="14593" width="19" customWidth="1"/>
    <col min="14594" max="14594" width="11.42578125" customWidth="1"/>
    <col min="14595" max="14595" width="9.7109375" customWidth="1"/>
    <col min="14596" max="14596" width="9.5703125" customWidth="1"/>
    <col min="14846" max="14846" width="7.7109375" customWidth="1"/>
    <col min="14847" max="14847" width="14.42578125" customWidth="1"/>
    <col min="14848" max="14848" width="53" customWidth="1"/>
    <col min="14849" max="14849" width="19" customWidth="1"/>
    <col min="14850" max="14850" width="11.42578125" customWidth="1"/>
    <col min="14851" max="14851" width="9.7109375" customWidth="1"/>
    <col min="14852" max="14852" width="9.5703125" customWidth="1"/>
    <col min="15102" max="15102" width="7.7109375" customWidth="1"/>
    <col min="15103" max="15103" width="14.42578125" customWidth="1"/>
    <col min="15104" max="15104" width="53" customWidth="1"/>
    <col min="15105" max="15105" width="19" customWidth="1"/>
    <col min="15106" max="15106" width="11.42578125" customWidth="1"/>
    <col min="15107" max="15107" width="9.7109375" customWidth="1"/>
    <col min="15108" max="15108" width="9.5703125" customWidth="1"/>
    <col min="15358" max="15358" width="7.7109375" customWidth="1"/>
    <col min="15359" max="15359" width="14.42578125" customWidth="1"/>
    <col min="15360" max="15360" width="53" customWidth="1"/>
    <col min="15361" max="15361" width="19" customWidth="1"/>
    <col min="15362" max="15362" width="11.42578125" customWidth="1"/>
    <col min="15363" max="15363" width="9.7109375" customWidth="1"/>
    <col min="15364" max="15364" width="9.5703125" customWidth="1"/>
    <col min="15614" max="15614" width="7.7109375" customWidth="1"/>
    <col min="15615" max="15615" width="14.42578125" customWidth="1"/>
    <col min="15616" max="15616" width="53" customWidth="1"/>
    <col min="15617" max="15617" width="19" customWidth="1"/>
    <col min="15618" max="15618" width="11.42578125" customWidth="1"/>
    <col min="15619" max="15619" width="9.7109375" customWidth="1"/>
    <col min="15620" max="15620" width="9.5703125" customWidth="1"/>
    <col min="15870" max="15870" width="7.7109375" customWidth="1"/>
    <col min="15871" max="15871" width="14.42578125" customWidth="1"/>
    <col min="15872" max="15872" width="53" customWidth="1"/>
    <col min="15873" max="15873" width="19" customWidth="1"/>
    <col min="15874" max="15874" width="11.42578125" customWidth="1"/>
    <col min="15875" max="15875" width="9.7109375" customWidth="1"/>
    <col min="15876" max="15876" width="9.5703125" customWidth="1"/>
    <col min="16126" max="16126" width="7.7109375" customWidth="1"/>
    <col min="16127" max="16127" width="14.42578125" customWidth="1"/>
    <col min="16128" max="16128" width="53" customWidth="1"/>
    <col min="16129" max="16129" width="19" customWidth="1"/>
    <col min="16130" max="16130" width="11.42578125" customWidth="1"/>
    <col min="16131" max="16131" width="9.7109375" customWidth="1"/>
    <col min="16132" max="16132" width="9.5703125" customWidth="1"/>
  </cols>
  <sheetData>
    <row r="1" spans="1:4" ht="15.75" x14ac:dyDescent="0.25">
      <c r="A1" s="50" t="s">
        <v>255</v>
      </c>
      <c r="B1" s="50"/>
      <c r="C1" s="50"/>
      <c r="D1" s="50"/>
    </row>
    <row r="2" spans="1:4" ht="13.5" thickBot="1" x14ac:dyDescent="0.25">
      <c r="A2" s="2"/>
      <c r="B2" s="23"/>
      <c r="C2" s="24"/>
      <c r="D2" s="24"/>
    </row>
    <row r="3" spans="1:4" x14ac:dyDescent="0.2">
      <c r="A3" s="51" t="s">
        <v>1</v>
      </c>
      <c r="B3" s="52"/>
      <c r="C3" s="29" t="s">
        <v>166</v>
      </c>
      <c r="D3" s="28"/>
    </row>
    <row r="4" spans="1:4" ht="13.5" thickBot="1" x14ac:dyDescent="0.25">
      <c r="A4" s="53" t="s">
        <v>2</v>
      </c>
      <c r="B4" s="54"/>
      <c r="C4" s="21" t="s">
        <v>124</v>
      </c>
      <c r="D4" s="45"/>
    </row>
    <row r="5" spans="1:4" ht="26.25" thickBot="1" x14ac:dyDescent="0.25">
      <c r="A5" s="55" t="s">
        <v>126</v>
      </c>
      <c r="B5" s="56"/>
      <c r="C5" s="48" t="s">
        <v>125</v>
      </c>
      <c r="D5" s="49"/>
    </row>
    <row r="6" spans="1:4" ht="15.75" x14ac:dyDescent="0.25">
      <c r="A6" s="46" t="s">
        <v>18</v>
      </c>
      <c r="B6" s="47"/>
      <c r="C6" s="47"/>
      <c r="D6" s="27"/>
    </row>
    <row r="7" spans="1:4" ht="15.75" x14ac:dyDescent="0.25">
      <c r="A7" s="7"/>
      <c r="B7" s="4"/>
      <c r="C7" s="4"/>
      <c r="D7" s="5"/>
    </row>
    <row r="8" spans="1:4" x14ac:dyDescent="0.2">
      <c r="A8" s="6" t="s">
        <v>152</v>
      </c>
      <c r="B8" s="8"/>
      <c r="C8" s="8"/>
      <c r="D8" s="5"/>
    </row>
    <row r="9" spans="1:4" x14ac:dyDescent="0.2">
      <c r="A9" s="6"/>
      <c r="B9" s="8"/>
      <c r="C9" s="8" t="s">
        <v>19</v>
      </c>
      <c r="D9" s="5"/>
    </row>
    <row r="10" spans="1:4" x14ac:dyDescent="0.2">
      <c r="A10" s="6"/>
      <c r="B10" s="8"/>
      <c r="C10" s="26"/>
      <c r="D10" s="5"/>
    </row>
    <row r="11" spans="1:4" x14ac:dyDescent="0.2">
      <c r="A11" s="6"/>
      <c r="B11" s="8"/>
      <c r="C11" s="4" t="s">
        <v>3</v>
      </c>
      <c r="D11" s="5"/>
    </row>
    <row r="12" spans="1:4" x14ac:dyDescent="0.2">
      <c r="A12" s="6"/>
      <c r="B12" s="8"/>
      <c r="C12" s="8"/>
      <c r="D12" s="5"/>
    </row>
    <row r="13" spans="1:4" x14ac:dyDescent="0.2">
      <c r="A13" s="31" t="s">
        <v>20</v>
      </c>
      <c r="B13" s="32" t="s">
        <v>25</v>
      </c>
      <c r="C13" s="32" t="s">
        <v>26</v>
      </c>
      <c r="D13" s="36">
        <f>Položky!G28</f>
        <v>0</v>
      </c>
    </row>
    <row r="14" spans="1:4" x14ac:dyDescent="0.2">
      <c r="A14" s="31" t="s">
        <v>21</v>
      </c>
      <c r="B14" s="32" t="s">
        <v>25</v>
      </c>
      <c r="C14" s="32" t="s">
        <v>27</v>
      </c>
      <c r="D14" s="36">
        <f>Položky!G53</f>
        <v>0</v>
      </c>
    </row>
    <row r="15" spans="1:4" x14ac:dyDescent="0.2">
      <c r="A15" s="31" t="s">
        <v>22</v>
      </c>
      <c r="B15" s="32" t="s">
        <v>25</v>
      </c>
      <c r="C15" s="32" t="s">
        <v>28</v>
      </c>
      <c r="D15" s="36">
        <f>Položky!G73</f>
        <v>0</v>
      </c>
    </row>
    <row r="16" spans="1:4" x14ac:dyDescent="0.2">
      <c r="A16" s="31" t="s">
        <v>62</v>
      </c>
      <c r="B16" s="32" t="s">
        <v>25</v>
      </c>
      <c r="C16" s="32" t="s">
        <v>61</v>
      </c>
      <c r="D16" s="36">
        <f>Položky!G94</f>
        <v>0</v>
      </c>
    </row>
    <row r="17" spans="1:4" x14ac:dyDescent="0.2">
      <c r="A17" s="31" t="s">
        <v>63</v>
      </c>
      <c r="B17" s="32" t="s">
        <v>65</v>
      </c>
      <c r="C17" s="32" t="s">
        <v>92</v>
      </c>
      <c r="D17" s="36">
        <f>Položky!G121</f>
        <v>0</v>
      </c>
    </row>
    <row r="18" spans="1:4" x14ac:dyDescent="0.2">
      <c r="A18" s="31" t="s">
        <v>64</v>
      </c>
      <c r="B18" s="32" t="s">
        <v>94</v>
      </c>
      <c r="C18" s="32" t="s">
        <v>86</v>
      </c>
      <c r="D18" s="36">
        <f>Položky!G128</f>
        <v>0</v>
      </c>
    </row>
    <row r="19" spans="1:4" x14ac:dyDescent="0.2">
      <c r="A19" s="31" t="s">
        <v>89</v>
      </c>
      <c r="B19" s="32" t="s">
        <v>88</v>
      </c>
      <c r="C19" s="32" t="s">
        <v>93</v>
      </c>
      <c r="D19" s="36">
        <f>Položky!G134</f>
        <v>0</v>
      </c>
    </row>
    <row r="20" spans="1:4" x14ac:dyDescent="0.2">
      <c r="A20" s="31" t="s">
        <v>95</v>
      </c>
      <c r="B20" s="32" t="s">
        <v>25</v>
      </c>
      <c r="C20" s="32" t="s">
        <v>60</v>
      </c>
      <c r="D20" s="36">
        <f>Položky!G150</f>
        <v>0</v>
      </c>
    </row>
    <row r="21" spans="1:4" x14ac:dyDescent="0.2">
      <c r="A21" s="6"/>
      <c r="B21" s="8"/>
      <c r="C21" s="8" t="s">
        <v>3</v>
      </c>
      <c r="D21" s="22">
        <f>SUM(D13:D20)</f>
        <v>0</v>
      </c>
    </row>
    <row r="22" spans="1:4" x14ac:dyDescent="0.2">
      <c r="A22" s="6"/>
      <c r="B22" s="8"/>
      <c r="C22" s="8"/>
      <c r="D22" s="22"/>
    </row>
    <row r="23" spans="1:4" x14ac:dyDescent="0.2">
      <c r="A23" s="6"/>
      <c r="B23" s="8"/>
      <c r="C23" s="8"/>
      <c r="D23" s="33"/>
    </row>
    <row r="24" spans="1:4" x14ac:dyDescent="0.2">
      <c r="A24" s="3" t="s">
        <v>20</v>
      </c>
      <c r="B24" s="8"/>
      <c r="C24" s="4" t="s">
        <v>144</v>
      </c>
      <c r="D24" s="22">
        <f>Položky!G155</f>
        <v>0</v>
      </c>
    </row>
    <row r="25" spans="1:4" x14ac:dyDescent="0.2">
      <c r="A25" s="6"/>
      <c r="B25" s="8"/>
      <c r="C25" s="34"/>
      <c r="D25" s="33"/>
    </row>
    <row r="26" spans="1:4" x14ac:dyDescent="0.2">
      <c r="A26" s="6"/>
      <c r="B26" s="8"/>
      <c r="C26" s="4"/>
      <c r="D26" s="33"/>
    </row>
    <row r="27" spans="1:4" x14ac:dyDescent="0.2">
      <c r="A27" s="3" t="s">
        <v>20</v>
      </c>
      <c r="B27" s="8"/>
      <c r="C27" s="4" t="s">
        <v>139</v>
      </c>
      <c r="D27" s="22">
        <f>Položky!G159</f>
        <v>0</v>
      </c>
    </row>
    <row r="28" spans="1:4" x14ac:dyDescent="0.2">
      <c r="A28" s="6"/>
      <c r="B28" s="8"/>
      <c r="C28" s="8"/>
      <c r="D28" s="22"/>
    </row>
    <row r="29" spans="1:4" x14ac:dyDescent="0.2">
      <c r="A29" s="37"/>
      <c r="B29" s="38"/>
      <c r="C29" s="39" t="s">
        <v>164</v>
      </c>
      <c r="D29" s="40">
        <f>SUM(D21:D27)</f>
        <v>0</v>
      </c>
    </row>
    <row r="30" spans="1:4" x14ac:dyDescent="0.2">
      <c r="A30" s="3"/>
      <c r="B30" s="4"/>
      <c r="C30" s="4" t="s">
        <v>51</v>
      </c>
      <c r="D30" s="35">
        <f>D29*0.21</f>
        <v>0</v>
      </c>
    </row>
    <row r="31" spans="1:4" ht="15" x14ac:dyDescent="0.25">
      <c r="A31" s="41"/>
      <c r="B31" s="42"/>
      <c r="C31" s="43" t="s">
        <v>116</v>
      </c>
      <c r="D31" s="44">
        <f>SUM(D29:D30)</f>
        <v>0</v>
      </c>
    </row>
    <row r="32" spans="1:4" x14ac:dyDescent="0.2">
      <c r="A32" s="3"/>
      <c r="B32" s="4"/>
      <c r="C32" s="8"/>
      <c r="D32" s="11"/>
    </row>
    <row r="33" spans="1:4" x14ac:dyDescent="0.2">
      <c r="A33" s="3"/>
      <c r="B33" s="4"/>
      <c r="C33" s="8"/>
      <c r="D33" s="11"/>
    </row>
    <row r="34" spans="1:4" x14ac:dyDescent="0.2">
      <c r="A34" s="3"/>
      <c r="B34" s="4"/>
      <c r="C34" s="8"/>
      <c r="D34" s="11"/>
    </row>
    <row r="35" spans="1:4" x14ac:dyDescent="0.2">
      <c r="A35" s="3"/>
      <c r="B35" s="4"/>
      <c r="C35" s="8"/>
      <c r="D35" s="11"/>
    </row>
    <row r="36" spans="1:4" x14ac:dyDescent="0.2">
      <c r="A36" s="3"/>
      <c r="B36" s="4"/>
      <c r="C36" s="8"/>
      <c r="D36" s="11"/>
    </row>
    <row r="37" spans="1:4" x14ac:dyDescent="0.2">
      <c r="A37" s="3"/>
      <c r="B37" s="12" t="s">
        <v>0</v>
      </c>
      <c r="C37" s="8" t="s">
        <v>23</v>
      </c>
      <c r="D37" s="11"/>
    </row>
    <row r="38" spans="1:4" x14ac:dyDescent="0.2">
      <c r="A38" s="3"/>
      <c r="B38" s="4"/>
      <c r="C38" s="8"/>
      <c r="D38" s="11"/>
    </row>
    <row r="39" spans="1:4" x14ac:dyDescent="0.2">
      <c r="A39" s="3"/>
      <c r="B39" s="12" t="s">
        <v>24</v>
      </c>
      <c r="C39" s="13">
        <v>45241</v>
      </c>
      <c r="D39" s="11"/>
    </row>
    <row r="40" spans="1:4" x14ac:dyDescent="0.2">
      <c r="A40" s="3"/>
      <c r="B40" s="4"/>
      <c r="C40" s="8"/>
      <c r="D40" s="11"/>
    </row>
    <row r="41" spans="1:4" x14ac:dyDescent="0.2">
      <c r="A41" s="3"/>
      <c r="B41" s="4"/>
      <c r="C41" s="8"/>
      <c r="D41" s="11"/>
    </row>
    <row r="42" spans="1:4" ht="13.5" thickBot="1" x14ac:dyDescent="0.25">
      <c r="A42" s="14"/>
      <c r="B42" s="15"/>
      <c r="C42" s="16"/>
      <c r="D42" s="17"/>
    </row>
    <row r="43" spans="1:4" x14ac:dyDescent="0.2">
      <c r="C43" s="1"/>
      <c r="D43" s="10"/>
    </row>
    <row r="44" spans="1:4" x14ac:dyDescent="0.2">
      <c r="C44" s="1"/>
      <c r="D44" s="10"/>
    </row>
    <row r="45" spans="1:4" x14ac:dyDescent="0.2">
      <c r="C45" s="1"/>
      <c r="D45" s="10"/>
    </row>
    <row r="46" spans="1:4" x14ac:dyDescent="0.2">
      <c r="C46" s="1"/>
      <c r="D46" s="9"/>
    </row>
    <row r="47" spans="1:4" x14ac:dyDescent="0.2">
      <c r="C47" s="1"/>
      <c r="D47" s="9"/>
    </row>
    <row r="48" spans="1:4" x14ac:dyDescent="0.2">
      <c r="C48" s="1"/>
      <c r="D48" s="9"/>
    </row>
    <row r="49" spans="3:4" x14ac:dyDescent="0.2">
      <c r="C49" s="1"/>
      <c r="D49" s="9"/>
    </row>
    <row r="50" spans="3:4" x14ac:dyDescent="0.2">
      <c r="C50" s="1"/>
      <c r="D50" s="9"/>
    </row>
    <row r="51" spans="3:4" x14ac:dyDescent="0.2">
      <c r="C51" s="1"/>
      <c r="D51" s="9"/>
    </row>
    <row r="56" spans="3:4" x14ac:dyDescent="0.2">
      <c r="C56" s="18"/>
    </row>
    <row r="57" spans="3:4" x14ac:dyDescent="0.2">
      <c r="C57" s="18"/>
    </row>
    <row r="58" spans="3:4" x14ac:dyDescent="0.2">
      <c r="C58" s="18"/>
    </row>
    <row r="59" spans="3:4" x14ac:dyDescent="0.2">
      <c r="C59" s="18"/>
    </row>
    <row r="60" spans="3:4" x14ac:dyDescent="0.2">
      <c r="C60" s="18"/>
    </row>
    <row r="61" spans="3:4" x14ac:dyDescent="0.2">
      <c r="C61" s="18"/>
    </row>
    <row r="62" spans="3:4" x14ac:dyDescent="0.2">
      <c r="C62" s="18"/>
    </row>
    <row r="63" spans="3:4" x14ac:dyDescent="0.2">
      <c r="C63" s="18"/>
    </row>
    <row r="67" spans="1:4" x14ac:dyDescent="0.2">
      <c r="D67" s="1"/>
    </row>
    <row r="68" spans="1:4" x14ac:dyDescent="0.2">
      <c r="C68" s="1"/>
    </row>
    <row r="71" spans="1:4" x14ac:dyDescent="0.2">
      <c r="A71" s="1"/>
      <c r="B71" s="1"/>
    </row>
    <row r="90" spans="1:4" x14ac:dyDescent="0.2">
      <c r="C90" s="1"/>
    </row>
    <row r="93" spans="1:4" x14ac:dyDescent="0.2">
      <c r="A93" s="1"/>
      <c r="B93" s="1"/>
    </row>
    <row r="95" spans="1:4" x14ac:dyDescent="0.2">
      <c r="D95" s="1"/>
    </row>
    <row r="96" spans="1:4" x14ac:dyDescent="0.2">
      <c r="C96" s="1"/>
      <c r="D96" s="1"/>
    </row>
    <row r="97" spans="1:4" x14ac:dyDescent="0.2">
      <c r="C97" s="1"/>
      <c r="D97" s="19"/>
    </row>
    <row r="98" spans="1:4" x14ac:dyDescent="0.2">
      <c r="C98" s="19"/>
    </row>
    <row r="99" spans="1:4" x14ac:dyDescent="0.2">
      <c r="B99" s="1"/>
    </row>
    <row r="101" spans="1:4" x14ac:dyDescent="0.2">
      <c r="B101" s="1"/>
      <c r="D101" s="1"/>
    </row>
    <row r="102" spans="1:4" x14ac:dyDescent="0.2">
      <c r="C102" s="1"/>
      <c r="D102" s="1"/>
    </row>
    <row r="103" spans="1:4" x14ac:dyDescent="0.2">
      <c r="B103" s="1"/>
      <c r="C103" s="1"/>
      <c r="D103" s="1"/>
    </row>
    <row r="104" spans="1:4" x14ac:dyDescent="0.2">
      <c r="C104" s="19"/>
      <c r="D104" s="1"/>
    </row>
    <row r="105" spans="1:4" x14ac:dyDescent="0.2">
      <c r="A105" s="1"/>
      <c r="B105" s="1"/>
      <c r="C105" s="1"/>
    </row>
    <row r="106" spans="1:4" x14ac:dyDescent="0.2">
      <c r="C106" s="1"/>
    </row>
    <row r="107" spans="1:4" x14ac:dyDescent="0.2">
      <c r="D107" s="1"/>
    </row>
    <row r="108" spans="1:4" x14ac:dyDescent="0.2">
      <c r="A108" s="1"/>
      <c r="B108" s="1"/>
      <c r="C108" s="1"/>
    </row>
    <row r="111" spans="1:4" x14ac:dyDescent="0.2">
      <c r="D111" s="1"/>
    </row>
    <row r="112" spans="1:4" x14ac:dyDescent="0.2">
      <c r="C112" s="1"/>
    </row>
    <row r="113" spans="1:4" x14ac:dyDescent="0.2">
      <c r="A113" s="1"/>
    </row>
    <row r="115" spans="1:4" x14ac:dyDescent="0.2">
      <c r="A115" s="1"/>
    </row>
    <row r="116" spans="1:4" x14ac:dyDescent="0.2">
      <c r="A116" s="1"/>
      <c r="C116" s="20"/>
    </row>
    <row r="117" spans="1:4" x14ac:dyDescent="0.2">
      <c r="B117" s="21"/>
      <c r="C117" s="20"/>
    </row>
    <row r="118" spans="1:4" x14ac:dyDescent="0.2">
      <c r="B118" s="21"/>
    </row>
    <row r="119" spans="1:4" x14ac:dyDescent="0.2">
      <c r="B119" s="21"/>
    </row>
    <row r="120" spans="1:4" x14ac:dyDescent="0.2">
      <c r="C120" s="21"/>
    </row>
    <row r="121" spans="1:4" x14ac:dyDescent="0.2">
      <c r="C121" s="19"/>
    </row>
    <row r="122" spans="1:4" x14ac:dyDescent="0.2">
      <c r="C122" s="19"/>
    </row>
    <row r="123" spans="1:4" x14ac:dyDescent="0.2">
      <c r="C123" s="21"/>
    </row>
    <row r="125" spans="1:4" x14ac:dyDescent="0.2">
      <c r="B125" s="1"/>
      <c r="C125" s="21"/>
      <c r="D125" s="1"/>
    </row>
    <row r="126" spans="1:4" x14ac:dyDescent="0.2">
      <c r="B126" s="1"/>
      <c r="D126" s="1"/>
    </row>
    <row r="127" spans="1:4" x14ac:dyDescent="0.2">
      <c r="B127" s="1"/>
      <c r="D127" s="1"/>
    </row>
    <row r="128" spans="1:4" x14ac:dyDescent="0.2">
      <c r="B128" s="1"/>
      <c r="D128" s="1"/>
    </row>
    <row r="130" spans="2:4" x14ac:dyDescent="0.2">
      <c r="B130" s="1"/>
    </row>
    <row r="136" spans="2:4" x14ac:dyDescent="0.2">
      <c r="B136" s="1"/>
      <c r="D136" s="1"/>
    </row>
    <row r="137" spans="2:4" x14ac:dyDescent="0.2">
      <c r="D137" s="1"/>
    </row>
    <row r="138" spans="2:4" x14ac:dyDescent="0.2">
      <c r="D138" s="1"/>
    </row>
    <row r="139" spans="2:4" x14ac:dyDescent="0.2">
      <c r="B139" s="1"/>
      <c r="D139" s="1"/>
    </row>
    <row r="140" spans="2:4" x14ac:dyDescent="0.2">
      <c r="D140" s="1"/>
    </row>
    <row r="141" spans="2:4" x14ac:dyDescent="0.2">
      <c r="B141" s="1"/>
    </row>
    <row r="142" spans="2:4" x14ac:dyDescent="0.2">
      <c r="B142" s="1"/>
    </row>
    <row r="143" spans="2:4" x14ac:dyDescent="0.2">
      <c r="B143" s="20"/>
      <c r="D143" s="20"/>
    </row>
    <row r="144" spans="2:4" x14ac:dyDescent="0.2">
      <c r="B144" s="20"/>
      <c r="C144" s="20"/>
      <c r="D144" s="20"/>
    </row>
    <row r="145" spans="2:4" x14ac:dyDescent="0.2">
      <c r="B145" s="20"/>
      <c r="C145" s="20"/>
      <c r="D145" s="20"/>
    </row>
    <row r="146" spans="2:4" x14ac:dyDescent="0.2">
      <c r="B146" s="20"/>
      <c r="C146" s="20"/>
      <c r="D146" s="20"/>
    </row>
    <row r="147" spans="2:4" x14ac:dyDescent="0.2">
      <c r="B147" s="20"/>
      <c r="C147" s="20"/>
      <c r="D147" s="20"/>
    </row>
    <row r="148" spans="2:4" x14ac:dyDescent="0.2">
      <c r="B148" s="20"/>
      <c r="C148" s="20"/>
      <c r="D148" s="20"/>
    </row>
    <row r="149" spans="2:4" x14ac:dyDescent="0.2">
      <c r="B149" s="20"/>
      <c r="C149" s="20"/>
      <c r="D149" s="20"/>
    </row>
    <row r="150" spans="2:4" x14ac:dyDescent="0.2">
      <c r="B150" s="20"/>
      <c r="C150" s="20"/>
      <c r="D150" s="20"/>
    </row>
    <row r="151" spans="2:4" x14ac:dyDescent="0.2">
      <c r="B151" s="20"/>
      <c r="C151" s="20"/>
      <c r="D151" s="20"/>
    </row>
    <row r="152" spans="2:4" x14ac:dyDescent="0.2">
      <c r="B152" s="20"/>
      <c r="C152" s="20"/>
      <c r="D152" s="20"/>
    </row>
    <row r="153" spans="2:4" x14ac:dyDescent="0.2">
      <c r="C153" s="20"/>
    </row>
    <row r="155" spans="2:4" x14ac:dyDescent="0.2">
      <c r="B155" s="21"/>
      <c r="D155" s="21"/>
    </row>
    <row r="156" spans="2:4" x14ac:dyDescent="0.2">
      <c r="B156" s="21"/>
      <c r="D156" s="21"/>
    </row>
    <row r="157" spans="2:4" x14ac:dyDescent="0.2">
      <c r="B157" s="21"/>
      <c r="D157" s="21"/>
    </row>
  </sheetData>
  <mergeCells count="4">
    <mergeCell ref="A1:D1"/>
    <mergeCell ref="A3:B3"/>
    <mergeCell ref="A4:B4"/>
    <mergeCell ref="A5:B5"/>
  </mergeCells>
  <phoneticPr fontId="33" type="noConversion"/>
  <pageMargins left="0.59055118110236227" right="0.39370078740157483" top="0.59055118110236227" bottom="0.98425196850393704" header="0.19685039370078741" footer="0.51181102362204722"/>
  <pageSetup paperSize="9" scale="96" orientation="portrait" horizontalDpi="4294967295" verticalDpi="4294967295" r:id="rId1"/>
  <headerFooter alignWithMargins="0"/>
  <rowBreaks count="1" manualBreakCount="1">
    <brk id="15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159"/>
  <sheetViews>
    <sheetView showGridLines="0" showZeros="0" view="pageBreakPreview" zoomScale="166" zoomScaleNormal="148" zoomScaleSheetLayoutView="166" workbookViewId="0">
      <selection activeCell="C12" sqref="C12"/>
    </sheetView>
  </sheetViews>
  <sheetFormatPr defaultRowHeight="12.75" x14ac:dyDescent="0.2"/>
  <cols>
    <col min="1" max="1" width="4.42578125" style="58" customWidth="1"/>
    <col min="2" max="2" width="11.5703125" style="58" customWidth="1"/>
    <col min="3" max="3" width="40.42578125" style="58" customWidth="1"/>
    <col min="4" max="4" width="5.5703125" style="58" customWidth="1"/>
    <col min="5" max="5" width="8.5703125" style="76" customWidth="1"/>
    <col min="6" max="6" width="9.85546875" style="58" customWidth="1"/>
    <col min="7" max="7" width="13.85546875" style="58" customWidth="1"/>
    <col min="8" max="11" width="9.140625" style="58"/>
    <col min="12" max="12" width="75.42578125" style="58" customWidth="1"/>
    <col min="13" max="13" width="45.28515625" style="58" customWidth="1"/>
    <col min="14" max="16384" width="9.140625" style="58"/>
  </cols>
  <sheetData>
    <row r="1" spans="1:57" ht="15.75" x14ac:dyDescent="0.25">
      <c r="A1" s="57" t="s">
        <v>255</v>
      </c>
      <c r="B1" s="57"/>
      <c r="C1" s="57"/>
      <c r="D1" s="57"/>
      <c r="E1" s="57"/>
      <c r="F1" s="57"/>
      <c r="G1" s="57"/>
    </row>
    <row r="2" spans="1:57" ht="14.25" customHeight="1" thickBot="1" x14ac:dyDescent="0.25">
      <c r="A2" s="59"/>
      <c r="B2" s="60"/>
      <c r="C2" s="61"/>
      <c r="D2" s="61"/>
      <c r="E2" s="62"/>
      <c r="F2" s="61"/>
      <c r="G2" s="61"/>
    </row>
    <row r="3" spans="1:57" ht="26.25" thickTop="1" x14ac:dyDescent="0.2">
      <c r="A3" s="63" t="s">
        <v>1</v>
      </c>
      <c r="B3" s="64"/>
      <c r="C3" s="65" t="s">
        <v>166</v>
      </c>
      <c r="E3" s="66" t="s">
        <v>5</v>
      </c>
      <c r="F3" s="67"/>
      <c r="G3" s="68"/>
    </row>
    <row r="4" spans="1:57" ht="13.5" thickBot="1" x14ac:dyDescent="0.25">
      <c r="A4" s="69" t="s">
        <v>2</v>
      </c>
      <c r="B4" s="70"/>
      <c r="C4" s="71" t="s">
        <v>124</v>
      </c>
      <c r="D4" s="59"/>
      <c r="E4" s="72" t="s">
        <v>129</v>
      </c>
      <c r="F4" s="73"/>
      <c r="G4" s="74"/>
    </row>
    <row r="5" spans="1:57" ht="13.5" thickTop="1" x14ac:dyDescent="0.2">
      <c r="A5" s="75"/>
    </row>
    <row r="6" spans="1:57" x14ac:dyDescent="0.2">
      <c r="A6" s="77" t="s">
        <v>6</v>
      </c>
      <c r="B6" s="78" t="s">
        <v>7</v>
      </c>
      <c r="C6" s="78" t="s">
        <v>8</v>
      </c>
      <c r="D6" s="78" t="s">
        <v>9</v>
      </c>
      <c r="E6" s="78" t="s">
        <v>10</v>
      </c>
      <c r="F6" s="78" t="s">
        <v>11</v>
      </c>
      <c r="G6" s="79" t="s">
        <v>12</v>
      </c>
    </row>
    <row r="7" spans="1:57" x14ac:dyDescent="0.2">
      <c r="A7" s="126" t="s">
        <v>13</v>
      </c>
      <c r="B7" s="127" t="s">
        <v>17</v>
      </c>
      <c r="C7" s="128" t="s">
        <v>26</v>
      </c>
      <c r="D7" s="129"/>
      <c r="E7" s="130"/>
      <c r="F7" s="80"/>
      <c r="G7" s="81"/>
      <c r="O7" s="82"/>
      <c r="BA7" s="83"/>
      <c r="BB7" s="83"/>
      <c r="BC7" s="83"/>
      <c r="BD7" s="83"/>
      <c r="BE7" s="83"/>
    </row>
    <row r="8" spans="1:57" x14ac:dyDescent="0.2">
      <c r="A8" s="131"/>
      <c r="B8" s="132"/>
      <c r="C8" s="133" t="s">
        <v>50</v>
      </c>
      <c r="D8" s="129"/>
      <c r="E8" s="130"/>
      <c r="F8" s="80"/>
      <c r="G8" s="81"/>
      <c r="O8" s="82"/>
      <c r="BA8" s="83"/>
      <c r="BB8" s="83"/>
      <c r="BC8" s="83"/>
      <c r="BD8" s="83"/>
      <c r="BE8" s="83"/>
    </row>
    <row r="9" spans="1:57" x14ac:dyDescent="0.2">
      <c r="A9" s="134"/>
      <c r="B9" s="132"/>
      <c r="C9" s="133" t="s">
        <v>97</v>
      </c>
      <c r="D9" s="129"/>
      <c r="E9" s="130"/>
      <c r="F9" s="80"/>
      <c r="G9" s="81"/>
      <c r="O9" s="82"/>
      <c r="BA9" s="83"/>
      <c r="BB9" s="83"/>
      <c r="BC9" s="83"/>
      <c r="BD9" s="83"/>
      <c r="BE9" s="83"/>
    </row>
    <row r="10" spans="1:57" x14ac:dyDescent="0.2">
      <c r="A10" s="135">
        <v>1</v>
      </c>
      <c r="B10" s="136">
        <v>721174041</v>
      </c>
      <c r="C10" s="137" t="s">
        <v>165</v>
      </c>
      <c r="D10" s="138" t="s">
        <v>15</v>
      </c>
      <c r="E10" s="139">
        <v>10</v>
      </c>
      <c r="F10" s="84">
        <v>0</v>
      </c>
      <c r="G10" s="84">
        <f t="shared" ref="G10:G20" si="0">PRODUCT(E10,F10)</f>
        <v>0</v>
      </c>
      <c r="O10" s="82"/>
      <c r="BA10" s="83"/>
      <c r="BB10" s="83"/>
      <c r="BC10" s="83"/>
      <c r="BD10" s="83"/>
      <c r="BE10" s="83"/>
    </row>
    <row r="11" spans="1:57" x14ac:dyDescent="0.2">
      <c r="A11" s="135">
        <f>A10+1</f>
        <v>2</v>
      </c>
      <c r="B11" s="136">
        <v>721174042</v>
      </c>
      <c r="C11" s="137" t="s">
        <v>36</v>
      </c>
      <c r="D11" s="138" t="s">
        <v>15</v>
      </c>
      <c r="E11" s="139">
        <v>12</v>
      </c>
      <c r="F11" s="84">
        <v>0</v>
      </c>
      <c r="G11" s="84">
        <f t="shared" ref="G11:G13" si="1">PRODUCT(E11,F11)</f>
        <v>0</v>
      </c>
      <c r="O11" s="82"/>
      <c r="BA11" s="83"/>
      <c r="BB11" s="83"/>
      <c r="BC11" s="83"/>
      <c r="BD11" s="83"/>
      <c r="BE11" s="83"/>
    </row>
    <row r="12" spans="1:57" x14ac:dyDescent="0.2">
      <c r="A12" s="135">
        <f t="shared" ref="A12:A13" si="2">A11+1</f>
        <v>3</v>
      </c>
      <c r="B12" s="136">
        <v>721174043</v>
      </c>
      <c r="C12" s="137" t="s">
        <v>37</v>
      </c>
      <c r="D12" s="138" t="s">
        <v>15</v>
      </c>
      <c r="E12" s="139">
        <v>26</v>
      </c>
      <c r="F12" s="84">
        <v>0</v>
      </c>
      <c r="G12" s="84">
        <f t="shared" si="1"/>
        <v>0</v>
      </c>
      <c r="O12" s="82"/>
      <c r="BA12" s="83"/>
      <c r="BB12" s="83"/>
      <c r="BC12" s="83"/>
      <c r="BD12" s="83"/>
      <c r="BE12" s="83"/>
    </row>
    <row r="13" spans="1:57" x14ac:dyDescent="0.2">
      <c r="A13" s="135">
        <f t="shared" si="2"/>
        <v>4</v>
      </c>
      <c r="B13" s="136">
        <v>721174024</v>
      </c>
      <c r="C13" s="140" t="s">
        <v>48</v>
      </c>
      <c r="D13" s="138" t="s">
        <v>15</v>
      </c>
      <c r="E13" s="139">
        <v>30</v>
      </c>
      <c r="F13" s="84">
        <v>0</v>
      </c>
      <c r="G13" s="84">
        <f t="shared" si="1"/>
        <v>0</v>
      </c>
      <c r="O13" s="82"/>
      <c r="BA13" s="83"/>
      <c r="BB13" s="83"/>
      <c r="BC13" s="83"/>
      <c r="BD13" s="83"/>
      <c r="BE13" s="83"/>
    </row>
    <row r="14" spans="1:57" x14ac:dyDescent="0.2">
      <c r="A14" s="135">
        <f t="shared" ref="A14:A26" si="3">A13+1</f>
        <v>5</v>
      </c>
      <c r="B14" s="136">
        <v>721174025</v>
      </c>
      <c r="C14" s="140" t="s">
        <v>49</v>
      </c>
      <c r="D14" s="138" t="s">
        <v>15</v>
      </c>
      <c r="E14" s="139">
        <v>18</v>
      </c>
      <c r="F14" s="84">
        <v>0</v>
      </c>
      <c r="G14" s="84">
        <f t="shared" si="0"/>
        <v>0</v>
      </c>
      <c r="O14" s="82"/>
      <c r="BA14" s="83"/>
      <c r="BB14" s="83"/>
      <c r="BC14" s="83"/>
      <c r="BD14" s="83"/>
      <c r="BE14" s="83"/>
    </row>
    <row r="15" spans="1:57" ht="22.5" x14ac:dyDescent="0.2">
      <c r="A15" s="135">
        <f t="shared" si="3"/>
        <v>6</v>
      </c>
      <c r="B15" s="136">
        <v>721194104</v>
      </c>
      <c r="C15" s="137" t="s">
        <v>30</v>
      </c>
      <c r="D15" s="138" t="s">
        <v>16</v>
      </c>
      <c r="E15" s="139">
        <v>10</v>
      </c>
      <c r="F15" s="84">
        <v>0</v>
      </c>
      <c r="G15" s="84">
        <f t="shared" si="0"/>
        <v>0</v>
      </c>
      <c r="O15" s="82"/>
      <c r="BA15" s="83"/>
      <c r="BB15" s="83"/>
      <c r="BC15" s="83"/>
      <c r="BD15" s="83"/>
      <c r="BE15" s="83"/>
    </row>
    <row r="16" spans="1:57" ht="22.5" x14ac:dyDescent="0.2">
      <c r="A16" s="135">
        <f t="shared" si="3"/>
        <v>7</v>
      </c>
      <c r="B16" s="136">
        <v>721194105</v>
      </c>
      <c r="C16" s="137" t="s">
        <v>159</v>
      </c>
      <c r="D16" s="138" t="s">
        <v>16</v>
      </c>
      <c r="E16" s="139">
        <v>10</v>
      </c>
      <c r="F16" s="84">
        <v>0</v>
      </c>
      <c r="G16" s="84">
        <f t="shared" si="0"/>
        <v>0</v>
      </c>
      <c r="O16" s="82"/>
      <c r="BA16" s="83"/>
      <c r="BB16" s="83"/>
      <c r="BC16" s="83"/>
      <c r="BD16" s="83"/>
      <c r="BE16" s="83"/>
    </row>
    <row r="17" spans="1:104" ht="22.5" x14ac:dyDescent="0.2">
      <c r="A17" s="135">
        <f t="shared" si="3"/>
        <v>8</v>
      </c>
      <c r="B17" s="136">
        <v>721194106</v>
      </c>
      <c r="C17" s="137" t="s">
        <v>160</v>
      </c>
      <c r="D17" s="138" t="s">
        <v>16</v>
      </c>
      <c r="E17" s="139">
        <v>2</v>
      </c>
      <c r="F17" s="84">
        <v>0</v>
      </c>
      <c r="G17" s="84">
        <f t="shared" si="0"/>
        <v>0</v>
      </c>
      <c r="O17" s="82"/>
      <c r="BA17" s="83"/>
      <c r="BB17" s="83"/>
      <c r="BC17" s="83"/>
      <c r="BD17" s="83"/>
      <c r="BE17" s="83"/>
    </row>
    <row r="18" spans="1:104" ht="22.5" x14ac:dyDescent="0.2">
      <c r="A18" s="135">
        <f t="shared" si="3"/>
        <v>9</v>
      </c>
      <c r="B18" s="141">
        <v>721194109</v>
      </c>
      <c r="C18" s="137" t="s">
        <v>127</v>
      </c>
      <c r="D18" s="138" t="s">
        <v>16</v>
      </c>
      <c r="E18" s="139">
        <v>10</v>
      </c>
      <c r="F18" s="84">
        <v>0</v>
      </c>
      <c r="G18" s="84">
        <f t="shared" si="0"/>
        <v>0</v>
      </c>
      <c r="O18" s="82"/>
      <c r="BA18" s="83"/>
      <c r="BB18" s="83"/>
      <c r="BC18" s="83"/>
      <c r="BD18" s="83"/>
      <c r="BE18" s="83"/>
    </row>
    <row r="19" spans="1:104" ht="16.5" customHeight="1" x14ac:dyDescent="0.2">
      <c r="A19" s="135">
        <f t="shared" si="3"/>
        <v>10</v>
      </c>
      <c r="B19" s="136" t="s">
        <v>221</v>
      </c>
      <c r="C19" s="140" t="s">
        <v>220</v>
      </c>
      <c r="D19" s="142" t="s">
        <v>16</v>
      </c>
      <c r="E19" s="139">
        <v>2</v>
      </c>
      <c r="F19" s="84">
        <v>0</v>
      </c>
      <c r="G19" s="84">
        <f t="shared" si="0"/>
        <v>0</v>
      </c>
      <c r="O19" s="82"/>
      <c r="BA19" s="83"/>
      <c r="BB19" s="83"/>
      <c r="BC19" s="83"/>
      <c r="BD19" s="83"/>
      <c r="BE19" s="83"/>
    </row>
    <row r="20" spans="1:104" x14ac:dyDescent="0.2">
      <c r="A20" s="135">
        <f t="shared" si="3"/>
        <v>11</v>
      </c>
      <c r="B20" s="136">
        <v>721274122</v>
      </c>
      <c r="C20" s="140" t="s">
        <v>38</v>
      </c>
      <c r="D20" s="142" t="s">
        <v>16</v>
      </c>
      <c r="E20" s="139">
        <v>3</v>
      </c>
      <c r="F20" s="84">
        <v>0</v>
      </c>
      <c r="G20" s="84">
        <f t="shared" si="0"/>
        <v>0</v>
      </c>
      <c r="O20" s="82"/>
      <c r="BA20" s="83"/>
      <c r="BB20" s="83"/>
      <c r="BC20" s="83"/>
      <c r="BD20" s="83"/>
      <c r="BE20" s="83"/>
    </row>
    <row r="21" spans="1:104" x14ac:dyDescent="0.2">
      <c r="A21" s="135">
        <f t="shared" si="3"/>
        <v>12</v>
      </c>
      <c r="B21" s="136">
        <v>721290112</v>
      </c>
      <c r="C21" s="143" t="s">
        <v>39</v>
      </c>
      <c r="D21" s="138" t="s">
        <v>15</v>
      </c>
      <c r="E21" s="139">
        <v>96</v>
      </c>
      <c r="F21" s="84">
        <v>0</v>
      </c>
      <c r="G21" s="84">
        <f>PRODUCT(E21,F21)</f>
        <v>0</v>
      </c>
      <c r="O21" s="82"/>
      <c r="BA21" s="83"/>
      <c r="BB21" s="83"/>
      <c r="BC21" s="83"/>
      <c r="BD21" s="83"/>
      <c r="BE21" s="83"/>
    </row>
    <row r="22" spans="1:104" ht="24" customHeight="1" x14ac:dyDescent="0.2">
      <c r="A22" s="135">
        <f t="shared" si="3"/>
        <v>13</v>
      </c>
      <c r="B22" s="136">
        <v>721140915</v>
      </c>
      <c r="C22" s="137" t="s">
        <v>223</v>
      </c>
      <c r="D22" s="138" t="s">
        <v>16</v>
      </c>
      <c r="E22" s="139">
        <v>10</v>
      </c>
      <c r="F22" s="84">
        <v>0</v>
      </c>
      <c r="G22" s="84">
        <f t="shared" ref="G22:G26" si="4">PRODUCT(E22,F22)</f>
        <v>0</v>
      </c>
      <c r="O22" s="82"/>
      <c r="BA22" s="83"/>
      <c r="BB22" s="83"/>
      <c r="BC22" s="83"/>
      <c r="BD22" s="83"/>
      <c r="BE22" s="83"/>
    </row>
    <row r="23" spans="1:104" ht="22.5" x14ac:dyDescent="0.2">
      <c r="A23" s="135">
        <f t="shared" si="3"/>
        <v>14</v>
      </c>
      <c r="B23" s="136">
        <v>721110964</v>
      </c>
      <c r="C23" s="137" t="s">
        <v>222</v>
      </c>
      <c r="D23" s="138" t="s">
        <v>16</v>
      </c>
      <c r="E23" s="139">
        <v>1</v>
      </c>
      <c r="F23" s="84">
        <v>0</v>
      </c>
      <c r="G23" s="84">
        <f t="shared" si="4"/>
        <v>0</v>
      </c>
      <c r="O23" s="82"/>
      <c r="BA23" s="83"/>
      <c r="BB23" s="83"/>
      <c r="BC23" s="83"/>
      <c r="BD23" s="83"/>
      <c r="BE23" s="83"/>
    </row>
    <row r="24" spans="1:104" x14ac:dyDescent="0.2">
      <c r="A24" s="135">
        <f t="shared" si="3"/>
        <v>15</v>
      </c>
      <c r="B24" s="136">
        <v>721910922</v>
      </c>
      <c r="C24" s="143" t="s">
        <v>98</v>
      </c>
      <c r="D24" s="138" t="s">
        <v>15</v>
      </c>
      <c r="E24" s="139">
        <v>50</v>
      </c>
      <c r="F24" s="84">
        <v>0</v>
      </c>
      <c r="G24" s="84">
        <f t="shared" si="4"/>
        <v>0</v>
      </c>
      <c r="O24" s="82"/>
      <c r="BA24" s="83"/>
      <c r="BB24" s="83"/>
      <c r="BC24" s="83"/>
      <c r="BD24" s="83"/>
      <c r="BE24" s="83"/>
    </row>
    <row r="25" spans="1:104" x14ac:dyDescent="0.2">
      <c r="A25" s="135">
        <f t="shared" si="3"/>
        <v>16</v>
      </c>
      <c r="B25" s="136" t="s">
        <v>99</v>
      </c>
      <c r="C25" s="143" t="s">
        <v>224</v>
      </c>
      <c r="D25" s="138" t="s">
        <v>81</v>
      </c>
      <c r="E25" s="139">
        <v>2</v>
      </c>
      <c r="F25" s="84">
        <v>0</v>
      </c>
      <c r="G25" s="86">
        <f t="shared" si="4"/>
        <v>0</v>
      </c>
      <c r="O25" s="82"/>
      <c r="BA25" s="83"/>
      <c r="BB25" s="83"/>
      <c r="BC25" s="83"/>
      <c r="BD25" s="83"/>
      <c r="BE25" s="83"/>
    </row>
    <row r="26" spans="1:104" x14ac:dyDescent="0.2">
      <c r="A26" s="135">
        <f t="shared" si="3"/>
        <v>17</v>
      </c>
      <c r="B26" s="136" t="s">
        <v>238</v>
      </c>
      <c r="C26" s="143" t="s">
        <v>239</v>
      </c>
      <c r="D26" s="138" t="s">
        <v>16</v>
      </c>
      <c r="E26" s="139">
        <v>1</v>
      </c>
      <c r="F26" s="84">
        <v>0</v>
      </c>
      <c r="G26" s="86">
        <f t="shared" si="4"/>
        <v>0</v>
      </c>
      <c r="O26" s="82"/>
      <c r="BA26" s="83"/>
      <c r="BB26" s="83"/>
      <c r="BC26" s="83"/>
      <c r="BD26" s="83"/>
      <c r="BE26" s="83"/>
    </row>
    <row r="27" spans="1:104" ht="22.5" x14ac:dyDescent="0.2">
      <c r="A27" s="135">
        <f>A25+1</f>
        <v>17</v>
      </c>
      <c r="B27" s="136">
        <v>998721201</v>
      </c>
      <c r="C27" s="140" t="s">
        <v>225</v>
      </c>
      <c r="D27" s="138" t="s">
        <v>4</v>
      </c>
      <c r="E27" s="143">
        <v>0.92</v>
      </c>
      <c r="F27" s="87">
        <f>SUM(G10:G26)</f>
        <v>0</v>
      </c>
      <c r="G27" s="88">
        <f>E27*F27*0.01</f>
        <v>0</v>
      </c>
      <c r="O27" s="82"/>
      <c r="BA27" s="83"/>
      <c r="BB27" s="83"/>
      <c r="BC27" s="83"/>
      <c r="BD27" s="83"/>
      <c r="BE27" s="83"/>
    </row>
    <row r="28" spans="1:104" x14ac:dyDescent="0.2">
      <c r="A28" s="144"/>
      <c r="B28" s="145" t="s">
        <v>14</v>
      </c>
      <c r="C28" s="146" t="s">
        <v>29</v>
      </c>
      <c r="D28" s="147"/>
      <c r="E28" s="148"/>
      <c r="F28" s="93"/>
      <c r="G28" s="94">
        <f>SUM(G10:G27)</f>
        <v>0</v>
      </c>
      <c r="O28" s="82"/>
      <c r="BA28" s="83"/>
      <c r="BB28" s="83"/>
      <c r="BC28" s="83"/>
      <c r="BD28" s="83"/>
      <c r="BE28" s="83"/>
    </row>
    <row r="29" spans="1:104" x14ac:dyDescent="0.2">
      <c r="A29" s="131" t="s">
        <v>13</v>
      </c>
      <c r="B29" s="127" t="s">
        <v>17</v>
      </c>
      <c r="C29" s="128" t="s">
        <v>27</v>
      </c>
      <c r="D29" s="129"/>
      <c r="E29" s="130"/>
      <c r="F29" s="80"/>
      <c r="G29" s="81"/>
      <c r="O29" s="82">
        <v>1</v>
      </c>
    </row>
    <row r="30" spans="1:104" x14ac:dyDescent="0.2">
      <c r="A30" s="131"/>
      <c r="B30" s="132"/>
      <c r="C30" s="133" t="s">
        <v>50</v>
      </c>
      <c r="D30" s="129"/>
      <c r="E30" s="130"/>
      <c r="F30" s="80"/>
      <c r="G30" s="81"/>
      <c r="O30" s="82"/>
    </row>
    <row r="31" spans="1:104" ht="22.5" x14ac:dyDescent="0.2">
      <c r="A31" s="135">
        <v>1</v>
      </c>
      <c r="B31" s="136">
        <v>722174022</v>
      </c>
      <c r="C31" s="137" t="s">
        <v>40</v>
      </c>
      <c r="D31" s="138" t="s">
        <v>15</v>
      </c>
      <c r="E31" s="139">
        <v>46</v>
      </c>
      <c r="F31" s="84">
        <v>0</v>
      </c>
      <c r="G31" s="84">
        <f t="shared" ref="G31:G51" si="5">PRODUCT(E31,F31)</f>
        <v>0</v>
      </c>
      <c r="O31" s="82">
        <v>2</v>
      </c>
      <c r="AZ31" s="58">
        <v>2</v>
      </c>
      <c r="BA31" s="58">
        <f>IF(AZ31=1,G31,0)</f>
        <v>0</v>
      </c>
      <c r="BB31" s="58">
        <f>IF(AZ31=2,G31,0)</f>
        <v>0</v>
      </c>
      <c r="BC31" s="58">
        <f>IF(AZ31=3,G31,0)</f>
        <v>0</v>
      </c>
      <c r="BD31" s="58">
        <f>IF(AZ31=4,G31,0)</f>
        <v>0</v>
      </c>
      <c r="BE31" s="58">
        <f>IF(AZ31=5,G31,0)</f>
        <v>0</v>
      </c>
      <c r="CA31" s="95">
        <v>12</v>
      </c>
      <c r="CB31" s="95">
        <v>0</v>
      </c>
      <c r="CZ31" s="58">
        <v>0</v>
      </c>
    </row>
    <row r="32" spans="1:104" ht="22.5" x14ac:dyDescent="0.2">
      <c r="A32" s="135">
        <f>A31+1</f>
        <v>2</v>
      </c>
      <c r="B32" s="136">
        <v>722174023</v>
      </c>
      <c r="C32" s="137" t="s">
        <v>41</v>
      </c>
      <c r="D32" s="138" t="s">
        <v>15</v>
      </c>
      <c r="E32" s="139">
        <v>95</v>
      </c>
      <c r="F32" s="84">
        <v>0</v>
      </c>
      <c r="G32" s="84">
        <f t="shared" si="5"/>
        <v>0</v>
      </c>
      <c r="O32" s="82"/>
      <c r="CA32" s="95"/>
      <c r="CB32" s="95"/>
    </row>
    <row r="33" spans="1:80" ht="22.5" x14ac:dyDescent="0.2">
      <c r="A33" s="135">
        <f t="shared" ref="A33:A52" si="6">A32+1</f>
        <v>3</v>
      </c>
      <c r="B33" s="136">
        <v>722174024</v>
      </c>
      <c r="C33" s="137" t="s">
        <v>42</v>
      </c>
      <c r="D33" s="138" t="s">
        <v>15</v>
      </c>
      <c r="E33" s="139">
        <v>12</v>
      </c>
      <c r="F33" s="84">
        <v>0</v>
      </c>
      <c r="G33" s="84">
        <f t="shared" si="5"/>
        <v>0</v>
      </c>
      <c r="O33" s="82"/>
      <c r="CA33" s="95"/>
      <c r="CB33" s="95"/>
    </row>
    <row r="34" spans="1:80" ht="22.5" x14ac:dyDescent="0.2">
      <c r="A34" s="135">
        <f t="shared" si="6"/>
        <v>4</v>
      </c>
      <c r="B34" s="141" t="s">
        <v>240</v>
      </c>
      <c r="C34" s="140" t="s">
        <v>108</v>
      </c>
      <c r="D34" s="138" t="s">
        <v>15</v>
      </c>
      <c r="E34" s="139">
        <v>70</v>
      </c>
      <c r="F34" s="84">
        <v>0</v>
      </c>
      <c r="G34" s="84">
        <f t="shared" si="5"/>
        <v>0</v>
      </c>
      <c r="J34" s="96"/>
      <c r="O34" s="82"/>
      <c r="CA34" s="95"/>
      <c r="CB34" s="95"/>
    </row>
    <row r="35" spans="1:80" ht="33.75" x14ac:dyDescent="0.2">
      <c r="A35" s="135">
        <f t="shared" si="6"/>
        <v>5</v>
      </c>
      <c r="B35" s="136">
        <v>722181231</v>
      </c>
      <c r="C35" s="140" t="s">
        <v>52</v>
      </c>
      <c r="D35" s="142" t="s">
        <v>15</v>
      </c>
      <c r="E35" s="139">
        <v>46</v>
      </c>
      <c r="F35" s="84">
        <v>0</v>
      </c>
      <c r="G35" s="84">
        <f>PRODUCT(E35,F35)</f>
        <v>0</v>
      </c>
      <c r="O35" s="82"/>
      <c r="CA35" s="95"/>
      <c r="CB35" s="95"/>
    </row>
    <row r="36" spans="1:80" ht="33.75" x14ac:dyDescent="0.2">
      <c r="A36" s="135">
        <f t="shared" si="6"/>
        <v>6</v>
      </c>
      <c r="B36" s="136">
        <v>722181242</v>
      </c>
      <c r="C36" s="140" t="s">
        <v>146</v>
      </c>
      <c r="D36" s="142" t="s">
        <v>15</v>
      </c>
      <c r="E36" s="139">
        <v>107</v>
      </c>
      <c r="F36" s="84">
        <v>0</v>
      </c>
      <c r="G36" s="84">
        <f>PRODUCT(E36,F36)</f>
        <v>0</v>
      </c>
      <c r="K36" s="97"/>
      <c r="O36" s="82"/>
      <c r="CA36" s="95"/>
      <c r="CB36" s="95"/>
    </row>
    <row r="37" spans="1:80" x14ac:dyDescent="0.2">
      <c r="A37" s="135">
        <f t="shared" si="6"/>
        <v>7</v>
      </c>
      <c r="B37" s="136">
        <v>722190401</v>
      </c>
      <c r="C37" s="137" t="s">
        <v>33</v>
      </c>
      <c r="D37" s="138" t="s">
        <v>16</v>
      </c>
      <c r="E37" s="139">
        <v>51</v>
      </c>
      <c r="F37" s="84">
        <v>0</v>
      </c>
      <c r="G37" s="84">
        <f t="shared" si="5"/>
        <v>0</v>
      </c>
      <c r="I37" s="97"/>
      <c r="J37" s="97"/>
      <c r="K37" s="97"/>
      <c r="O37" s="82"/>
      <c r="CA37" s="95"/>
      <c r="CB37" s="95"/>
    </row>
    <row r="38" spans="1:80" x14ac:dyDescent="0.2">
      <c r="A38" s="135">
        <f t="shared" si="6"/>
        <v>8</v>
      </c>
      <c r="B38" s="141">
        <v>722224115</v>
      </c>
      <c r="C38" s="140" t="s">
        <v>53</v>
      </c>
      <c r="D38" s="138" t="s">
        <v>16</v>
      </c>
      <c r="E38" s="149">
        <v>12</v>
      </c>
      <c r="F38" s="84">
        <v>0</v>
      </c>
      <c r="G38" s="98">
        <f t="shared" si="5"/>
        <v>0</v>
      </c>
      <c r="I38" s="97"/>
      <c r="J38" s="97"/>
      <c r="K38" s="97"/>
      <c r="O38" s="82"/>
      <c r="CA38" s="95"/>
      <c r="CB38" s="95"/>
    </row>
    <row r="39" spans="1:80" x14ac:dyDescent="0.2">
      <c r="A39" s="135">
        <f t="shared" si="6"/>
        <v>9</v>
      </c>
      <c r="B39" s="141">
        <v>722240122</v>
      </c>
      <c r="C39" s="140" t="s">
        <v>148</v>
      </c>
      <c r="D39" s="138" t="s">
        <v>16</v>
      </c>
      <c r="E39" s="149">
        <v>1</v>
      </c>
      <c r="F39" s="84">
        <v>0</v>
      </c>
      <c r="G39" s="98">
        <f t="shared" ref="G39:G42" si="7">PRODUCT(E39,F39)</f>
        <v>0</v>
      </c>
      <c r="I39" s="97"/>
      <c r="J39" s="97"/>
      <c r="K39" s="97"/>
      <c r="O39" s="82"/>
      <c r="CA39" s="95"/>
      <c r="CB39" s="95"/>
    </row>
    <row r="40" spans="1:80" x14ac:dyDescent="0.2">
      <c r="A40" s="135">
        <f t="shared" si="6"/>
        <v>10</v>
      </c>
      <c r="B40" s="141">
        <v>722240123</v>
      </c>
      <c r="C40" s="140" t="s">
        <v>231</v>
      </c>
      <c r="D40" s="138" t="s">
        <v>16</v>
      </c>
      <c r="E40" s="149">
        <v>6</v>
      </c>
      <c r="F40" s="84">
        <v>0</v>
      </c>
      <c r="G40" s="98">
        <f t="shared" si="7"/>
        <v>0</v>
      </c>
      <c r="I40" s="97"/>
      <c r="J40" s="97"/>
      <c r="K40" s="97"/>
      <c r="O40" s="82"/>
      <c r="CA40" s="95"/>
      <c r="CB40" s="95"/>
    </row>
    <row r="41" spans="1:80" x14ac:dyDescent="0.2">
      <c r="A41" s="135">
        <f t="shared" si="6"/>
        <v>11</v>
      </c>
      <c r="B41" s="141">
        <v>722240124</v>
      </c>
      <c r="C41" s="140" t="s">
        <v>54</v>
      </c>
      <c r="D41" s="138" t="s">
        <v>16</v>
      </c>
      <c r="E41" s="149">
        <v>6</v>
      </c>
      <c r="F41" s="84">
        <v>0</v>
      </c>
      <c r="G41" s="98">
        <f t="shared" si="7"/>
        <v>0</v>
      </c>
      <c r="O41" s="82"/>
      <c r="CA41" s="95"/>
      <c r="CB41" s="95"/>
    </row>
    <row r="42" spans="1:80" x14ac:dyDescent="0.2">
      <c r="A42" s="135">
        <f t="shared" si="6"/>
        <v>12</v>
      </c>
      <c r="B42" s="141" t="s">
        <v>117</v>
      </c>
      <c r="C42" s="140" t="s">
        <v>230</v>
      </c>
      <c r="D42" s="138" t="s">
        <v>16</v>
      </c>
      <c r="E42" s="149">
        <v>1</v>
      </c>
      <c r="F42" s="84">
        <v>0</v>
      </c>
      <c r="G42" s="98">
        <f t="shared" si="7"/>
        <v>0</v>
      </c>
      <c r="K42" s="96"/>
      <c r="O42" s="82"/>
      <c r="CA42" s="95"/>
      <c r="CB42" s="95"/>
    </row>
    <row r="43" spans="1:80" x14ac:dyDescent="0.2">
      <c r="A43" s="150">
        <f t="shared" si="6"/>
        <v>13</v>
      </c>
      <c r="B43" s="136">
        <v>722290226</v>
      </c>
      <c r="C43" s="137" t="s">
        <v>34</v>
      </c>
      <c r="D43" s="138" t="s">
        <v>15</v>
      </c>
      <c r="E43" s="139">
        <v>153</v>
      </c>
      <c r="F43" s="84">
        <v>0</v>
      </c>
      <c r="G43" s="84">
        <f>PRODUCT(E43,F43)</f>
        <v>0</v>
      </c>
      <c r="O43" s="82"/>
      <c r="CA43" s="95"/>
      <c r="CB43" s="95"/>
    </row>
    <row r="44" spans="1:80" x14ac:dyDescent="0.2">
      <c r="A44" s="150">
        <f t="shared" si="6"/>
        <v>14</v>
      </c>
      <c r="B44" s="136">
        <v>722290234</v>
      </c>
      <c r="C44" s="137" t="s">
        <v>35</v>
      </c>
      <c r="D44" s="138" t="s">
        <v>15</v>
      </c>
      <c r="E44" s="139">
        <v>153</v>
      </c>
      <c r="F44" s="84">
        <v>0</v>
      </c>
      <c r="G44" s="84">
        <f t="shared" si="5"/>
        <v>0</v>
      </c>
      <c r="K44" s="96"/>
      <c r="O44" s="82"/>
      <c r="CA44" s="95"/>
      <c r="CB44" s="95"/>
    </row>
    <row r="45" spans="1:80" ht="22.5" x14ac:dyDescent="0.2">
      <c r="A45" s="135">
        <f t="shared" si="6"/>
        <v>15</v>
      </c>
      <c r="B45" s="136">
        <v>722239103</v>
      </c>
      <c r="C45" s="137" t="s">
        <v>226</v>
      </c>
      <c r="D45" s="138" t="s">
        <v>16</v>
      </c>
      <c r="E45" s="139">
        <v>1</v>
      </c>
      <c r="F45" s="84">
        <v>0</v>
      </c>
      <c r="G45" s="84">
        <f t="shared" si="5"/>
        <v>0</v>
      </c>
      <c r="K45" s="96"/>
      <c r="O45" s="82"/>
      <c r="CA45" s="95"/>
      <c r="CB45" s="95"/>
    </row>
    <row r="46" spans="1:80" ht="15" customHeight="1" x14ac:dyDescent="0.2">
      <c r="A46" s="135">
        <f t="shared" si="6"/>
        <v>16</v>
      </c>
      <c r="B46" s="136" t="s">
        <v>153</v>
      </c>
      <c r="C46" s="137" t="s">
        <v>227</v>
      </c>
      <c r="D46" s="138" t="s">
        <v>16</v>
      </c>
      <c r="E46" s="139">
        <v>1</v>
      </c>
      <c r="F46" s="84">
        <v>0</v>
      </c>
      <c r="G46" s="86">
        <f t="shared" si="5"/>
        <v>0</v>
      </c>
      <c r="O46" s="82"/>
      <c r="CA46" s="95"/>
      <c r="CB46" s="95"/>
    </row>
    <row r="47" spans="1:80" ht="17.25" customHeight="1" x14ac:dyDescent="0.2">
      <c r="A47" s="135">
        <f t="shared" si="6"/>
        <v>17</v>
      </c>
      <c r="B47" s="136">
        <v>722190901</v>
      </c>
      <c r="C47" s="137" t="s">
        <v>109</v>
      </c>
      <c r="D47" s="138" t="s">
        <v>16</v>
      </c>
      <c r="E47" s="139">
        <v>6</v>
      </c>
      <c r="F47" s="84">
        <v>0</v>
      </c>
      <c r="G47" s="86">
        <f t="shared" si="5"/>
        <v>0</v>
      </c>
      <c r="O47" s="82"/>
      <c r="CA47" s="95"/>
      <c r="CB47" s="95"/>
    </row>
    <row r="48" spans="1:80" x14ac:dyDescent="0.2">
      <c r="A48" s="135">
        <f t="shared" si="6"/>
        <v>18</v>
      </c>
      <c r="B48" s="151" t="s">
        <v>161</v>
      </c>
      <c r="C48" s="152" t="s">
        <v>157</v>
      </c>
      <c r="D48" s="153" t="s">
        <v>16</v>
      </c>
      <c r="E48" s="154">
        <v>6</v>
      </c>
      <c r="F48" s="84">
        <v>0</v>
      </c>
      <c r="G48" s="86">
        <f t="shared" si="5"/>
        <v>0</v>
      </c>
      <c r="O48" s="82"/>
      <c r="CA48" s="95"/>
      <c r="CB48" s="95"/>
    </row>
    <row r="49" spans="1:80" ht="22.5" x14ac:dyDescent="0.2">
      <c r="A49" s="135">
        <f t="shared" si="6"/>
        <v>19</v>
      </c>
      <c r="B49" s="136">
        <v>722171934</v>
      </c>
      <c r="C49" s="137" t="s">
        <v>110</v>
      </c>
      <c r="D49" s="138" t="s">
        <v>16</v>
      </c>
      <c r="E49" s="139">
        <v>20</v>
      </c>
      <c r="F49" s="84">
        <v>0</v>
      </c>
      <c r="G49" s="86">
        <f t="shared" si="5"/>
        <v>0</v>
      </c>
      <c r="O49" s="82"/>
      <c r="CA49" s="95"/>
      <c r="CB49" s="95"/>
    </row>
    <row r="50" spans="1:80" ht="22.5" x14ac:dyDescent="0.2">
      <c r="A50" s="135">
        <f t="shared" si="6"/>
        <v>20</v>
      </c>
      <c r="B50" s="136" t="s">
        <v>154</v>
      </c>
      <c r="C50" s="137" t="s">
        <v>228</v>
      </c>
      <c r="D50" s="138" t="s">
        <v>81</v>
      </c>
      <c r="E50" s="139">
        <v>2</v>
      </c>
      <c r="F50" s="84">
        <v>0</v>
      </c>
      <c r="G50" s="86">
        <f t="shared" si="5"/>
        <v>0</v>
      </c>
      <c r="O50" s="82"/>
      <c r="CA50" s="95"/>
      <c r="CB50" s="95"/>
    </row>
    <row r="51" spans="1:80" x14ac:dyDescent="0.2">
      <c r="A51" s="135">
        <f t="shared" si="6"/>
        <v>21</v>
      </c>
      <c r="B51" s="136" t="s">
        <v>155</v>
      </c>
      <c r="C51" s="143" t="s">
        <v>239</v>
      </c>
      <c r="D51" s="138" t="s">
        <v>16</v>
      </c>
      <c r="E51" s="139">
        <v>1</v>
      </c>
      <c r="F51" s="84">
        <v>0</v>
      </c>
      <c r="G51" s="86">
        <f t="shared" si="5"/>
        <v>0</v>
      </c>
      <c r="O51" s="82"/>
      <c r="CA51" s="95"/>
      <c r="CB51" s="95"/>
    </row>
    <row r="52" spans="1:80" ht="22.5" x14ac:dyDescent="0.2">
      <c r="A52" s="135">
        <f t="shared" si="6"/>
        <v>22</v>
      </c>
      <c r="B52" s="136">
        <v>998722201</v>
      </c>
      <c r="C52" s="140" t="s">
        <v>229</v>
      </c>
      <c r="D52" s="138" t="s">
        <v>4</v>
      </c>
      <c r="E52" s="143">
        <v>0.56000000000000005</v>
      </c>
      <c r="F52" s="99">
        <f>SUM(G31:G51)</f>
        <v>0</v>
      </c>
      <c r="G52" s="88">
        <f>E52*F52*0.01</f>
        <v>0</v>
      </c>
      <c r="O52" s="82"/>
      <c r="CA52" s="95"/>
      <c r="CB52" s="95"/>
    </row>
    <row r="53" spans="1:80" x14ac:dyDescent="0.2">
      <c r="A53" s="144"/>
      <c r="B53" s="145" t="s">
        <v>14</v>
      </c>
      <c r="C53" s="146" t="str">
        <f>CONCATENATE(B29," ",C29)</f>
        <v>721 Vodovod</v>
      </c>
      <c r="D53" s="147"/>
      <c r="E53" s="148"/>
      <c r="F53" s="93"/>
      <c r="G53" s="94">
        <f>SUM(G31:G52)</f>
        <v>0</v>
      </c>
      <c r="O53" s="82">
        <v>4</v>
      </c>
      <c r="BA53" s="83">
        <f>SUM(BA29:BA31)</f>
        <v>0</v>
      </c>
      <c r="BB53" s="83">
        <f>SUM(BB29:BB31)</f>
        <v>0</v>
      </c>
      <c r="BC53" s="83">
        <f>SUM(BC29:BC31)</f>
        <v>0</v>
      </c>
      <c r="BD53" s="83">
        <f>SUM(BD29:BD31)</f>
        <v>0</v>
      </c>
      <c r="BE53" s="83">
        <f>SUM(BE29:BE31)</f>
        <v>0</v>
      </c>
    </row>
    <row r="54" spans="1:80" x14ac:dyDescent="0.2">
      <c r="A54" s="126" t="s">
        <v>13</v>
      </c>
      <c r="B54" s="127" t="s">
        <v>17</v>
      </c>
      <c r="C54" s="128" t="s">
        <v>28</v>
      </c>
      <c r="D54" s="129"/>
      <c r="E54" s="130"/>
      <c r="F54" s="80"/>
      <c r="G54" s="81"/>
    </row>
    <row r="55" spans="1:80" x14ac:dyDescent="0.2">
      <c r="A55" s="126"/>
      <c r="B55" s="127"/>
      <c r="C55" s="155" t="s">
        <v>46</v>
      </c>
      <c r="D55" s="156"/>
      <c r="E55" s="157"/>
      <c r="F55" s="80"/>
      <c r="G55" s="81"/>
    </row>
    <row r="56" spans="1:80" ht="33.75" x14ac:dyDescent="0.2">
      <c r="A56" s="135">
        <v>1</v>
      </c>
      <c r="B56" s="141">
        <v>725331111</v>
      </c>
      <c r="C56" s="140" t="s">
        <v>128</v>
      </c>
      <c r="D56" s="142" t="s">
        <v>16</v>
      </c>
      <c r="E56" s="139">
        <v>2</v>
      </c>
      <c r="F56" s="84">
        <v>0</v>
      </c>
      <c r="G56" s="84">
        <f t="shared" ref="G56:G58" si="8">E56*F56</f>
        <v>0</v>
      </c>
    </row>
    <row r="57" spans="1:80" ht="22.5" x14ac:dyDescent="0.2">
      <c r="A57" s="135">
        <f>A56+1</f>
        <v>2</v>
      </c>
      <c r="B57" s="141">
        <v>725111132</v>
      </c>
      <c r="C57" s="140" t="s">
        <v>47</v>
      </c>
      <c r="D57" s="142" t="s">
        <v>16</v>
      </c>
      <c r="E57" s="139">
        <v>2</v>
      </c>
      <c r="F57" s="84">
        <v>0</v>
      </c>
      <c r="G57" s="84">
        <f t="shared" si="8"/>
        <v>0</v>
      </c>
    </row>
    <row r="58" spans="1:80" ht="22.5" x14ac:dyDescent="0.2">
      <c r="A58" s="135">
        <f t="shared" ref="A58:A72" si="9">A57+1</f>
        <v>3</v>
      </c>
      <c r="B58" s="141">
        <v>725112022</v>
      </c>
      <c r="C58" s="140" t="s">
        <v>237</v>
      </c>
      <c r="D58" s="142" t="s">
        <v>16</v>
      </c>
      <c r="E58" s="139">
        <v>3</v>
      </c>
      <c r="F58" s="84">
        <v>0</v>
      </c>
      <c r="G58" s="84">
        <f t="shared" si="8"/>
        <v>0</v>
      </c>
    </row>
    <row r="59" spans="1:80" ht="27.75" customHeight="1" x14ac:dyDescent="0.2">
      <c r="A59" s="135">
        <f t="shared" si="9"/>
        <v>4</v>
      </c>
      <c r="B59" s="136">
        <v>725219102</v>
      </c>
      <c r="C59" s="140" t="s">
        <v>132</v>
      </c>
      <c r="D59" s="138" t="s">
        <v>16</v>
      </c>
      <c r="E59" s="139">
        <v>7</v>
      </c>
      <c r="F59" s="84">
        <v>0</v>
      </c>
      <c r="G59" s="84">
        <f t="shared" ref="G59:G71" si="10">E59*F59</f>
        <v>0</v>
      </c>
    </row>
    <row r="60" spans="1:80" ht="27.75" customHeight="1" x14ac:dyDescent="0.2">
      <c r="A60" s="135">
        <f t="shared" si="9"/>
        <v>5</v>
      </c>
      <c r="B60" s="136" t="s">
        <v>232</v>
      </c>
      <c r="C60" s="140" t="s">
        <v>133</v>
      </c>
      <c r="D60" s="138" t="s">
        <v>16</v>
      </c>
      <c r="E60" s="139">
        <v>7</v>
      </c>
      <c r="F60" s="84">
        <v>0</v>
      </c>
      <c r="G60" s="84">
        <f t="shared" si="10"/>
        <v>0</v>
      </c>
    </row>
    <row r="61" spans="1:80" ht="15.75" customHeight="1" x14ac:dyDescent="0.2">
      <c r="A61" s="135">
        <f t="shared" si="9"/>
        <v>6</v>
      </c>
      <c r="B61" s="136">
        <v>725819401</v>
      </c>
      <c r="C61" s="140" t="s">
        <v>31</v>
      </c>
      <c r="D61" s="138" t="s">
        <v>16</v>
      </c>
      <c r="E61" s="139">
        <v>32</v>
      </c>
      <c r="F61" s="84">
        <v>0</v>
      </c>
      <c r="G61" s="84">
        <f t="shared" si="10"/>
        <v>0</v>
      </c>
    </row>
    <row r="62" spans="1:80" ht="15.75" customHeight="1" x14ac:dyDescent="0.2">
      <c r="A62" s="135">
        <f t="shared" si="9"/>
        <v>7</v>
      </c>
      <c r="B62" s="141" t="s">
        <v>156</v>
      </c>
      <c r="C62" s="140" t="s">
        <v>32</v>
      </c>
      <c r="D62" s="138" t="s">
        <v>16</v>
      </c>
      <c r="E62" s="139">
        <v>32</v>
      </c>
      <c r="F62" s="84">
        <v>0</v>
      </c>
      <c r="G62" s="84">
        <f t="shared" si="10"/>
        <v>0</v>
      </c>
    </row>
    <row r="63" spans="1:80" ht="24.75" customHeight="1" x14ac:dyDescent="0.2">
      <c r="A63" s="135">
        <f t="shared" si="9"/>
        <v>8</v>
      </c>
      <c r="B63" s="136">
        <v>725849411</v>
      </c>
      <c r="C63" s="140" t="s">
        <v>217</v>
      </c>
      <c r="D63" s="138" t="s">
        <v>16</v>
      </c>
      <c r="E63" s="139">
        <v>1</v>
      </c>
      <c r="F63" s="84">
        <v>0</v>
      </c>
      <c r="G63" s="84">
        <f t="shared" si="10"/>
        <v>0</v>
      </c>
    </row>
    <row r="64" spans="1:80" ht="22.5" customHeight="1" x14ac:dyDescent="0.2">
      <c r="A64" s="135">
        <f t="shared" si="9"/>
        <v>9</v>
      </c>
      <c r="B64" s="158" t="s">
        <v>233</v>
      </c>
      <c r="C64" s="140" t="s">
        <v>218</v>
      </c>
      <c r="D64" s="138" t="s">
        <v>16</v>
      </c>
      <c r="E64" s="159">
        <v>1</v>
      </c>
      <c r="F64" s="84">
        <v>0</v>
      </c>
      <c r="G64" s="84">
        <f t="shared" si="10"/>
        <v>0</v>
      </c>
    </row>
    <row r="65" spans="1:7" ht="26.25" customHeight="1" x14ac:dyDescent="0.2">
      <c r="A65" s="135">
        <f t="shared" si="9"/>
        <v>10</v>
      </c>
      <c r="B65" s="141">
        <v>725829131</v>
      </c>
      <c r="C65" s="140" t="s">
        <v>44</v>
      </c>
      <c r="D65" s="138" t="s">
        <v>16</v>
      </c>
      <c r="E65" s="139">
        <v>7</v>
      </c>
      <c r="F65" s="84">
        <v>0</v>
      </c>
      <c r="G65" s="84">
        <f t="shared" si="10"/>
        <v>0</v>
      </c>
    </row>
    <row r="66" spans="1:7" ht="25.5" customHeight="1" x14ac:dyDescent="0.2">
      <c r="A66" s="135">
        <f t="shared" si="9"/>
        <v>11</v>
      </c>
      <c r="B66" s="141" t="s">
        <v>59</v>
      </c>
      <c r="C66" s="140" t="s">
        <v>45</v>
      </c>
      <c r="D66" s="138" t="s">
        <v>16</v>
      </c>
      <c r="E66" s="139">
        <v>7</v>
      </c>
      <c r="F66" s="84">
        <v>0</v>
      </c>
      <c r="G66" s="84">
        <f t="shared" si="10"/>
        <v>0</v>
      </c>
    </row>
    <row r="67" spans="1:7" x14ac:dyDescent="0.2">
      <c r="A67" s="135">
        <f t="shared" si="9"/>
        <v>12</v>
      </c>
      <c r="B67" s="158" t="s">
        <v>147</v>
      </c>
      <c r="C67" s="140" t="s">
        <v>219</v>
      </c>
      <c r="D67" s="142" t="s">
        <v>16</v>
      </c>
      <c r="E67" s="159">
        <v>9</v>
      </c>
      <c r="F67" s="84">
        <v>0</v>
      </c>
      <c r="G67" s="88">
        <f t="shared" si="10"/>
        <v>0</v>
      </c>
    </row>
    <row r="68" spans="1:7" ht="22.5" x14ac:dyDescent="0.2">
      <c r="A68" s="135">
        <f t="shared" si="9"/>
        <v>13</v>
      </c>
      <c r="B68" s="158" t="s">
        <v>130</v>
      </c>
      <c r="C68" s="160" t="s">
        <v>131</v>
      </c>
      <c r="D68" s="142" t="s">
        <v>16</v>
      </c>
      <c r="E68" s="159">
        <v>8</v>
      </c>
      <c r="F68" s="84">
        <v>0</v>
      </c>
      <c r="G68" s="88">
        <f t="shared" si="10"/>
        <v>0</v>
      </c>
    </row>
    <row r="69" spans="1:7" ht="22.5" x14ac:dyDescent="0.2">
      <c r="A69" s="135">
        <f t="shared" si="9"/>
        <v>14</v>
      </c>
      <c r="B69" s="158" t="s">
        <v>135</v>
      </c>
      <c r="C69" s="160" t="s">
        <v>134</v>
      </c>
      <c r="D69" s="142" t="s">
        <v>16</v>
      </c>
      <c r="E69" s="159">
        <v>8</v>
      </c>
      <c r="F69" s="84">
        <v>0</v>
      </c>
      <c r="G69" s="88">
        <f t="shared" si="10"/>
        <v>0</v>
      </c>
    </row>
    <row r="70" spans="1:7" ht="16.5" customHeight="1" x14ac:dyDescent="0.2">
      <c r="A70" s="135">
        <f t="shared" si="9"/>
        <v>15</v>
      </c>
      <c r="B70" s="158" t="s">
        <v>55</v>
      </c>
      <c r="C70" s="140" t="s">
        <v>158</v>
      </c>
      <c r="D70" s="142" t="s">
        <v>16</v>
      </c>
      <c r="E70" s="159">
        <v>8</v>
      </c>
      <c r="F70" s="84">
        <v>0</v>
      </c>
      <c r="G70" s="88">
        <f t="shared" si="10"/>
        <v>0</v>
      </c>
    </row>
    <row r="71" spans="1:7" ht="22.5" x14ac:dyDescent="0.2">
      <c r="A71" s="135">
        <f t="shared" si="9"/>
        <v>16</v>
      </c>
      <c r="B71" s="158" t="s">
        <v>137</v>
      </c>
      <c r="C71" s="160" t="s">
        <v>136</v>
      </c>
      <c r="D71" s="142" t="s">
        <v>16</v>
      </c>
      <c r="E71" s="159">
        <v>3</v>
      </c>
      <c r="F71" s="84">
        <v>0</v>
      </c>
      <c r="G71" s="88">
        <f t="shared" si="10"/>
        <v>0</v>
      </c>
    </row>
    <row r="72" spans="1:7" ht="24" customHeight="1" x14ac:dyDescent="0.2">
      <c r="A72" s="135">
        <f t="shared" si="9"/>
        <v>17</v>
      </c>
      <c r="B72" s="136">
        <v>998725201</v>
      </c>
      <c r="C72" s="140" t="s">
        <v>167</v>
      </c>
      <c r="D72" s="138" t="s">
        <v>4</v>
      </c>
      <c r="E72" s="143">
        <v>0.15</v>
      </c>
      <c r="F72" s="87">
        <f>SUM(G56:G71)</f>
        <v>0</v>
      </c>
      <c r="G72" s="88">
        <f>E72*F72*0.01</f>
        <v>0</v>
      </c>
    </row>
    <row r="73" spans="1:7" x14ac:dyDescent="0.2">
      <c r="A73" s="144"/>
      <c r="B73" s="145" t="s">
        <v>14</v>
      </c>
      <c r="C73" s="146" t="s">
        <v>43</v>
      </c>
      <c r="D73" s="147"/>
      <c r="E73" s="148"/>
      <c r="F73" s="93"/>
      <c r="G73" s="94">
        <f>SUM(G56:G72)</f>
        <v>0</v>
      </c>
    </row>
    <row r="74" spans="1:7" x14ac:dyDescent="0.2">
      <c r="A74" s="131" t="s">
        <v>13</v>
      </c>
      <c r="B74" s="127" t="s">
        <v>17</v>
      </c>
      <c r="C74" s="128" t="s">
        <v>61</v>
      </c>
      <c r="D74" s="129"/>
      <c r="E74" s="130"/>
      <c r="F74" s="80"/>
      <c r="G74" s="81"/>
    </row>
    <row r="75" spans="1:7" x14ac:dyDescent="0.2">
      <c r="A75" s="131"/>
      <c r="B75" s="132"/>
      <c r="C75" s="133" t="s">
        <v>50</v>
      </c>
      <c r="D75" s="129"/>
      <c r="E75" s="130"/>
      <c r="F75" s="80"/>
      <c r="G75" s="81"/>
    </row>
    <row r="76" spans="1:7" ht="22.5" x14ac:dyDescent="0.2">
      <c r="A76" s="150">
        <v>1</v>
      </c>
      <c r="B76" s="161" t="s">
        <v>196</v>
      </c>
      <c r="C76" s="162" t="s">
        <v>197</v>
      </c>
      <c r="D76" s="163" t="s">
        <v>15</v>
      </c>
      <c r="E76" s="164">
        <v>1</v>
      </c>
      <c r="F76" s="101">
        <v>0</v>
      </c>
      <c r="G76" s="102">
        <f t="shared" ref="G76:G86" si="11">E76*F76</f>
        <v>0</v>
      </c>
    </row>
    <row r="77" spans="1:7" ht="22.5" x14ac:dyDescent="0.2">
      <c r="A77" s="150">
        <f>A76+1</f>
        <v>2</v>
      </c>
      <c r="B77" s="161" t="s">
        <v>199</v>
      </c>
      <c r="C77" s="162" t="s">
        <v>198</v>
      </c>
      <c r="D77" s="163" t="s">
        <v>15</v>
      </c>
      <c r="E77" s="164">
        <v>1</v>
      </c>
      <c r="F77" s="101">
        <v>0</v>
      </c>
      <c r="G77" s="102">
        <f t="shared" ref="G77:G78" si="12">E77*F77</f>
        <v>0</v>
      </c>
    </row>
    <row r="78" spans="1:7" ht="22.5" x14ac:dyDescent="0.2">
      <c r="A78" s="135">
        <f t="shared" ref="A78:A92" si="13">A77+1</f>
        <v>3</v>
      </c>
      <c r="B78" s="161" t="s">
        <v>201</v>
      </c>
      <c r="C78" s="165" t="s">
        <v>200</v>
      </c>
      <c r="D78" s="166" t="s">
        <v>15</v>
      </c>
      <c r="E78" s="167">
        <v>10</v>
      </c>
      <c r="F78" s="99">
        <v>0</v>
      </c>
      <c r="G78" s="103">
        <f t="shared" si="12"/>
        <v>0</v>
      </c>
    </row>
    <row r="79" spans="1:7" x14ac:dyDescent="0.2">
      <c r="A79" s="135">
        <f t="shared" si="13"/>
        <v>4</v>
      </c>
      <c r="B79" s="168" t="s">
        <v>56</v>
      </c>
      <c r="C79" s="169" t="s">
        <v>77</v>
      </c>
      <c r="D79" s="166" t="s">
        <v>15</v>
      </c>
      <c r="E79" s="167">
        <v>1</v>
      </c>
      <c r="F79" s="99">
        <v>0</v>
      </c>
      <c r="G79" s="103">
        <f t="shared" si="11"/>
        <v>0</v>
      </c>
    </row>
    <row r="80" spans="1:7" x14ac:dyDescent="0.2">
      <c r="A80" s="135">
        <f t="shared" si="13"/>
        <v>5</v>
      </c>
      <c r="B80" s="168" t="s">
        <v>204</v>
      </c>
      <c r="C80" s="169" t="s">
        <v>205</v>
      </c>
      <c r="D80" s="166" t="s">
        <v>16</v>
      </c>
      <c r="E80" s="167">
        <v>1</v>
      </c>
      <c r="F80" s="99">
        <v>0</v>
      </c>
      <c r="G80" s="103">
        <f t="shared" si="11"/>
        <v>0</v>
      </c>
    </row>
    <row r="81" spans="1:7" x14ac:dyDescent="0.2">
      <c r="A81" s="135">
        <f t="shared" si="13"/>
        <v>6</v>
      </c>
      <c r="B81" s="168" t="s">
        <v>202</v>
      </c>
      <c r="C81" s="169" t="s">
        <v>203</v>
      </c>
      <c r="D81" s="166" t="s">
        <v>16</v>
      </c>
      <c r="E81" s="167">
        <v>1</v>
      </c>
      <c r="F81" s="99">
        <v>0</v>
      </c>
      <c r="G81" s="103">
        <f t="shared" si="11"/>
        <v>0</v>
      </c>
    </row>
    <row r="82" spans="1:7" ht="22.5" x14ac:dyDescent="0.2">
      <c r="A82" s="135">
        <f t="shared" si="13"/>
        <v>7</v>
      </c>
      <c r="B82" s="161" t="s">
        <v>206</v>
      </c>
      <c r="C82" s="169" t="s">
        <v>211</v>
      </c>
      <c r="D82" s="166" t="s">
        <v>16</v>
      </c>
      <c r="E82" s="167">
        <v>1</v>
      </c>
      <c r="F82" s="99">
        <v>0</v>
      </c>
      <c r="G82" s="103">
        <f t="shared" ref="G82" si="14">E82*F82</f>
        <v>0</v>
      </c>
    </row>
    <row r="83" spans="1:7" ht="22.5" x14ac:dyDescent="0.2">
      <c r="A83" s="135">
        <f t="shared" si="13"/>
        <v>8</v>
      </c>
      <c r="B83" s="161" t="s">
        <v>207</v>
      </c>
      <c r="C83" s="169" t="s">
        <v>210</v>
      </c>
      <c r="D83" s="166" t="s">
        <v>16</v>
      </c>
      <c r="E83" s="167">
        <v>1</v>
      </c>
      <c r="F83" s="99">
        <v>0</v>
      </c>
      <c r="G83" s="103">
        <f t="shared" si="11"/>
        <v>0</v>
      </c>
    </row>
    <row r="84" spans="1:7" ht="22.5" x14ac:dyDescent="0.2">
      <c r="A84" s="135">
        <f t="shared" si="13"/>
        <v>9</v>
      </c>
      <c r="B84" s="161" t="s">
        <v>208</v>
      </c>
      <c r="C84" s="169" t="s">
        <v>212</v>
      </c>
      <c r="D84" s="166" t="s">
        <v>16</v>
      </c>
      <c r="E84" s="167">
        <v>1</v>
      </c>
      <c r="F84" s="99">
        <v>0</v>
      </c>
      <c r="G84" s="103">
        <f t="shared" si="11"/>
        <v>0</v>
      </c>
    </row>
    <row r="85" spans="1:7" x14ac:dyDescent="0.2">
      <c r="A85" s="135">
        <f t="shared" si="13"/>
        <v>10</v>
      </c>
      <c r="B85" s="168" t="s">
        <v>209</v>
      </c>
      <c r="C85" s="169" t="s">
        <v>168</v>
      </c>
      <c r="D85" s="166" t="s">
        <v>16</v>
      </c>
      <c r="E85" s="167">
        <v>1</v>
      </c>
      <c r="F85" s="99">
        <v>0</v>
      </c>
      <c r="G85" s="103">
        <f t="shared" si="11"/>
        <v>0</v>
      </c>
    </row>
    <row r="86" spans="1:7" x14ac:dyDescent="0.2">
      <c r="A86" s="135">
        <f t="shared" si="13"/>
        <v>11</v>
      </c>
      <c r="B86" s="168" t="s">
        <v>234</v>
      </c>
      <c r="C86" s="169" t="s">
        <v>169</v>
      </c>
      <c r="D86" s="166" t="s">
        <v>16</v>
      </c>
      <c r="E86" s="167">
        <v>1</v>
      </c>
      <c r="F86" s="99">
        <v>0</v>
      </c>
      <c r="G86" s="103">
        <f t="shared" si="11"/>
        <v>0</v>
      </c>
    </row>
    <row r="87" spans="1:7" ht="12" customHeight="1" x14ac:dyDescent="0.2">
      <c r="A87" s="135">
        <f t="shared" si="13"/>
        <v>12</v>
      </c>
      <c r="B87" s="168" t="s">
        <v>57</v>
      </c>
      <c r="C87" s="169" t="s">
        <v>213</v>
      </c>
      <c r="D87" s="166" t="s">
        <v>16</v>
      </c>
      <c r="E87" s="167">
        <v>1</v>
      </c>
      <c r="F87" s="99">
        <v>0</v>
      </c>
      <c r="G87" s="103">
        <f t="shared" ref="G87:G90" si="15">E87*F87</f>
        <v>0</v>
      </c>
    </row>
    <row r="88" spans="1:7" ht="12" customHeight="1" x14ac:dyDescent="0.2">
      <c r="A88" s="135">
        <f t="shared" si="13"/>
        <v>13</v>
      </c>
      <c r="B88" s="170" t="s">
        <v>101</v>
      </c>
      <c r="C88" s="169" t="s">
        <v>104</v>
      </c>
      <c r="D88" s="166" t="s">
        <v>16</v>
      </c>
      <c r="E88" s="167">
        <v>2</v>
      </c>
      <c r="F88" s="99">
        <v>0</v>
      </c>
      <c r="G88" s="103">
        <f t="shared" si="15"/>
        <v>0</v>
      </c>
    </row>
    <row r="89" spans="1:7" x14ac:dyDescent="0.2">
      <c r="A89" s="135">
        <f t="shared" si="13"/>
        <v>14</v>
      </c>
      <c r="B89" s="170" t="s">
        <v>102</v>
      </c>
      <c r="C89" s="169" t="s">
        <v>105</v>
      </c>
      <c r="D89" s="166" t="s">
        <v>16</v>
      </c>
      <c r="E89" s="167">
        <v>1</v>
      </c>
      <c r="F89" s="99">
        <v>0</v>
      </c>
      <c r="G89" s="103">
        <f t="shared" si="15"/>
        <v>0</v>
      </c>
    </row>
    <row r="90" spans="1:7" x14ac:dyDescent="0.2">
      <c r="A90" s="135">
        <f t="shared" si="13"/>
        <v>15</v>
      </c>
      <c r="B90" s="170" t="s">
        <v>103</v>
      </c>
      <c r="C90" s="169" t="s">
        <v>106</v>
      </c>
      <c r="D90" s="166" t="s">
        <v>15</v>
      </c>
      <c r="E90" s="167">
        <v>12</v>
      </c>
      <c r="F90" s="99">
        <v>0</v>
      </c>
      <c r="G90" s="103">
        <f t="shared" si="15"/>
        <v>0</v>
      </c>
    </row>
    <row r="91" spans="1:7" ht="22.5" x14ac:dyDescent="0.2">
      <c r="A91" s="135">
        <f t="shared" si="13"/>
        <v>16</v>
      </c>
      <c r="B91" s="161" t="s">
        <v>58</v>
      </c>
      <c r="C91" s="169" t="s">
        <v>145</v>
      </c>
      <c r="D91" s="166" t="s">
        <v>16</v>
      </c>
      <c r="E91" s="167">
        <v>1</v>
      </c>
      <c r="F91" s="99">
        <v>0</v>
      </c>
      <c r="G91" s="103">
        <f>E91*F91</f>
        <v>0</v>
      </c>
    </row>
    <row r="92" spans="1:7" x14ac:dyDescent="0.2">
      <c r="A92" s="135">
        <f t="shared" si="13"/>
        <v>17</v>
      </c>
      <c r="B92" s="161" t="s">
        <v>114</v>
      </c>
      <c r="C92" s="143" t="s">
        <v>239</v>
      </c>
      <c r="D92" s="138" t="s">
        <v>16</v>
      </c>
      <c r="E92" s="139">
        <v>1</v>
      </c>
      <c r="F92" s="99">
        <v>0</v>
      </c>
      <c r="G92" s="86">
        <f t="shared" ref="G92" si="16">PRODUCT(E92,F92)</f>
        <v>0</v>
      </c>
    </row>
    <row r="93" spans="1:7" x14ac:dyDescent="0.2">
      <c r="A93" s="135">
        <f>A91+1</f>
        <v>17</v>
      </c>
      <c r="B93" s="171" t="s">
        <v>215</v>
      </c>
      <c r="C93" s="172" t="s">
        <v>82</v>
      </c>
      <c r="D93" s="173" t="s">
        <v>4</v>
      </c>
      <c r="E93" s="174">
        <v>0.56999999999999995</v>
      </c>
      <c r="F93" s="104">
        <f>SUM(G76:G92)</f>
        <v>0</v>
      </c>
      <c r="G93" s="105">
        <f>F93*0.0109</f>
        <v>0</v>
      </c>
    </row>
    <row r="94" spans="1:7" x14ac:dyDescent="0.2">
      <c r="A94" s="144"/>
      <c r="B94" s="145" t="s">
        <v>14</v>
      </c>
      <c r="C94" s="146" t="s">
        <v>90</v>
      </c>
      <c r="D94" s="147"/>
      <c r="E94" s="148"/>
      <c r="F94" s="93"/>
      <c r="G94" s="94">
        <f>SUM(G76:G93)</f>
        <v>0</v>
      </c>
    </row>
    <row r="95" spans="1:7" x14ac:dyDescent="0.2">
      <c r="A95" s="131" t="s">
        <v>13</v>
      </c>
      <c r="B95" s="127" t="s">
        <v>91</v>
      </c>
      <c r="C95" s="128" t="s">
        <v>92</v>
      </c>
      <c r="D95" s="129"/>
      <c r="E95" s="130"/>
      <c r="F95" s="80"/>
      <c r="G95" s="81"/>
    </row>
    <row r="96" spans="1:7" x14ac:dyDescent="0.2">
      <c r="A96" s="131"/>
      <c r="B96" s="132"/>
      <c r="C96" s="175" t="s">
        <v>50</v>
      </c>
      <c r="D96" s="176"/>
      <c r="E96" s="177"/>
      <c r="F96" s="106"/>
      <c r="G96" s="107"/>
    </row>
    <row r="97" spans="1:8" x14ac:dyDescent="0.2">
      <c r="A97" s="135">
        <v>1</v>
      </c>
      <c r="B97" s="136" t="s">
        <v>235</v>
      </c>
      <c r="C97" s="143" t="s">
        <v>186</v>
      </c>
      <c r="D97" s="138" t="s">
        <v>16</v>
      </c>
      <c r="E97" s="139">
        <v>1</v>
      </c>
      <c r="F97" s="84">
        <v>0</v>
      </c>
      <c r="G97" s="84">
        <f>E97*F97</f>
        <v>0</v>
      </c>
      <c r="H97" s="108"/>
    </row>
    <row r="98" spans="1:8" x14ac:dyDescent="0.2">
      <c r="A98" s="135">
        <f>A97+1</f>
        <v>2</v>
      </c>
      <c r="B98" s="136">
        <v>735117110</v>
      </c>
      <c r="C98" s="143" t="s">
        <v>187</v>
      </c>
      <c r="D98" s="138" t="s">
        <v>107</v>
      </c>
      <c r="E98" s="139">
        <v>15</v>
      </c>
      <c r="F98" s="84">
        <v>0</v>
      </c>
      <c r="G98" s="84">
        <f t="shared" ref="G98:G103" si="17">E98*F98</f>
        <v>0</v>
      </c>
      <c r="H98" s="109"/>
    </row>
    <row r="99" spans="1:8" x14ac:dyDescent="0.2">
      <c r="A99" s="135">
        <f>A98+1</f>
        <v>3</v>
      </c>
      <c r="B99" s="136" t="s">
        <v>180</v>
      </c>
      <c r="C99" s="143" t="s">
        <v>181</v>
      </c>
      <c r="D99" s="138" t="s">
        <v>107</v>
      </c>
      <c r="E99" s="139">
        <v>15</v>
      </c>
      <c r="F99" s="84">
        <v>0</v>
      </c>
      <c r="G99" s="84">
        <f t="shared" si="17"/>
        <v>0</v>
      </c>
      <c r="H99" s="109"/>
    </row>
    <row r="100" spans="1:8" ht="22.5" x14ac:dyDescent="0.2">
      <c r="A100" s="135">
        <f t="shared" ref="A100" si="18">A99+1</f>
        <v>4</v>
      </c>
      <c r="B100" s="136" t="s">
        <v>182</v>
      </c>
      <c r="C100" s="137" t="s">
        <v>183</v>
      </c>
      <c r="D100" s="138" t="s">
        <v>16</v>
      </c>
      <c r="E100" s="139">
        <v>20</v>
      </c>
      <c r="F100" s="84">
        <v>0</v>
      </c>
      <c r="G100" s="84">
        <f t="shared" si="17"/>
        <v>0</v>
      </c>
      <c r="H100" s="109"/>
    </row>
    <row r="101" spans="1:8" x14ac:dyDescent="0.2">
      <c r="A101" s="138">
        <f>A100+1</f>
        <v>5</v>
      </c>
      <c r="B101" s="136">
        <v>735119140</v>
      </c>
      <c r="C101" s="143" t="s">
        <v>184</v>
      </c>
      <c r="D101" s="138" t="s">
        <v>107</v>
      </c>
      <c r="E101" s="139">
        <v>15</v>
      </c>
      <c r="F101" s="84">
        <v>0</v>
      </c>
      <c r="G101" s="84">
        <f t="shared" si="17"/>
        <v>0</v>
      </c>
      <c r="H101" s="109"/>
    </row>
    <row r="102" spans="1:8" ht="22.5" x14ac:dyDescent="0.2">
      <c r="A102" s="138">
        <f t="shared" ref="A102:A111" si="19">A101+1</f>
        <v>6</v>
      </c>
      <c r="B102" s="136" t="s">
        <v>118</v>
      </c>
      <c r="C102" s="178" t="s">
        <v>254</v>
      </c>
      <c r="D102" s="138" t="s">
        <v>16</v>
      </c>
      <c r="E102" s="139">
        <v>6</v>
      </c>
      <c r="F102" s="84">
        <v>0</v>
      </c>
      <c r="G102" s="86">
        <f t="shared" si="17"/>
        <v>0</v>
      </c>
      <c r="H102" s="108"/>
    </row>
    <row r="103" spans="1:8" ht="22.5" x14ac:dyDescent="0.2">
      <c r="A103" s="179">
        <f t="shared" si="19"/>
        <v>7</v>
      </c>
      <c r="B103" s="180">
        <v>735118110</v>
      </c>
      <c r="C103" s="181" t="s">
        <v>185</v>
      </c>
      <c r="D103" s="179" t="s">
        <v>107</v>
      </c>
      <c r="E103" s="182">
        <v>15</v>
      </c>
      <c r="F103" s="84">
        <v>0</v>
      </c>
      <c r="G103" s="88">
        <f t="shared" si="17"/>
        <v>0</v>
      </c>
      <c r="H103" s="109"/>
    </row>
    <row r="104" spans="1:8" ht="33.75" x14ac:dyDescent="0.2">
      <c r="A104" s="179">
        <f t="shared" si="19"/>
        <v>8</v>
      </c>
      <c r="B104" s="183" t="s">
        <v>245</v>
      </c>
      <c r="C104" s="172" t="s">
        <v>246</v>
      </c>
      <c r="D104" s="173" t="s">
        <v>15</v>
      </c>
      <c r="E104" s="184">
        <v>10</v>
      </c>
      <c r="F104" s="84">
        <v>0</v>
      </c>
      <c r="G104" s="88">
        <f>E104*F104</f>
        <v>0</v>
      </c>
      <c r="H104" s="109"/>
    </row>
    <row r="105" spans="1:8" ht="22.5" x14ac:dyDescent="0.2">
      <c r="A105" s="179">
        <f t="shared" si="19"/>
        <v>9</v>
      </c>
      <c r="B105" s="183" t="s">
        <v>247</v>
      </c>
      <c r="C105" s="185" t="s">
        <v>248</v>
      </c>
      <c r="D105" s="173" t="s">
        <v>16</v>
      </c>
      <c r="E105" s="159">
        <v>6</v>
      </c>
      <c r="F105" s="84">
        <v>0</v>
      </c>
      <c r="G105" s="88">
        <f t="shared" ref="G105:G108" si="20">E105*F105</f>
        <v>0</v>
      </c>
      <c r="H105" s="109"/>
    </row>
    <row r="106" spans="1:8" ht="22.5" x14ac:dyDescent="0.2">
      <c r="A106" s="179">
        <f t="shared" si="19"/>
        <v>10</v>
      </c>
      <c r="B106" s="183" t="s">
        <v>249</v>
      </c>
      <c r="C106" s="185" t="s">
        <v>250</v>
      </c>
      <c r="D106" s="173" t="s">
        <v>16</v>
      </c>
      <c r="E106" s="159">
        <v>6</v>
      </c>
      <c r="F106" s="84">
        <v>0</v>
      </c>
      <c r="G106" s="88">
        <f t="shared" si="20"/>
        <v>0</v>
      </c>
      <c r="H106" s="109"/>
    </row>
    <row r="107" spans="1:8" ht="22.5" x14ac:dyDescent="0.2">
      <c r="A107" s="179">
        <f t="shared" si="19"/>
        <v>11</v>
      </c>
      <c r="B107" s="186">
        <v>734261412</v>
      </c>
      <c r="C107" s="186" t="s">
        <v>251</v>
      </c>
      <c r="D107" s="173" t="s">
        <v>16</v>
      </c>
      <c r="E107" s="187">
        <v>6</v>
      </c>
      <c r="F107" s="84">
        <v>0</v>
      </c>
      <c r="G107" s="88">
        <f t="shared" si="20"/>
        <v>0</v>
      </c>
      <c r="H107" s="109"/>
    </row>
    <row r="108" spans="1:8" ht="22.5" x14ac:dyDescent="0.2">
      <c r="A108" s="179">
        <f t="shared" si="19"/>
        <v>12</v>
      </c>
      <c r="B108" s="183" t="s">
        <v>252</v>
      </c>
      <c r="C108" s="172" t="s">
        <v>253</v>
      </c>
      <c r="D108" s="173" t="s">
        <v>16</v>
      </c>
      <c r="E108" s="159">
        <v>6</v>
      </c>
      <c r="F108" s="84">
        <v>0</v>
      </c>
      <c r="G108" s="88">
        <f t="shared" si="20"/>
        <v>0</v>
      </c>
      <c r="H108" s="109"/>
    </row>
    <row r="109" spans="1:8" ht="22.5" x14ac:dyDescent="0.2">
      <c r="A109" s="179">
        <f t="shared" si="19"/>
        <v>13</v>
      </c>
      <c r="B109" s="188">
        <v>733223304</v>
      </c>
      <c r="C109" s="172" t="s">
        <v>172</v>
      </c>
      <c r="D109" s="189" t="s">
        <v>15</v>
      </c>
      <c r="E109" s="190">
        <v>48</v>
      </c>
      <c r="F109" s="84">
        <v>0</v>
      </c>
      <c r="G109" s="110">
        <f t="shared" ref="G109:G118" si="21">E109*F109</f>
        <v>0</v>
      </c>
    </row>
    <row r="110" spans="1:8" x14ac:dyDescent="0.2">
      <c r="A110" s="179">
        <f t="shared" si="19"/>
        <v>14</v>
      </c>
      <c r="B110" s="188">
        <v>733291102</v>
      </c>
      <c r="C110" s="191" t="s">
        <v>96</v>
      </c>
      <c r="D110" s="189" t="s">
        <v>15</v>
      </c>
      <c r="E110" s="190">
        <v>58</v>
      </c>
      <c r="F110" s="84">
        <v>0</v>
      </c>
      <c r="G110" s="110">
        <f t="shared" si="21"/>
        <v>0</v>
      </c>
    </row>
    <row r="111" spans="1:8" ht="21.75" customHeight="1" x14ac:dyDescent="0.2">
      <c r="A111" s="179">
        <f t="shared" si="19"/>
        <v>15</v>
      </c>
      <c r="B111" s="192" t="s">
        <v>162</v>
      </c>
      <c r="C111" s="181" t="s">
        <v>111</v>
      </c>
      <c r="D111" s="173" t="s">
        <v>16</v>
      </c>
      <c r="E111" s="193">
        <v>1</v>
      </c>
      <c r="F111" s="86">
        <v>0</v>
      </c>
      <c r="G111" s="88">
        <f t="shared" si="21"/>
        <v>0</v>
      </c>
    </row>
    <row r="112" spans="1:8" x14ac:dyDescent="0.2">
      <c r="A112" s="150">
        <f t="shared" ref="A112:A120" si="22">A111+1</f>
        <v>16</v>
      </c>
      <c r="B112" s="194" t="s">
        <v>83</v>
      </c>
      <c r="C112" s="195" t="s">
        <v>84</v>
      </c>
      <c r="D112" s="196" t="s">
        <v>16</v>
      </c>
      <c r="E112" s="197">
        <v>2</v>
      </c>
      <c r="F112" s="84">
        <v>0</v>
      </c>
      <c r="G112" s="105">
        <f t="shared" si="21"/>
        <v>0</v>
      </c>
    </row>
    <row r="113" spans="1:7" x14ac:dyDescent="0.2">
      <c r="A113" s="150">
        <f t="shared" si="22"/>
        <v>17</v>
      </c>
      <c r="B113" s="198">
        <v>734292715</v>
      </c>
      <c r="C113" s="198" t="s">
        <v>173</v>
      </c>
      <c r="D113" s="196" t="s">
        <v>16</v>
      </c>
      <c r="E113" s="199">
        <v>4</v>
      </c>
      <c r="F113" s="84">
        <v>0</v>
      </c>
      <c r="G113" s="105">
        <f t="shared" si="21"/>
        <v>0</v>
      </c>
    </row>
    <row r="114" spans="1:7" x14ac:dyDescent="0.2">
      <c r="A114" s="150">
        <f t="shared" si="22"/>
        <v>18</v>
      </c>
      <c r="B114" s="198">
        <v>734211120</v>
      </c>
      <c r="C114" s="198" t="s">
        <v>112</v>
      </c>
      <c r="D114" s="196" t="s">
        <v>16</v>
      </c>
      <c r="E114" s="199">
        <v>2</v>
      </c>
      <c r="F114" s="84">
        <v>0</v>
      </c>
      <c r="G114" s="105">
        <f t="shared" si="21"/>
        <v>0</v>
      </c>
    </row>
    <row r="115" spans="1:7" ht="22.5" x14ac:dyDescent="0.2">
      <c r="A115" s="150">
        <f t="shared" si="22"/>
        <v>19</v>
      </c>
      <c r="B115" s="186">
        <v>734220114</v>
      </c>
      <c r="C115" s="186" t="s">
        <v>174</v>
      </c>
      <c r="D115" s="196" t="s">
        <v>16</v>
      </c>
      <c r="E115" s="187">
        <v>1</v>
      </c>
      <c r="F115" s="84">
        <v>0</v>
      </c>
      <c r="G115" s="105">
        <f t="shared" ref="G115" si="23">E115*F115</f>
        <v>0</v>
      </c>
    </row>
    <row r="116" spans="1:7" ht="22.5" x14ac:dyDescent="0.2">
      <c r="A116" s="135">
        <f t="shared" si="22"/>
        <v>20</v>
      </c>
      <c r="B116" s="200">
        <v>733191928</v>
      </c>
      <c r="C116" s="201" t="s">
        <v>179</v>
      </c>
      <c r="D116" s="202" t="s">
        <v>16</v>
      </c>
      <c r="E116" s="190">
        <v>6</v>
      </c>
      <c r="F116" s="84">
        <v>0</v>
      </c>
      <c r="G116" s="105">
        <f>E116*F116</f>
        <v>0</v>
      </c>
    </row>
    <row r="117" spans="1:7" x14ac:dyDescent="0.2">
      <c r="A117" s="135">
        <f t="shared" si="22"/>
        <v>21</v>
      </c>
      <c r="B117" s="203" t="s">
        <v>188</v>
      </c>
      <c r="C117" s="201" t="s">
        <v>189</v>
      </c>
      <c r="D117" s="196" t="s">
        <v>16</v>
      </c>
      <c r="E117" s="204">
        <v>6</v>
      </c>
      <c r="F117" s="84">
        <v>0</v>
      </c>
      <c r="G117" s="105">
        <f t="shared" ref="G117" si="24">E117*F117</f>
        <v>0</v>
      </c>
    </row>
    <row r="118" spans="1:7" x14ac:dyDescent="0.2">
      <c r="A118" s="135">
        <f t="shared" si="22"/>
        <v>22</v>
      </c>
      <c r="B118" s="188">
        <v>731191941</v>
      </c>
      <c r="C118" s="191" t="s">
        <v>190</v>
      </c>
      <c r="D118" s="189" t="s">
        <v>16</v>
      </c>
      <c r="E118" s="190">
        <v>1</v>
      </c>
      <c r="F118" s="84">
        <v>0</v>
      </c>
      <c r="G118" s="105">
        <f t="shared" si="21"/>
        <v>0</v>
      </c>
    </row>
    <row r="119" spans="1:7" x14ac:dyDescent="0.2">
      <c r="A119" s="135">
        <f t="shared" si="22"/>
        <v>23</v>
      </c>
      <c r="B119" s="161" t="s">
        <v>241</v>
      </c>
      <c r="C119" s="143" t="s">
        <v>239</v>
      </c>
      <c r="D119" s="138" t="s">
        <v>16</v>
      </c>
      <c r="E119" s="139">
        <v>1</v>
      </c>
      <c r="F119" s="84">
        <v>0</v>
      </c>
      <c r="G119" s="84">
        <f t="shared" ref="G119" si="25">PRODUCT(E119,F119)</f>
        <v>0</v>
      </c>
    </row>
    <row r="120" spans="1:7" ht="22.5" x14ac:dyDescent="0.2">
      <c r="A120" s="135">
        <f t="shared" si="22"/>
        <v>24</v>
      </c>
      <c r="B120" s="183" t="s">
        <v>171</v>
      </c>
      <c r="C120" s="172" t="s">
        <v>170</v>
      </c>
      <c r="D120" s="173" t="s">
        <v>4</v>
      </c>
      <c r="E120" s="184">
        <v>3.19</v>
      </c>
      <c r="F120" s="100">
        <f>SUM(G97:G119)</f>
        <v>0</v>
      </c>
      <c r="G120" s="103">
        <f>F120*E120/100</f>
        <v>0</v>
      </c>
    </row>
    <row r="121" spans="1:7" x14ac:dyDescent="0.2">
      <c r="A121" s="144"/>
      <c r="B121" s="145" t="s">
        <v>14</v>
      </c>
      <c r="C121" s="146" t="s">
        <v>119</v>
      </c>
      <c r="D121" s="147"/>
      <c r="E121" s="148"/>
      <c r="F121" s="93"/>
      <c r="G121" s="94">
        <f>SUM(G97:G120)</f>
        <v>0</v>
      </c>
    </row>
    <row r="122" spans="1:7" x14ac:dyDescent="0.2">
      <c r="A122" s="131" t="s">
        <v>13</v>
      </c>
      <c r="B122" s="132" t="s">
        <v>85</v>
      </c>
      <c r="C122" s="205" t="s">
        <v>86</v>
      </c>
      <c r="D122" s="176"/>
      <c r="E122" s="177"/>
      <c r="F122" s="106"/>
      <c r="G122" s="107"/>
    </row>
    <row r="123" spans="1:7" ht="22.5" x14ac:dyDescent="0.2">
      <c r="A123" s="135">
        <v>1</v>
      </c>
      <c r="B123" s="206" t="s">
        <v>78</v>
      </c>
      <c r="C123" s="207" t="s">
        <v>79</v>
      </c>
      <c r="D123" s="208" t="s">
        <v>15</v>
      </c>
      <c r="E123" s="167">
        <v>59</v>
      </c>
      <c r="F123" s="99">
        <v>0</v>
      </c>
      <c r="G123" s="103">
        <f>E123*F123</f>
        <v>0</v>
      </c>
    </row>
    <row r="124" spans="1:7" x14ac:dyDescent="0.2">
      <c r="A124" s="135">
        <f>A123+1</f>
        <v>2</v>
      </c>
      <c r="B124" s="209">
        <v>783617611</v>
      </c>
      <c r="C124" s="165" t="s">
        <v>80</v>
      </c>
      <c r="D124" s="166" t="s">
        <v>15</v>
      </c>
      <c r="E124" s="167">
        <v>59</v>
      </c>
      <c r="F124" s="99">
        <v>0</v>
      </c>
      <c r="G124" s="103">
        <f>E124*F124</f>
        <v>0</v>
      </c>
    </row>
    <row r="125" spans="1:7" ht="16.5" customHeight="1" x14ac:dyDescent="0.2">
      <c r="A125" s="135">
        <f>A124+1</f>
        <v>3</v>
      </c>
      <c r="B125" s="141">
        <v>783606824</v>
      </c>
      <c r="C125" s="210" t="s">
        <v>193</v>
      </c>
      <c r="D125" s="211" t="s">
        <v>107</v>
      </c>
      <c r="E125" s="164">
        <v>15</v>
      </c>
      <c r="F125" s="99">
        <v>0</v>
      </c>
      <c r="G125" s="103">
        <f>E125*F125</f>
        <v>0</v>
      </c>
    </row>
    <row r="126" spans="1:7" ht="24" customHeight="1" x14ac:dyDescent="0.2">
      <c r="A126" s="135">
        <f t="shared" ref="A126:A127" si="26">A125+1</f>
        <v>4</v>
      </c>
      <c r="B126" s="206" t="s">
        <v>195</v>
      </c>
      <c r="C126" s="212" t="s">
        <v>194</v>
      </c>
      <c r="D126" s="211" t="s">
        <v>107</v>
      </c>
      <c r="E126" s="167">
        <v>15</v>
      </c>
      <c r="F126" s="99">
        <v>0</v>
      </c>
      <c r="G126" s="103">
        <f>E126*F126</f>
        <v>0</v>
      </c>
    </row>
    <row r="127" spans="1:7" ht="22.5" x14ac:dyDescent="0.2">
      <c r="A127" s="135">
        <f t="shared" si="26"/>
        <v>5</v>
      </c>
      <c r="B127" s="206" t="s">
        <v>192</v>
      </c>
      <c r="C127" s="212" t="s">
        <v>191</v>
      </c>
      <c r="D127" s="211" t="s">
        <v>107</v>
      </c>
      <c r="E127" s="167">
        <v>15</v>
      </c>
      <c r="F127" s="99">
        <v>0</v>
      </c>
      <c r="G127" s="103">
        <f>E127*F127</f>
        <v>0</v>
      </c>
    </row>
    <row r="128" spans="1:7" x14ac:dyDescent="0.2">
      <c r="A128" s="144"/>
      <c r="B128" s="145" t="s">
        <v>14</v>
      </c>
      <c r="C128" s="146" t="s">
        <v>87</v>
      </c>
      <c r="D128" s="147"/>
      <c r="E128" s="148"/>
      <c r="F128" s="93"/>
      <c r="G128" s="94">
        <f>SUM(G123:G127)</f>
        <v>0</v>
      </c>
    </row>
    <row r="129" spans="1:10" x14ac:dyDescent="0.2">
      <c r="A129" s="134" t="s">
        <v>13</v>
      </c>
      <c r="B129" s="127" t="s">
        <v>113</v>
      </c>
      <c r="C129" s="213" t="s">
        <v>93</v>
      </c>
      <c r="D129" s="214"/>
      <c r="E129" s="215"/>
      <c r="F129" s="111"/>
      <c r="G129" s="112"/>
    </row>
    <row r="130" spans="1:10" ht="22.5" x14ac:dyDescent="0.2">
      <c r="A130" s="202">
        <v>1</v>
      </c>
      <c r="B130" s="186">
        <v>713463132</v>
      </c>
      <c r="C130" s="186" t="s">
        <v>175</v>
      </c>
      <c r="D130" s="163" t="s">
        <v>15</v>
      </c>
      <c r="E130" s="190">
        <v>48</v>
      </c>
      <c r="F130" s="25">
        <v>0</v>
      </c>
      <c r="G130" s="105">
        <f>E130*F130</f>
        <v>0</v>
      </c>
    </row>
    <row r="131" spans="1:10" ht="22.5" x14ac:dyDescent="0.2">
      <c r="A131" s="202">
        <v>2</v>
      </c>
      <c r="B131" s="186">
        <v>713463136</v>
      </c>
      <c r="C131" s="186" t="s">
        <v>176</v>
      </c>
      <c r="D131" s="163" t="s">
        <v>15</v>
      </c>
      <c r="E131" s="190">
        <v>10</v>
      </c>
      <c r="F131" s="25">
        <v>0</v>
      </c>
      <c r="G131" s="105">
        <f>E131*F131</f>
        <v>0</v>
      </c>
    </row>
    <row r="132" spans="1:10" ht="22.5" x14ac:dyDescent="0.2">
      <c r="A132" s="202">
        <v>3</v>
      </c>
      <c r="B132" s="186" t="s">
        <v>242</v>
      </c>
      <c r="C132" s="186" t="s">
        <v>178</v>
      </c>
      <c r="D132" s="163" t="s">
        <v>15</v>
      </c>
      <c r="E132" s="197">
        <v>48</v>
      </c>
      <c r="F132" s="25">
        <v>0</v>
      </c>
      <c r="G132" s="105">
        <f t="shared" ref="G132" si="27">E132*F132</f>
        <v>0</v>
      </c>
    </row>
    <row r="133" spans="1:10" ht="22.5" x14ac:dyDescent="0.2">
      <c r="A133" s="202">
        <v>4</v>
      </c>
      <c r="B133" s="186">
        <v>998713201</v>
      </c>
      <c r="C133" s="186" t="s">
        <v>177</v>
      </c>
      <c r="D133" s="216" t="s">
        <v>4</v>
      </c>
      <c r="E133" s="187">
        <v>1.27</v>
      </c>
      <c r="F133" s="25">
        <f>SUM(G130:G132)</f>
        <v>0</v>
      </c>
      <c r="G133" s="102">
        <f>F133*E133/100</f>
        <v>0</v>
      </c>
    </row>
    <row r="134" spans="1:10" x14ac:dyDescent="0.2">
      <c r="A134" s="144"/>
      <c r="B134" s="145" t="s">
        <v>14</v>
      </c>
      <c r="C134" s="146" t="s">
        <v>115</v>
      </c>
      <c r="D134" s="147"/>
      <c r="E134" s="217"/>
      <c r="F134" s="93"/>
      <c r="G134" s="113">
        <f>SUM(G130:G133)</f>
        <v>0</v>
      </c>
    </row>
    <row r="135" spans="1:10" x14ac:dyDescent="0.2">
      <c r="A135" s="134" t="s">
        <v>13</v>
      </c>
      <c r="B135" s="218">
        <v>721</v>
      </c>
      <c r="C135" s="219" t="s">
        <v>120</v>
      </c>
      <c r="D135" s="220"/>
      <c r="E135" s="221"/>
      <c r="F135" s="114"/>
      <c r="G135" s="114"/>
      <c r="H135" s="115"/>
      <c r="I135" s="116"/>
      <c r="J135" s="116"/>
    </row>
    <row r="136" spans="1:10" x14ac:dyDescent="0.2">
      <c r="A136" s="222"/>
      <c r="B136" s="223" t="s">
        <v>66</v>
      </c>
      <c r="C136" s="224"/>
      <c r="D136" s="136"/>
      <c r="E136" s="143"/>
      <c r="F136" s="85"/>
      <c r="G136" s="85"/>
      <c r="H136" s="117"/>
      <c r="I136" s="118"/>
      <c r="J136" s="118"/>
    </row>
    <row r="137" spans="1:10" x14ac:dyDescent="0.2">
      <c r="A137" s="222"/>
      <c r="B137" s="223" t="s">
        <v>121</v>
      </c>
      <c r="C137" s="224"/>
      <c r="D137" s="136"/>
      <c r="E137" s="143"/>
      <c r="F137" s="85"/>
      <c r="G137" s="85"/>
      <c r="H137" s="117"/>
      <c r="I137" s="118"/>
      <c r="J137" s="118"/>
    </row>
    <row r="138" spans="1:10" x14ac:dyDescent="0.2">
      <c r="A138" s="135">
        <v>1</v>
      </c>
      <c r="B138" s="136">
        <v>725110811</v>
      </c>
      <c r="C138" s="137" t="s">
        <v>122</v>
      </c>
      <c r="D138" s="138" t="s">
        <v>16</v>
      </c>
      <c r="E138" s="139">
        <v>2</v>
      </c>
      <c r="F138" s="84">
        <v>0</v>
      </c>
      <c r="G138" s="84">
        <f t="shared" ref="G138:G148" si="28">PRODUCT(E138,F138)</f>
        <v>0</v>
      </c>
      <c r="H138" s="119"/>
      <c r="I138" s="120"/>
      <c r="J138" s="121"/>
    </row>
    <row r="139" spans="1:10" x14ac:dyDescent="0.2">
      <c r="A139" s="135">
        <f>A138+1</f>
        <v>2</v>
      </c>
      <c r="B139" s="136">
        <v>725110811</v>
      </c>
      <c r="C139" s="137" t="s">
        <v>149</v>
      </c>
      <c r="D139" s="138" t="s">
        <v>16</v>
      </c>
      <c r="E139" s="139">
        <v>2</v>
      </c>
      <c r="F139" s="84">
        <v>0</v>
      </c>
      <c r="G139" s="84">
        <f t="shared" si="28"/>
        <v>0</v>
      </c>
      <c r="H139" s="119"/>
      <c r="I139" s="120"/>
      <c r="J139" s="121"/>
    </row>
    <row r="140" spans="1:10" x14ac:dyDescent="0.2">
      <c r="A140" s="135">
        <f>A139+1</f>
        <v>3</v>
      </c>
      <c r="B140" s="136">
        <v>725210821</v>
      </c>
      <c r="C140" s="137" t="s">
        <v>67</v>
      </c>
      <c r="D140" s="138" t="s">
        <v>16</v>
      </c>
      <c r="E140" s="139">
        <v>7</v>
      </c>
      <c r="F140" s="84">
        <v>0</v>
      </c>
      <c r="G140" s="84">
        <f t="shared" si="28"/>
        <v>0</v>
      </c>
      <c r="H140" s="119"/>
      <c r="I140" s="120"/>
      <c r="J140" s="121"/>
    </row>
    <row r="141" spans="1:10" x14ac:dyDescent="0.2">
      <c r="A141" s="135">
        <f t="shared" ref="A141:A149" si="29">A140+1</f>
        <v>4</v>
      </c>
      <c r="B141" s="136">
        <v>725820801</v>
      </c>
      <c r="C141" s="137" t="s">
        <v>68</v>
      </c>
      <c r="D141" s="138" t="s">
        <v>16</v>
      </c>
      <c r="E141" s="139">
        <v>7</v>
      </c>
      <c r="F141" s="84">
        <v>0</v>
      </c>
      <c r="G141" s="84">
        <f t="shared" si="28"/>
        <v>0</v>
      </c>
      <c r="H141" s="119"/>
      <c r="I141" s="120"/>
      <c r="J141" s="121"/>
    </row>
    <row r="142" spans="1:10" x14ac:dyDescent="0.2">
      <c r="A142" s="135">
        <f t="shared" si="29"/>
        <v>5</v>
      </c>
      <c r="B142" s="136">
        <v>722220851</v>
      </c>
      <c r="C142" s="140" t="s">
        <v>69</v>
      </c>
      <c r="D142" s="138" t="s">
        <v>16</v>
      </c>
      <c r="E142" s="139">
        <v>30</v>
      </c>
      <c r="F142" s="84">
        <v>0</v>
      </c>
      <c r="G142" s="84">
        <f t="shared" si="28"/>
        <v>0</v>
      </c>
      <c r="H142" s="119"/>
      <c r="I142" s="120"/>
      <c r="J142" s="121"/>
    </row>
    <row r="143" spans="1:10" x14ac:dyDescent="0.2">
      <c r="A143" s="135">
        <f t="shared" si="29"/>
        <v>6</v>
      </c>
      <c r="B143" s="136">
        <v>722220862</v>
      </c>
      <c r="C143" s="137" t="s">
        <v>151</v>
      </c>
      <c r="D143" s="142" t="s">
        <v>16</v>
      </c>
      <c r="E143" s="225">
        <v>12</v>
      </c>
      <c r="F143" s="84">
        <v>0</v>
      </c>
      <c r="G143" s="84">
        <f t="shared" si="28"/>
        <v>0</v>
      </c>
      <c r="H143" s="122"/>
      <c r="I143" s="120"/>
      <c r="J143" s="121"/>
    </row>
    <row r="144" spans="1:10" ht="22.5" x14ac:dyDescent="0.2">
      <c r="A144" s="135">
        <f t="shared" si="29"/>
        <v>7</v>
      </c>
      <c r="B144" s="141">
        <v>721171808</v>
      </c>
      <c r="C144" s="137" t="s">
        <v>216</v>
      </c>
      <c r="D144" s="226" t="s">
        <v>15</v>
      </c>
      <c r="E144" s="225">
        <v>96</v>
      </c>
      <c r="F144" s="84">
        <v>0</v>
      </c>
      <c r="G144" s="84">
        <f t="shared" si="28"/>
        <v>0</v>
      </c>
      <c r="H144" s="123"/>
      <c r="I144" s="120"/>
      <c r="J144" s="121"/>
    </row>
    <row r="145" spans="1:10" x14ac:dyDescent="0.2">
      <c r="A145" s="135">
        <f t="shared" si="29"/>
        <v>8</v>
      </c>
      <c r="B145" s="170" t="s">
        <v>70</v>
      </c>
      <c r="C145" s="137" t="s">
        <v>71</v>
      </c>
      <c r="D145" s="226" t="s">
        <v>15</v>
      </c>
      <c r="E145" s="225">
        <v>163</v>
      </c>
      <c r="F145" s="84">
        <v>0</v>
      </c>
      <c r="G145" s="84">
        <f t="shared" si="28"/>
        <v>0</v>
      </c>
      <c r="H145" s="123"/>
      <c r="I145" s="120"/>
      <c r="J145" s="121"/>
    </row>
    <row r="146" spans="1:10" x14ac:dyDescent="0.2">
      <c r="A146" s="135">
        <f t="shared" si="29"/>
        <v>9</v>
      </c>
      <c r="B146" s="168" t="s">
        <v>72</v>
      </c>
      <c r="C146" s="165" t="s">
        <v>73</v>
      </c>
      <c r="D146" s="166" t="s">
        <v>15</v>
      </c>
      <c r="E146" s="227">
        <v>10</v>
      </c>
      <c r="F146" s="84">
        <v>0</v>
      </c>
      <c r="G146" s="103">
        <f>E146*F146</f>
        <v>0</v>
      </c>
      <c r="H146" s="121"/>
      <c r="I146" s="121"/>
      <c r="J146" s="121"/>
    </row>
    <row r="147" spans="1:10" x14ac:dyDescent="0.2">
      <c r="A147" s="135">
        <f t="shared" si="29"/>
        <v>10</v>
      </c>
      <c r="B147" s="170" t="s">
        <v>150</v>
      </c>
      <c r="C147" s="165" t="s">
        <v>214</v>
      </c>
      <c r="D147" s="166" t="s">
        <v>15</v>
      </c>
      <c r="E147" s="227">
        <v>10</v>
      </c>
      <c r="F147" s="84">
        <v>0</v>
      </c>
      <c r="G147" s="103">
        <f t="shared" ref="G147" si="30">E147*F147</f>
        <v>0</v>
      </c>
      <c r="H147" s="121"/>
      <c r="I147" s="121"/>
      <c r="J147" s="121"/>
    </row>
    <row r="148" spans="1:10" x14ac:dyDescent="0.2">
      <c r="A148" s="135">
        <f t="shared" si="29"/>
        <v>11</v>
      </c>
      <c r="B148" s="136">
        <v>721290826</v>
      </c>
      <c r="C148" s="137" t="s">
        <v>74</v>
      </c>
      <c r="D148" s="138" t="s">
        <v>75</v>
      </c>
      <c r="E148" s="139">
        <v>6.9</v>
      </c>
      <c r="F148" s="84">
        <v>0</v>
      </c>
      <c r="G148" s="84">
        <f t="shared" si="28"/>
        <v>0</v>
      </c>
      <c r="H148" s="118"/>
      <c r="I148" s="117"/>
      <c r="J148" s="118"/>
    </row>
    <row r="149" spans="1:10" ht="47.25" customHeight="1" x14ac:dyDescent="0.2">
      <c r="A149" s="135">
        <f t="shared" si="29"/>
        <v>12</v>
      </c>
      <c r="B149" s="228" t="s">
        <v>243</v>
      </c>
      <c r="C149" s="210" t="s">
        <v>76</v>
      </c>
      <c r="D149" s="138" t="s">
        <v>75</v>
      </c>
      <c r="E149" s="139">
        <v>6.9</v>
      </c>
      <c r="F149" s="84">
        <v>0</v>
      </c>
      <c r="G149" s="84">
        <f>PRODUCT(E149,F149)</f>
        <v>0</v>
      </c>
      <c r="H149" s="118"/>
      <c r="I149" s="117"/>
      <c r="J149" s="121"/>
    </row>
    <row r="150" spans="1:10" x14ac:dyDescent="0.2">
      <c r="A150" s="144"/>
      <c r="B150" s="145" t="s">
        <v>14</v>
      </c>
      <c r="C150" s="146" t="s">
        <v>120</v>
      </c>
      <c r="D150" s="147"/>
      <c r="E150" s="217"/>
      <c r="F150" s="93"/>
      <c r="G150" s="113">
        <f>SUM(G138:G149)</f>
        <v>0</v>
      </c>
      <c r="H150" s="116"/>
      <c r="I150" s="116"/>
      <c r="J150" s="116"/>
    </row>
    <row r="151" spans="1:10" x14ac:dyDescent="0.2">
      <c r="A151" s="134" t="s">
        <v>13</v>
      </c>
      <c r="B151" s="218"/>
      <c r="C151" s="219" t="s">
        <v>100</v>
      </c>
      <c r="D151" s="220"/>
      <c r="E151" s="221"/>
      <c r="F151" s="114"/>
      <c r="G151" s="114"/>
    </row>
    <row r="152" spans="1:10" ht="24.75" customHeight="1" x14ac:dyDescent="0.2">
      <c r="A152" s="150">
        <v>1</v>
      </c>
      <c r="B152" s="141" t="s">
        <v>244</v>
      </c>
      <c r="C152" s="140" t="s">
        <v>163</v>
      </c>
      <c r="D152" s="223" t="s">
        <v>16</v>
      </c>
      <c r="E152" s="139">
        <v>20</v>
      </c>
      <c r="F152" s="84">
        <v>0</v>
      </c>
      <c r="G152" s="84">
        <f>PRODUCT(E152,F152)</f>
        <v>0</v>
      </c>
    </row>
    <row r="153" spans="1:10" ht="22.5" x14ac:dyDescent="0.2">
      <c r="A153" s="150">
        <f>A152+1</f>
        <v>2</v>
      </c>
      <c r="B153" s="141">
        <v>468101432</v>
      </c>
      <c r="C153" s="140" t="s">
        <v>138</v>
      </c>
      <c r="D153" s="223" t="s">
        <v>15</v>
      </c>
      <c r="E153" s="139">
        <v>50</v>
      </c>
      <c r="F153" s="84">
        <v>0</v>
      </c>
      <c r="G153" s="84">
        <f>PRODUCT(E153,F153)</f>
        <v>0</v>
      </c>
    </row>
    <row r="154" spans="1:10" x14ac:dyDescent="0.2">
      <c r="A154" s="135">
        <f>A153+1</f>
        <v>3</v>
      </c>
      <c r="B154" s="141" t="s">
        <v>236</v>
      </c>
      <c r="C154" s="140" t="s">
        <v>123</v>
      </c>
      <c r="D154" s="223" t="s">
        <v>107</v>
      </c>
      <c r="E154" s="139">
        <v>5</v>
      </c>
      <c r="F154" s="84">
        <v>0</v>
      </c>
      <c r="G154" s="84">
        <f>PRODUCT(E154,F154)</f>
        <v>0</v>
      </c>
    </row>
    <row r="155" spans="1:10" x14ac:dyDescent="0.2">
      <c r="A155" s="144"/>
      <c r="B155" s="145" t="s">
        <v>14</v>
      </c>
      <c r="C155" s="146" t="s">
        <v>100</v>
      </c>
      <c r="D155" s="147"/>
      <c r="E155" s="217"/>
      <c r="F155" s="93"/>
      <c r="G155" s="113">
        <f>SUM(G152:G154)</f>
        <v>0</v>
      </c>
    </row>
    <row r="156" spans="1:10" x14ac:dyDescent="0.2">
      <c r="A156" s="131" t="s">
        <v>13</v>
      </c>
      <c r="B156" s="132" t="s">
        <v>17</v>
      </c>
      <c r="C156" s="213" t="s">
        <v>139</v>
      </c>
      <c r="D156" s="214"/>
      <c r="E156" s="229"/>
      <c r="F156" s="111"/>
      <c r="G156" s="112"/>
    </row>
    <row r="157" spans="1:10" x14ac:dyDescent="0.2">
      <c r="A157" s="135">
        <v>1</v>
      </c>
      <c r="B157" s="230" t="s">
        <v>140</v>
      </c>
      <c r="C157" s="230" t="s">
        <v>142</v>
      </c>
      <c r="D157" s="231" t="s">
        <v>81</v>
      </c>
      <c r="E157" s="232">
        <v>8</v>
      </c>
      <c r="F157" s="30">
        <v>0</v>
      </c>
      <c r="G157" s="103">
        <f>E157*F157</f>
        <v>0</v>
      </c>
    </row>
    <row r="158" spans="1:10" x14ac:dyDescent="0.2">
      <c r="A158" s="135">
        <v>2</v>
      </c>
      <c r="B158" s="230" t="s">
        <v>141</v>
      </c>
      <c r="C158" s="152" t="s">
        <v>143</v>
      </c>
      <c r="D158" s="231" t="s">
        <v>81</v>
      </c>
      <c r="E158" s="232">
        <v>24</v>
      </c>
      <c r="F158" s="124">
        <v>0</v>
      </c>
      <c r="G158" s="88">
        <f>E158*F158</f>
        <v>0</v>
      </c>
    </row>
    <row r="159" spans="1:10" x14ac:dyDescent="0.2">
      <c r="A159" s="89"/>
      <c r="B159" s="90" t="s">
        <v>14</v>
      </c>
      <c r="C159" s="91" t="s">
        <v>139</v>
      </c>
      <c r="D159" s="92"/>
      <c r="E159" s="125"/>
      <c r="F159" s="93"/>
      <c r="G159" s="94">
        <f>SUM(G158)</f>
        <v>0</v>
      </c>
    </row>
  </sheetData>
  <sheetProtection algorithmName="SHA-512" hashValue="n4QobMs56wG6Ps/jHVSZbvet3sGgfxCRbjF/EyajZtLHYVRK6vZ/UwcBBgn0K9o4NCBasFb72ItWlndOmyMvNw==" saltValue="NrydneDLFDy/YtmARXhCVg==" spinCount="100000" sheet="1" objects="1" scenarios="1"/>
  <mergeCells count="4">
    <mergeCell ref="A1:G1"/>
    <mergeCell ref="A3:B3"/>
    <mergeCell ref="A4:B4"/>
    <mergeCell ref="E4:G4"/>
  </mergeCells>
  <phoneticPr fontId="33" type="noConversion"/>
  <printOptions gridLinesSet="0"/>
  <pageMargins left="0.59055118110236227" right="0.39370078740157483" top="0.59055118110236227" bottom="0.98425196850393704" header="0.19685039370078741" footer="0.51181102362204722"/>
  <pageSetup paperSize="9" fitToHeight="5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16</vt:i4>
      </vt:variant>
    </vt:vector>
  </HeadingPairs>
  <TitlesOfParts>
    <vt:vector size="18" baseType="lpstr">
      <vt:lpstr>Rekapitulace</vt:lpstr>
      <vt:lpstr>Položky</vt:lpstr>
      <vt:lpstr>Dil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Michalík Richard</dc:creator>
  <cp:lastModifiedBy>Dana Peikertová</cp:lastModifiedBy>
  <cp:lastPrinted>2024-02-08T16:57:34Z</cp:lastPrinted>
  <dcterms:created xsi:type="dcterms:W3CDTF">2015-03-17T15:24:48Z</dcterms:created>
  <dcterms:modified xsi:type="dcterms:W3CDTF">2024-02-08T19:56:56Z</dcterms:modified>
</cp:coreProperties>
</file>