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1"/>
  </bookViews>
  <sheets>
    <sheet name="Rekapitulace" sheetId="1" r:id="rId1"/>
    <sheet name="Výsadby rostlin - keře, trvalky" sheetId="2" r:id="rId2"/>
  </sheets>
  <definedNames/>
  <calcPr fullCalcOnLoad="1"/>
</workbook>
</file>

<file path=xl/sharedStrings.xml><?xml version="1.0" encoding="utf-8"?>
<sst xmlns="http://schemas.openxmlformats.org/spreadsheetml/2006/main" count="149" uniqueCount="109">
  <si>
    <t xml:space="preserve">JKSO : </t>
  </si>
  <si>
    <t xml:space="preserve">EČO :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</si>
  <si>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</si>
  <si>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</si>
  <si>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</si>
  <si>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</si>
  <si>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</si>
  <si>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</si>
  <si>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</si>
  <si>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Práce a dodávky HSV</t>
  </si>
  <si>
    <t>kus</t>
  </si>
  <si>
    <t>m2</t>
  </si>
  <si>
    <t>R-1</t>
  </si>
  <si>
    <t>R-2</t>
  </si>
  <si>
    <t>ks</t>
  </si>
  <si>
    <t>MAT01</t>
  </si>
  <si>
    <t>MAT02</t>
  </si>
  <si>
    <t>MAT03</t>
  </si>
  <si>
    <t>MAT04</t>
  </si>
  <si>
    <t>MAT05</t>
  </si>
  <si>
    <t>MAT10</t>
  </si>
  <si>
    <t>m3</t>
  </si>
  <si>
    <t>kg</t>
  </si>
  <si>
    <t>Dovoz vody pro zálivku rostl.do6km, 100l/strom</t>
  </si>
  <si>
    <t>R-4</t>
  </si>
  <si>
    <t>R-6</t>
  </si>
  <si>
    <t>R-3</t>
  </si>
  <si>
    <t>R-5</t>
  </si>
  <si>
    <t>R-7</t>
  </si>
  <si>
    <t>MAT06</t>
  </si>
  <si>
    <t>MAT07</t>
  </si>
  <si>
    <t>MAT08</t>
  </si>
  <si>
    <t>MAT09</t>
  </si>
  <si>
    <t>MAT11</t>
  </si>
  <si>
    <t>R-8</t>
  </si>
  <si>
    <t>Stavba: Zábřeh_vegetační úpravy ul. Postřelmovská</t>
  </si>
  <si>
    <t>Objednavatel: Město Zábřeh</t>
  </si>
  <si>
    <t>Doprava osob a materiálu při realizaci prací</t>
  </si>
  <si>
    <t xml:space="preserve">soub. </t>
  </si>
  <si>
    <t>Cena celkem bez DPH</t>
  </si>
  <si>
    <t>Pomocný materiál + ostatní specifikace k výsadbě keřů a trvalek</t>
  </si>
  <si>
    <t xml:space="preserve">Poznámka: </t>
  </si>
  <si>
    <t xml:space="preserve"> - plochy keřů zaokrouhleny na celé m2</t>
  </si>
  <si>
    <t>Hloubení jamek se 100 % výměnou půdy, do 0,05 m3, rovina</t>
  </si>
  <si>
    <t>Berberis thumbergii "Aurea Nana", 5 ks /m2</t>
  </si>
  <si>
    <t>Objekt: Výsadby rostlin - keře, trvalky</t>
  </si>
  <si>
    <t xml:space="preserve">Stephanandra incisa "Crispa", 6 ks m2 </t>
  </si>
  <si>
    <t>Prunus laurocerasus "Caucasica", 4 ks m2</t>
  </si>
  <si>
    <t>Položka</t>
  </si>
  <si>
    <t xml:space="preserve">Položka </t>
  </si>
  <si>
    <t>DPH 21%</t>
  </si>
  <si>
    <t>Cena celkem s DPH</t>
  </si>
  <si>
    <t>Specifikace rostlinného materiálu - keře, trvalky - kontejnerované, velikost balu 0,5 - 2 l</t>
  </si>
  <si>
    <t>Poznámky:</t>
  </si>
  <si>
    <t xml:space="preserve"> - zajištění vytýčení veškerých inženýrských sítí, odpovědnost za jejich neporušení během realizace díla a zpětné předání jejich správcům</t>
  </si>
  <si>
    <t xml:space="preserve"> - vytýčení stavby dle PD</t>
  </si>
  <si>
    <t xml:space="preserve"> - zajištění všech nezbytných průzkumů pro řádné dokončení díla</t>
  </si>
  <si>
    <t xml:space="preserve"> - odvoz a uložení přebytečného výkopku zeminy na skládku vč. poplatku za uskladnění</t>
  </si>
  <si>
    <t xml:space="preserve"> - likvidaci veškerých odpadů vzniklých při realizaci díla v souladu s právními předpisy, vč. poplatku za uložení odpadů na skládku</t>
  </si>
  <si>
    <t xml:space="preserve"> - veškeré práce a dodávky související s bezpečnostními opatřeními na ochranu lidí a majetku, zejména chodců, vozidel a ostatního movitého i nemovitého majetku v místech dotčených realizací díla</t>
  </si>
  <si>
    <t xml:space="preserve"> - zajištění potřebného dopravního značení k dopravním omezením, jejich údržba, přemišťování a následné odstranění</t>
  </si>
  <si>
    <t xml:space="preserve"> - uvedení všech povrchů dotčených realizací díla do původního stavu</t>
  </si>
  <si>
    <t xml:space="preserve"> - zhotovení PD skutečného provedení díla a to v písemné i elektronické podobě</t>
  </si>
  <si>
    <t xml:space="preserve"> - zřízení a odstranění zařízení staveniště vč. napojení na inženýrské sítě a jeho provozní náklady</t>
  </si>
  <si>
    <t>Výsadby rostlin</t>
  </si>
  <si>
    <t>Založení záhonu pto výsadby rostlin</t>
  </si>
  <si>
    <t xml:space="preserve"> - veškeré další předem předvídatelné náklady na zhotovení díla </t>
  </si>
  <si>
    <t xml:space="preserve">Rosa "The Fairy", půdopokryvné, 6 ks/m2 </t>
  </si>
  <si>
    <t>Cotoneaster dammerii, 6 ks/m2</t>
  </si>
  <si>
    <t>Výsadba dřeviny s balem do 0,2 m, rovina (vč. zhotovení závlahové misky a redukčního řezu)</t>
  </si>
  <si>
    <t>Zálivka rostlin  po výsadbě (2 l/rostlinu)</t>
  </si>
  <si>
    <t>t</t>
  </si>
  <si>
    <t>Mulčování rostlin tl.do 0,15 m rovina - záhony v kůře</t>
  </si>
  <si>
    <t>Mulčování rostlin tl.do 0,15 m rovina - záhony v drceném kameninu</t>
  </si>
  <si>
    <t>Štěrk praný pro mulčování záhonů vč. dopravy</t>
  </si>
  <si>
    <t>Jutová rohož, gramáž  400 g/m2, vč. instalace</t>
  </si>
  <si>
    <t>Objekt: Rekapitulace</t>
  </si>
  <si>
    <t>Kovové kotvy pro uchycení kokosové rohože - 3 ks/m2</t>
  </si>
  <si>
    <t>Spirea japonica "Little Princess", 4 ks/m2</t>
  </si>
  <si>
    <t xml:space="preserve">kus </t>
  </si>
  <si>
    <t>Buddleja davidii "Empire Blue"</t>
  </si>
  <si>
    <t>Hamamelis japonica</t>
  </si>
  <si>
    <t>Lonicera caprifolium</t>
  </si>
  <si>
    <t>Phycorarpus opilifolius "Darts Gold"</t>
  </si>
  <si>
    <t>Iberis sempervirens</t>
  </si>
  <si>
    <t>Salvia nemorosa</t>
  </si>
  <si>
    <t>MAT12</t>
  </si>
  <si>
    <t>MAT13</t>
  </si>
  <si>
    <t>MAT14</t>
  </si>
  <si>
    <t>Calicarpa bodinieri, var. giraldii "Profusion"</t>
  </si>
  <si>
    <t>MAT15</t>
  </si>
  <si>
    <t>MAT16</t>
  </si>
  <si>
    <t>MAT17</t>
  </si>
  <si>
    <t>MAT18</t>
  </si>
  <si>
    <t>MAT19</t>
  </si>
  <si>
    <t>Protirůstová folie vč. instalace, překryv cca 10%</t>
  </si>
  <si>
    <t>MAT20</t>
  </si>
  <si>
    <t>Tamarix parviflora</t>
  </si>
  <si>
    <t>Cotoneaster salicifolius "Gnom", 6 ks /m2</t>
  </si>
  <si>
    <t>VRN - vedlejší rozpočtové náklady - 10%</t>
  </si>
  <si>
    <t xml:space="preserve"> Položka VRN  - 10% - vedlejší rozpočtové náklady zahrnuje:</t>
  </si>
  <si>
    <t>Vegetační úpravy_výsadba rostlin - keře, trvalky</t>
  </si>
  <si>
    <t>Břevní štěpka (bílá/hnědá) pro mulčování vč. dovozu</t>
  </si>
  <si>
    <t>Datum:</t>
  </si>
  <si>
    <t>Zpracoval:</t>
  </si>
  <si>
    <t xml:space="preserve"> - uchazeči vyplní jen žlutě podmarvená pole</t>
  </si>
  <si>
    <t>VÝKAZ VÝMĚR</t>
  </si>
  <si>
    <t xml:space="preserve">Zhotovitel: </t>
  </si>
  <si>
    <t>Půdní kondicioner k zadržení vody 0,01 kg/rostlinu, (např. zn. Hydrokrystal, Teraccotem, aj.)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</si>
</sst>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"/>
    <numFmt numFmtId="165" formatCode="#,##0.000"/>
    <numFmt numFmtId="166" formatCode="#,##0.00&quot; Kč&quot;"/>
  </numFmts>
  <fonts count="58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4"/>
      <color indexed="8"/>
      <name val="Arial CE"/>
      <family val="2"/>
    </font>
    <font>
      <sz val="7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4"/>
      <color theme="1"/>
      <name val="Arial CE"/>
      <family val="2"/>
    </font>
    <font>
      <sz val="7"/>
      <color theme="1"/>
      <name val="Arial CE"/>
      <family val="2"/>
    </font>
    <font>
      <b/>
      <sz val="9"/>
      <color theme="1"/>
      <name val="Arial CE"/>
      <family val="2"/>
    </font>
    <font>
      <sz val="8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164" fontId="7" fillId="34" borderId="0" xfId="0" applyNumberFormat="1" applyFont="1" applyFill="1" applyBorder="1" applyAlignment="1" applyProtection="1">
      <alignment horizontal="right"/>
      <protection/>
    </xf>
    <xf numFmtId="164" fontId="7" fillId="34" borderId="0" xfId="0" applyNumberFormat="1" applyFont="1" applyFill="1" applyBorder="1" applyAlignment="1" applyProtection="1">
      <alignment horizontal="left"/>
      <protection/>
    </xf>
    <xf numFmtId="164" fontId="7" fillId="34" borderId="0" xfId="0" applyNumberFormat="1" applyFont="1" applyFill="1" applyBorder="1" applyAlignment="1" applyProtection="1">
      <alignment horizontal="left" wrapText="1"/>
      <protection/>
    </xf>
    <xf numFmtId="164" fontId="7" fillId="34" borderId="0" xfId="0" applyNumberFormat="1" applyFont="1" applyFill="1" applyBorder="1" applyAlignment="1" applyProtection="1">
      <alignment horizontal="center"/>
      <protection/>
    </xf>
    <xf numFmtId="165" fontId="7" fillId="34" borderId="0" xfId="0" applyNumberFormat="1" applyFont="1" applyFill="1" applyBorder="1" applyAlignment="1" applyProtection="1">
      <alignment horizontal="center"/>
      <protection/>
    </xf>
    <xf numFmtId="4" fontId="7" fillId="34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left" wrapText="1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horizontal="left" vertical="center" wrapText="1"/>
      <protection/>
    </xf>
    <xf numFmtId="164" fontId="8" fillId="34" borderId="0" xfId="0" applyNumberFormat="1" applyFont="1" applyFill="1" applyBorder="1" applyAlignment="1" applyProtection="1">
      <alignment horizontal="right"/>
      <protection/>
    </xf>
    <xf numFmtId="164" fontId="8" fillId="34" borderId="0" xfId="0" applyNumberFormat="1" applyFont="1" applyFill="1" applyBorder="1" applyAlignment="1" applyProtection="1">
      <alignment horizontal="left"/>
      <protection/>
    </xf>
    <xf numFmtId="164" fontId="8" fillId="34" borderId="0" xfId="0" applyNumberFormat="1" applyFont="1" applyFill="1" applyBorder="1" applyAlignment="1" applyProtection="1">
      <alignment horizontal="left" wrapText="1"/>
      <protection/>
    </xf>
    <xf numFmtId="164" fontId="8" fillId="34" borderId="0" xfId="0" applyNumberFormat="1" applyFont="1" applyFill="1" applyBorder="1" applyAlignment="1" applyProtection="1">
      <alignment horizontal="center"/>
      <protection/>
    </xf>
    <xf numFmtId="165" fontId="8" fillId="34" borderId="0" xfId="0" applyNumberFormat="1" applyFont="1" applyFill="1" applyBorder="1" applyAlignment="1" applyProtection="1">
      <alignment horizontal="center"/>
      <protection/>
    </xf>
    <xf numFmtId="4" fontId="8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left" vertical="center"/>
      <protection/>
    </xf>
    <xf numFmtId="164" fontId="8" fillId="34" borderId="0" xfId="0" applyNumberFormat="1" applyFont="1" applyFill="1" applyBorder="1" applyAlignment="1" applyProtection="1">
      <alignment horizontal="center" vertical="center"/>
      <protection/>
    </xf>
    <xf numFmtId="165" fontId="8" fillId="34" borderId="0" xfId="0" applyNumberFormat="1" applyFont="1" applyFill="1" applyBorder="1" applyAlignment="1" applyProtection="1">
      <alignment horizontal="center" vertical="center"/>
      <protection/>
    </xf>
    <xf numFmtId="4" fontId="8" fillId="34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164" fontId="3" fillId="0" borderId="16" xfId="0" applyNumberFormat="1" applyFont="1" applyFill="1" applyBorder="1" applyAlignment="1" applyProtection="1">
      <alignment horizontal="left" vertical="center"/>
      <protection/>
    </xf>
    <xf numFmtId="164" fontId="3" fillId="0" borderId="16" xfId="0" applyNumberFormat="1" applyFont="1" applyFill="1" applyBorder="1" applyAlignment="1" applyProtection="1">
      <alignment horizontal="left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right" vertical="center"/>
      <protection/>
    </xf>
    <xf numFmtId="164" fontId="3" fillId="0" borderId="18" xfId="0" applyNumberFormat="1" applyFont="1" applyFill="1" applyBorder="1" applyAlignment="1" applyProtection="1">
      <alignment horizontal="left" vertical="center"/>
      <protection/>
    </xf>
    <xf numFmtId="164" fontId="3" fillId="0" borderId="18" xfId="0" applyNumberFormat="1" applyFont="1" applyFill="1" applyBorder="1" applyAlignment="1" applyProtection="1">
      <alignment horizontal="left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164" fontId="3" fillId="0" borderId="20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164" fontId="3" fillId="0" borderId="22" xfId="0" applyNumberFormat="1" applyFont="1" applyFill="1" applyBorder="1" applyAlignment="1" applyProtection="1">
      <alignment horizontal="right" vertical="center"/>
      <protection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4" fontId="3" fillId="0" borderId="23" xfId="0" applyNumberFormat="1" applyFont="1" applyFill="1" applyBorder="1" applyAlignment="1" applyProtection="1">
      <alignment horizontal="left"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23" xfId="0" applyNumberFormat="1" applyFont="1" applyFill="1" applyBorder="1" applyAlignment="1" applyProtection="1">
      <alignment horizontal="center" vertical="center"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64" fontId="3" fillId="34" borderId="16" xfId="0" applyNumberFormat="1" applyFont="1" applyFill="1" applyBorder="1" applyAlignment="1" applyProtection="1">
      <alignment horizontal="left" vertical="center"/>
      <protection/>
    </xf>
    <xf numFmtId="164" fontId="3" fillId="34" borderId="16" xfId="0" applyNumberFormat="1" applyFont="1" applyFill="1" applyBorder="1" applyAlignment="1" applyProtection="1">
      <alignment horizontal="left" vertical="center" wrapText="1"/>
      <protection/>
    </xf>
    <xf numFmtId="164" fontId="3" fillId="34" borderId="16" xfId="0" applyNumberFormat="1" applyFont="1" applyFill="1" applyBorder="1" applyAlignment="1" applyProtection="1">
      <alignment horizontal="center" vertical="center"/>
      <protection/>
    </xf>
    <xf numFmtId="165" fontId="3" fillId="34" borderId="16" xfId="0" applyNumberFormat="1" applyFont="1" applyFill="1" applyBorder="1" applyAlignment="1" applyProtection="1">
      <alignment horizontal="center" vertical="center"/>
      <protection/>
    </xf>
    <xf numFmtId="164" fontId="3" fillId="34" borderId="17" xfId="0" applyNumberFormat="1" applyFont="1" applyFill="1" applyBorder="1" applyAlignment="1" applyProtection="1">
      <alignment horizontal="right" vertical="center"/>
      <protection/>
    </xf>
    <xf numFmtId="164" fontId="3" fillId="34" borderId="18" xfId="0" applyNumberFormat="1" applyFont="1" applyFill="1" applyBorder="1" applyAlignment="1" applyProtection="1">
      <alignment horizontal="left" vertical="center"/>
      <protection/>
    </xf>
    <xf numFmtId="164" fontId="3" fillId="34" borderId="18" xfId="0" applyNumberFormat="1" applyFont="1" applyFill="1" applyBorder="1" applyAlignment="1" applyProtection="1">
      <alignment horizontal="left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165" fontId="3" fillId="34" borderId="18" xfId="0" applyNumberFormat="1" applyFont="1" applyFill="1" applyBorder="1" applyAlignment="1" applyProtection="1">
      <alignment horizontal="center" vertical="center"/>
      <protection/>
    </xf>
    <xf numFmtId="4" fontId="3" fillId="34" borderId="19" xfId="0" applyNumberFormat="1" applyFont="1" applyFill="1" applyBorder="1" applyAlignment="1" applyProtection="1">
      <alignment horizontal="center" vertical="center"/>
      <protection/>
    </xf>
    <xf numFmtId="164" fontId="3" fillId="34" borderId="20" xfId="0" applyNumberFormat="1" applyFont="1" applyFill="1" applyBorder="1" applyAlignment="1" applyProtection="1">
      <alignment horizontal="right" vertical="center"/>
      <protection/>
    </xf>
    <xf numFmtId="4" fontId="3" fillId="34" borderId="21" xfId="0" applyNumberFormat="1" applyFont="1" applyFill="1" applyBorder="1" applyAlignment="1" applyProtection="1">
      <alignment horizontal="center" vertical="center"/>
      <protection/>
    </xf>
    <xf numFmtId="164" fontId="3" fillId="34" borderId="22" xfId="0" applyNumberFormat="1" applyFont="1" applyFill="1" applyBorder="1" applyAlignment="1" applyProtection="1">
      <alignment horizontal="right" vertical="center"/>
      <protection/>
    </xf>
    <xf numFmtId="164" fontId="3" fillId="34" borderId="23" xfId="0" applyNumberFormat="1" applyFont="1" applyFill="1" applyBorder="1" applyAlignment="1" applyProtection="1">
      <alignment horizontal="left" vertical="center"/>
      <protection/>
    </xf>
    <xf numFmtId="164" fontId="3" fillId="34" borderId="23" xfId="0" applyNumberFormat="1" applyFont="1" applyFill="1" applyBorder="1" applyAlignment="1" applyProtection="1">
      <alignment horizontal="left" vertical="center" wrapText="1"/>
      <protection/>
    </xf>
    <xf numFmtId="164" fontId="3" fillId="34" borderId="23" xfId="0" applyNumberFormat="1" applyFont="1" applyFill="1" applyBorder="1" applyAlignment="1" applyProtection="1">
      <alignment horizontal="center" vertical="center"/>
      <protection/>
    </xf>
    <xf numFmtId="165" fontId="3" fillId="34" borderId="23" xfId="0" applyNumberFormat="1" applyFont="1" applyFill="1" applyBorder="1" applyAlignment="1" applyProtection="1">
      <alignment horizontal="center" vertical="center"/>
      <protection/>
    </xf>
    <xf numFmtId="4" fontId="3" fillId="34" borderId="24" xfId="0" applyNumberFormat="1" applyFont="1" applyFill="1" applyBorder="1" applyAlignment="1" applyProtection="1">
      <alignment horizontal="center" vertical="center"/>
      <protection/>
    </xf>
    <xf numFmtId="4" fontId="3" fillId="34" borderId="0" xfId="0" applyNumberFormat="1" applyFont="1" applyFill="1" applyBorder="1" applyAlignment="1" applyProtection="1">
      <alignment horizontal="center" vertical="center"/>
      <protection/>
    </xf>
    <xf numFmtId="164" fontId="8" fillId="34" borderId="0" xfId="0" applyNumberFormat="1" applyFont="1" applyFill="1" applyBorder="1" applyAlignment="1" applyProtection="1">
      <alignment horizontal="left" vertical="center"/>
      <protection/>
    </xf>
    <xf numFmtId="164" fontId="11" fillId="34" borderId="0" xfId="0" applyNumberFormat="1" applyFont="1" applyFill="1" applyBorder="1" applyAlignment="1" applyProtection="1">
      <alignment horizontal="right" vertical="center"/>
      <protection/>
    </xf>
    <xf numFmtId="164" fontId="11" fillId="34" borderId="0" xfId="0" applyNumberFormat="1" applyFont="1" applyFill="1" applyBorder="1" applyAlignment="1" applyProtection="1">
      <alignment horizontal="left" vertical="center"/>
      <protection/>
    </xf>
    <xf numFmtId="164" fontId="52" fillId="34" borderId="0" xfId="0" applyNumberFormat="1" applyFont="1" applyFill="1" applyBorder="1" applyAlignment="1" applyProtection="1">
      <alignment horizontal="left" wrapText="1"/>
      <protection/>
    </xf>
    <xf numFmtId="164" fontId="11" fillId="34" borderId="0" xfId="0" applyNumberFormat="1" applyFont="1" applyFill="1" applyBorder="1" applyAlignment="1" applyProtection="1">
      <alignment horizontal="center" vertical="center"/>
      <protection/>
    </xf>
    <xf numFmtId="165" fontId="11" fillId="34" borderId="0" xfId="0" applyNumberFormat="1" applyFont="1" applyFill="1" applyBorder="1" applyAlignment="1" applyProtection="1">
      <alignment horizontal="center" vertical="center"/>
      <protection/>
    </xf>
    <xf numFmtId="4" fontId="11" fillId="34" borderId="0" xfId="0" applyNumberFormat="1" applyFont="1" applyFill="1" applyBorder="1" applyAlignment="1" applyProtection="1">
      <alignment horizontal="center" vertical="center"/>
      <protection/>
    </xf>
    <xf numFmtId="4" fontId="52" fillId="34" borderId="0" xfId="0" applyNumberFormat="1" applyFont="1" applyFill="1" applyBorder="1" applyAlignment="1" applyProtection="1">
      <alignment horizontal="center" vertical="center"/>
      <protection/>
    </xf>
    <xf numFmtId="165" fontId="3" fillId="34" borderId="0" xfId="0" applyNumberFormat="1" applyFont="1" applyFill="1" applyBorder="1" applyAlignment="1" applyProtection="1">
      <alignment horizontal="center" vertical="center"/>
      <protection/>
    </xf>
    <xf numFmtId="165" fontId="11" fillId="34" borderId="25" xfId="0" applyNumberFormat="1" applyFont="1" applyFill="1" applyBorder="1" applyAlignment="1" applyProtection="1">
      <alignment horizontal="center" vertical="center"/>
      <protection/>
    </xf>
    <xf numFmtId="4" fontId="11" fillId="34" borderId="25" xfId="0" applyNumberFormat="1" applyFont="1" applyFill="1" applyBorder="1" applyAlignment="1" applyProtection="1">
      <alignment horizontal="center" vertical="center"/>
      <protection/>
    </xf>
    <xf numFmtId="164" fontId="1" fillId="34" borderId="26" xfId="0" applyNumberFormat="1" applyFont="1" applyFill="1" applyBorder="1" applyAlignment="1" applyProtection="1">
      <alignment horizontal="left" wrapText="1"/>
      <protection/>
    </xf>
    <xf numFmtId="4" fontId="1" fillId="34" borderId="27" xfId="0" applyNumberFormat="1" applyFont="1" applyFill="1" applyBorder="1" applyAlignment="1" applyProtection="1">
      <alignment horizontal="center" vertical="center"/>
      <protection/>
    </xf>
    <xf numFmtId="165" fontId="8" fillId="34" borderId="28" xfId="0" applyNumberFormat="1" applyFont="1" applyFill="1" applyBorder="1" applyAlignment="1" applyProtection="1">
      <alignment horizontal="center" vertical="center"/>
      <protection/>
    </xf>
    <xf numFmtId="4" fontId="8" fillId="34" borderId="28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164" fontId="11" fillId="34" borderId="29" xfId="0" applyNumberFormat="1" applyFont="1" applyFill="1" applyBorder="1" applyAlignment="1" applyProtection="1">
      <alignment horizontal="left" wrapText="1"/>
      <protection/>
    </xf>
    <xf numFmtId="4" fontId="11" fillId="34" borderId="30" xfId="0" applyNumberFormat="1" applyFont="1" applyFill="1" applyBorder="1" applyAlignment="1" applyProtection="1">
      <alignment horizontal="center" vertical="center"/>
      <protection/>
    </xf>
    <xf numFmtId="164" fontId="11" fillId="34" borderId="31" xfId="0" applyNumberFormat="1" applyFont="1" applyFill="1" applyBorder="1" applyAlignment="1" applyProtection="1">
      <alignment horizontal="left" wrapText="1"/>
      <protection/>
    </xf>
    <xf numFmtId="4" fontId="11" fillId="34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54" fillId="35" borderId="33" xfId="0" applyNumberFormat="1" applyFont="1" applyFill="1" applyBorder="1" applyAlignment="1" applyProtection="1">
      <alignment vertical="center"/>
      <protection/>
    </xf>
    <xf numFmtId="0" fontId="55" fillId="35" borderId="34" xfId="0" applyNumberFormat="1" applyFont="1" applyFill="1" applyBorder="1" applyAlignment="1" applyProtection="1">
      <alignment vertical="center"/>
      <protection/>
    </xf>
    <xf numFmtId="0" fontId="55" fillId="35" borderId="34" xfId="0" applyNumberFormat="1" applyFont="1" applyFill="1" applyBorder="1" applyAlignment="1" applyProtection="1">
      <alignment horizontal="center" vertical="center"/>
      <protection/>
    </xf>
    <xf numFmtId="0" fontId="55" fillId="35" borderId="35" xfId="0" applyNumberFormat="1" applyFont="1" applyFill="1" applyBorder="1" applyAlignment="1" applyProtection="1">
      <alignment horizontal="center" vertical="center"/>
      <protection/>
    </xf>
    <xf numFmtId="0" fontId="56" fillId="35" borderId="36" xfId="0" applyNumberFormat="1" applyFont="1" applyFill="1" applyBorder="1" applyAlignment="1" applyProtection="1">
      <alignment vertical="center"/>
      <protection/>
    </xf>
    <xf numFmtId="0" fontId="57" fillId="35" borderId="0" xfId="0" applyNumberFormat="1" applyFont="1" applyFill="1" applyBorder="1" applyAlignment="1" applyProtection="1">
      <alignment vertical="center"/>
      <protection/>
    </xf>
    <xf numFmtId="0" fontId="57" fillId="35" borderId="0" xfId="0" applyNumberFormat="1" applyFont="1" applyFill="1" applyBorder="1" applyAlignment="1" applyProtection="1">
      <alignment horizontal="center" vertical="center"/>
      <protection/>
    </xf>
    <xf numFmtId="0" fontId="55" fillId="35" borderId="37" xfId="0" applyNumberFormat="1" applyFont="1" applyFill="1" applyBorder="1" applyAlignment="1" applyProtection="1">
      <alignment horizontal="center" vertical="center"/>
      <protection/>
    </xf>
    <xf numFmtId="0" fontId="57" fillId="35" borderId="36" xfId="0" applyNumberFormat="1" applyFont="1" applyFill="1" applyBorder="1" applyAlignment="1" applyProtection="1">
      <alignment vertical="center"/>
      <protection/>
    </xf>
    <xf numFmtId="0" fontId="57" fillId="35" borderId="0" xfId="0" applyNumberFormat="1" applyFont="1" applyFill="1" applyBorder="1" applyAlignment="1" applyProtection="1">
      <alignment horizontal="left" vertical="center"/>
      <protection/>
    </xf>
    <xf numFmtId="0" fontId="57" fillId="35" borderId="38" xfId="0" applyNumberFormat="1" applyFont="1" applyFill="1" applyBorder="1" applyAlignment="1" applyProtection="1">
      <alignment vertical="center"/>
      <protection/>
    </xf>
    <xf numFmtId="0" fontId="57" fillId="35" borderId="39" xfId="0" applyNumberFormat="1" applyFont="1" applyFill="1" applyBorder="1" applyAlignment="1" applyProtection="1">
      <alignment vertical="center"/>
      <protection/>
    </xf>
    <xf numFmtId="0" fontId="57" fillId="35" borderId="39" xfId="0" applyNumberFormat="1" applyFont="1" applyFill="1" applyBorder="1" applyAlignment="1" applyProtection="1">
      <alignment horizontal="center" vertical="center"/>
      <protection/>
    </xf>
    <xf numFmtId="0" fontId="55" fillId="35" borderId="40" xfId="0" applyNumberFormat="1" applyFont="1" applyFill="1" applyBorder="1" applyAlignment="1" applyProtection="1">
      <alignment horizontal="center" vertical="center"/>
      <protection/>
    </xf>
    <xf numFmtId="0" fontId="57" fillId="36" borderId="0" xfId="0" applyNumberFormat="1" applyFont="1" applyFill="1" applyBorder="1" applyAlignment="1" applyProtection="1">
      <alignment horizontal="center" vertical="center"/>
      <protection/>
    </xf>
    <xf numFmtId="0" fontId="55" fillId="36" borderId="37" xfId="0" applyNumberFormat="1" applyFont="1" applyFill="1" applyBorder="1" applyAlignment="1" applyProtection="1">
      <alignment horizontal="center" vertical="center"/>
      <protection/>
    </xf>
    <xf numFmtId="0" fontId="9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5" borderId="34" xfId="0" applyNumberFormat="1" applyFont="1" applyFill="1" applyBorder="1" applyAlignment="1" applyProtection="1">
      <alignment vertical="center"/>
      <protection/>
    </xf>
    <xf numFmtId="0" fontId="3" fillId="35" borderId="34" xfId="0" applyNumberFormat="1" applyFont="1" applyFill="1" applyBorder="1" applyAlignment="1" applyProtection="1">
      <alignment horizontal="center" vertical="center"/>
      <protection/>
    </xf>
    <xf numFmtId="0" fontId="3" fillId="35" borderId="35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37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0" fontId="5" fillId="35" borderId="39" xfId="0" applyNumberFormat="1" applyFont="1" applyFill="1" applyBorder="1" applyAlignment="1" applyProtection="1">
      <alignment vertical="center"/>
      <protection/>
    </xf>
    <xf numFmtId="0" fontId="5" fillId="35" borderId="39" xfId="0" applyNumberFormat="1" applyFont="1" applyFill="1" applyBorder="1" applyAlignment="1" applyProtection="1">
      <alignment horizontal="center" vertical="center"/>
      <protection/>
    </xf>
    <xf numFmtId="0" fontId="3" fillId="35" borderId="40" xfId="0" applyNumberFormat="1" applyFont="1" applyFill="1" applyBorder="1" applyAlignment="1" applyProtection="1">
      <alignment horizontal="center" vertical="center"/>
      <protection/>
    </xf>
    <xf numFmtId="0" fontId="2" fillId="35" borderId="33" xfId="0" applyNumberFormat="1" applyFont="1" applyFill="1" applyBorder="1" applyAlignment="1" applyProtection="1">
      <alignment vertical="center"/>
      <protection/>
    </xf>
    <xf numFmtId="0" fontId="4" fillId="35" borderId="36" xfId="0" applyNumberFormat="1" applyFont="1" applyFill="1" applyBorder="1" applyAlignment="1" applyProtection="1">
      <alignment vertical="center"/>
      <protection/>
    </xf>
    <xf numFmtId="0" fontId="5" fillId="35" borderId="36" xfId="0" applyNumberFormat="1" applyFont="1" applyFill="1" applyBorder="1" applyAlignment="1" applyProtection="1">
      <alignment vertical="center"/>
      <protection/>
    </xf>
    <xf numFmtId="0" fontId="5" fillId="35" borderId="38" xfId="0" applyNumberFormat="1" applyFont="1" applyFill="1" applyBorder="1" applyAlignment="1" applyProtection="1">
      <alignment vertical="center"/>
      <protection/>
    </xf>
    <xf numFmtId="0" fontId="57" fillId="36" borderId="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horizontal="center" vertical="center"/>
      <protection/>
    </xf>
    <xf numFmtId="0" fontId="3" fillId="36" borderId="37" xfId="0" applyNumberFormat="1" applyFont="1" applyFill="1" applyBorder="1" applyAlignment="1" applyProtection="1">
      <alignment horizontal="center" vertical="center"/>
      <protection/>
    </xf>
    <xf numFmtId="4" fontId="3" fillId="37" borderId="18" xfId="0" applyNumberFormat="1" applyFont="1" applyFill="1" applyBorder="1" applyAlignment="1" applyProtection="1">
      <alignment horizontal="center" vertical="center"/>
      <protection/>
    </xf>
    <xf numFmtId="4" fontId="3" fillId="37" borderId="16" xfId="0" applyNumberFormat="1" applyFont="1" applyFill="1" applyBorder="1" applyAlignment="1" applyProtection="1">
      <alignment horizontal="center" vertical="center"/>
      <protection/>
    </xf>
    <xf numFmtId="4" fontId="3" fillId="37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42.57421875" style="0" customWidth="1"/>
    <col min="4" max="4" width="6.8515625" style="0" customWidth="1"/>
    <col min="5" max="5" width="7.8515625" style="0" customWidth="1"/>
    <col min="6" max="6" width="20.140625" style="0" customWidth="1"/>
    <col min="9" max="9" width="12.140625" style="0" customWidth="1"/>
  </cols>
  <sheetData>
    <row r="1" spans="1:6" ht="18">
      <c r="A1" s="99" t="s">
        <v>106</v>
      </c>
      <c r="B1" s="100"/>
      <c r="C1" s="100"/>
      <c r="D1" s="101"/>
      <c r="E1" s="101"/>
      <c r="F1" s="102"/>
    </row>
    <row r="2" spans="1:6" ht="12.75">
      <c r="A2" s="103" t="s">
        <v>35</v>
      </c>
      <c r="B2" s="104"/>
      <c r="C2" s="104"/>
      <c r="D2" s="105" t="s">
        <v>0</v>
      </c>
      <c r="E2" s="105"/>
      <c r="F2" s="106"/>
    </row>
    <row r="3" spans="1:6" ht="12" customHeight="1">
      <c r="A3" s="103" t="s">
        <v>76</v>
      </c>
      <c r="B3" s="104"/>
      <c r="C3" s="104"/>
      <c r="D3" s="105" t="s">
        <v>1</v>
      </c>
      <c r="E3" s="105"/>
      <c r="F3" s="106"/>
    </row>
    <row r="4" spans="1:6" ht="15" customHeight="1">
      <c r="A4" s="107" t="s">
        <v>36</v>
      </c>
      <c r="B4" s="104"/>
      <c r="C4" s="104"/>
      <c r="D4" s="108" t="s">
        <v>104</v>
      </c>
      <c r="E4" s="113"/>
      <c r="F4" s="114"/>
    </row>
    <row r="5" spans="1:6" ht="12.75">
      <c r="A5" s="107" t="s">
        <v>107</v>
      </c>
      <c r="B5" s="104"/>
      <c r="C5" s="131"/>
      <c r="D5" s="108" t="s">
        <v>103</v>
      </c>
      <c r="E5" s="113"/>
      <c r="F5" s="114"/>
    </row>
    <row r="6" spans="1:6" ht="13.5" thickBot="1">
      <c r="A6" s="109"/>
      <c r="B6" s="110"/>
      <c r="C6" s="110"/>
      <c r="D6" s="111"/>
      <c r="E6" s="111"/>
      <c r="F6" s="112"/>
    </row>
    <row r="7" spans="1:6" ht="12.75">
      <c r="A7" s="1" t="s">
        <v>2</v>
      </c>
      <c r="B7" s="2" t="s">
        <v>3</v>
      </c>
      <c r="C7" s="2" t="s">
        <v>4</v>
      </c>
      <c r="D7" s="2"/>
      <c r="E7" s="2"/>
      <c r="F7" s="3" t="s">
        <v>8</v>
      </c>
    </row>
    <row r="8" spans="1:6" ht="13.5" thickBot="1">
      <c r="A8" s="4">
        <v>1</v>
      </c>
      <c r="B8" s="5">
        <v>2</v>
      </c>
      <c r="C8" s="5">
        <v>3</v>
      </c>
      <c r="D8" s="5"/>
      <c r="E8" s="5"/>
      <c r="F8" s="6">
        <v>4</v>
      </c>
    </row>
    <row r="9" spans="1:6" ht="12.75">
      <c r="A9" s="7"/>
      <c r="B9" s="8"/>
      <c r="C9" s="9" t="s">
        <v>9</v>
      </c>
      <c r="D9" s="11"/>
      <c r="E9" s="12"/>
      <c r="F9" s="12"/>
    </row>
    <row r="10" spans="1:6" ht="13.5" thickBot="1">
      <c r="A10" s="13">
        <v>0</v>
      </c>
      <c r="B10" s="14">
        <v>1</v>
      </c>
      <c r="C10" s="15" t="s">
        <v>48</v>
      </c>
      <c r="D10" s="17"/>
      <c r="E10" s="18"/>
      <c r="F10" s="18"/>
    </row>
    <row r="11" spans="1:6" ht="12.75">
      <c r="A11" s="43">
        <v>1</v>
      </c>
      <c r="B11" s="44" t="s">
        <v>12</v>
      </c>
      <c r="C11" s="45" t="s">
        <v>101</v>
      </c>
      <c r="D11" s="47"/>
      <c r="E11" s="48"/>
      <c r="F11" s="49">
        <f>'Výsadby rostlin - keře, trvalky'!G48</f>
        <v>0</v>
      </c>
    </row>
    <row r="12" spans="1:6" ht="13.5" thickBot="1">
      <c r="A12" s="52">
        <v>2</v>
      </c>
      <c r="B12" s="53" t="s">
        <v>13</v>
      </c>
      <c r="C12" s="54" t="s">
        <v>99</v>
      </c>
      <c r="D12" s="56"/>
      <c r="E12" s="57"/>
      <c r="F12" s="58">
        <f>F11*0.1</f>
        <v>0</v>
      </c>
    </row>
    <row r="13" spans="1:6" ht="12.75">
      <c r="A13" s="19">
        <v>0</v>
      </c>
      <c r="B13" s="20">
        <v>1</v>
      </c>
      <c r="C13" s="15" t="s">
        <v>49</v>
      </c>
      <c r="D13" s="22"/>
      <c r="E13" s="23"/>
      <c r="F13" s="23">
        <f>SUM(F11:F12)</f>
        <v>0</v>
      </c>
    </row>
    <row r="14" spans="1:6" ht="12.75">
      <c r="A14" s="19"/>
      <c r="B14" s="20"/>
      <c r="C14" s="15"/>
      <c r="D14" s="22"/>
      <c r="E14" s="23"/>
      <c r="F14" s="23"/>
    </row>
    <row r="15" spans="1:6" ht="13.5" thickBot="1">
      <c r="A15" s="32"/>
      <c r="B15" s="33"/>
      <c r="C15" s="27"/>
      <c r="D15" s="35"/>
      <c r="E15" s="36"/>
      <c r="F15" s="36"/>
    </row>
    <row r="16" spans="1:6" s="31" customFormat="1" ht="12.75">
      <c r="A16" s="79"/>
      <c r="B16" s="80"/>
      <c r="C16" s="94" t="s">
        <v>39</v>
      </c>
      <c r="D16" s="87"/>
      <c r="E16" s="88"/>
      <c r="F16" s="95">
        <f>F13</f>
        <v>0</v>
      </c>
    </row>
    <row r="17" spans="1:6" s="31" customFormat="1" ht="12.75">
      <c r="A17" s="32"/>
      <c r="B17" s="33"/>
      <c r="C17" s="89" t="s">
        <v>50</v>
      </c>
      <c r="D17" s="86"/>
      <c r="E17" s="77"/>
      <c r="F17" s="90">
        <f>0.21*F16</f>
        <v>0</v>
      </c>
    </row>
    <row r="18" spans="1:6" s="31" customFormat="1" ht="13.5" thickBot="1">
      <c r="A18" s="32"/>
      <c r="B18" s="33"/>
      <c r="C18" s="96" t="s">
        <v>51</v>
      </c>
      <c r="D18" s="91"/>
      <c r="E18" s="92"/>
      <c r="F18" s="97">
        <f>F16+F17</f>
        <v>0</v>
      </c>
    </row>
    <row r="19" spans="1:6" ht="12.75">
      <c r="A19" s="32"/>
      <c r="B19" s="33"/>
      <c r="C19" s="27"/>
      <c r="D19" s="35"/>
      <c r="E19" s="36"/>
      <c r="F19" s="36"/>
    </row>
    <row r="20" spans="1:6" ht="12.75">
      <c r="A20" s="32"/>
      <c r="B20" s="33"/>
      <c r="C20" s="27"/>
      <c r="D20" s="35"/>
      <c r="E20" s="36"/>
      <c r="F20" s="36"/>
    </row>
    <row r="22" spans="1:7" s="31" customFormat="1" ht="12.75">
      <c r="A22" s="38" t="s">
        <v>53</v>
      </c>
      <c r="G22" s="98"/>
    </row>
    <row r="23" spans="1:7" s="31" customFormat="1" ht="12.75">
      <c r="A23" s="31" t="s">
        <v>100</v>
      </c>
      <c r="G23" s="98"/>
    </row>
    <row r="24" spans="1:7" s="31" customFormat="1" ht="12.75">
      <c r="A24" s="138" t="s">
        <v>54</v>
      </c>
      <c r="B24" s="141"/>
      <c r="C24" s="141"/>
      <c r="D24" s="141"/>
      <c r="E24" s="141"/>
      <c r="F24" s="141"/>
      <c r="G24" s="141"/>
    </row>
    <row r="25" spans="1:7" s="31" customFormat="1" ht="12.75">
      <c r="A25" s="138" t="s">
        <v>55</v>
      </c>
      <c r="B25" s="139"/>
      <c r="C25" s="139"/>
      <c r="D25" s="139"/>
      <c r="E25" s="139"/>
      <c r="F25" s="139"/>
      <c r="G25" s="139"/>
    </row>
    <row r="26" spans="1:7" s="31" customFormat="1" ht="12.75">
      <c r="A26" s="138" t="s">
        <v>56</v>
      </c>
      <c r="B26" s="139"/>
      <c r="C26" s="139"/>
      <c r="D26" s="139"/>
      <c r="E26" s="139"/>
      <c r="F26" s="139"/>
      <c r="G26" s="139"/>
    </row>
    <row r="27" spans="1:7" s="31" customFormat="1" ht="12.75">
      <c r="A27" s="138" t="s">
        <v>57</v>
      </c>
      <c r="B27" s="139"/>
      <c r="C27" s="139"/>
      <c r="D27" s="139"/>
      <c r="E27" s="139"/>
      <c r="F27" s="139"/>
      <c r="G27" s="139"/>
    </row>
    <row r="28" spans="1:7" s="31" customFormat="1" ht="12.75">
      <c r="A28" s="138" t="s">
        <v>58</v>
      </c>
      <c r="B28" s="139"/>
      <c r="C28" s="139"/>
      <c r="D28" s="139"/>
      <c r="E28" s="139"/>
      <c r="F28" s="139"/>
      <c r="G28" s="139"/>
    </row>
    <row r="29" spans="1:7" s="31" customFormat="1" ht="22.5" customHeight="1">
      <c r="A29" s="138" t="s">
        <v>59</v>
      </c>
      <c r="B29" s="139"/>
      <c r="C29" s="139"/>
      <c r="D29" s="139"/>
      <c r="E29" s="139"/>
      <c r="F29" s="139"/>
      <c r="G29" s="139"/>
    </row>
    <row r="30" spans="1:7" s="31" customFormat="1" ht="12.75">
      <c r="A30" s="138" t="s">
        <v>60</v>
      </c>
      <c r="B30" s="139"/>
      <c r="C30" s="139"/>
      <c r="D30" s="139"/>
      <c r="E30" s="139"/>
      <c r="F30" s="139"/>
      <c r="G30" s="139"/>
    </row>
    <row r="31" spans="1:7" s="31" customFormat="1" ht="12.75">
      <c r="A31" s="138" t="s">
        <v>63</v>
      </c>
      <c r="B31" s="139"/>
      <c r="C31" s="139"/>
      <c r="D31" s="139"/>
      <c r="E31" s="139"/>
      <c r="F31" s="139"/>
      <c r="G31" s="139"/>
    </row>
    <row r="32" spans="1:7" s="31" customFormat="1" ht="12.75">
      <c r="A32" s="138" t="s">
        <v>61</v>
      </c>
      <c r="B32" s="139"/>
      <c r="C32" s="139"/>
      <c r="D32" s="139"/>
      <c r="E32" s="139"/>
      <c r="F32" s="139"/>
      <c r="G32" s="139"/>
    </row>
    <row r="33" spans="1:7" s="31" customFormat="1" ht="12.75">
      <c r="A33" s="138" t="s">
        <v>62</v>
      </c>
      <c r="B33" s="139"/>
      <c r="C33" s="139"/>
      <c r="D33" s="139"/>
      <c r="E33" s="139"/>
      <c r="F33" s="139"/>
      <c r="G33" s="139"/>
    </row>
    <row r="34" spans="1:7" s="31" customFormat="1" ht="12.75">
      <c r="A34" s="138" t="s">
        <v>66</v>
      </c>
      <c r="B34" s="139"/>
      <c r="C34" s="139"/>
      <c r="D34" s="139"/>
      <c r="E34" s="139"/>
      <c r="F34" s="139"/>
      <c r="G34" s="140"/>
    </row>
    <row r="37" spans="1:3" ht="12.75">
      <c r="A37" s="115" t="s">
        <v>105</v>
      </c>
      <c r="B37" s="116"/>
      <c r="C37" s="116"/>
    </row>
  </sheetData>
  <sheetProtection/>
  <mergeCells count="11">
    <mergeCell ref="A29:G29"/>
    <mergeCell ref="A30:G30"/>
    <mergeCell ref="A31:G31"/>
    <mergeCell ref="A32:G32"/>
    <mergeCell ref="A33:G33"/>
    <mergeCell ref="A34:G34"/>
    <mergeCell ref="A24:G24"/>
    <mergeCell ref="A25:G25"/>
    <mergeCell ref="A26:G26"/>
    <mergeCell ref="A27:G27"/>
    <mergeCell ref="A28:G2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">
      <selection activeCell="C41" sqref="C41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42.57421875" style="0" customWidth="1"/>
    <col min="4" max="4" width="4.140625" style="0" customWidth="1"/>
    <col min="5" max="5" width="6.8515625" style="0" customWidth="1"/>
    <col min="6" max="6" width="7.8515625" style="0" customWidth="1"/>
    <col min="7" max="7" width="12.57421875" style="0" customWidth="1"/>
  </cols>
  <sheetData>
    <row r="1" spans="1:7" ht="18">
      <c r="A1" s="127" t="s">
        <v>106</v>
      </c>
      <c r="B1" s="117"/>
      <c r="C1" s="117"/>
      <c r="D1" s="117"/>
      <c r="E1" s="118"/>
      <c r="F1" s="118"/>
      <c r="G1" s="119"/>
    </row>
    <row r="2" spans="1:7" ht="12.75">
      <c r="A2" s="128" t="s">
        <v>35</v>
      </c>
      <c r="B2" s="120"/>
      <c r="C2" s="120"/>
      <c r="D2" s="120"/>
      <c r="E2" s="121" t="s">
        <v>0</v>
      </c>
      <c r="F2" s="121"/>
      <c r="G2" s="122"/>
    </row>
    <row r="3" spans="1:7" ht="12.75">
      <c r="A3" s="128" t="s">
        <v>45</v>
      </c>
      <c r="B3" s="120"/>
      <c r="C3" s="120"/>
      <c r="D3" s="120"/>
      <c r="E3" s="121" t="s">
        <v>1</v>
      </c>
      <c r="F3" s="121"/>
      <c r="G3" s="122"/>
    </row>
    <row r="4" spans="1:7" ht="12.75">
      <c r="A4" s="129" t="s">
        <v>36</v>
      </c>
      <c r="B4" s="120"/>
      <c r="C4" s="120"/>
      <c r="D4" s="120"/>
      <c r="E4" s="123" t="s">
        <v>104</v>
      </c>
      <c r="F4" s="133"/>
      <c r="G4" s="134"/>
    </row>
    <row r="5" spans="1:7" ht="12.75">
      <c r="A5" s="129" t="str">
        <f>Rekapitulace!A5</f>
        <v>Zhotovitel: </v>
      </c>
      <c r="B5" s="120"/>
      <c r="C5" s="132"/>
      <c r="D5" s="120"/>
      <c r="E5" s="123" t="str">
        <f>Rekapitulace!D5</f>
        <v>Datum:</v>
      </c>
      <c r="F5" s="133"/>
      <c r="G5" s="134"/>
    </row>
    <row r="6" spans="1:7" ht="13.5" thickBot="1">
      <c r="A6" s="130"/>
      <c r="B6" s="124"/>
      <c r="C6" s="124"/>
      <c r="D6" s="124"/>
      <c r="E6" s="125"/>
      <c r="F6" s="125"/>
      <c r="G6" s="126"/>
    </row>
    <row r="7" spans="1:7" ht="19.5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13.5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</row>
    <row r="9" spans="1:7" ht="12.75">
      <c r="A9" s="7"/>
      <c r="B9" s="8"/>
      <c r="C9" s="9" t="s">
        <v>9</v>
      </c>
      <c r="D9" s="10"/>
      <c r="E9" s="11"/>
      <c r="F9" s="12"/>
      <c r="G9" s="12"/>
    </row>
    <row r="10" spans="1:7" ht="13.5" thickBot="1">
      <c r="A10" s="13">
        <v>0</v>
      </c>
      <c r="B10" s="14">
        <v>1</v>
      </c>
      <c r="C10" s="15" t="s">
        <v>64</v>
      </c>
      <c r="D10" s="16"/>
      <c r="E10" s="17"/>
      <c r="F10" s="18"/>
      <c r="G10" s="18"/>
    </row>
    <row r="11" spans="1:7" ht="12.75">
      <c r="A11" s="43">
        <v>1</v>
      </c>
      <c r="B11" s="44" t="s">
        <v>12</v>
      </c>
      <c r="C11" s="45" t="s">
        <v>43</v>
      </c>
      <c r="D11" s="46" t="s">
        <v>10</v>
      </c>
      <c r="E11" s="47">
        <f>E35</f>
        <v>5602</v>
      </c>
      <c r="F11" s="135"/>
      <c r="G11" s="49">
        <f aca="true" t="shared" si="0" ref="G11:G16">E11*F11</f>
        <v>0</v>
      </c>
    </row>
    <row r="12" spans="1:7" ht="19.5">
      <c r="A12" s="50">
        <v>2</v>
      </c>
      <c r="B12" s="39" t="s">
        <v>13</v>
      </c>
      <c r="C12" s="40" t="s">
        <v>69</v>
      </c>
      <c r="D12" s="41" t="s">
        <v>10</v>
      </c>
      <c r="E12" s="42">
        <f>E35</f>
        <v>5602</v>
      </c>
      <c r="F12" s="136"/>
      <c r="G12" s="51">
        <f t="shared" si="0"/>
        <v>0</v>
      </c>
    </row>
    <row r="13" spans="1:7" ht="12.75">
      <c r="A13" s="50">
        <v>3</v>
      </c>
      <c r="B13" s="39" t="s">
        <v>26</v>
      </c>
      <c r="C13" s="40" t="s">
        <v>65</v>
      </c>
      <c r="D13" s="41" t="s">
        <v>11</v>
      </c>
      <c r="E13" s="42">
        <v>1125</v>
      </c>
      <c r="F13" s="136"/>
      <c r="G13" s="51">
        <f t="shared" si="0"/>
        <v>0</v>
      </c>
    </row>
    <row r="14" spans="1:7" ht="12.75">
      <c r="A14" s="50">
        <v>4</v>
      </c>
      <c r="B14" s="39" t="s">
        <v>24</v>
      </c>
      <c r="C14" s="40" t="s">
        <v>72</v>
      </c>
      <c r="D14" s="41" t="s">
        <v>11</v>
      </c>
      <c r="E14" s="42">
        <v>882</v>
      </c>
      <c r="F14" s="136"/>
      <c r="G14" s="51">
        <f t="shared" si="0"/>
        <v>0</v>
      </c>
    </row>
    <row r="15" spans="1:7" ht="12.75">
      <c r="A15" s="50">
        <v>5</v>
      </c>
      <c r="B15" s="39" t="s">
        <v>27</v>
      </c>
      <c r="C15" s="40" t="s">
        <v>73</v>
      </c>
      <c r="D15" s="41" t="s">
        <v>21</v>
      </c>
      <c r="E15" s="42">
        <v>225</v>
      </c>
      <c r="F15" s="136"/>
      <c r="G15" s="51">
        <f t="shared" si="0"/>
        <v>0</v>
      </c>
    </row>
    <row r="16" spans="1:7" ht="13.5" thickBot="1">
      <c r="A16" s="52">
        <v>6</v>
      </c>
      <c r="B16" s="53" t="s">
        <v>25</v>
      </c>
      <c r="C16" s="54" t="s">
        <v>70</v>
      </c>
      <c r="D16" s="55" t="s">
        <v>21</v>
      </c>
      <c r="E16" s="56">
        <v>15</v>
      </c>
      <c r="F16" s="137"/>
      <c r="G16" s="58">
        <f t="shared" si="0"/>
        <v>0</v>
      </c>
    </row>
    <row r="17" spans="1:7" ht="12.75">
      <c r="A17" s="19">
        <v>0</v>
      </c>
      <c r="B17" s="20">
        <v>1</v>
      </c>
      <c r="C17" s="15" t="s">
        <v>64</v>
      </c>
      <c r="D17" s="21"/>
      <c r="E17" s="22"/>
      <c r="F17" s="23"/>
      <c r="G17" s="23">
        <f>SUM(G11:G16)</f>
        <v>0</v>
      </c>
    </row>
    <row r="18" spans="1:7" ht="12.75">
      <c r="A18" s="19"/>
      <c r="B18" s="20"/>
      <c r="C18" s="15"/>
      <c r="D18" s="21"/>
      <c r="E18" s="22"/>
      <c r="F18" s="23"/>
      <c r="G18" s="23"/>
    </row>
    <row r="19" spans="1:7" ht="18.75" thickBot="1">
      <c r="A19" s="13">
        <v>0</v>
      </c>
      <c r="B19" s="14">
        <v>2</v>
      </c>
      <c r="C19" s="24" t="s">
        <v>52</v>
      </c>
      <c r="D19" s="16"/>
      <c r="E19" s="17"/>
      <c r="F19" s="18"/>
      <c r="G19" s="18"/>
    </row>
    <row r="20" spans="1:7" ht="12.75">
      <c r="A20" s="43">
        <v>7</v>
      </c>
      <c r="B20" s="44" t="s">
        <v>15</v>
      </c>
      <c r="C20" s="45" t="s">
        <v>44</v>
      </c>
      <c r="D20" s="46" t="s">
        <v>10</v>
      </c>
      <c r="E20" s="47">
        <f>5*217</f>
        <v>1085</v>
      </c>
      <c r="F20" s="135"/>
      <c r="G20" s="49">
        <f>E20*F20</f>
        <v>0</v>
      </c>
    </row>
    <row r="21" spans="1:7" ht="12.75">
      <c r="A21" s="50">
        <v>8</v>
      </c>
      <c r="B21" s="39" t="s">
        <v>16</v>
      </c>
      <c r="C21" s="40" t="s">
        <v>46</v>
      </c>
      <c r="D21" s="41" t="s">
        <v>10</v>
      </c>
      <c r="E21" s="42">
        <f>270*6</f>
        <v>1620</v>
      </c>
      <c r="F21" s="136"/>
      <c r="G21" s="51">
        <f>E21*F21</f>
        <v>0</v>
      </c>
    </row>
    <row r="22" spans="1:7" ht="12.75">
      <c r="A22" s="50">
        <v>9</v>
      </c>
      <c r="B22" s="39" t="s">
        <v>17</v>
      </c>
      <c r="C22" s="40" t="s">
        <v>78</v>
      </c>
      <c r="D22" s="41" t="s">
        <v>10</v>
      </c>
      <c r="E22" s="42">
        <f>29*4</f>
        <v>116</v>
      </c>
      <c r="F22" s="136"/>
      <c r="G22" s="51">
        <f aca="true" t="shared" si="1" ref="G22:G33">E22*F22</f>
        <v>0</v>
      </c>
    </row>
    <row r="23" spans="1:7" ht="12.75">
      <c r="A23" s="50">
        <v>9</v>
      </c>
      <c r="B23" s="39" t="s">
        <v>17</v>
      </c>
      <c r="C23" s="40" t="s">
        <v>47</v>
      </c>
      <c r="D23" s="41" t="s">
        <v>10</v>
      </c>
      <c r="E23" s="42">
        <f>30*4</f>
        <v>120</v>
      </c>
      <c r="F23" s="136"/>
      <c r="G23" s="51">
        <f t="shared" si="1"/>
        <v>0</v>
      </c>
    </row>
    <row r="24" spans="1:7" ht="12.75">
      <c r="A24" s="50">
        <v>10</v>
      </c>
      <c r="B24" s="39" t="s">
        <v>18</v>
      </c>
      <c r="C24" s="40" t="s">
        <v>67</v>
      </c>
      <c r="D24" s="41" t="s">
        <v>10</v>
      </c>
      <c r="E24" s="42">
        <f>95*6</f>
        <v>570</v>
      </c>
      <c r="F24" s="136"/>
      <c r="G24" s="51">
        <f t="shared" si="1"/>
        <v>0</v>
      </c>
    </row>
    <row r="25" spans="1:7" ht="12.75">
      <c r="A25" s="50">
        <v>11</v>
      </c>
      <c r="B25" s="39" t="s">
        <v>19</v>
      </c>
      <c r="C25" s="40" t="s">
        <v>68</v>
      </c>
      <c r="D25" s="41" t="s">
        <v>10</v>
      </c>
      <c r="E25" s="42">
        <f>360</f>
        <v>360</v>
      </c>
      <c r="F25" s="136"/>
      <c r="G25" s="51">
        <f t="shared" si="1"/>
        <v>0</v>
      </c>
    </row>
    <row r="26" spans="1:7" ht="12.75">
      <c r="A26" s="50">
        <v>12</v>
      </c>
      <c r="B26" s="39" t="s">
        <v>29</v>
      </c>
      <c r="C26" s="40" t="s">
        <v>98</v>
      </c>
      <c r="D26" s="41" t="s">
        <v>10</v>
      </c>
      <c r="E26" s="42">
        <f>6*270</f>
        <v>1620</v>
      </c>
      <c r="F26" s="136"/>
      <c r="G26" s="51">
        <f t="shared" si="1"/>
        <v>0</v>
      </c>
    </row>
    <row r="27" spans="1:7" ht="12.75">
      <c r="A27" s="50">
        <v>13</v>
      </c>
      <c r="B27" s="39" t="s">
        <v>30</v>
      </c>
      <c r="C27" s="40" t="s">
        <v>80</v>
      </c>
      <c r="D27" s="41" t="s">
        <v>10</v>
      </c>
      <c r="E27" s="42">
        <v>6</v>
      </c>
      <c r="F27" s="136"/>
      <c r="G27" s="51">
        <f t="shared" si="1"/>
        <v>0</v>
      </c>
    </row>
    <row r="28" spans="1:7" ht="12.75">
      <c r="A28" s="50">
        <v>14</v>
      </c>
      <c r="B28" s="39" t="s">
        <v>31</v>
      </c>
      <c r="C28" s="40" t="s">
        <v>81</v>
      </c>
      <c r="D28" s="41" t="s">
        <v>79</v>
      </c>
      <c r="E28" s="42">
        <v>6</v>
      </c>
      <c r="F28" s="136"/>
      <c r="G28" s="51">
        <f t="shared" si="1"/>
        <v>0</v>
      </c>
    </row>
    <row r="29" spans="1:7" ht="12.75">
      <c r="A29" s="50">
        <v>15</v>
      </c>
      <c r="B29" s="39" t="s">
        <v>32</v>
      </c>
      <c r="C29" s="40" t="s">
        <v>82</v>
      </c>
      <c r="D29" s="41" t="s">
        <v>10</v>
      </c>
      <c r="E29" s="42">
        <v>6</v>
      </c>
      <c r="F29" s="136"/>
      <c r="G29" s="51">
        <f t="shared" si="1"/>
        <v>0</v>
      </c>
    </row>
    <row r="30" spans="1:7" ht="12.75">
      <c r="A30" s="50">
        <v>16</v>
      </c>
      <c r="B30" s="39" t="s">
        <v>20</v>
      </c>
      <c r="C30" s="40" t="s">
        <v>83</v>
      </c>
      <c r="D30" s="41" t="s">
        <v>10</v>
      </c>
      <c r="E30" s="42">
        <v>6</v>
      </c>
      <c r="F30" s="136"/>
      <c r="G30" s="51">
        <f t="shared" si="1"/>
        <v>0</v>
      </c>
    </row>
    <row r="31" spans="1:7" ht="12.75">
      <c r="A31" s="50">
        <v>17</v>
      </c>
      <c r="B31" s="39" t="s">
        <v>33</v>
      </c>
      <c r="C31" s="40" t="s">
        <v>89</v>
      </c>
      <c r="D31" s="41" t="s">
        <v>10</v>
      </c>
      <c r="E31" s="42">
        <v>6</v>
      </c>
      <c r="F31" s="136"/>
      <c r="G31" s="51">
        <f t="shared" si="1"/>
        <v>0</v>
      </c>
    </row>
    <row r="32" spans="1:7" ht="12.75">
      <c r="A32" s="50">
        <v>18</v>
      </c>
      <c r="B32" s="39" t="s">
        <v>86</v>
      </c>
      <c r="C32" s="40" t="s">
        <v>84</v>
      </c>
      <c r="D32" s="41" t="s">
        <v>10</v>
      </c>
      <c r="E32" s="42">
        <v>40</v>
      </c>
      <c r="F32" s="136"/>
      <c r="G32" s="51">
        <f t="shared" si="1"/>
        <v>0</v>
      </c>
    </row>
    <row r="33" spans="1:7" ht="12.75">
      <c r="A33" s="50">
        <v>19</v>
      </c>
      <c r="B33" s="39" t="s">
        <v>87</v>
      </c>
      <c r="C33" s="40" t="s">
        <v>97</v>
      </c>
      <c r="D33" s="41" t="s">
        <v>10</v>
      </c>
      <c r="E33" s="42">
        <v>1</v>
      </c>
      <c r="F33" s="136"/>
      <c r="G33" s="51">
        <f t="shared" si="1"/>
        <v>0</v>
      </c>
    </row>
    <row r="34" spans="1:7" ht="13.5" thickBot="1">
      <c r="A34" s="52">
        <v>20</v>
      </c>
      <c r="B34" s="53" t="s">
        <v>88</v>
      </c>
      <c r="C34" s="54" t="s">
        <v>85</v>
      </c>
      <c r="D34" s="55" t="s">
        <v>10</v>
      </c>
      <c r="E34" s="56">
        <v>40</v>
      </c>
      <c r="F34" s="137"/>
      <c r="G34" s="58">
        <f>E34*F34</f>
        <v>0</v>
      </c>
    </row>
    <row r="35" spans="1:9" ht="18">
      <c r="A35" s="19">
        <v>0</v>
      </c>
      <c r="B35" s="20">
        <v>2</v>
      </c>
      <c r="C35" s="24" t="s">
        <v>52</v>
      </c>
      <c r="D35" s="21"/>
      <c r="E35" s="22">
        <f>SUM(E20:E34)</f>
        <v>5602</v>
      </c>
      <c r="F35" s="23"/>
      <c r="G35" s="23">
        <f>SUM(G20:G34)</f>
        <v>0</v>
      </c>
      <c r="I35" s="38"/>
    </row>
    <row r="36" spans="1:7" ht="12.75">
      <c r="A36" s="19"/>
      <c r="B36" s="20"/>
      <c r="C36" s="24"/>
      <c r="D36" s="21"/>
      <c r="E36" s="22"/>
      <c r="F36" s="23"/>
      <c r="G36" s="23"/>
    </row>
    <row r="37" spans="1:7" ht="19.5" thickBot="1">
      <c r="A37" s="25">
        <v>0</v>
      </c>
      <c r="B37" s="26">
        <v>3</v>
      </c>
      <c r="C37" s="27" t="s">
        <v>40</v>
      </c>
      <c r="D37" s="28"/>
      <c r="E37" s="29"/>
      <c r="F37" s="30"/>
      <c r="G37" s="30"/>
    </row>
    <row r="38" spans="1:7" ht="12.75">
      <c r="A38" s="63">
        <v>21</v>
      </c>
      <c r="B38" s="64" t="s">
        <v>90</v>
      </c>
      <c r="C38" s="65" t="s">
        <v>102</v>
      </c>
      <c r="D38" s="66" t="s">
        <v>21</v>
      </c>
      <c r="E38" s="67">
        <v>89</v>
      </c>
      <c r="F38" s="135"/>
      <c r="G38" s="68">
        <f>E38*F38</f>
        <v>0</v>
      </c>
    </row>
    <row r="39" spans="1:7" ht="12.75">
      <c r="A39" s="69">
        <v>22</v>
      </c>
      <c r="B39" s="59" t="s">
        <v>91</v>
      </c>
      <c r="C39" s="60" t="s">
        <v>74</v>
      </c>
      <c r="D39" s="61" t="s">
        <v>71</v>
      </c>
      <c r="E39" s="62">
        <v>75</v>
      </c>
      <c r="F39" s="136"/>
      <c r="G39" s="70">
        <f aca="true" t="shared" si="2" ref="G39:G44">E39*F39</f>
        <v>0</v>
      </c>
    </row>
    <row r="40" spans="1:7" ht="12.75">
      <c r="A40" s="69">
        <v>23</v>
      </c>
      <c r="B40" s="59" t="s">
        <v>92</v>
      </c>
      <c r="C40" s="60" t="s">
        <v>95</v>
      </c>
      <c r="D40" s="61" t="s">
        <v>11</v>
      </c>
      <c r="E40" s="62">
        <v>250</v>
      </c>
      <c r="F40" s="136"/>
      <c r="G40" s="70">
        <f t="shared" si="2"/>
        <v>0</v>
      </c>
    </row>
    <row r="41" spans="1:7" ht="19.5">
      <c r="A41" s="69">
        <v>24</v>
      </c>
      <c r="B41" s="59" t="s">
        <v>93</v>
      </c>
      <c r="C41" s="60" t="s">
        <v>108</v>
      </c>
      <c r="D41" s="61" t="s">
        <v>22</v>
      </c>
      <c r="E41" s="62">
        <f>0.01*E35</f>
        <v>56.02</v>
      </c>
      <c r="F41" s="136"/>
      <c r="G41" s="70">
        <f t="shared" si="2"/>
        <v>0</v>
      </c>
    </row>
    <row r="42" spans="1:7" s="93" customFormat="1" ht="12.75">
      <c r="A42" s="69">
        <v>25</v>
      </c>
      <c r="B42" s="59" t="s">
        <v>94</v>
      </c>
      <c r="C42" s="60" t="s">
        <v>75</v>
      </c>
      <c r="D42" s="61" t="s">
        <v>11</v>
      </c>
      <c r="E42" s="62">
        <v>60</v>
      </c>
      <c r="F42" s="136"/>
      <c r="G42" s="70">
        <f t="shared" si="2"/>
        <v>0</v>
      </c>
    </row>
    <row r="43" spans="1:7" s="93" customFormat="1" ht="12.75">
      <c r="A43" s="69">
        <v>26</v>
      </c>
      <c r="B43" s="59" t="s">
        <v>96</v>
      </c>
      <c r="C43" s="60" t="s">
        <v>77</v>
      </c>
      <c r="D43" s="61" t="s">
        <v>14</v>
      </c>
      <c r="E43" s="62">
        <v>180</v>
      </c>
      <c r="F43" s="136"/>
      <c r="G43" s="70">
        <f t="shared" si="2"/>
        <v>0</v>
      </c>
    </row>
    <row r="44" spans="1:7" ht="12.75">
      <c r="A44" s="69">
        <v>27</v>
      </c>
      <c r="B44" s="59" t="s">
        <v>28</v>
      </c>
      <c r="C44" s="60" t="s">
        <v>23</v>
      </c>
      <c r="D44" s="61" t="s">
        <v>11</v>
      </c>
      <c r="E44" s="62">
        <v>15</v>
      </c>
      <c r="F44" s="136"/>
      <c r="G44" s="70">
        <f t="shared" si="2"/>
        <v>0</v>
      </c>
    </row>
    <row r="45" spans="1:7" ht="13.5" thickBot="1">
      <c r="A45" s="71">
        <v>28</v>
      </c>
      <c r="B45" s="72" t="s">
        <v>34</v>
      </c>
      <c r="C45" s="73" t="s">
        <v>37</v>
      </c>
      <c r="D45" s="74" t="s">
        <v>38</v>
      </c>
      <c r="E45" s="75">
        <v>1</v>
      </c>
      <c r="F45" s="137"/>
      <c r="G45" s="76">
        <f>E45*F45</f>
        <v>0</v>
      </c>
    </row>
    <row r="46" spans="1:7" ht="18.75">
      <c r="A46" s="32">
        <v>0</v>
      </c>
      <c r="B46" s="33">
        <v>3</v>
      </c>
      <c r="C46" s="27" t="s">
        <v>40</v>
      </c>
      <c r="D46" s="34"/>
      <c r="E46" s="35"/>
      <c r="F46" s="36"/>
      <c r="G46" s="36">
        <f>SUM(G38:G45)</f>
        <v>0</v>
      </c>
    </row>
    <row r="47" spans="1:7" ht="12.75">
      <c r="A47" s="32"/>
      <c r="B47" s="33"/>
      <c r="C47" s="27"/>
      <c r="D47" s="34"/>
      <c r="E47" s="35"/>
      <c r="F47" s="36"/>
      <c r="G47" s="36"/>
    </row>
    <row r="48" spans="1:11" s="31" customFormat="1" ht="12.75">
      <c r="A48" s="79"/>
      <c r="B48" s="80"/>
      <c r="C48" s="81" t="s">
        <v>39</v>
      </c>
      <c r="D48" s="82"/>
      <c r="E48" s="83"/>
      <c r="F48" s="84"/>
      <c r="G48" s="85">
        <f>G17+G35+G46</f>
        <v>0</v>
      </c>
      <c r="J48" s="37"/>
      <c r="K48" s="38"/>
    </row>
    <row r="49" spans="1:7" ht="12.75">
      <c r="A49" s="32"/>
      <c r="B49" s="33"/>
      <c r="C49" s="27"/>
      <c r="D49" s="34"/>
      <c r="E49" s="35"/>
      <c r="F49" s="36"/>
      <c r="G49" s="36"/>
    </row>
    <row r="50" spans="1:7" ht="12.75">
      <c r="A50" s="78" t="s">
        <v>41</v>
      </c>
      <c r="B50" s="33"/>
      <c r="C50" s="27"/>
      <c r="D50" s="34"/>
      <c r="E50" s="35"/>
      <c r="F50" s="36"/>
      <c r="G50" s="36"/>
    </row>
    <row r="51" spans="1:7" ht="12.75">
      <c r="A51" s="33" t="s">
        <v>42</v>
      </c>
      <c r="B51" s="33"/>
      <c r="C51" s="27"/>
      <c r="D51" s="34"/>
      <c r="E51" s="35"/>
      <c r="F51" s="36"/>
      <c r="G51" s="36"/>
    </row>
    <row r="52" spans="1:7" ht="12.75">
      <c r="A52" s="32"/>
      <c r="B52" s="33"/>
      <c r="C52" s="27"/>
      <c r="D52" s="34"/>
      <c r="E52" s="35"/>
      <c r="F52" s="36"/>
      <c r="G52" s="36"/>
    </row>
    <row r="54" spans="1:3" ht="12.75">
      <c r="A54" s="115" t="s">
        <v>105</v>
      </c>
      <c r="B54" s="116"/>
      <c r="C54" s="1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Hrubá Eliška</cp:lastModifiedBy>
  <dcterms:created xsi:type="dcterms:W3CDTF">2023-10-27T06:06:05Z</dcterms:created>
  <dcterms:modified xsi:type="dcterms:W3CDTF">2024-03-21T12:51:48Z</dcterms:modified>
  <cp:category/>
  <cp:version/>
  <cp:contentType/>
  <cp:contentStatus/>
</cp:coreProperties>
</file>