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DOTACE\00_NOVÉ PROGRAMY 2021-2027\2023_42_IROP_bezpečnost - autobusová zastávka Bohuslavice ... platné\VŘ\"/>
    </mc:Choice>
  </mc:AlternateContent>
  <bookViews>
    <workbookView xWindow="0" yWindow="0" windowWidth="27015" windowHeight="10230"/>
  </bookViews>
  <sheets>
    <sheet name="Rekapitulace stavby" sheetId="1" r:id="rId1"/>
    <sheet name="SO 101.1 - Autobusová zas..." sheetId="2" r:id="rId2"/>
    <sheet name="SO 101.2 - Autobusová zas..." sheetId="3" r:id="rId3"/>
    <sheet name="VRN - Autobusová zastávka" sheetId="4" r:id="rId4"/>
  </sheets>
  <definedNames>
    <definedName name="_xlnm._FilterDatabase" localSheetId="1" hidden="1">'SO 101.1 - Autobusová zas...'!$C$127:$K$545</definedName>
    <definedName name="_xlnm._FilterDatabase" localSheetId="2" hidden="1">'SO 101.2 - Autobusová zas...'!$C$121:$K$268</definedName>
    <definedName name="_xlnm._FilterDatabase" localSheetId="3" hidden="1">'VRN - Autobusová zastávka'!$C$119:$K$141</definedName>
    <definedName name="_xlnm.Print_Titles" localSheetId="0">'Rekapitulace stavby'!$92:$92</definedName>
    <definedName name="_xlnm.Print_Titles" localSheetId="1">'SO 101.1 - Autobusová zas...'!$127:$127</definedName>
    <definedName name="_xlnm.Print_Titles" localSheetId="2">'SO 101.2 - Autobusová zas...'!$121:$121</definedName>
    <definedName name="_xlnm.Print_Titles" localSheetId="3">'VRN - Autobusová zastávka'!$119:$119</definedName>
    <definedName name="_xlnm.Print_Area" localSheetId="0">'Rekapitulace stavby'!$D$4:$AO$76,'Rekapitulace stavby'!$C$82:$AQ$98</definedName>
    <definedName name="_xlnm.Print_Area" localSheetId="1">'SO 101.1 - Autobusová zas...'!$C$4:$J$76,'SO 101.1 - Autobusová zas...'!$C$82:$J$109,'SO 101.1 - Autobusová zas...'!$C$115:$K$545</definedName>
    <definedName name="_xlnm.Print_Area" localSheetId="2">'SO 101.2 - Autobusová zas...'!$C$4:$J$76,'SO 101.2 - Autobusová zas...'!$C$82:$J$103,'SO 101.2 - Autobusová zas...'!$C$109:$K$268</definedName>
    <definedName name="_xlnm.Print_Area" localSheetId="3">'VRN - Autobusová zastávka'!$C$4:$J$76,'VRN - Autobusová zastávka'!$C$82:$J$101,'VRN - Autobusová zastávka'!$C$107:$K$141</definedName>
  </definedNames>
  <calcPr calcId="162913"/>
</workbook>
</file>

<file path=xl/calcChain.xml><?xml version="1.0" encoding="utf-8"?>
<calcChain xmlns="http://schemas.openxmlformats.org/spreadsheetml/2006/main">
  <c r="J37" i="4" l="1"/>
  <c r="J36" i="4"/>
  <c r="AY97" i="1"/>
  <c r="J35" i="4"/>
  <c r="AX97" i="1" s="1"/>
  <c r="BI138" i="4"/>
  <c r="BH138" i="4"/>
  <c r="BG138" i="4"/>
  <c r="BF138" i="4"/>
  <c r="T138" i="4"/>
  <c r="T137" i="4" s="1"/>
  <c r="R138" i="4"/>
  <c r="R137" i="4" s="1"/>
  <c r="P138" i="4"/>
  <c r="P137" i="4" s="1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2" i="4"/>
  <c r="BH132" i="4"/>
  <c r="BG132" i="4"/>
  <c r="BF132" i="4"/>
  <c r="T132" i="4"/>
  <c r="R132" i="4"/>
  <c r="P132" i="4"/>
  <c r="BI130" i="4"/>
  <c r="BH130" i="4"/>
  <c r="BG130" i="4"/>
  <c r="BF130" i="4"/>
  <c r="T130" i="4"/>
  <c r="R130" i="4"/>
  <c r="P130" i="4"/>
  <c r="BI128" i="4"/>
  <c r="BH128" i="4"/>
  <c r="BG128" i="4"/>
  <c r="BF128" i="4"/>
  <c r="T128" i="4"/>
  <c r="R128" i="4"/>
  <c r="P128" i="4"/>
  <c r="BI126" i="4"/>
  <c r="BH126" i="4"/>
  <c r="BG126" i="4"/>
  <c r="BF126" i="4"/>
  <c r="T126" i="4"/>
  <c r="R126" i="4"/>
  <c r="P126" i="4"/>
  <c r="BI124" i="4"/>
  <c r="BH124" i="4"/>
  <c r="BG124" i="4"/>
  <c r="BF124" i="4"/>
  <c r="T124" i="4"/>
  <c r="R124" i="4"/>
  <c r="P124" i="4"/>
  <c r="BI123" i="4"/>
  <c r="BH123" i="4"/>
  <c r="BG123" i="4"/>
  <c r="BF123" i="4"/>
  <c r="T123" i="4"/>
  <c r="R123" i="4"/>
  <c r="P123" i="4"/>
  <c r="F114" i="4"/>
  <c r="E112" i="4"/>
  <c r="F89" i="4"/>
  <c r="E87" i="4"/>
  <c r="J24" i="4"/>
  <c r="E24" i="4"/>
  <c r="J117" i="4" s="1"/>
  <c r="J23" i="4"/>
  <c r="J21" i="4"/>
  <c r="E21" i="4"/>
  <c r="J116" i="4" s="1"/>
  <c r="J20" i="4"/>
  <c r="J18" i="4"/>
  <c r="E18" i="4"/>
  <c r="F92" i="4" s="1"/>
  <c r="J17" i="4"/>
  <c r="J15" i="4"/>
  <c r="E15" i="4"/>
  <c r="F116" i="4" s="1"/>
  <c r="J14" i="4"/>
  <c r="J12" i="4"/>
  <c r="J89" i="4" s="1"/>
  <c r="E7" i="4"/>
  <c r="E110" i="4"/>
  <c r="J37" i="3"/>
  <c r="J36" i="3"/>
  <c r="AY96" i="1" s="1"/>
  <c r="J35" i="3"/>
  <c r="AX96" i="1"/>
  <c r="BI268" i="3"/>
  <c r="BH268" i="3"/>
  <c r="BG268" i="3"/>
  <c r="BF268" i="3"/>
  <c r="T268" i="3"/>
  <c r="T267" i="3" s="1"/>
  <c r="R268" i="3"/>
  <c r="R267" i="3"/>
  <c r="P268" i="3"/>
  <c r="P267" i="3" s="1"/>
  <c r="BI266" i="3"/>
  <c r="BH266" i="3"/>
  <c r="BG266" i="3"/>
  <c r="BF266" i="3"/>
  <c r="T266" i="3"/>
  <c r="R266" i="3"/>
  <c r="P266" i="3"/>
  <c r="BI265" i="3"/>
  <c r="BH265" i="3"/>
  <c r="BG265" i="3"/>
  <c r="BF265" i="3"/>
  <c r="T265" i="3"/>
  <c r="R265" i="3"/>
  <c r="P265" i="3"/>
  <c r="BI264" i="3"/>
  <c r="BH264" i="3"/>
  <c r="BG264" i="3"/>
  <c r="BF264" i="3"/>
  <c r="T264" i="3"/>
  <c r="R264" i="3"/>
  <c r="P264" i="3"/>
  <c r="BI262" i="3"/>
  <c r="BH262" i="3"/>
  <c r="BG262" i="3"/>
  <c r="BF262" i="3"/>
  <c r="T262" i="3"/>
  <c r="R262" i="3"/>
  <c r="P262" i="3"/>
  <c r="BI260" i="3"/>
  <c r="BH260" i="3"/>
  <c r="BG260" i="3"/>
  <c r="BF260" i="3"/>
  <c r="T260" i="3"/>
  <c r="R260" i="3"/>
  <c r="P260" i="3"/>
  <c r="BI258" i="3"/>
  <c r="BH258" i="3"/>
  <c r="BG258" i="3"/>
  <c r="BF258" i="3"/>
  <c r="T258" i="3"/>
  <c r="R258" i="3"/>
  <c r="P258" i="3"/>
  <c r="BI256" i="3"/>
  <c r="BH256" i="3"/>
  <c r="BG256" i="3"/>
  <c r="BF256" i="3"/>
  <c r="T256" i="3"/>
  <c r="R256" i="3"/>
  <c r="P256" i="3"/>
  <c r="BI253" i="3"/>
  <c r="BH253" i="3"/>
  <c r="BG253" i="3"/>
  <c r="BF253" i="3"/>
  <c r="T253" i="3"/>
  <c r="R253" i="3"/>
  <c r="P253" i="3"/>
  <c r="BI251" i="3"/>
  <c r="BH251" i="3"/>
  <c r="BG251" i="3"/>
  <c r="BF251" i="3"/>
  <c r="T251" i="3"/>
  <c r="R251" i="3"/>
  <c r="P251" i="3"/>
  <c r="BI250" i="3"/>
  <c r="BH250" i="3"/>
  <c r="BG250" i="3"/>
  <c r="BF250" i="3"/>
  <c r="T250" i="3"/>
  <c r="R250" i="3"/>
  <c r="P250" i="3"/>
  <c r="BI246" i="3"/>
  <c r="BH246" i="3"/>
  <c r="BG246" i="3"/>
  <c r="BF246" i="3"/>
  <c r="T246" i="3"/>
  <c r="R246" i="3"/>
  <c r="P246" i="3"/>
  <c r="BI241" i="3"/>
  <c r="BH241" i="3"/>
  <c r="BG241" i="3"/>
  <c r="BF241" i="3"/>
  <c r="T241" i="3"/>
  <c r="R241" i="3"/>
  <c r="P241" i="3"/>
  <c r="BI235" i="3"/>
  <c r="BH235" i="3"/>
  <c r="BG235" i="3"/>
  <c r="BF235" i="3"/>
  <c r="T235" i="3"/>
  <c r="R235" i="3"/>
  <c r="P235" i="3"/>
  <c r="BI229" i="3"/>
  <c r="BH229" i="3"/>
  <c r="BG229" i="3"/>
  <c r="BF229" i="3"/>
  <c r="T229" i="3"/>
  <c r="R229" i="3"/>
  <c r="P229" i="3"/>
  <c r="BI224" i="3"/>
  <c r="BH224" i="3"/>
  <c r="BG224" i="3"/>
  <c r="BF224" i="3"/>
  <c r="T224" i="3"/>
  <c r="R224" i="3"/>
  <c r="P224" i="3"/>
  <c r="BI219" i="3"/>
  <c r="BH219" i="3"/>
  <c r="BG219" i="3"/>
  <c r="BF219" i="3"/>
  <c r="T219" i="3"/>
  <c r="R219" i="3"/>
  <c r="P219" i="3"/>
  <c r="BI214" i="3"/>
  <c r="BH214" i="3"/>
  <c r="BG214" i="3"/>
  <c r="BF214" i="3"/>
  <c r="T214" i="3"/>
  <c r="R214" i="3"/>
  <c r="P214" i="3"/>
  <c r="BI210" i="3"/>
  <c r="BH210" i="3"/>
  <c r="BG210" i="3"/>
  <c r="BF210" i="3"/>
  <c r="T210" i="3"/>
  <c r="R210" i="3"/>
  <c r="P210" i="3"/>
  <c r="BI205" i="3"/>
  <c r="BH205" i="3"/>
  <c r="BG205" i="3"/>
  <c r="BF205" i="3"/>
  <c r="T205" i="3"/>
  <c r="R205" i="3"/>
  <c r="P205" i="3"/>
  <c r="BI201" i="3"/>
  <c r="BH201" i="3"/>
  <c r="BG201" i="3"/>
  <c r="BF201" i="3"/>
  <c r="T201" i="3"/>
  <c r="R201" i="3"/>
  <c r="P201" i="3"/>
  <c r="BI196" i="3"/>
  <c r="BH196" i="3"/>
  <c r="BG196" i="3"/>
  <c r="BF196" i="3"/>
  <c r="T196" i="3"/>
  <c r="R196" i="3"/>
  <c r="P196" i="3"/>
  <c r="BI191" i="3"/>
  <c r="BH191" i="3"/>
  <c r="BG191" i="3"/>
  <c r="BF191" i="3"/>
  <c r="T191" i="3"/>
  <c r="R191" i="3"/>
  <c r="P191" i="3"/>
  <c r="BI186" i="3"/>
  <c r="BH186" i="3"/>
  <c r="BG186" i="3"/>
  <c r="BF186" i="3"/>
  <c r="T186" i="3"/>
  <c r="R186" i="3"/>
  <c r="P186" i="3"/>
  <c r="BI181" i="3"/>
  <c r="BH181" i="3"/>
  <c r="BG181" i="3"/>
  <c r="BF181" i="3"/>
  <c r="T181" i="3"/>
  <c r="R181" i="3"/>
  <c r="P181" i="3"/>
  <c r="BI179" i="3"/>
  <c r="BH179" i="3"/>
  <c r="BG179" i="3"/>
  <c r="BF179" i="3"/>
  <c r="T179" i="3"/>
  <c r="R179" i="3"/>
  <c r="P179" i="3"/>
  <c r="BI178" i="3"/>
  <c r="BH178" i="3"/>
  <c r="BG178" i="3"/>
  <c r="BF178" i="3"/>
  <c r="T178" i="3"/>
  <c r="R178" i="3"/>
  <c r="P178" i="3"/>
  <c r="BI174" i="3"/>
  <c r="BH174" i="3"/>
  <c r="BG174" i="3"/>
  <c r="BF174" i="3"/>
  <c r="T174" i="3"/>
  <c r="R174" i="3"/>
  <c r="P174" i="3"/>
  <c r="BI171" i="3"/>
  <c r="BH171" i="3"/>
  <c r="BG171" i="3"/>
  <c r="BF171" i="3"/>
  <c r="T171" i="3"/>
  <c r="R171" i="3"/>
  <c r="P171" i="3"/>
  <c r="BI168" i="3"/>
  <c r="BH168" i="3"/>
  <c r="BG168" i="3"/>
  <c r="BF168" i="3"/>
  <c r="T168" i="3"/>
  <c r="R168" i="3"/>
  <c r="P168" i="3"/>
  <c r="BI167" i="3"/>
  <c r="BH167" i="3"/>
  <c r="BG167" i="3"/>
  <c r="BF167" i="3"/>
  <c r="T167" i="3"/>
  <c r="R167" i="3"/>
  <c r="P167" i="3"/>
  <c r="BI164" i="3"/>
  <c r="BH164" i="3"/>
  <c r="BG164" i="3"/>
  <c r="BF164" i="3"/>
  <c r="T164" i="3"/>
  <c r="R164" i="3"/>
  <c r="P164" i="3"/>
  <c r="BI159" i="3"/>
  <c r="BH159" i="3"/>
  <c r="BG159" i="3"/>
  <c r="BF159" i="3"/>
  <c r="T159" i="3"/>
  <c r="R159" i="3"/>
  <c r="P159" i="3"/>
  <c r="BI154" i="3"/>
  <c r="BH154" i="3"/>
  <c r="BG154" i="3"/>
  <c r="BF154" i="3"/>
  <c r="T154" i="3"/>
  <c r="R154" i="3"/>
  <c r="P154" i="3"/>
  <c r="BI152" i="3"/>
  <c r="BH152" i="3"/>
  <c r="BG152" i="3"/>
  <c r="BF152" i="3"/>
  <c r="T152" i="3"/>
  <c r="R152" i="3"/>
  <c r="P152" i="3"/>
  <c r="BI151" i="3"/>
  <c r="BH151" i="3"/>
  <c r="BG151" i="3"/>
  <c r="BF151" i="3"/>
  <c r="T151" i="3"/>
  <c r="R151" i="3"/>
  <c r="P151" i="3"/>
  <c r="BI149" i="3"/>
  <c r="BH149" i="3"/>
  <c r="BG149" i="3"/>
  <c r="BF149" i="3"/>
  <c r="T149" i="3"/>
  <c r="R149" i="3"/>
  <c r="P149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3" i="3"/>
  <c r="BH143" i="3"/>
  <c r="BG143" i="3"/>
  <c r="BF143" i="3"/>
  <c r="T143" i="3"/>
  <c r="R143" i="3"/>
  <c r="P143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6" i="3"/>
  <c r="BH136" i="3"/>
  <c r="BG136" i="3"/>
  <c r="BF136" i="3"/>
  <c r="T136" i="3"/>
  <c r="R136" i="3"/>
  <c r="P136" i="3"/>
  <c r="BI132" i="3"/>
  <c r="BH132" i="3"/>
  <c r="BG132" i="3"/>
  <c r="BF132" i="3"/>
  <c r="T132" i="3"/>
  <c r="R132" i="3"/>
  <c r="P132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BI126" i="3"/>
  <c r="BH126" i="3"/>
  <c r="BG126" i="3"/>
  <c r="BF126" i="3"/>
  <c r="T126" i="3"/>
  <c r="R126" i="3"/>
  <c r="P126" i="3"/>
  <c r="BI125" i="3"/>
  <c r="BH125" i="3"/>
  <c r="BG125" i="3"/>
  <c r="BF125" i="3"/>
  <c r="T125" i="3"/>
  <c r="R125" i="3"/>
  <c r="P125" i="3"/>
  <c r="F116" i="3"/>
  <c r="E114" i="3"/>
  <c r="F89" i="3"/>
  <c r="E87" i="3"/>
  <c r="J24" i="3"/>
  <c r="E24" i="3"/>
  <c r="J119" i="3"/>
  <c r="J23" i="3"/>
  <c r="J21" i="3"/>
  <c r="E21" i="3"/>
  <c r="J118" i="3"/>
  <c r="J20" i="3"/>
  <c r="J18" i="3"/>
  <c r="E18" i="3"/>
  <c r="F92" i="3"/>
  <c r="J17" i="3"/>
  <c r="J15" i="3"/>
  <c r="E15" i="3"/>
  <c r="F91" i="3"/>
  <c r="J14" i="3"/>
  <c r="J12" i="3"/>
  <c r="J116" i="3" s="1"/>
  <c r="E7" i="3"/>
  <c r="E85" i="3" s="1"/>
  <c r="J37" i="2"/>
  <c r="J36" i="2"/>
  <c r="AY95" i="1"/>
  <c r="J35" i="2"/>
  <c r="AX95" i="1"/>
  <c r="BI545" i="2"/>
  <c r="BH545" i="2"/>
  <c r="BG545" i="2"/>
  <c r="BF545" i="2"/>
  <c r="T545" i="2"/>
  <c r="R545" i="2"/>
  <c r="P545" i="2"/>
  <c r="BI543" i="2"/>
  <c r="BH543" i="2"/>
  <c r="BG543" i="2"/>
  <c r="BF543" i="2"/>
  <c r="T543" i="2"/>
  <c r="R543" i="2"/>
  <c r="P543" i="2"/>
  <c r="BI541" i="2"/>
  <c r="BH541" i="2"/>
  <c r="BG541" i="2"/>
  <c r="BF541" i="2"/>
  <c r="T541" i="2"/>
  <c r="R541" i="2"/>
  <c r="P541" i="2"/>
  <c r="BI539" i="2"/>
  <c r="BH539" i="2"/>
  <c r="BG539" i="2"/>
  <c r="BF539" i="2"/>
  <c r="T539" i="2"/>
  <c r="R539" i="2"/>
  <c r="P539" i="2"/>
  <c r="BI536" i="2"/>
  <c r="BH536" i="2"/>
  <c r="BG536" i="2"/>
  <c r="BF536" i="2"/>
  <c r="T536" i="2"/>
  <c r="R536" i="2"/>
  <c r="P536" i="2"/>
  <c r="BI530" i="2"/>
  <c r="BH530" i="2"/>
  <c r="BG530" i="2"/>
  <c r="BF530" i="2"/>
  <c r="T530" i="2"/>
  <c r="R530" i="2"/>
  <c r="P530" i="2"/>
  <c r="BI527" i="2"/>
  <c r="BH527" i="2"/>
  <c r="BG527" i="2"/>
  <c r="BF527" i="2"/>
  <c r="T527" i="2"/>
  <c r="T526" i="2"/>
  <c r="R527" i="2"/>
  <c r="R526" i="2"/>
  <c r="P527" i="2"/>
  <c r="P526" i="2"/>
  <c r="BI525" i="2"/>
  <c r="BH525" i="2"/>
  <c r="BG525" i="2"/>
  <c r="BF525" i="2"/>
  <c r="T525" i="2"/>
  <c r="R525" i="2"/>
  <c r="P525" i="2"/>
  <c r="BI524" i="2"/>
  <c r="BH524" i="2"/>
  <c r="BG524" i="2"/>
  <c r="BF524" i="2"/>
  <c r="T524" i="2"/>
  <c r="R524" i="2"/>
  <c r="P524" i="2"/>
  <c r="BI523" i="2"/>
  <c r="BH523" i="2"/>
  <c r="BG523" i="2"/>
  <c r="BF523" i="2"/>
  <c r="T523" i="2"/>
  <c r="R523" i="2"/>
  <c r="P523" i="2"/>
  <c r="BI522" i="2"/>
  <c r="BH522" i="2"/>
  <c r="BG522" i="2"/>
  <c r="BF522" i="2"/>
  <c r="T522" i="2"/>
  <c r="R522" i="2"/>
  <c r="P522" i="2"/>
  <c r="BI520" i="2"/>
  <c r="BH520" i="2"/>
  <c r="BG520" i="2"/>
  <c r="BF520" i="2"/>
  <c r="T520" i="2"/>
  <c r="R520" i="2"/>
  <c r="P520" i="2"/>
  <c r="BI518" i="2"/>
  <c r="BH518" i="2"/>
  <c r="BG518" i="2"/>
  <c r="BF518" i="2"/>
  <c r="T518" i="2"/>
  <c r="R518" i="2"/>
  <c r="P518" i="2"/>
  <c r="BI516" i="2"/>
  <c r="BH516" i="2"/>
  <c r="BG516" i="2"/>
  <c r="BF516" i="2"/>
  <c r="T516" i="2"/>
  <c r="R516" i="2"/>
  <c r="P516" i="2"/>
  <c r="BI514" i="2"/>
  <c r="BH514" i="2"/>
  <c r="BG514" i="2"/>
  <c r="BF514" i="2"/>
  <c r="T514" i="2"/>
  <c r="R514" i="2"/>
  <c r="P514" i="2"/>
  <c r="BI512" i="2"/>
  <c r="BH512" i="2"/>
  <c r="BG512" i="2"/>
  <c r="BF512" i="2"/>
  <c r="T512" i="2"/>
  <c r="R512" i="2"/>
  <c r="P512" i="2"/>
  <c r="BI508" i="2"/>
  <c r="BH508" i="2"/>
  <c r="BG508" i="2"/>
  <c r="BF508" i="2"/>
  <c r="T508" i="2"/>
  <c r="R508" i="2"/>
  <c r="P508" i="2"/>
  <c r="BI504" i="2"/>
  <c r="BH504" i="2"/>
  <c r="BG504" i="2"/>
  <c r="BF504" i="2"/>
  <c r="T504" i="2"/>
  <c r="R504" i="2"/>
  <c r="P504" i="2"/>
  <c r="BI503" i="2"/>
  <c r="BH503" i="2"/>
  <c r="BG503" i="2"/>
  <c r="BF503" i="2"/>
  <c r="T503" i="2"/>
  <c r="R503" i="2"/>
  <c r="P503" i="2"/>
  <c r="BI502" i="2"/>
  <c r="BH502" i="2"/>
  <c r="BG502" i="2"/>
  <c r="BF502" i="2"/>
  <c r="T502" i="2"/>
  <c r="R502" i="2"/>
  <c r="P502" i="2"/>
  <c r="BI501" i="2"/>
  <c r="BH501" i="2"/>
  <c r="BG501" i="2"/>
  <c r="BF501" i="2"/>
  <c r="T501" i="2"/>
  <c r="R501" i="2"/>
  <c r="P501" i="2"/>
  <c r="BI494" i="2"/>
  <c r="BH494" i="2"/>
  <c r="BG494" i="2"/>
  <c r="BF494" i="2"/>
  <c r="T494" i="2"/>
  <c r="R494" i="2"/>
  <c r="P494" i="2"/>
  <c r="BI490" i="2"/>
  <c r="BH490" i="2"/>
  <c r="BG490" i="2"/>
  <c r="BF490" i="2"/>
  <c r="T490" i="2"/>
  <c r="R490" i="2"/>
  <c r="P490" i="2"/>
  <c r="BI483" i="2"/>
  <c r="BH483" i="2"/>
  <c r="BG483" i="2"/>
  <c r="BF483" i="2"/>
  <c r="T483" i="2"/>
  <c r="R483" i="2"/>
  <c r="P483" i="2"/>
  <c r="BI476" i="2"/>
  <c r="BH476" i="2"/>
  <c r="BG476" i="2"/>
  <c r="BF476" i="2"/>
  <c r="T476" i="2"/>
  <c r="R476" i="2"/>
  <c r="P476" i="2"/>
  <c r="BI469" i="2"/>
  <c r="BH469" i="2"/>
  <c r="BG469" i="2"/>
  <c r="BF469" i="2"/>
  <c r="T469" i="2"/>
  <c r="R469" i="2"/>
  <c r="P469" i="2"/>
  <c r="BI457" i="2"/>
  <c r="BH457" i="2"/>
  <c r="BG457" i="2"/>
  <c r="BF457" i="2"/>
  <c r="T457" i="2"/>
  <c r="R457" i="2"/>
  <c r="P457" i="2"/>
  <c r="BI449" i="2"/>
  <c r="BH449" i="2"/>
  <c r="BG449" i="2"/>
  <c r="BF449" i="2"/>
  <c r="T449" i="2"/>
  <c r="R449" i="2"/>
  <c r="P449" i="2"/>
  <c r="BI440" i="2"/>
  <c r="BH440" i="2"/>
  <c r="BG440" i="2"/>
  <c r="BF440" i="2"/>
  <c r="T440" i="2"/>
  <c r="R440" i="2"/>
  <c r="P440" i="2"/>
  <c r="BI439" i="2"/>
  <c r="BH439" i="2"/>
  <c r="BG439" i="2"/>
  <c r="BF439" i="2"/>
  <c r="T439" i="2"/>
  <c r="R439" i="2"/>
  <c r="P439" i="2"/>
  <c r="BI438" i="2"/>
  <c r="BH438" i="2"/>
  <c r="BG438" i="2"/>
  <c r="BF438" i="2"/>
  <c r="T438" i="2"/>
  <c r="R438" i="2"/>
  <c r="P438" i="2"/>
  <c r="BI437" i="2"/>
  <c r="BH437" i="2"/>
  <c r="BG437" i="2"/>
  <c r="BF437" i="2"/>
  <c r="T437" i="2"/>
  <c r="R437" i="2"/>
  <c r="P437" i="2"/>
  <c r="BI436" i="2"/>
  <c r="BH436" i="2"/>
  <c r="BG436" i="2"/>
  <c r="BF436" i="2"/>
  <c r="T436" i="2"/>
  <c r="R436" i="2"/>
  <c r="P436" i="2"/>
  <c r="BI432" i="2"/>
  <c r="BH432" i="2"/>
  <c r="BG432" i="2"/>
  <c r="BF432" i="2"/>
  <c r="T432" i="2"/>
  <c r="R432" i="2"/>
  <c r="P432" i="2"/>
  <c r="BI427" i="2"/>
  <c r="BH427" i="2"/>
  <c r="BG427" i="2"/>
  <c r="BF427" i="2"/>
  <c r="T427" i="2"/>
  <c r="R427" i="2"/>
  <c r="P427" i="2"/>
  <c r="BI424" i="2"/>
  <c r="BH424" i="2"/>
  <c r="BG424" i="2"/>
  <c r="BF424" i="2"/>
  <c r="T424" i="2"/>
  <c r="R424" i="2"/>
  <c r="P424" i="2"/>
  <c r="BI421" i="2"/>
  <c r="BH421" i="2"/>
  <c r="BG421" i="2"/>
  <c r="BF421" i="2"/>
  <c r="T421" i="2"/>
  <c r="R421" i="2"/>
  <c r="P421" i="2"/>
  <c r="BI418" i="2"/>
  <c r="BH418" i="2"/>
  <c r="BG418" i="2"/>
  <c r="BF418" i="2"/>
  <c r="T418" i="2"/>
  <c r="R418" i="2"/>
  <c r="P418" i="2"/>
  <c r="BI415" i="2"/>
  <c r="BH415" i="2"/>
  <c r="BG415" i="2"/>
  <c r="BF415" i="2"/>
  <c r="T415" i="2"/>
  <c r="R415" i="2"/>
  <c r="P415" i="2"/>
  <c r="BI407" i="2"/>
  <c r="BH407" i="2"/>
  <c r="BG407" i="2"/>
  <c r="BF407" i="2"/>
  <c r="T407" i="2"/>
  <c r="R407" i="2"/>
  <c r="P407" i="2"/>
  <c r="BI403" i="2"/>
  <c r="BH403" i="2"/>
  <c r="BG403" i="2"/>
  <c r="BF403" i="2"/>
  <c r="T403" i="2"/>
  <c r="R403" i="2"/>
  <c r="P403" i="2"/>
  <c r="BI399" i="2"/>
  <c r="BH399" i="2"/>
  <c r="BG399" i="2"/>
  <c r="BF399" i="2"/>
  <c r="T399" i="2"/>
  <c r="R399" i="2"/>
  <c r="P399" i="2"/>
  <c r="BI393" i="2"/>
  <c r="BH393" i="2"/>
  <c r="BG393" i="2"/>
  <c r="BF393" i="2"/>
  <c r="T393" i="2"/>
  <c r="R393" i="2"/>
  <c r="P393" i="2"/>
  <c r="BI391" i="2"/>
  <c r="BH391" i="2"/>
  <c r="BG391" i="2"/>
  <c r="BF391" i="2"/>
  <c r="T391" i="2"/>
  <c r="R391" i="2"/>
  <c r="P391" i="2"/>
  <c r="BI390" i="2"/>
  <c r="BH390" i="2"/>
  <c r="BG390" i="2"/>
  <c r="BF390" i="2"/>
  <c r="T390" i="2"/>
  <c r="R390" i="2"/>
  <c r="P390" i="2"/>
  <c r="BI382" i="2"/>
  <c r="BH382" i="2"/>
  <c r="BG382" i="2"/>
  <c r="BF382" i="2"/>
  <c r="T382" i="2"/>
  <c r="R382" i="2"/>
  <c r="P382" i="2"/>
  <c r="BI376" i="2"/>
  <c r="BH376" i="2"/>
  <c r="BG376" i="2"/>
  <c r="BF376" i="2"/>
  <c r="T376" i="2"/>
  <c r="R376" i="2"/>
  <c r="P376" i="2"/>
  <c r="BI370" i="2"/>
  <c r="BH370" i="2"/>
  <c r="BG370" i="2"/>
  <c r="BF370" i="2"/>
  <c r="T370" i="2"/>
  <c r="R370" i="2"/>
  <c r="P370" i="2"/>
  <c r="BI366" i="2"/>
  <c r="BH366" i="2"/>
  <c r="BG366" i="2"/>
  <c r="BF366" i="2"/>
  <c r="T366" i="2"/>
  <c r="R366" i="2"/>
  <c r="P366" i="2"/>
  <c r="BI363" i="2"/>
  <c r="BH363" i="2"/>
  <c r="BG363" i="2"/>
  <c r="BF363" i="2"/>
  <c r="T363" i="2"/>
  <c r="R363" i="2"/>
  <c r="P363" i="2"/>
  <c r="BI360" i="2"/>
  <c r="BH360" i="2"/>
  <c r="BG360" i="2"/>
  <c r="BF360" i="2"/>
  <c r="T360" i="2"/>
  <c r="R360" i="2"/>
  <c r="P360" i="2"/>
  <c r="BI354" i="2"/>
  <c r="BH354" i="2"/>
  <c r="BG354" i="2"/>
  <c r="BF354" i="2"/>
  <c r="T354" i="2"/>
  <c r="R354" i="2"/>
  <c r="P354" i="2"/>
  <c r="BI350" i="2"/>
  <c r="BH350" i="2"/>
  <c r="BG350" i="2"/>
  <c r="BF350" i="2"/>
  <c r="T350" i="2"/>
  <c r="R350" i="2"/>
  <c r="P350" i="2"/>
  <c r="BI346" i="2"/>
  <c r="BH346" i="2"/>
  <c r="BG346" i="2"/>
  <c r="BF346" i="2"/>
  <c r="T346" i="2"/>
  <c r="R346" i="2"/>
  <c r="P346" i="2"/>
  <c r="BI341" i="2"/>
  <c r="BH341" i="2"/>
  <c r="BG341" i="2"/>
  <c r="BF341" i="2"/>
  <c r="T341" i="2"/>
  <c r="R341" i="2"/>
  <c r="P341" i="2"/>
  <c r="BI336" i="2"/>
  <c r="BH336" i="2"/>
  <c r="BG336" i="2"/>
  <c r="BF336" i="2"/>
  <c r="T336" i="2"/>
  <c r="R336" i="2"/>
  <c r="P336" i="2"/>
  <c r="BI329" i="2"/>
  <c r="BH329" i="2"/>
  <c r="BG329" i="2"/>
  <c r="BF329" i="2"/>
  <c r="T329" i="2"/>
  <c r="R329" i="2"/>
  <c r="P329" i="2"/>
  <c r="BI323" i="2"/>
  <c r="BH323" i="2"/>
  <c r="BG323" i="2"/>
  <c r="BF323" i="2"/>
  <c r="T323" i="2"/>
  <c r="R323" i="2"/>
  <c r="P323" i="2"/>
  <c r="BI318" i="2"/>
  <c r="BH318" i="2"/>
  <c r="BG318" i="2"/>
  <c r="BF318" i="2"/>
  <c r="T318" i="2"/>
  <c r="R318" i="2"/>
  <c r="P318" i="2"/>
  <c r="BI312" i="2"/>
  <c r="BH312" i="2"/>
  <c r="BG312" i="2"/>
  <c r="BF312" i="2"/>
  <c r="T312" i="2"/>
  <c r="R312" i="2"/>
  <c r="P312" i="2"/>
  <c r="BI307" i="2"/>
  <c r="BH307" i="2"/>
  <c r="BG307" i="2"/>
  <c r="BF307" i="2"/>
  <c r="T307" i="2"/>
  <c r="R307" i="2"/>
  <c r="P307" i="2"/>
  <c r="BI301" i="2"/>
  <c r="BH301" i="2"/>
  <c r="BG301" i="2"/>
  <c r="BF301" i="2"/>
  <c r="T301" i="2"/>
  <c r="R301" i="2"/>
  <c r="P301" i="2"/>
  <c r="BI295" i="2"/>
  <c r="BH295" i="2"/>
  <c r="BG295" i="2"/>
  <c r="BF295" i="2"/>
  <c r="T295" i="2"/>
  <c r="R295" i="2"/>
  <c r="P295" i="2"/>
  <c r="BI289" i="2"/>
  <c r="BH289" i="2"/>
  <c r="BG289" i="2"/>
  <c r="BF289" i="2"/>
  <c r="T289" i="2"/>
  <c r="R289" i="2"/>
  <c r="P289" i="2"/>
  <c r="BI284" i="2"/>
  <c r="BH284" i="2"/>
  <c r="BG284" i="2"/>
  <c r="BF284" i="2"/>
  <c r="T284" i="2"/>
  <c r="R284" i="2"/>
  <c r="P284" i="2"/>
  <c r="BI279" i="2"/>
  <c r="BH279" i="2"/>
  <c r="BG279" i="2"/>
  <c r="BF279" i="2"/>
  <c r="T279" i="2"/>
  <c r="R279" i="2"/>
  <c r="P279" i="2"/>
  <c r="BI274" i="2"/>
  <c r="BH274" i="2"/>
  <c r="BG274" i="2"/>
  <c r="BF274" i="2"/>
  <c r="T274" i="2"/>
  <c r="R274" i="2"/>
  <c r="P274" i="2"/>
  <c r="BI268" i="2"/>
  <c r="BH268" i="2"/>
  <c r="BG268" i="2"/>
  <c r="BF268" i="2"/>
  <c r="T268" i="2"/>
  <c r="R268" i="2"/>
  <c r="P268" i="2"/>
  <c r="BI262" i="2"/>
  <c r="BH262" i="2"/>
  <c r="BG262" i="2"/>
  <c r="BF262" i="2"/>
  <c r="T262" i="2"/>
  <c r="R262" i="2"/>
  <c r="P262" i="2"/>
  <c r="BI258" i="2"/>
  <c r="BH258" i="2"/>
  <c r="BG258" i="2"/>
  <c r="BF258" i="2"/>
  <c r="T258" i="2"/>
  <c r="R258" i="2"/>
  <c r="P258" i="2"/>
  <c r="BI252" i="2"/>
  <c r="BH252" i="2"/>
  <c r="BG252" i="2"/>
  <c r="BF252" i="2"/>
  <c r="T252" i="2"/>
  <c r="R252" i="2"/>
  <c r="P252" i="2"/>
  <c r="BI248" i="2"/>
  <c r="BH248" i="2"/>
  <c r="BG248" i="2"/>
  <c r="BF248" i="2"/>
  <c r="T248" i="2"/>
  <c r="R248" i="2"/>
  <c r="P248" i="2"/>
  <c r="BI244" i="2"/>
  <c r="BH244" i="2"/>
  <c r="BG244" i="2"/>
  <c r="BF244" i="2"/>
  <c r="T244" i="2"/>
  <c r="R244" i="2"/>
  <c r="P244" i="2"/>
  <c r="BI239" i="2"/>
  <c r="BH239" i="2"/>
  <c r="BG239" i="2"/>
  <c r="BF239" i="2"/>
  <c r="T239" i="2"/>
  <c r="R239" i="2"/>
  <c r="P239" i="2"/>
  <c r="BI236" i="2"/>
  <c r="BH236" i="2"/>
  <c r="BG236" i="2"/>
  <c r="BF236" i="2"/>
  <c r="T236" i="2"/>
  <c r="R236" i="2"/>
  <c r="P236" i="2"/>
  <c r="BI232" i="2"/>
  <c r="BH232" i="2"/>
  <c r="BG232" i="2"/>
  <c r="BF232" i="2"/>
  <c r="T232" i="2"/>
  <c r="R232" i="2"/>
  <c r="P232" i="2"/>
  <c r="BI226" i="2"/>
  <c r="BH226" i="2"/>
  <c r="BG226" i="2"/>
  <c r="BF226" i="2"/>
  <c r="T226" i="2"/>
  <c r="R226" i="2"/>
  <c r="P226" i="2"/>
  <c r="BI211" i="2"/>
  <c r="BH211" i="2"/>
  <c r="BG211" i="2"/>
  <c r="BF211" i="2"/>
  <c r="T211" i="2"/>
  <c r="R211" i="2"/>
  <c r="P211" i="2"/>
  <c r="BI206" i="2"/>
  <c r="BH206" i="2"/>
  <c r="BG206" i="2"/>
  <c r="BF206" i="2"/>
  <c r="T206" i="2"/>
  <c r="R206" i="2"/>
  <c r="P206" i="2"/>
  <c r="BI202" i="2"/>
  <c r="BH202" i="2"/>
  <c r="BG202" i="2"/>
  <c r="BF202" i="2"/>
  <c r="T202" i="2"/>
  <c r="R202" i="2"/>
  <c r="P202" i="2"/>
  <c r="BI198" i="2"/>
  <c r="BH198" i="2"/>
  <c r="BG198" i="2"/>
  <c r="BF198" i="2"/>
  <c r="T198" i="2"/>
  <c r="R198" i="2"/>
  <c r="P198" i="2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86" i="2"/>
  <c r="BH186" i="2"/>
  <c r="BG186" i="2"/>
  <c r="BF186" i="2"/>
  <c r="T186" i="2"/>
  <c r="R186" i="2"/>
  <c r="P186" i="2"/>
  <c r="BI180" i="2"/>
  <c r="BH180" i="2"/>
  <c r="BG180" i="2"/>
  <c r="BF180" i="2"/>
  <c r="T180" i="2"/>
  <c r="R180" i="2"/>
  <c r="P180" i="2"/>
  <c r="BI178" i="2"/>
  <c r="BH178" i="2"/>
  <c r="BG178" i="2"/>
  <c r="BF178" i="2"/>
  <c r="T178" i="2"/>
  <c r="R178" i="2"/>
  <c r="P178" i="2"/>
  <c r="BI174" i="2"/>
  <c r="BH174" i="2"/>
  <c r="BG174" i="2"/>
  <c r="BF174" i="2"/>
  <c r="T174" i="2"/>
  <c r="R174" i="2"/>
  <c r="P174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8" i="2"/>
  <c r="BH168" i="2"/>
  <c r="BG168" i="2"/>
  <c r="BF168" i="2"/>
  <c r="T168" i="2"/>
  <c r="R168" i="2"/>
  <c r="P168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1" i="2"/>
  <c r="BH161" i="2"/>
  <c r="BG161" i="2"/>
  <c r="BF161" i="2"/>
  <c r="T161" i="2"/>
  <c r="R161" i="2"/>
  <c r="P161" i="2"/>
  <c r="BI159" i="2"/>
  <c r="BH159" i="2"/>
  <c r="BG159" i="2"/>
  <c r="BF159" i="2"/>
  <c r="T159" i="2"/>
  <c r="R159" i="2"/>
  <c r="P159" i="2"/>
  <c r="BI152" i="2"/>
  <c r="BH152" i="2"/>
  <c r="BG152" i="2"/>
  <c r="BF152" i="2"/>
  <c r="T152" i="2"/>
  <c r="R152" i="2"/>
  <c r="P152" i="2"/>
  <c r="BI148" i="2"/>
  <c r="BH148" i="2"/>
  <c r="BG148" i="2"/>
  <c r="BF148" i="2"/>
  <c r="T148" i="2"/>
  <c r="R148" i="2"/>
  <c r="P148" i="2"/>
  <c r="BI145" i="2"/>
  <c r="BH145" i="2"/>
  <c r="BG145" i="2"/>
  <c r="BF145" i="2"/>
  <c r="T145" i="2"/>
  <c r="R145" i="2"/>
  <c r="P145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F122" i="2"/>
  <c r="E120" i="2"/>
  <c r="F89" i="2"/>
  <c r="E87" i="2"/>
  <c r="J24" i="2"/>
  <c r="E24" i="2"/>
  <c r="J125" i="2"/>
  <c r="J23" i="2"/>
  <c r="J21" i="2"/>
  <c r="E21" i="2"/>
  <c r="J91" i="2"/>
  <c r="J20" i="2"/>
  <c r="J18" i="2"/>
  <c r="E18" i="2"/>
  <c r="F125" i="2"/>
  <c r="J17" i="2"/>
  <c r="J15" i="2"/>
  <c r="E15" i="2"/>
  <c r="F124" i="2"/>
  <c r="J14" i="2"/>
  <c r="J12" i="2"/>
  <c r="J89" i="2" s="1"/>
  <c r="E7" i="2"/>
  <c r="E118" i="2" s="1"/>
  <c r="L90" i="1"/>
  <c r="AM90" i="1"/>
  <c r="AM89" i="1"/>
  <c r="L89" i="1"/>
  <c r="AM87" i="1"/>
  <c r="L87" i="1"/>
  <c r="L85" i="1"/>
  <c r="L84" i="1"/>
  <c r="BK530" i="2"/>
  <c r="J516" i="2"/>
  <c r="J494" i="2"/>
  <c r="J363" i="2"/>
  <c r="BK198" i="2"/>
  <c r="BK545" i="2"/>
  <c r="J518" i="2"/>
  <c r="BK483" i="2"/>
  <c r="J390" i="2"/>
  <c r="J279" i="2"/>
  <c r="J206" i="2"/>
  <c r="J543" i="2"/>
  <c r="J508" i="2"/>
  <c r="BK437" i="2"/>
  <c r="BK336" i="2"/>
  <c r="BK211" i="2"/>
  <c r="BK139" i="2"/>
  <c r="J524" i="2"/>
  <c r="J501" i="2"/>
  <c r="J439" i="2"/>
  <c r="BK341" i="2"/>
  <c r="J198" i="2"/>
  <c r="BK141" i="2"/>
  <c r="J301" i="2"/>
  <c r="BK161" i="2"/>
  <c r="BK236" i="2"/>
  <c r="J341" i="2"/>
  <c r="BK192" i="2"/>
  <c r="BK439" i="2"/>
  <c r="J407" i="2"/>
  <c r="J248" i="2"/>
  <c r="J133" i="2"/>
  <c r="J258" i="3"/>
  <c r="J210" i="3"/>
  <c r="J148" i="3"/>
  <c r="J256" i="3"/>
  <c r="BK154" i="3"/>
  <c r="J151" i="3"/>
  <c r="J246" i="3"/>
  <c r="BK186" i="3"/>
  <c r="BK146" i="3"/>
  <c r="J196" i="3"/>
  <c r="BK265" i="3"/>
  <c r="BK181" i="3"/>
  <c r="BK266" i="3"/>
  <c r="BK196" i="3"/>
  <c r="J164" i="3"/>
  <c r="BK135" i="4"/>
  <c r="BK126" i="4"/>
  <c r="BK536" i="2"/>
  <c r="BK512" i="2"/>
  <c r="J457" i="2"/>
  <c r="J354" i="2"/>
  <c r="J174" i="2"/>
  <c r="BK543" i="2"/>
  <c r="J512" i="2"/>
  <c r="BK403" i="2"/>
  <c r="BK354" i="2"/>
  <c r="J258" i="2"/>
  <c r="J192" i="2"/>
  <c r="BK522" i="2"/>
  <c r="J469" i="2"/>
  <c r="BK399" i="2"/>
  <c r="J312" i="2"/>
  <c r="BK165" i="2"/>
  <c r="BK527" i="2"/>
  <c r="J504" i="2"/>
  <c r="BK469" i="2"/>
  <c r="J424" i="2"/>
  <c r="BK391" i="2"/>
  <c r="BK232" i="2"/>
  <c r="BK138" i="2"/>
  <c r="J211" i="2"/>
  <c r="J131" i="2"/>
  <c r="J284" i="2"/>
  <c r="BK148" i="2"/>
  <c r="BK239" i="2"/>
  <c r="J145" i="2"/>
  <c r="BK424" i="2"/>
  <c r="BK329" i="2"/>
  <c r="J202" i="2"/>
  <c r="J268" i="3"/>
  <c r="J253" i="3"/>
  <c r="J174" i="3"/>
  <c r="BK127" i="3"/>
  <c r="BK241" i="3"/>
  <c r="J143" i="3"/>
  <c r="BK164" i="3"/>
  <c r="BK250" i="3"/>
  <c r="BK148" i="3"/>
  <c r="BK214" i="3"/>
  <c r="BK128" i="3"/>
  <c r="BK260" i="3"/>
  <c r="BK168" i="3"/>
  <c r="BK251" i="3"/>
  <c r="BK174" i="3"/>
  <c r="BK151" i="3"/>
  <c r="J126" i="4"/>
  <c r="BK124" i="4"/>
  <c r="J132" i="4"/>
  <c r="J449" i="2"/>
  <c r="BK346" i="2"/>
  <c r="BK289" i="2"/>
  <c r="J170" i="2"/>
  <c r="J541" i="2"/>
  <c r="J522" i="2"/>
  <c r="BK490" i="2"/>
  <c r="BK449" i="2"/>
  <c r="J403" i="2"/>
  <c r="BK350" i="2"/>
  <c r="BK284" i="2"/>
  <c r="J159" i="2"/>
  <c r="J329" i="2"/>
  <c r="BK180" i="2"/>
  <c r="J323" i="2"/>
  <c r="J226" i="2"/>
  <c r="J346" i="2"/>
  <c r="BK171" i="2"/>
  <c r="BK440" i="2"/>
  <c r="BK421" i="2"/>
  <c r="BK274" i="2"/>
  <c r="J191" i="2"/>
  <c r="J264" i="3"/>
  <c r="BK178" i="3"/>
  <c r="J138" i="3"/>
  <c r="BK262" i="3"/>
  <c r="J178" i="3"/>
  <c r="BK138" i="3"/>
  <c r="J146" i="3"/>
  <c r="J224" i="3"/>
  <c r="J147" i="3"/>
  <c r="J201" i="3"/>
  <c r="BK125" i="3"/>
  <c r="BK219" i="3"/>
  <c r="J149" i="3"/>
  <c r="BK246" i="3"/>
  <c r="BK179" i="3"/>
  <c r="BK132" i="3"/>
  <c r="BK136" i="4"/>
  <c r="J135" i="4"/>
  <c r="BK520" i="2"/>
  <c r="BK501" i="2"/>
  <c r="BK407" i="2"/>
  <c r="BK252" i="2"/>
  <c r="BK133" i="2"/>
  <c r="BK516" i="2"/>
  <c r="J415" i="2"/>
  <c r="J376" i="2"/>
  <c r="BK226" i="2"/>
  <c r="BK134" i="2"/>
  <c r="BK524" i="2"/>
  <c r="J436" i="2"/>
  <c r="J370" i="2"/>
  <c r="BK244" i="2"/>
  <c r="J140" i="2"/>
  <c r="BK523" i="2"/>
  <c r="J502" i="2"/>
  <c r="J476" i="2"/>
  <c r="BK418" i="2"/>
  <c r="BK312" i="2"/>
  <c r="J236" i="2"/>
  <c r="J139" i="2"/>
  <c r="J186" i="2"/>
  <c r="J350" i="2"/>
  <c r="BK202" i="2"/>
  <c r="BK301" i="2"/>
  <c r="J148" i="2"/>
  <c r="J427" i="2"/>
  <c r="BK382" i="2"/>
  <c r="BK262" i="2"/>
  <c r="BK140" i="2"/>
  <c r="J260" i="3"/>
  <c r="BK205" i="3"/>
  <c r="BK143" i="3"/>
  <c r="J266" i="3"/>
  <c r="J181" i="3"/>
  <c r="J167" i="3"/>
  <c r="BK256" i="3"/>
  <c r="J214" i="3"/>
  <c r="BK264" i="3"/>
  <c r="J186" i="3"/>
  <c r="BK229" i="3"/>
  <c r="J265" i="3"/>
  <c r="J191" i="3"/>
  <c r="J126" i="3"/>
  <c r="BK132" i="4"/>
  <c r="J138" i="4"/>
  <c r="J128" i="4"/>
  <c r="BK370" i="2"/>
  <c r="J171" i="2"/>
  <c r="J530" i="2"/>
  <c r="BK514" i="2"/>
  <c r="J440" i="2"/>
  <c r="J336" i="2"/>
  <c r="J178" i="2"/>
  <c r="BK539" i="2"/>
  <c r="BK438" i="2"/>
  <c r="J391" i="2"/>
  <c r="J274" i="2"/>
  <c r="BK159" i="2"/>
  <c r="J525" i="2"/>
  <c r="BK503" i="2"/>
  <c r="BK457" i="2"/>
  <c r="BK393" i="2"/>
  <c r="J307" i="2"/>
  <c r="J180" i="2"/>
  <c r="BK363" i="2"/>
  <c r="BK268" i="2"/>
  <c r="BK366" i="2"/>
  <c r="J161" i="2"/>
  <c r="J244" i="2"/>
  <c r="J168" i="2"/>
  <c r="J438" i="2"/>
  <c r="J393" i="2"/>
  <c r="J239" i="2"/>
  <c r="J166" i="2"/>
  <c r="J251" i="3"/>
  <c r="J219" i="3"/>
  <c r="BK152" i="3"/>
  <c r="J125" i="3"/>
  <c r="BK191" i="3"/>
  <c r="J139" i="3"/>
  <c r="BK159" i="3"/>
  <c r="J229" i="3"/>
  <c r="J152" i="3"/>
  <c r="J235" i="3"/>
  <c r="BK139" i="3"/>
  <c r="BK201" i="3"/>
  <c r="J136" i="3"/>
  <c r="BK235" i="3"/>
  <c r="BK147" i="3"/>
  <c r="BK123" i="4"/>
  <c r="BK138" i="4"/>
  <c r="J527" i="2"/>
  <c r="J503" i="2"/>
  <c r="BK415" i="2"/>
  <c r="BK258" i="2"/>
  <c r="J134" i="2"/>
  <c r="BK525" i="2"/>
  <c r="BK502" i="2"/>
  <c r="J399" i="2"/>
  <c r="J262" i="2"/>
  <c r="BK191" i="2"/>
  <c r="BK541" i="2"/>
  <c r="J490" i="2"/>
  <c r="BK376" i="2"/>
  <c r="BK279" i="2"/>
  <c r="BK166" i="2"/>
  <c r="J539" i="2"/>
  <c r="BK518" i="2"/>
  <c r="J483" i="2"/>
  <c r="J437" i="2"/>
  <c r="J382" i="2"/>
  <c r="J268" i="2"/>
  <c r="BK145" i="2"/>
  <c r="J295" i="2"/>
  <c r="BK170" i="2"/>
  <c r="BK318" i="2"/>
  <c r="J165" i="2"/>
  <c r="BK390" i="2"/>
  <c r="BK186" i="2"/>
  <c r="BK476" i="2"/>
  <c r="J418" i="2"/>
  <c r="BK295" i="2"/>
  <c r="BK174" i="2"/>
  <c r="J241" i="3"/>
  <c r="J128" i="3"/>
  <c r="BK253" i="3"/>
  <c r="BK167" i="3"/>
  <c r="J168" i="3"/>
  <c r="J140" i="3"/>
  <c r="BK149" i="3"/>
  <c r="BK126" i="3"/>
  <c r="BK171" i="3"/>
  <c r="J262" i="3"/>
  <c r="J159" i="3"/>
  <c r="BK258" i="3"/>
  <c r="J171" i="3"/>
  <c r="BK136" i="3"/>
  <c r="J124" i="4"/>
  <c r="J136" i="4"/>
  <c r="BK128" i="4"/>
  <c r="J523" i="2"/>
  <c r="BK504" i="2"/>
  <c r="BK427" i="2"/>
  <c r="BK307" i="2"/>
  <c r="BK168" i="2"/>
  <c r="J536" i="2"/>
  <c r="BK508" i="2"/>
  <c r="BK432" i="2"/>
  <c r="J366" i="2"/>
  <c r="BK248" i="2"/>
  <c r="J141" i="2"/>
  <c r="J514" i="2"/>
  <c r="J421" i="2"/>
  <c r="BK323" i="2"/>
  <c r="BK178" i="2"/>
  <c r="J545" i="2"/>
  <c r="J520" i="2"/>
  <c r="BK494" i="2"/>
  <c r="BK436" i="2"/>
  <c r="J318" i="2"/>
  <c r="J252" i="2"/>
  <c r="BK152" i="2"/>
  <c r="BK360" i="2"/>
  <c r="J152" i="2"/>
  <c r="J289" i="2"/>
  <c r="BK131" i="2"/>
  <c r="J232" i="2"/>
  <c r="J138" i="2"/>
  <c r="J432" i="2"/>
  <c r="J360" i="2"/>
  <c r="BK206" i="2"/>
  <c r="AS94" i="1"/>
  <c r="J205" i="3"/>
  <c r="J127" i="3"/>
  <c r="BK268" i="3"/>
  <c r="BK210" i="3"/>
  <c r="BK140" i="3"/>
  <c r="J179" i="3"/>
  <c r="J250" i="3"/>
  <c r="J132" i="3"/>
  <c r="BK224" i="3"/>
  <c r="J154" i="3"/>
  <c r="J130" i="4"/>
  <c r="J123" i="4"/>
  <c r="BK130" i="4"/>
  <c r="R130" i="2" l="1"/>
  <c r="BK231" i="2"/>
  <c r="J231" i="2"/>
  <c r="J100" i="2"/>
  <c r="R231" i="2"/>
  <c r="R257" i="2"/>
  <c r="T398" i="2"/>
  <c r="R529" i="2"/>
  <c r="R528" i="2" s="1"/>
  <c r="BK124" i="3"/>
  <c r="R180" i="3"/>
  <c r="R255" i="3"/>
  <c r="T130" i="2"/>
  <c r="R267" i="2"/>
  <c r="P375" i="2"/>
  <c r="T375" i="2"/>
  <c r="BK529" i="2"/>
  <c r="BK528" i="2"/>
  <c r="J528" i="2"/>
  <c r="J107" i="2"/>
  <c r="P180" i="3"/>
  <c r="T255" i="3"/>
  <c r="R134" i="4"/>
  <c r="T185" i="2"/>
  <c r="T231" i="2"/>
  <c r="T257" i="2"/>
  <c r="P398" i="2"/>
  <c r="R513" i="2"/>
  <c r="T180" i="3"/>
  <c r="P255" i="3"/>
  <c r="P122" i="4"/>
  <c r="BK130" i="2"/>
  <c r="P185" i="2"/>
  <c r="P267" i="2"/>
  <c r="BK375" i="2"/>
  <c r="J375" i="2"/>
  <c r="J103" i="2" s="1"/>
  <c r="R375" i="2"/>
  <c r="T513" i="2"/>
  <c r="R124" i="3"/>
  <c r="T223" i="3"/>
  <c r="BK122" i="4"/>
  <c r="J122" i="4"/>
  <c r="J98" i="4"/>
  <c r="P134" i="4"/>
  <c r="T134" i="4"/>
  <c r="P130" i="2"/>
  <c r="BK267" i="2"/>
  <c r="J267" i="2" s="1"/>
  <c r="J102" i="2" s="1"/>
  <c r="R398" i="2"/>
  <c r="P513" i="2"/>
  <c r="T529" i="2"/>
  <c r="T528" i="2" s="1"/>
  <c r="P124" i="3"/>
  <c r="BK223" i="3"/>
  <c r="J223" i="3" s="1"/>
  <c r="J100" i="3" s="1"/>
  <c r="BK255" i="3"/>
  <c r="J255" i="3"/>
  <c r="J101" i="3" s="1"/>
  <c r="BK134" i="4"/>
  <c r="J134" i="4"/>
  <c r="J99" i="4"/>
  <c r="BK185" i="2"/>
  <c r="J185" i="2" s="1"/>
  <c r="J99" i="2" s="1"/>
  <c r="T267" i="2"/>
  <c r="BK180" i="3"/>
  <c r="J180" i="3" s="1"/>
  <c r="J99" i="3" s="1"/>
  <c r="R223" i="3"/>
  <c r="T122" i="4"/>
  <c r="T121" i="4" s="1"/>
  <c r="T120" i="4" s="1"/>
  <c r="R185" i="2"/>
  <c r="P231" i="2"/>
  <c r="BK257" i="2"/>
  <c r="J257" i="2"/>
  <c r="J101" i="2"/>
  <c r="P257" i="2"/>
  <c r="BK398" i="2"/>
  <c r="J398" i="2"/>
  <c r="J104" i="2"/>
  <c r="BK513" i="2"/>
  <c r="J513" i="2"/>
  <c r="J105" i="2"/>
  <c r="P529" i="2"/>
  <c r="P528" i="2" s="1"/>
  <c r="T124" i="3"/>
  <c r="T123" i="3"/>
  <c r="T122" i="3"/>
  <c r="P223" i="3"/>
  <c r="R122" i="4"/>
  <c r="R121" i="4"/>
  <c r="R120" i="4"/>
  <c r="BK137" i="4"/>
  <c r="J137" i="4"/>
  <c r="J100" i="4"/>
  <c r="BK526" i="2"/>
  <c r="J526" i="2" s="1"/>
  <c r="J106" i="2" s="1"/>
  <c r="BK267" i="3"/>
  <c r="J267" i="3"/>
  <c r="J102" i="3" s="1"/>
  <c r="J124" i="3"/>
  <c r="J98" i="3"/>
  <c r="J92" i="4"/>
  <c r="E85" i="4"/>
  <c r="F91" i="4"/>
  <c r="BE132" i="4"/>
  <c r="BE136" i="4"/>
  <c r="J91" i="4"/>
  <c r="F117" i="4"/>
  <c r="BE138" i="4"/>
  <c r="J114" i="4"/>
  <c r="BE130" i="4"/>
  <c r="BE123" i="4"/>
  <c r="BE124" i="4"/>
  <c r="BE128" i="4"/>
  <c r="BE126" i="4"/>
  <c r="BE135" i="4"/>
  <c r="BE140" i="3"/>
  <c r="BE143" i="3"/>
  <c r="BE147" i="3"/>
  <c r="J89" i="3"/>
  <c r="F119" i="3"/>
  <c r="BE132" i="3"/>
  <c r="BE136" i="3"/>
  <c r="BE138" i="3"/>
  <c r="BE139" i="3"/>
  <c r="BE152" i="3"/>
  <c r="BE154" i="3"/>
  <c r="BE167" i="3"/>
  <c r="BE219" i="3"/>
  <c r="BE229" i="3"/>
  <c r="BE264" i="3"/>
  <c r="BE125" i="3"/>
  <c r="BE126" i="3"/>
  <c r="BE214" i="3"/>
  <c r="BE224" i="3"/>
  <c r="BE241" i="3"/>
  <c r="BE246" i="3"/>
  <c r="J130" i="2"/>
  <c r="J98" i="2" s="1"/>
  <c r="E112" i="3"/>
  <c r="BE146" i="3"/>
  <c r="BE148" i="3"/>
  <c r="BE149" i="3"/>
  <c r="BE151" i="3"/>
  <c r="BE164" i="3"/>
  <c r="BE174" i="3"/>
  <c r="BE178" i="3"/>
  <c r="BE210" i="3"/>
  <c r="J91" i="3"/>
  <c r="F118" i="3"/>
  <c r="BE128" i="3"/>
  <c r="BE159" i="3"/>
  <c r="BE168" i="3"/>
  <c r="BE171" i="3"/>
  <c r="BE181" i="3"/>
  <c r="BE191" i="3"/>
  <c r="BE196" i="3"/>
  <c r="BE205" i="3"/>
  <c r="BE253" i="3"/>
  <c r="BE258" i="3"/>
  <c r="BE127" i="3"/>
  <c r="J529" i="2"/>
  <c r="J108" i="2" s="1"/>
  <c r="J92" i="3"/>
  <c r="BE179" i="3"/>
  <c r="BE186" i="3"/>
  <c r="BE201" i="3"/>
  <c r="BE235" i="3"/>
  <c r="BE260" i="3"/>
  <c r="BE265" i="3"/>
  <c r="BE268" i="3"/>
  <c r="BE250" i="3"/>
  <c r="BE251" i="3"/>
  <c r="BE256" i="3"/>
  <c r="BE262" i="3"/>
  <c r="BE266" i="3"/>
  <c r="E85" i="2"/>
  <c r="F91" i="2"/>
  <c r="J124" i="2"/>
  <c r="BE145" i="2"/>
  <c r="BE152" i="2"/>
  <c r="BE168" i="2"/>
  <c r="BE284" i="2"/>
  <c r="BE301" i="2"/>
  <c r="BE415" i="2"/>
  <c r="BE437" i="2"/>
  <c r="BE159" i="2"/>
  <c r="BE211" i="2"/>
  <c r="BE262" i="2"/>
  <c r="BE318" i="2"/>
  <c r="BE360" i="2"/>
  <c r="BE134" i="2"/>
  <c r="BE141" i="2"/>
  <c r="BE171" i="2"/>
  <c r="BE191" i="2"/>
  <c r="BE239" i="2"/>
  <c r="J122" i="2"/>
  <c r="BE178" i="2"/>
  <c r="BE192" i="2"/>
  <c r="BE198" i="2"/>
  <c r="BE244" i="2"/>
  <c r="BE248" i="2"/>
  <c r="BE252" i="2"/>
  <c r="BE258" i="2"/>
  <c r="BE274" i="2"/>
  <c r="BE312" i="2"/>
  <c r="BE341" i="2"/>
  <c r="BE346" i="2"/>
  <c r="BE366" i="2"/>
  <c r="BE133" i="2"/>
  <c r="BE170" i="2"/>
  <c r="BE174" i="2"/>
  <c r="BE186" i="2"/>
  <c r="BE202" i="2"/>
  <c r="BE363" i="2"/>
  <c r="BE370" i="2"/>
  <c r="BE376" i="2"/>
  <c r="BE399" i="2"/>
  <c r="BE421" i="2"/>
  <c r="BE427" i="2"/>
  <c r="BE438" i="2"/>
  <c r="BE440" i="2"/>
  <c r="BE504" i="2"/>
  <c r="BE512" i="2"/>
  <c r="BE516" i="2"/>
  <c r="BE536" i="2"/>
  <c r="BE541" i="2"/>
  <c r="BE543" i="2"/>
  <c r="J92" i="2"/>
  <c r="BE138" i="2"/>
  <c r="BE148" i="2"/>
  <c r="BE161" i="2"/>
  <c r="BE180" i="2"/>
  <c r="BE206" i="2"/>
  <c r="BE226" i="2"/>
  <c r="BE232" i="2"/>
  <c r="BE236" i="2"/>
  <c r="BE307" i="2"/>
  <c r="BE350" i="2"/>
  <c r="BE354" i="2"/>
  <c r="BE418" i="2"/>
  <c r="BE432" i="2"/>
  <c r="BE457" i="2"/>
  <c r="BE476" i="2"/>
  <c r="BE501" i="2"/>
  <c r="BE502" i="2"/>
  <c r="BE503" i="2"/>
  <c r="BE508" i="2"/>
  <c r="BE514" i="2"/>
  <c r="BE518" i="2"/>
  <c r="BE522" i="2"/>
  <c r="BE525" i="2"/>
  <c r="BE527" i="2"/>
  <c r="BE530" i="2"/>
  <c r="F92" i="2"/>
  <c r="BE131" i="2"/>
  <c r="BE139" i="2"/>
  <c r="BE165" i="2"/>
  <c r="BE166" i="2"/>
  <c r="BE268" i="2"/>
  <c r="BE289" i="2"/>
  <c r="BE393" i="2"/>
  <c r="BE407" i="2"/>
  <c r="BE439" i="2"/>
  <c r="BE490" i="2"/>
  <c r="BE494" i="2"/>
  <c r="BE520" i="2"/>
  <c r="BE523" i="2"/>
  <c r="BE539" i="2"/>
  <c r="BE140" i="2"/>
  <c r="BE279" i="2"/>
  <c r="BE295" i="2"/>
  <c r="BE323" i="2"/>
  <c r="BE329" i="2"/>
  <c r="BE336" i="2"/>
  <c r="BE382" i="2"/>
  <c r="BE390" i="2"/>
  <c r="BE391" i="2"/>
  <c r="BE403" i="2"/>
  <c r="BE424" i="2"/>
  <c r="BE436" i="2"/>
  <c r="BE449" i="2"/>
  <c r="BE469" i="2"/>
  <c r="BE483" i="2"/>
  <c r="BE524" i="2"/>
  <c r="BE545" i="2"/>
  <c r="F34" i="3"/>
  <c r="BA96" i="1" s="1"/>
  <c r="J34" i="3"/>
  <c r="AW96" i="1"/>
  <c r="F36" i="3"/>
  <c r="BC96" i="1" s="1"/>
  <c r="F36" i="4"/>
  <c r="BC97" i="1"/>
  <c r="F37" i="4"/>
  <c r="BD97" i="1" s="1"/>
  <c r="F36" i="2"/>
  <c r="BC95" i="1"/>
  <c r="F35" i="2"/>
  <c r="BB95" i="1" s="1"/>
  <c r="F37" i="2"/>
  <c r="BD95" i="1"/>
  <c r="F34" i="2"/>
  <c r="BA95" i="1" s="1"/>
  <c r="J34" i="2"/>
  <c r="AW95" i="1"/>
  <c r="F37" i="3"/>
  <c r="BD96" i="1" s="1"/>
  <c r="F35" i="3"/>
  <c r="BB96" i="1"/>
  <c r="F34" i="4"/>
  <c r="BA97" i="1" s="1"/>
  <c r="J34" i="4"/>
  <c r="AW97" i="1"/>
  <c r="F35" i="4"/>
  <c r="BB97" i="1" s="1"/>
  <c r="P129" i="2" l="1"/>
  <c r="P128" i="2" s="1"/>
  <c r="AU95" i="1" s="1"/>
  <c r="P121" i="4"/>
  <c r="P120" i="4" s="1"/>
  <c r="AU97" i="1" s="1"/>
  <c r="BK123" i="3"/>
  <c r="J123" i="3"/>
  <c r="J97" i="3" s="1"/>
  <c r="P123" i="3"/>
  <c r="P122" i="3"/>
  <c r="AU96" i="1"/>
  <c r="BK129" i="2"/>
  <c r="J129" i="2" s="1"/>
  <c r="J97" i="2" s="1"/>
  <c r="R129" i="2"/>
  <c r="R128" i="2" s="1"/>
  <c r="R123" i="3"/>
  <c r="R122" i="3"/>
  <c r="T129" i="2"/>
  <c r="T128" i="2" s="1"/>
  <c r="BK121" i="4"/>
  <c r="J121" i="4"/>
  <c r="J97" i="4"/>
  <c r="J33" i="2"/>
  <c r="AV95" i="1" s="1"/>
  <c r="AT95" i="1" s="1"/>
  <c r="F33" i="2"/>
  <c r="AZ95" i="1" s="1"/>
  <c r="F33" i="3"/>
  <c r="AZ96" i="1"/>
  <c r="J33" i="3"/>
  <c r="AV96" i="1" s="1"/>
  <c r="AT96" i="1" s="1"/>
  <c r="J33" i="4"/>
  <c r="AV97" i="1"/>
  <c r="AT97" i="1" s="1"/>
  <c r="BC94" i="1"/>
  <c r="W32" i="1"/>
  <c r="F33" i="4"/>
  <c r="AZ97" i="1" s="1"/>
  <c r="BB94" i="1"/>
  <c r="W31" i="1"/>
  <c r="BD94" i="1"/>
  <c r="W33" i="1" s="1"/>
  <c r="BA94" i="1"/>
  <c r="W30" i="1"/>
  <c r="BK120" i="4" l="1"/>
  <c r="J120" i="4" s="1"/>
  <c r="J30" i="4" s="1"/>
  <c r="AG97" i="1" s="1"/>
  <c r="BK122" i="3"/>
  <c r="J122" i="3"/>
  <c r="J96" i="3" s="1"/>
  <c r="BK128" i="2"/>
  <c r="J128" i="2"/>
  <c r="J96" i="2"/>
  <c r="AU94" i="1"/>
  <c r="AX94" i="1"/>
  <c r="AW94" i="1"/>
  <c r="AK30" i="1" s="1"/>
  <c r="AY94" i="1"/>
  <c r="AZ94" i="1"/>
  <c r="W29" i="1" s="1"/>
  <c r="J39" i="4" l="1"/>
  <c r="J96" i="4"/>
  <c r="AN97" i="1"/>
  <c r="J30" i="2"/>
  <c r="AG95" i="1" s="1"/>
  <c r="AN95" i="1" s="1"/>
  <c r="J30" i="3"/>
  <c r="AG96" i="1"/>
  <c r="AN96" i="1" s="1"/>
  <c r="AV94" i="1"/>
  <c r="AK29" i="1" s="1"/>
  <c r="J39" i="2" l="1"/>
  <c r="J39" i="3"/>
  <c r="AG94" i="1"/>
  <c r="AK26" i="1"/>
  <c r="AT94" i="1"/>
  <c r="AN94" i="1" l="1"/>
  <c r="AK35" i="1"/>
</calcChain>
</file>

<file path=xl/sharedStrings.xml><?xml version="1.0" encoding="utf-8"?>
<sst xmlns="http://schemas.openxmlformats.org/spreadsheetml/2006/main" count="6770" uniqueCount="852">
  <si>
    <t>Export Komplet</t>
  </si>
  <si>
    <t/>
  </si>
  <si>
    <t>2.0</t>
  </si>
  <si>
    <t>ZAMOK</t>
  </si>
  <si>
    <t>False</t>
  </si>
  <si>
    <t>{977bffa8-4a5b-4f87-97ac-cdfb82cd3b05}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</si>
  <si>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</si>
  <si>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</si>
  <si>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</si>
  <si>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</si>
  <si>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</si>
  <si>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</si>
  <si>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</si>
  <si>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</si>
  <si>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2022-01-VH-SFDI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</si>
  <si>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</si>
  <si>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</si>
  <si>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Autobusová zastávka Bohuslavice</t>
  </si>
  <si>
    <t>KSO:</t>
  </si>
  <si>
    <t>CC-CZ:</t>
  </si>
  <si>
    <t>Místo:</t>
  </si>
  <si>
    <t xml:space="preserve"> Bohuslavice, Kyjov</t>
  </si>
  <si>
    <t>Datum:</t>
  </si>
  <si>
    <t>26. 2. 2023</t>
  </si>
  <si>
    <t>Zadavatel:</t>
  </si>
  <si>
    <t>IČ:</t>
  </si>
  <si>
    <t>00285030</t>
  </si>
  <si>
    <t xml:space="preserve"> Město Kyjov, Masarykovo náměstí 30, 697 01 Kyjov</t>
  </si>
  <si>
    <t>DIČ:</t>
  </si>
  <si>
    <t>CZ00285030</t>
  </si>
  <si>
    <t>Uchazeč:</t>
  </si>
  <si>
    <t>Vyplň údaj</t>
  </si>
  <si>
    <t>Projektant:</t>
  </si>
  <si>
    <t>03271064</t>
  </si>
  <si>
    <t xml:space="preserve"> Ing. Vojtěch Holub</t>
  </si>
  <si>
    <t>CZ8108180828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</si>
  <si>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</si>
  <si>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</si>
  <si>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</si>
  <si>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</si>
  <si>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</si>
  <si>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</si>
  <si>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</si>
  <si>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</si>
  <si>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</si>
  <si>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</si>
  <si>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</si>
  <si>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</si>
  <si>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</si>
  <si>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</si>
  <si>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</si>
  <si>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</si>
  <si>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</si>
  <si>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</si>
  <si>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</si>
  <si>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</si>
  <si>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</si>
  <si>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</si>
  <si>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</si>
  <si>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</si>
  <si>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</si>
  <si>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</si>
  <si>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</si>
  <si>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</si>
  <si>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</si>
  <si>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</si>
  <si>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</si>
  <si>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</si>
  <si>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</si>
  <si>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</si>
  <si>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</si>
  <si>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</si>
  <si>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</si>
  <si>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</si>
  <si>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</si>
  <si>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</si>
  <si>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</si>
  <si>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</si>
  <si>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</si>
  <si>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</si>
  <si>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</si>
  <si>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</si>
  <si>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</si>
  <si>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</si>
  <si>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101.1</t>
  </si>
  <si>
    <t>Autobusová zastávka - uznatelné náklady</t>
  </si>
  <si>
    <t>STA</t>
  </si>
  <si>
    <t>1</t>
  </si>
  <si>
    <t>{f6c3ef4f-98a7-41b3-9356-1589e664e3e7}</t>
  </si>
  <si>
    <t>2</t>
  </si>
  <si>
    <t>SO 101.2</t>
  </si>
  <si>
    <t>Autobusová zastávka - neznatelné náklady</t>
  </si>
  <si>
    <t>{3f18a8f1-0bbd-43cf-9b01-976a9f5aa500}</t>
  </si>
  <si>
    <t>VRN</t>
  </si>
  <si>
    <t>Autobusová zastávka</t>
  </si>
  <si>
    <t>{b98b22c4-d899-4e99-8501-c681b709adce}</t>
  </si>
  <si>
    <t>KRYCÍ LIST SOUPISU PRACÍ</t>
  </si>
  <si>
    <t>Objekt:</t>
  </si>
  <si>
    <t>SO 101.1 - Autobusová zastávka - uznatelné náklady</t>
  </si>
  <si>
    <t xml:space="preserve"> 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</si>
  <si>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</si>
  <si>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</si>
  <si>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</si>
  <si>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</si>
  <si>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</si>
  <si>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</si>
  <si>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</si>
  <si>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</si>
  <si>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</si>
  <si>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</si>
  <si>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</si>
  <si>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</si>
  <si>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</si>
  <si>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</si>
  <si>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</si>
  <si>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</si>
  <si>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</si>
  <si>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</si>
  <si>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</si>
  <si>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</si>
  <si>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</si>
  <si>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</si>
  <si>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</si>
  <si>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</si>
  <si>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</si>
  <si>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</si>
  <si>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</si>
  <si>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</si>
  <si>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</si>
  <si>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</si>
  <si>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</si>
  <si>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</si>
  <si>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</si>
  <si>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</si>
  <si>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</si>
  <si>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113107163</t>
  </si>
  <si>
    <t>Odstranění podkladu z kameniva drceného tl přes 200 do 300 mm strojně pl přes 50 do 200 m2</t>
  </si>
  <si>
    <t>m2</t>
  </si>
  <si>
    <t>CS ÚRS 2023 01</t>
  </si>
  <si>
    <t>4</t>
  </si>
  <si>
    <t>-550578238</t>
  </si>
  <si>
    <t>VV</t>
  </si>
  <si>
    <t>149,76-65</t>
  </si>
  <si>
    <t>113107184</t>
  </si>
  <si>
    <t>Odstranění podkladu živičného tl přes 150 do 200 mm strojně pl přes 50 do 200 m2</t>
  </si>
  <si>
    <t>-982062589</t>
  </si>
  <si>
    <t>3</t>
  </si>
  <si>
    <t>113107322</t>
  </si>
  <si>
    <t>Odstranění podkladu z kameniva drceného tl přes 100 do 200 mm strojně pl do 50 m2</t>
  </si>
  <si>
    <t>-1721755511</t>
  </si>
  <si>
    <t>"štěrkový sjezd"9,55</t>
  </si>
  <si>
    <t>"silniční panely"7</t>
  </si>
  <si>
    <t>Součet</t>
  </si>
  <si>
    <t>113151111</t>
  </si>
  <si>
    <t>Rozebrání zpevněných ploch ze silničních dílců</t>
  </si>
  <si>
    <t>-467370375</t>
  </si>
  <si>
    <t>5</t>
  </si>
  <si>
    <t>113201112</t>
  </si>
  <si>
    <t>Vytrhání obrub silničních ležatých</t>
  </si>
  <si>
    <t>m</t>
  </si>
  <si>
    <t>-683778763</t>
  </si>
  <si>
    <t>6</t>
  </si>
  <si>
    <t>113202111</t>
  </si>
  <si>
    <t>Vytrhání obrub krajníků obrubníků stojatých</t>
  </si>
  <si>
    <t>-1354428790</t>
  </si>
  <si>
    <t>7</t>
  </si>
  <si>
    <t>122251104</t>
  </si>
  <si>
    <t>Odkopávky a prokopávky nezapažené v hornině třídy těžitelnosti I skupiny 3 objem do 500 m3 strojně</t>
  </si>
  <si>
    <t>m3</t>
  </si>
  <si>
    <t>-1965615335</t>
  </si>
  <si>
    <t>"dle příčných řezů"274,26</t>
  </si>
  <si>
    <t>"chodník vlevo ve směru staničení v km 0,037 48 - 0,049 49"20*2*0,5</t>
  </si>
  <si>
    <t>8</t>
  </si>
  <si>
    <t>132251101</t>
  </si>
  <si>
    <t>Hloubení rýh nezapažených š do 800 mm v hornině třídy těžitelnosti I skupiny 3 objem do 20 m3 strojně</t>
  </si>
  <si>
    <t>748768033</t>
  </si>
  <si>
    <t>"přípojka"</t>
  </si>
  <si>
    <t>6*0,6*0,75</t>
  </si>
  <si>
    <t>9</t>
  </si>
  <si>
    <t>162351103</t>
  </si>
  <si>
    <t>Vodorovné přemístění přes 50 do 500 m výkopku/sypaniny z horniny třídy těžitelnosti I skupiny 1 až 3</t>
  </si>
  <si>
    <t>1353300715</t>
  </si>
  <si>
    <t>"odvoz mezideponie a zpět"</t>
  </si>
  <si>
    <t>"zemina zásyp rýhy"1,8 *2</t>
  </si>
  <si>
    <t>10</t>
  </si>
  <si>
    <t>162751117</t>
  </si>
  <si>
    <t>Vodorovné přemístění přes 9 000 do 10000 m výkopku/sypaniny z horniny třídy těžitelnosti I skupiny 1 až 3</t>
  </si>
  <si>
    <t>-62818715</t>
  </si>
  <si>
    <t>"odvoz zeminy na recyklační skládku Hodonín"</t>
  </si>
  <si>
    <t>"odkopávky"294,26</t>
  </si>
  <si>
    <t>"hloubení rýhy"2,7</t>
  </si>
  <si>
    <t>"zemina zásyp rýhy"-1,8</t>
  </si>
  <si>
    <t>"zemina pro SO101.2"-12,85</t>
  </si>
  <si>
    <t>11</t>
  </si>
  <si>
    <t>162751119</t>
  </si>
  <si>
    <t>Příplatek k vodorovnému přemístění výkopku/sypaniny z horniny třídy těžitelnosti I skupiny 1 až 3 ZKD 1000 m přes 10000 m</t>
  </si>
  <si>
    <t>-29289154</t>
  </si>
  <si>
    <t>282,31</t>
  </si>
  <si>
    <t>12</t>
  </si>
  <si>
    <t>167151101</t>
  </si>
  <si>
    <t>Nakládání výkopku z hornin třídy těžitelnosti I skupiny 1 až 3 do 100 m3</t>
  </si>
  <si>
    <t>-1060215888</t>
  </si>
  <si>
    <t>"odvoz z mezideponie"</t>
  </si>
  <si>
    <t>"zemina zásyp rýhy"1,8</t>
  </si>
  <si>
    <t>13</t>
  </si>
  <si>
    <t>171152121</t>
  </si>
  <si>
    <t>Uložení sypaniny z hornin nesoudržných kamenitých do násypů zhutněných silnic a dálnic</t>
  </si>
  <si>
    <t>-1875645913</t>
  </si>
  <si>
    <t>14</t>
  </si>
  <si>
    <t>M</t>
  </si>
  <si>
    <t>58344197</t>
  </si>
  <si>
    <t>štěrkodrť frakce 0/63</t>
  </si>
  <si>
    <t>t</t>
  </si>
  <si>
    <t>18</t>
  </si>
  <si>
    <t>70,72*2</t>
  </si>
  <si>
    <t>171201231</t>
  </si>
  <si>
    <t>Poplatek za uložení zeminy a kamení na recyklační skládce (skládkovné) kód odpadu 17 05 04</t>
  </si>
  <si>
    <t>-1172248498</t>
  </si>
  <si>
    <t>282,31*1,8</t>
  </si>
  <si>
    <t>16</t>
  </si>
  <si>
    <t>171251201</t>
  </si>
  <si>
    <t>Uložení sypaniny na skládky nebo meziskládky</t>
  </si>
  <si>
    <t>17</t>
  </si>
  <si>
    <t>174151101</t>
  </si>
  <si>
    <t>Zásyp jam, šachet rýh nebo kolem objektů sypaninou se zhutněním</t>
  </si>
  <si>
    <t>175151101</t>
  </si>
  <si>
    <t>Obsypání potrubí strojně sypaninou bez prohození, uloženou do 3 m</t>
  </si>
  <si>
    <t>-2039158863</t>
  </si>
  <si>
    <t>"přípojky vyústních objektů"</t>
  </si>
  <si>
    <t>(2,9+14)*0,6*0,4</t>
  </si>
  <si>
    <t>19</t>
  </si>
  <si>
    <t>58337308</t>
  </si>
  <si>
    <t>štěrkopísek frakce 0/2</t>
  </si>
  <si>
    <t>1934863937</t>
  </si>
  <si>
    <t>4,056*2</t>
  </si>
  <si>
    <t>20</t>
  </si>
  <si>
    <t>181951112</t>
  </si>
  <si>
    <t>Úprava pláně v hornině třídy těžitelnosti I skupiny 1 až 3 se zhutněním strojně</t>
  </si>
  <si>
    <t>107757336</t>
  </si>
  <si>
    <t>Vzorové příčné řezy</t>
  </si>
  <si>
    <t>"asfaltová komunikace" 614,42/2-65</t>
  </si>
  <si>
    <t>"chodník" 137,16</t>
  </si>
  <si>
    <t>Zakládání</t>
  </si>
  <si>
    <t>211971121</t>
  </si>
  <si>
    <t>Zřízení opláštění žeber nebo trativodů geotextilií v rýze nebo zářezu sklonu přes 1:2 š do 2,5 m</t>
  </si>
  <si>
    <t>26</t>
  </si>
  <si>
    <t>D.1.1.2b Vzorové příčné řezy</t>
  </si>
  <si>
    <t>"drenáž u prefabrikováné opěrné zdi"(13,7+1)*1,7</t>
  </si>
  <si>
    <t>"drenáž u monolitické opěrné zdi" 1,1*(17,3+1)</t>
  </si>
  <si>
    <t>22</t>
  </si>
  <si>
    <t>69311068</t>
  </si>
  <si>
    <t>geotextilie netkaná separační, ochranná, filtrační, drenážní PP 300g/m2</t>
  </si>
  <si>
    <t>-25650848</t>
  </si>
  <si>
    <t>23</t>
  </si>
  <si>
    <t>212532111</t>
  </si>
  <si>
    <t>Lože pro trativody z kameniva hrubého drceného</t>
  </si>
  <si>
    <t>30</t>
  </si>
  <si>
    <t>položka slouží pro lože tak pro obsyp drenáže, HDK 8/16mm</t>
  </si>
  <si>
    <t>"drenáž u prefabrikováné opěrné zdi" 0,116*13,7</t>
  </si>
  <si>
    <t>"drenáž u monolitické opěrné zdi" 0,06*17,3</t>
  </si>
  <si>
    <t>24</t>
  </si>
  <si>
    <t>212752401</t>
  </si>
  <si>
    <t>Trativod z drenážních trubek korugovaných PE-HD SN 8 perforace 360° včetně lože otevřený výkop DN 100 pro liniové stavby</t>
  </si>
  <si>
    <t>1576723876</t>
  </si>
  <si>
    <t>C.3 Koordinační situační výkres, D.1.1.2b Vzorové příčné řezy</t>
  </si>
  <si>
    <t>"východ PE-HD DN 100" 17,3</t>
  </si>
  <si>
    <t>25</t>
  </si>
  <si>
    <t>212755211</t>
  </si>
  <si>
    <t>Trativody z drenážních trubek plastových flexibilních D 50 mm bez lože</t>
  </si>
  <si>
    <t>32</t>
  </si>
  <si>
    <t>"západ PVC DN 50" 13,7</t>
  </si>
  <si>
    <t>279322512</t>
  </si>
  <si>
    <t>Základová zeď ze ŽB se zvýšenými nároky na prostředí tř. C 30/37 bez výztuže</t>
  </si>
  <si>
    <t>36</t>
  </si>
  <si>
    <t>D.1.1.2a Situace PK</t>
  </si>
  <si>
    <t>beton bez výztuže C30/37 XF4</t>
  </si>
  <si>
    <t>"opěrná monolitická zeď na východní straně" 27,2*0,25+4,925*1,75</t>
  </si>
  <si>
    <t>27</t>
  </si>
  <si>
    <t>279361821</t>
  </si>
  <si>
    <t>Výztuž základových zdí nosných betonářskou ocelí 10 505</t>
  </si>
  <si>
    <t>703044837</t>
  </si>
  <si>
    <t>Ocel B500B</t>
  </si>
  <si>
    <t>Výztuž vodorovná podélná</t>
  </si>
  <si>
    <t>"průměr 8 mm, délka 6 m, přímý kus, střední dilatační přímý úsek" 3,14*0,004*0,004*6*7,85*48</t>
  </si>
  <si>
    <t>"průměr 8 mm, délka 6 m, tvar L, krajní dilatační přímý úsek" 3,14*0,004*0,004*6*7,85*48*2</t>
  </si>
  <si>
    <t>"průměr 8 mm, délka 1,5 m, přímý kus, 2 čela" 3,14*0,004*0,004*1,5*7,85*48*2</t>
  </si>
  <si>
    <t>Výztuž vodorovná příčná (vodorovná deska opěrné zdi)- odstupy 0,2 m</t>
  </si>
  <si>
    <t>"průměr 12 mm, délka 3 m, tvar U" 3,14*0,006*0,006*3*7,85*(17+1,6+1,6)/0,2</t>
  </si>
  <si>
    <t>"průměr 8 mm, délka 1 m, tvar U" 3,14*0,004*0,004*1*7,85*(17+1,6+1,6)/0,2</t>
  </si>
  <si>
    <t>Výztuž svislá příčná (svislá část opěrné zdi)- odstupy 0,2 m</t>
  </si>
  <si>
    <t>"průměr 12 mm, délka 3 m, tvar U" 3,14*0,006*0,006*3,8*7,85*(17+1,6+1,6)/0,2</t>
  </si>
  <si>
    <t>Výztuž svislá příčná (svislá část opěrné zdi)- odstupy 0,2 m (výplň v prostoru mezi předchozí svislou příčnou výztuží</t>
  </si>
  <si>
    <t>"průměr 12 mm, délka 3 m, tvar L se smyčkou" 3,14*0,006*0,006*3,6*7,85*(17+1,6+1,6)/0,2</t>
  </si>
  <si>
    <t>28</t>
  </si>
  <si>
    <t>291111111</t>
  </si>
  <si>
    <t>Podklad pro zpevněné plochy z kameniva drceného 0 až 63 mm</t>
  </si>
  <si>
    <t>38</t>
  </si>
  <si>
    <t>podkladní vrstva pod betonovou zeď</t>
  </si>
  <si>
    <t>"zeď západní štěrkodrť frakce 0-32mm, tl. 100mm" (13,5+0,1*2)*0,8*0,1</t>
  </si>
  <si>
    <t>"zeď východní, štěrkodrť frakce 0-63mm, tl. 250mm" 2,7*0,5*(17+0,55*2)</t>
  </si>
  <si>
    <t>Svislé a kompletní konstrukce</t>
  </si>
  <si>
    <t>29</t>
  </si>
  <si>
    <t>327351211</t>
  </si>
  <si>
    <t>Bednění opěrných zdí a valů svislých i skloněných zřízení</t>
  </si>
  <si>
    <t>42</t>
  </si>
  <si>
    <t>bednění opěrné zdi monolitické</t>
  </si>
  <si>
    <t>37,2*0,25+39,9*1,75</t>
  </si>
  <si>
    <t>327351221</t>
  </si>
  <si>
    <t>Bednění opěrných zdí a valů svislých i skloněných odstranění</t>
  </si>
  <si>
    <t>44</t>
  </si>
  <si>
    <t>79,125</t>
  </si>
  <si>
    <t>31</t>
  </si>
  <si>
    <t>334121110</t>
  </si>
  <si>
    <t>Osazení prefabrikovaných opěr nebo pilířů z ŽB hmotnosti do 1 t</t>
  </si>
  <si>
    <t>kus</t>
  </si>
  <si>
    <t>46</t>
  </si>
  <si>
    <t>"opěrná prefabrikovaná zeď na západní straně - přímý kus" 13/0,5</t>
  </si>
  <si>
    <t>"opěrná prefabrikovaná zeď na západní straně - rohový kus" 1</t>
  </si>
  <si>
    <t>RM.3.1</t>
  </si>
  <si>
    <t>Opěrná zeď úhlová - přímá, rozměrů 800x600x500mm</t>
  </si>
  <si>
    <t>ks</t>
  </si>
  <si>
    <t>48</t>
  </si>
  <si>
    <t>13/0,5</t>
  </si>
  <si>
    <t>33</t>
  </si>
  <si>
    <t>RM.3.2</t>
  </si>
  <si>
    <t>Opěrná zeď úhlová - rohová, rozměrů 800x600x600mm</t>
  </si>
  <si>
    <t>50</t>
  </si>
  <si>
    <t>"rohová" 1</t>
  </si>
  <si>
    <t>34</t>
  </si>
  <si>
    <t>RK.3.3</t>
  </si>
  <si>
    <t>626701333</t>
  </si>
  <si>
    <t>Provedení dilatační spáry dle detailu uvedeném ve statickém výpočtu opěrné zdi</t>
  </si>
  <si>
    <t>materiál + konstrukce</t>
  </si>
  <si>
    <t>Vodorovné konstrukce</t>
  </si>
  <si>
    <t>35</t>
  </si>
  <si>
    <t>451572111</t>
  </si>
  <si>
    <t>Lože pod potrubí otevřený výkop z kameniva drobného těženého</t>
  </si>
  <si>
    <t>-646753672</t>
  </si>
  <si>
    <t>(2,9+14)*0,6*0,1</t>
  </si>
  <si>
    <t>452311141</t>
  </si>
  <si>
    <t>Podkladní desky z betonu prostého bez zvýšených nároků na prostředí tř. C 16/20 otevřený výkop</t>
  </si>
  <si>
    <t>-2013625629</t>
  </si>
  <si>
    <t>beton C16/20</t>
  </si>
  <si>
    <t>"podkladní beton pod prefabrikovanou zeď, tl. 200mm-západní strana" (13,5+0,2)*0,8*0,2</t>
  </si>
  <si>
    <t>"podkladní beton pod monolitickou zeď, tl. 250mm-východní strana" 2,05*17,5*0,25</t>
  </si>
  <si>
    <t>Komunikace pozemní</t>
  </si>
  <si>
    <t>37</t>
  </si>
  <si>
    <t>564851111</t>
  </si>
  <si>
    <t>Podklad ze štěrkodrtě ŠD plochy přes 100 m2 tl 150 mm</t>
  </si>
  <si>
    <t>56</t>
  </si>
  <si>
    <t>viz Situace, vzorové příčné řezy, technická zpráva</t>
  </si>
  <si>
    <t>ŠDa frakce 0-63mm</t>
  </si>
  <si>
    <t>"asfaltová vozovka" 248,5+0,3*33,85+28*0,5-65</t>
  </si>
  <si>
    <t>"chodníkový sjezd" (5+2,35+1,8)*2+0,4*6</t>
  </si>
  <si>
    <t>564861111</t>
  </si>
  <si>
    <t>Podklad ze štěrkodrtě ŠD plochy přes 100 m2 tl 200 mm</t>
  </si>
  <si>
    <t>-1757051957</t>
  </si>
  <si>
    <t>"chodník" 87,8+9,6+6,03+6,38</t>
  </si>
  <si>
    <t>39</t>
  </si>
  <si>
    <t>564861112</t>
  </si>
  <si>
    <t>Podklad ze štěrkodrtě ŠD plochy přes 100 m2 tl 210 mm</t>
  </si>
  <si>
    <t>-679452827</t>
  </si>
  <si>
    <t>"asfaltová vozovka" 248,5+0,5*33,85+0,6*28+0,3*45,53-65</t>
  </si>
  <si>
    <t>40</t>
  </si>
  <si>
    <t>564871111</t>
  </si>
  <si>
    <t>Podklad ze štěrkodrtě ŠD plochy přes 100 m2 tl 250 mm</t>
  </si>
  <si>
    <t>60</t>
  </si>
  <si>
    <t>"sanační vrstva asfaltová vozovka" (248,5+1*33,85+0,4*28+0,3*45,53)*2-65*2</t>
  </si>
  <si>
    <t>41</t>
  </si>
  <si>
    <t>564871116</t>
  </si>
  <si>
    <t>Podklad ze štěrkodrtě ŠD plochy přes 100 m2 tl. 300 mm</t>
  </si>
  <si>
    <t>62</t>
  </si>
  <si>
    <t>"sanační vrstva chodník" 87,8+9,6+6,03+6,38+(15,5+3,5+6,5+12,5)*0,4</t>
  </si>
  <si>
    <t>"sanační vrstva chodníkový sjezd" 5+2,35+1,8+0,5*6</t>
  </si>
  <si>
    <t>565135111</t>
  </si>
  <si>
    <t>Asfaltový beton vrstva podkladní ACP 16 (obalované kamenivo OKS) tl 50 mm š do 3 m</t>
  </si>
  <si>
    <t>64</t>
  </si>
  <si>
    <t>ACP 16+, 50mm</t>
  </si>
  <si>
    <t>"západ" 156-65</t>
  </si>
  <si>
    <t>"východ" 92,5</t>
  </si>
  <si>
    <t>43</t>
  </si>
  <si>
    <t>569831111</t>
  </si>
  <si>
    <t>Zpevnění krajnic štěrkodrtí tl 100 mm</t>
  </si>
  <si>
    <t>66</t>
  </si>
  <si>
    <t>frakce 0-32mm</t>
  </si>
  <si>
    <t>"krajnice západ" 0,5*9,0</t>
  </si>
  <si>
    <t>"krajnice východ" 0,5*23,0</t>
  </si>
  <si>
    <t>573111111</t>
  </si>
  <si>
    <t>Postřik živičný infiltrační s posypem z asfaltu množství 0,60 kg/m2</t>
  </si>
  <si>
    <t>68</t>
  </si>
  <si>
    <t>45</t>
  </si>
  <si>
    <t>573211107</t>
  </si>
  <si>
    <t>Postřik živičný spojovací z asfaltu v množství 0,30 kg/m2</t>
  </si>
  <si>
    <t>70</t>
  </si>
  <si>
    <t>2 vrstvy - 1.vrstva pod ACO 11, 2.vrstva pod ACL 16+ 60mm</t>
  </si>
  <si>
    <t>"západ" 156+156-65*2</t>
  </si>
  <si>
    <t>"východ" 92,5+92,5</t>
  </si>
  <si>
    <t>577134111</t>
  </si>
  <si>
    <t>Asfaltový beton vrstva obrusná ACO 11 (ABS) tř. I tl 40 mm š do 3 m z nemodifikovaného asfaltu</t>
  </si>
  <si>
    <t>72</t>
  </si>
  <si>
    <t>47</t>
  </si>
  <si>
    <t>577155132</t>
  </si>
  <si>
    <t>Asfaltový beton vrstva ložní ACL 16 (ABH) tl 60 mm š do 3 m z modifikovaného asfaltu</t>
  </si>
  <si>
    <t>74</t>
  </si>
  <si>
    <t>ACL 16+, 60mm</t>
  </si>
  <si>
    <t>596211110</t>
  </si>
  <si>
    <t>Kladení zámkové dlažby komunikací pro pěší ručně tl 60 mm skupiny A pl do 50 m2</t>
  </si>
  <si>
    <t>-1623585124</t>
  </si>
  <si>
    <t>"dlažba přírodní" 87,8</t>
  </si>
  <si>
    <t>"dlažba barevná" 9,6</t>
  </si>
  <si>
    <t>"dlažba slepecká" 6,03</t>
  </si>
  <si>
    <t>"dlažba s nesraženou hranou"6,38</t>
  </si>
  <si>
    <t>49</t>
  </si>
  <si>
    <t>59245018</t>
  </si>
  <si>
    <t>dlažba tvar obdélník betonová 200x100x60mm přírodní</t>
  </si>
  <si>
    <t>80</t>
  </si>
  <si>
    <t>chodník a nástupiště</t>
  </si>
  <si>
    <t>87,8</t>
  </si>
  <si>
    <t>59245008</t>
  </si>
  <si>
    <t>dlažba tvar obdélník betonová 200x100x60mm barevná</t>
  </si>
  <si>
    <t>82</t>
  </si>
  <si>
    <t>kontrastní pás autobusová zastávka - červená barva</t>
  </si>
  <si>
    <t>9,6*1,03</t>
  </si>
  <si>
    <t>51</t>
  </si>
  <si>
    <t>59245006</t>
  </si>
  <si>
    <t>dlažba tvar obdélník betonová pro nevidomé 200x100x60mm barevná</t>
  </si>
  <si>
    <t>84</t>
  </si>
  <si>
    <t>"varovné a signalizační pásy - červená barva</t>
  </si>
  <si>
    <t>6,03*1,03</t>
  </si>
  <si>
    <t>52</t>
  </si>
  <si>
    <t>5R.01</t>
  </si>
  <si>
    <t>dlažba tvar čtverec betonová 200x200x60mm přírodní bez sražené hrany</t>
  </si>
  <si>
    <t>1758774101</t>
  </si>
  <si>
    <t>"lem varovných a signalizačních pásů</t>
  </si>
  <si>
    <t>6,38*1,03</t>
  </si>
  <si>
    <t>53</t>
  </si>
  <si>
    <t>596212210</t>
  </si>
  <si>
    <t>Kladení zámkové dlažby pozemních komunikací ručně tl 80 mm skupiny A pl do 50 m2</t>
  </si>
  <si>
    <t>86</t>
  </si>
  <si>
    <t>chodníkový sjezd</t>
  </si>
  <si>
    <t>"dlažba přírodní" 5</t>
  </si>
  <si>
    <t>"dlažba slepecká" 1,8</t>
  </si>
  <si>
    <t>"dlažba s nesraženou hranou"2,35</t>
  </si>
  <si>
    <t>54</t>
  </si>
  <si>
    <t>59245020</t>
  </si>
  <si>
    <t>dlažba tvar obdélník betonová 200x100x80mm přírodní</t>
  </si>
  <si>
    <t>88</t>
  </si>
  <si>
    <t>5*1,02</t>
  </si>
  <si>
    <t>55</t>
  </si>
  <si>
    <t>59245226</t>
  </si>
  <si>
    <t>dlažba tvar obdélník betonová pro nevidomé 200x100x80mm barevná</t>
  </si>
  <si>
    <t>1812730122</t>
  </si>
  <si>
    <t>"varovný pás - červená barva</t>
  </si>
  <si>
    <t>1,8*1,03</t>
  </si>
  <si>
    <t>5R.02</t>
  </si>
  <si>
    <t>dlažba tvar čtverec betonová 200x200x80mm přírodní bez sražené hrany</t>
  </si>
  <si>
    <t>164508911</t>
  </si>
  <si>
    <t>2,35*1,03</t>
  </si>
  <si>
    <t>57</t>
  </si>
  <si>
    <t>597161111</t>
  </si>
  <si>
    <t>Rigol dlážděný do lože z betonu tl 100 mm z lomového kamene</t>
  </si>
  <si>
    <t>1177564292</t>
  </si>
  <si>
    <t>dlažba pro výustní objekty z lomového kamene tloušťky 200 mm uloženého do betonového lože tloušťky 100 mm o rozměrech 0,4 x 0,4 m ve sklonu svahu</t>
  </si>
  <si>
    <t>4*(0,4*0,4)</t>
  </si>
  <si>
    <t>Trubní vedení</t>
  </si>
  <si>
    <t>58</t>
  </si>
  <si>
    <t>871260310</t>
  </si>
  <si>
    <t>Montáž kanalizačního potrubí hladkého plnostěnného SN 10 z polypropylenu DN 100</t>
  </si>
  <si>
    <t>92</t>
  </si>
  <si>
    <t>"plné potrubí pro odvedení vody z drenáží</t>
  </si>
  <si>
    <t>"potrubí DN 50" 1,3</t>
  </si>
  <si>
    <t>"potrubí DN 100" 0,5+1,1</t>
  </si>
  <si>
    <t>59</t>
  </si>
  <si>
    <t>28617001</t>
  </si>
  <si>
    <t>trubka kanalizační PP plnostěnná třívrstvá DN 100x1000mm SN10</t>
  </si>
  <si>
    <t>94</t>
  </si>
  <si>
    <t>2,9*1,015 "Přepočtené koeficientem množství</t>
  </si>
  <si>
    <t>871310310</t>
  </si>
  <si>
    <t>Montáž kanalizačního potrubí hladkého plnostěnného SN 10 z polypropylenu DN 150</t>
  </si>
  <si>
    <t>-2108525361</t>
  </si>
  <si>
    <t>61</t>
  </si>
  <si>
    <t>28617011</t>
  </si>
  <si>
    <t>trubka kanalizační PP plnostěnná třívrstvá DN 150x3000mm SN10</t>
  </si>
  <si>
    <t>-809877442</t>
  </si>
  <si>
    <t>14,7783251231527*1,015 'Přepočtené koeficientem množství</t>
  </si>
  <si>
    <t>894811113R</t>
  </si>
  <si>
    <t>Revizní šachta z PP, DN 315</t>
  </si>
  <si>
    <t>96</t>
  </si>
  <si>
    <t>Technická zpráva</t>
  </si>
  <si>
    <t>PP šachet DN315 s poklopem určeným pro dopravní zatížení B125</t>
  </si>
  <si>
    <t>Ostatní konstrukce a práce, bourání</t>
  </si>
  <si>
    <t>63</t>
  </si>
  <si>
    <t>911121111</t>
  </si>
  <si>
    <t>Montáž zábradlí ocelového přichyceného vruty do betonového podkladu</t>
  </si>
  <si>
    <t>98</t>
  </si>
  <si>
    <t>D.1.1.2a Situace PK, technická zpráva</t>
  </si>
  <si>
    <t>"zábradlí výšky 1,1m" 27,8</t>
  </si>
  <si>
    <t>RM.9.4</t>
  </si>
  <si>
    <t>Materiál pro zábradlí, dle požadavku investora, vč. požadované povrchové úpravy</t>
  </si>
  <si>
    <t>kpl</t>
  </si>
  <si>
    <t>100</t>
  </si>
  <si>
    <t>Navržené zábradlí bude splňovat veškeré parametry vyplývající z TP186</t>
  </si>
  <si>
    <t>65</t>
  </si>
  <si>
    <t>914111111</t>
  </si>
  <si>
    <t>Montáž svislé dopravní značky do velikosti 1 m2 objímkami na sloupek nebo konzolu</t>
  </si>
  <si>
    <t>102</t>
  </si>
  <si>
    <t>montáž vč. upevňovacího materiálu</t>
  </si>
  <si>
    <t>"značka IJ4b" 2</t>
  </si>
  <si>
    <t>"značka B20a" 1</t>
  </si>
  <si>
    <t>"značka A12a" 1</t>
  </si>
  <si>
    <t>"značka E3a" 1</t>
  </si>
  <si>
    <t>40445645</t>
  </si>
  <si>
    <t>informativní značky jiné IJ4b 500mm</t>
  </si>
  <si>
    <t>104</t>
  </si>
  <si>
    <t>67</t>
  </si>
  <si>
    <t>40445619</t>
  </si>
  <si>
    <t>zákazové, příkazové dopravní značky B1-B34, C1-15 500mm</t>
  </si>
  <si>
    <t>106</t>
  </si>
  <si>
    <t>"značka B20a, s označením 70" 1</t>
  </si>
  <si>
    <t>40445600</t>
  </si>
  <si>
    <t>výstražné dopravní značky A1-A30, A33 700mm</t>
  </si>
  <si>
    <t>108</t>
  </si>
  <si>
    <t>69</t>
  </si>
  <si>
    <t>40445649</t>
  </si>
  <si>
    <t>dodatkové tabulky E3-E5, E8, E14-E16 500x150mm</t>
  </si>
  <si>
    <t>110</t>
  </si>
  <si>
    <t>"značka E3a, s označením 70m" 1</t>
  </si>
  <si>
    <t>914511112</t>
  </si>
  <si>
    <t>Montáž sloupku dopravních značek délky do 3,5 m s betonovým základem a patkou D 60 mm</t>
  </si>
  <si>
    <t>112</t>
  </si>
  <si>
    <t>osazení vč. zemních prací a plastového víčka</t>
  </si>
  <si>
    <t>71</t>
  </si>
  <si>
    <t>40445225</t>
  </si>
  <si>
    <t>sloupek pro dopravní značku Zn D 60mm v 3,5m</t>
  </si>
  <si>
    <t>114</t>
  </si>
  <si>
    <t>915111111</t>
  </si>
  <si>
    <t>Vodorovné dopravní značení dělící čáry souvislé š 125 mm základní bílá barva</t>
  </si>
  <si>
    <t>116</t>
  </si>
  <si>
    <t>73</t>
  </si>
  <si>
    <t>915111121</t>
  </si>
  <si>
    <t>Vodorovné dopravní značení dělící čáry přerušované š 125 mm základní bílá barva</t>
  </si>
  <si>
    <t>118</t>
  </si>
  <si>
    <t>915121111</t>
  </si>
  <si>
    <t>Vodorovné dopravní značení vodící čáry souvislé š 250 mm základní bílá barva</t>
  </si>
  <si>
    <t>120</t>
  </si>
  <si>
    <t>75</t>
  </si>
  <si>
    <t>915121121</t>
  </si>
  <si>
    <t>Vodorovné dopravní značení vodící čáry přerušované š 250 mm základní bílá barva</t>
  </si>
  <si>
    <t>122</t>
  </si>
  <si>
    <t>76</t>
  </si>
  <si>
    <t>916131213</t>
  </si>
  <si>
    <t>Osazení silničního obrubníku betonového stojatého s boční opěrou do lože z betonu prostého</t>
  </si>
  <si>
    <t>124</t>
  </si>
  <si>
    <t>"obrubník ABO 100/15/25 silniční+12 (západ+východ+střed)" (10,5+2,0+4,5+0,5)+8,5+6,0-14</t>
  </si>
  <si>
    <t>"obrubník ABO 100/15/15 nájezdový+5 (západ)" 4</t>
  </si>
  <si>
    <t xml:space="preserve">"obrubník ABO 100/15/15 nájezdový+2 (západ+východ+střed)" 3,5+2,10+(1,7+1,7) </t>
  </si>
  <si>
    <t>"obrubník ABO 100/15/15-25 přechodový P (západ+východ)" (6)+(1+1)-2</t>
  </si>
  <si>
    <t>"obrubník BZO 100/44/31-Kasselský K16 (západ+východ)" 12+12</t>
  </si>
  <si>
    <t>"obrubník BZO 100/44/27-31-Kasselský přechodový KP (západ+východ)" (1+1)+(1+1)</t>
  </si>
  <si>
    <t>77</t>
  </si>
  <si>
    <t>59217031</t>
  </si>
  <si>
    <t>obrubník betonový silniční 1000x150x250mm</t>
  </si>
  <si>
    <t>126</t>
  </si>
  <si>
    <t>ABO 100/15/25 silniční +12</t>
  </si>
  <si>
    <t>"západ" 10,5+2,0+4,5+0,5-14</t>
  </si>
  <si>
    <t>"východ" 8,5</t>
  </si>
  <si>
    <t>"střed" 6,0</t>
  </si>
  <si>
    <t>18*1,02 "Přepočtené koeficientem množství</t>
  </si>
  <si>
    <t>78</t>
  </si>
  <si>
    <t>59217029</t>
  </si>
  <si>
    <t>obrubník betonový silniční nájezdový 1000x150x150mm</t>
  </si>
  <si>
    <t>128</t>
  </si>
  <si>
    <t>ABO 100/15/15 nájezdový +5</t>
  </si>
  <si>
    <t>"západ" 4,0</t>
  </si>
  <si>
    <t>Mezisoučet</t>
  </si>
  <si>
    <t>ABO 100/15/15 nájezdový +2</t>
  </si>
  <si>
    <t>"západ" 3,5</t>
  </si>
  <si>
    <t>"východ" 2,1</t>
  </si>
  <si>
    <t>"střed" 1,7+1,7</t>
  </si>
  <si>
    <t>13*1,02 "Přepočtené koeficientem množství</t>
  </si>
  <si>
    <t>79</t>
  </si>
  <si>
    <t>59217030</t>
  </si>
  <si>
    <t>obrubník betonový silniční přechodový 1000x150x150-250mm</t>
  </si>
  <si>
    <t>130</t>
  </si>
  <si>
    <t>ABO 100/15/15-25 přechodový - P</t>
  </si>
  <si>
    <t>"západ" 6-2</t>
  </si>
  <si>
    <t>"východ" 1+1</t>
  </si>
  <si>
    <t>6*1,02 "Přepočtené koeficientem množství</t>
  </si>
  <si>
    <t>RM.9.1</t>
  </si>
  <si>
    <t>obrubník kasselský BZO 100/44/31</t>
  </si>
  <si>
    <t>132</t>
  </si>
  <si>
    <t>obrubník kasselský  BZO 100/44/31</t>
  </si>
  <si>
    <t>"západ" 12</t>
  </si>
  <si>
    <t>"východ" 12</t>
  </si>
  <si>
    <t>24*1,02 "Přepočtené koeficientem množství</t>
  </si>
  <si>
    <t>81</t>
  </si>
  <si>
    <t>RM.9.2</t>
  </si>
  <si>
    <t>obrubník kasselský přechodový BZO 100/44/27-31</t>
  </si>
  <si>
    <t>134</t>
  </si>
  <si>
    <t>"západ" 1+1</t>
  </si>
  <si>
    <t>4*1,02 "Přepočtené koeficientem množství</t>
  </si>
  <si>
    <t>916231212</t>
  </si>
  <si>
    <t>Osazení chodníkového obrubníku betonového stojatého bez boční opěry do lože z betonu prostého</t>
  </si>
  <si>
    <t>136</t>
  </si>
  <si>
    <t>"obrubník ABO 100/10/25, +0, +6 (západ+východ+střed)" (10+7,6+7,6+9,7+7+0,2+0,5+13,5)+(2,1+6,0+7,0+0,3+10,7+1,8+1,6)+(2,6+3,2+3,6+3,0)</t>
  </si>
  <si>
    <t>83</t>
  </si>
  <si>
    <t>59217017</t>
  </si>
  <si>
    <t>obrubník betonový chodníkový 1000x100x250mm</t>
  </si>
  <si>
    <t>138</t>
  </si>
  <si>
    <t>"západ" 10,0+7,6+7,6+9,7+7,0+0,2+0,5+13,5</t>
  </si>
  <si>
    <t>"východ" 2,1+6,0+7,0+0,3+10,7+1,8+1,6</t>
  </si>
  <si>
    <t>"střed" 2,6+3,2+3,6+3,0</t>
  </si>
  <si>
    <t>98*1,02 "Přepočtené koeficientem množství</t>
  </si>
  <si>
    <t>919731123</t>
  </si>
  <si>
    <t>Zarovnání styčné plochy podkladu nebo krytu živičného tl přes 100 do 200 mm</t>
  </si>
  <si>
    <t>-2031040340</t>
  </si>
  <si>
    <t>85</t>
  </si>
  <si>
    <t>919732211</t>
  </si>
  <si>
    <t>Styčná spára napojení nového živičného povrchu na stávající za tepla š 15 mm hl 25 mm s prořezáním</t>
  </si>
  <si>
    <t>140</t>
  </si>
  <si>
    <t>935932425</t>
  </si>
  <si>
    <t>Odvodňovací plastový žlab pro zatížení D400 vnitřní š 300 mm s roštem můstkovým z litiny</t>
  </si>
  <si>
    <t>-1899228092</t>
  </si>
  <si>
    <t>87</t>
  </si>
  <si>
    <t>966006132</t>
  </si>
  <si>
    <t>Odstranění značek dopravních nebo orientačních se sloupky s betonovými patkami</t>
  </si>
  <si>
    <t>146</t>
  </si>
  <si>
    <t>odstranění 3 sloupků vč. betonové patky</t>
  </si>
  <si>
    <t>966006211</t>
  </si>
  <si>
    <t>Odstranění svislých dopravních značek ze sloupů, sloupků nebo konzol</t>
  </si>
  <si>
    <t>148</t>
  </si>
  <si>
    <t>"odstranění 3 značek ze sloupků</t>
  </si>
  <si>
    <t>89</t>
  </si>
  <si>
    <t>966007111</t>
  </si>
  <si>
    <t>Odstranění vodorovného značení frézováním barvy z čáry š do 125 mm</t>
  </si>
  <si>
    <t>-1837946627</t>
  </si>
  <si>
    <t>997</t>
  </si>
  <si>
    <t>Přesun sutě</t>
  </si>
  <si>
    <t>90</t>
  </si>
  <si>
    <t>997221551</t>
  </si>
  <si>
    <t>Vodorovná doprava suti ze sypkých materiálů do 1 km</t>
  </si>
  <si>
    <t>154</t>
  </si>
  <si>
    <t>42,094+38,142</t>
  </si>
  <si>
    <t>91</t>
  </si>
  <si>
    <t>997221559</t>
  </si>
  <si>
    <t>Příplatek ZKD 1 km u vodorovné dopravy suti ze sypkých materiálů</t>
  </si>
  <si>
    <t>156</t>
  </si>
  <si>
    <t>80,236*24</t>
  </si>
  <si>
    <t>997221561</t>
  </si>
  <si>
    <t>Vodorovná doprava suti z kusových materiálů do 1 km</t>
  </si>
  <si>
    <t>158</t>
  </si>
  <si>
    <t>5,055+2,485</t>
  </si>
  <si>
    <t>93</t>
  </si>
  <si>
    <t>997221569</t>
  </si>
  <si>
    <t>Příplatek ZKD 1 km u vodorovné dopravy suti z kusových materiálů</t>
  </si>
  <si>
    <t>160</t>
  </si>
  <si>
    <t>7,54*24</t>
  </si>
  <si>
    <t>997221861</t>
  </si>
  <si>
    <t>Poplatek za uložení stavebního odpadu na recyklační skládce (skládkovné) z prostého betonu pod kódem 17 01 01</t>
  </si>
  <si>
    <t>-62656083</t>
  </si>
  <si>
    <t>95</t>
  </si>
  <si>
    <t>997221862</t>
  </si>
  <si>
    <t>Poplatek za uložení stavebního odpadu na recyklační skládce (skládkovné) z armovaného betonu pod kódem 17 01 01</t>
  </si>
  <si>
    <t>1138550905</t>
  </si>
  <si>
    <t>997221873</t>
  </si>
  <si>
    <t>Poplatek za uložení stavebního odpadu na recyklační skládce (skládkovné) zeminy a kamení zatříděného do Katalogu odpadů pod kódem 17 05 04</t>
  </si>
  <si>
    <t>-1416731191</t>
  </si>
  <si>
    <t>97</t>
  </si>
  <si>
    <t>997221875</t>
  </si>
  <si>
    <t>Poplatek za uložení stavebního odpadu na recyklační skládce (skládkovné) asfaltového bez obsahu dehtu zatříděného do Katalogu odpadů pod kódem 17 03 02</t>
  </si>
  <si>
    <t>508621390</t>
  </si>
  <si>
    <t>998</t>
  </si>
  <si>
    <t>Přesun hmot</t>
  </si>
  <si>
    <t>998225111</t>
  </si>
  <si>
    <t>Přesun hmot pro pozemní komunikace s krytem z kamene, monolitickým betonovým nebo živičným</t>
  </si>
  <si>
    <t>890048590</t>
  </si>
  <si>
    <t>PSV</t>
  </si>
  <si>
    <t>Práce a dodávky PSV</t>
  </si>
  <si>
    <t>711</t>
  </si>
  <si>
    <t>Izolace proti vodě, vlhkosti a plynům</t>
  </si>
  <si>
    <t>99</t>
  </si>
  <si>
    <t>711161273</t>
  </si>
  <si>
    <t>Provedení izolace proti zemní vlhkosti svislé z nopové fólie</t>
  </si>
  <si>
    <t>172</t>
  </si>
  <si>
    <t>nopová folie pro prefabrikovanou zeď - západní část</t>
  </si>
  <si>
    <t>1,1*14,1</t>
  </si>
  <si>
    <t>nopová folie pro monolitickou opěrnou zeď - východní část</t>
  </si>
  <si>
    <t>3,8*22,9</t>
  </si>
  <si>
    <t>28323005</t>
  </si>
  <si>
    <t>fólie profilovaná (nopová) drenážní HDPE s výškou nopů 8mm</t>
  </si>
  <si>
    <t>174</t>
  </si>
  <si>
    <t>102,53*1,221 "Přepočtené koeficientem množství</t>
  </si>
  <si>
    <t>101</t>
  </si>
  <si>
    <t>711811511</t>
  </si>
  <si>
    <t>Provedení izolace proti radonu a metanu na svislé ploše za studena izolačním nátěrem</t>
  </si>
  <si>
    <t>2130543198</t>
  </si>
  <si>
    <t>22,9*2+16,5*1,35</t>
  </si>
  <si>
    <t>711RM.1</t>
  </si>
  <si>
    <t>asfaltový lak penetrační ALP</t>
  </si>
  <si>
    <t>kg</t>
  </si>
  <si>
    <t>-1159311390</t>
  </si>
  <si>
    <t>68,075*0,3</t>
  </si>
  <si>
    <t>103</t>
  </si>
  <si>
    <t>711RM.2</t>
  </si>
  <si>
    <t>asfaltový lak nátěrový ALN</t>
  </si>
  <si>
    <t>-1316623140</t>
  </si>
  <si>
    <t>68,075*0,5*2</t>
  </si>
  <si>
    <t>998711101</t>
  </si>
  <si>
    <t>Přesun hmot tonážní pro izolace proti vodě, vlhkosti a plynům v objektech v do 6 m</t>
  </si>
  <si>
    <t>176</t>
  </si>
  <si>
    <t>SO 101.2 - Autobusová zastávka - neznatelné náklady</t>
  </si>
  <si>
    <t>111251101</t>
  </si>
  <si>
    <t>Odstranění křovin a stromů průměru kmene do 100 mm i s kořeny sklonu terénu do 1:5 z celkové plochy do 100 m2 strojně</t>
  </si>
  <si>
    <t>301940963</t>
  </si>
  <si>
    <t>112101101</t>
  </si>
  <si>
    <t>Odstranění stromů listnatých průměru kmene přes 100 do 300 mm</t>
  </si>
  <si>
    <t>1381374736</t>
  </si>
  <si>
    <t>112101102</t>
  </si>
  <si>
    <t>Odstranění stromů listnatých průměru kmene přes 300 do 500 mm</t>
  </si>
  <si>
    <t>-749883440</t>
  </si>
  <si>
    <t>112251101</t>
  </si>
  <si>
    <t>Odstranění pařezů průměru přes 100 do 300 mm</t>
  </si>
  <si>
    <t>"vytrhání pařezů" 2</t>
  </si>
  <si>
    <t>112251102</t>
  </si>
  <si>
    <t>Odstranění pařezů průměru přes 300 do 500 mm</t>
  </si>
  <si>
    <t>-348044017</t>
  </si>
  <si>
    <t>"vytrhání pařezů" 1</t>
  </si>
  <si>
    <t>113106132</t>
  </si>
  <si>
    <t>Rozebrání dlažeb z betonových nebo kamenných dlaždic komunikací pro pěší strojně pl do 50 m2</t>
  </si>
  <si>
    <t>1472915498</t>
  </si>
  <si>
    <t>6+1,22</t>
  </si>
  <si>
    <t>"betonová dlažba"6</t>
  </si>
  <si>
    <t>"sanace vozovky MK vlevo ve směru staničení v km 0,037 48 - 0,049 49"(68,7+20*0,8)*0,5</t>
  </si>
  <si>
    <t>162201421</t>
  </si>
  <si>
    <t>Vodorovné přemístění pařezů do 1 km D přes 100 do 300 mm</t>
  </si>
  <si>
    <t>162201422</t>
  </si>
  <si>
    <t>Vodorovné přemístění pařezů do 1 km D přes 300 do 500 mm</t>
  </si>
  <si>
    <t>1106796455</t>
  </si>
  <si>
    <t>162301501</t>
  </si>
  <si>
    <t>Vodorovné přemístění křovin do 5 km D kmene do 100 mm</t>
  </si>
  <si>
    <t>1731259517</t>
  </si>
  <si>
    <t>162301971</t>
  </si>
  <si>
    <t>Příplatek k vodorovnému přemístění pařezů D přes 100 do 300 mm ZKD 1 km</t>
  </si>
  <si>
    <t>2*24</t>
  </si>
  <si>
    <t>162301972</t>
  </si>
  <si>
    <t>Příplatek k vodorovnému přemístění pařezů D přes 300 do 500 mm ZKD 1 km</t>
  </si>
  <si>
    <t>831326622</t>
  </si>
  <si>
    <t>162301981</t>
  </si>
  <si>
    <t>Příplatek k vodorovnému přemístění křovin D kmene do 100 mm ZKD 1 km</t>
  </si>
  <si>
    <t>1981065017</t>
  </si>
  <si>
    <t>20*20</t>
  </si>
  <si>
    <t>"ornice-předpokládá se použití vjhodné zeminy z výkopu"30,01*2</t>
  </si>
  <si>
    <t>"zemina pro zásyp za obrubníky"25,19*2</t>
  </si>
  <si>
    <t>"ornice-předpokládá se použití vjhodné zeminy z výkopu"30,01</t>
  </si>
  <si>
    <t>"zemina pro zásyp za obrubníky"25,19</t>
  </si>
  <si>
    <t>" zásyp zeminou za obrubníky"25,19</t>
  </si>
  <si>
    <t>181351003</t>
  </si>
  <si>
    <t>Rozprostření ornice tl vrstvy do 200 mm pl do 100 m2 v rovině nebo ve svahu do 1:5 strojně</t>
  </si>
  <si>
    <t>877078309</t>
  </si>
  <si>
    <t>181411131</t>
  </si>
  <si>
    <t>Založení parkového trávníku výsevem pl do 1000 m2 v rovině a ve svahu do 1:5</t>
  </si>
  <si>
    <t>60,3+239,8</t>
  </si>
  <si>
    <t>00572410</t>
  </si>
  <si>
    <t>osivo směs travní parková</t>
  </si>
  <si>
    <t>300,1*0,04</t>
  </si>
  <si>
    <t>"asfaltová komunikace" 65</t>
  </si>
  <si>
    <t>182251101</t>
  </si>
  <si>
    <t>Svahování násypů strojně</t>
  </si>
  <si>
    <t>-1866473251</t>
  </si>
  <si>
    <t>182351023</t>
  </si>
  <si>
    <t>Rozprostření ornice pl do 100 m2 ve svahu přes 1:5 tl vrstvy do 200 mm strojně</t>
  </si>
  <si>
    <t>-1674997118</t>
  </si>
  <si>
    <t>"asfaltová vozovka" 65</t>
  </si>
  <si>
    <t>"sanační vrstva asfaltová vozovka" 65*2</t>
  </si>
  <si>
    <t>"západ" 65</t>
  </si>
  <si>
    <t>"západ" 65*2</t>
  </si>
  <si>
    <t>"západ"65</t>
  </si>
  <si>
    <t>"předláždění"1,22</t>
  </si>
  <si>
    <t>"obrubník ABO 100/15/25 silniční+12 (západ+východ+střed)" 14</t>
  </si>
  <si>
    <t>"obrubník ABO 100/15/15-25 přechodový P (západ+východ)" 2</t>
  </si>
  <si>
    <t>"západ" 14</t>
  </si>
  <si>
    <t>14*1,02 "Přepočtené koeficientem množství</t>
  </si>
  <si>
    <t>"západ" 2</t>
  </si>
  <si>
    <t>2*1,02 "Přepočtené koeficientem množství</t>
  </si>
  <si>
    <t>938902112</t>
  </si>
  <si>
    <t>Čištění příkopů komunikací příkopovým rypadlem objem nánosu přes 0,15 do 0,3 m3/m</t>
  </si>
  <si>
    <t>142</t>
  </si>
  <si>
    <t>profilování příkopu pro odtok vody z vyústění</t>
  </si>
  <si>
    <t>938902311</t>
  </si>
  <si>
    <t>Čištění rigolů strojně při tl nánosu do 100 mm</t>
  </si>
  <si>
    <t>144</t>
  </si>
  <si>
    <t>RKM.9.3</t>
  </si>
  <si>
    <t>Dodávka a montáž přístřešku - vč. materiálu pro přístřešek a ukotvení - dle požadavku objednatele</t>
  </si>
  <si>
    <t>150</t>
  </si>
  <si>
    <t>RK.9.5</t>
  </si>
  <si>
    <t>Odstranění stávajícího BUS přístřešku, vč. odvozu a ekologické likvidace</t>
  </si>
  <si>
    <t>152</t>
  </si>
  <si>
    <t>"plechový přístřešek 2x3 m"1</t>
  </si>
  <si>
    <t>RK.9.6</t>
  </si>
  <si>
    <t>Odstranění stávajícího odpadkového koše, vč. odvozu a ekologické likvidace</t>
  </si>
  <si>
    <t>-372100536</t>
  </si>
  <si>
    <t>34,666+29,25</t>
  </si>
  <si>
    <t>63,916*24</t>
  </si>
  <si>
    <t>1,841</t>
  </si>
  <si>
    <t>1,841*24</t>
  </si>
  <si>
    <t>VRN - Autobusová zastávka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</si>
  <si>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</si>
  <si>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</si>
  <si>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</si>
  <si>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</si>
  <si>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Vedlejší rozpočtové náklady</t>
  </si>
  <si>
    <t>VRN1</t>
  </si>
  <si>
    <t>Průzkumné, geodetické a projektové práce</t>
  </si>
  <si>
    <t>011314000</t>
  </si>
  <si>
    <t>Archeologický dohled</t>
  </si>
  <si>
    <t>1024</t>
  </si>
  <si>
    <t>-781859219</t>
  </si>
  <si>
    <t>012103000</t>
  </si>
  <si>
    <t>Geodetické práce před výstavbou</t>
  </si>
  <si>
    <t>765808706</t>
  </si>
  <si>
    <t>"zaměření prostoru před propustkem pro osazení šachty, jako podklad výrobní dokumentace"1</t>
  </si>
  <si>
    <t>012203000</t>
  </si>
  <si>
    <t>Geodetické práce při provádění stavby</t>
  </si>
  <si>
    <t>476326268</t>
  </si>
  <si>
    <t>"geodetické vytyčení stavby"1</t>
  </si>
  <si>
    <t>012303000</t>
  </si>
  <si>
    <t>Geodetické práce po výstavbě</t>
  </si>
  <si>
    <t>1976401094</t>
  </si>
  <si>
    <t>"geodetické zamření skutečného stavu"1</t>
  </si>
  <si>
    <t>012403000</t>
  </si>
  <si>
    <t>Kartografické práce</t>
  </si>
  <si>
    <t>1131596526</t>
  </si>
  <si>
    <t>"Zpracování a schválení geometrického plánu oprávněnou osobou"1</t>
  </si>
  <si>
    <t>013254000</t>
  </si>
  <si>
    <t>Dokumentace skutečného provedení stavby</t>
  </si>
  <si>
    <t>454121686</t>
  </si>
  <si>
    <t>"Zpracování a předání dokumentace skutečného provedení stavby DSPS (3 paré + 1 elektronické) objednateli - pro celou stavbu dle platné vyhlášky"1</t>
  </si>
  <si>
    <t>VRN3</t>
  </si>
  <si>
    <t>Zařízení staveniště</t>
  </si>
  <si>
    <t>032103000</t>
  </si>
  <si>
    <t>Náklady na stavební buňky</t>
  </si>
  <si>
    <t>-1517066767</t>
  </si>
  <si>
    <t>034303000</t>
  </si>
  <si>
    <t>Dopravní značení na staveništi</t>
  </si>
  <si>
    <t>1084667961</t>
  </si>
  <si>
    <t>VRN4</t>
  </si>
  <si>
    <t>Inženýrská činnost</t>
  </si>
  <si>
    <t>043002000</t>
  </si>
  <si>
    <t>Zkoušky a ostatní měření</t>
  </si>
  <si>
    <t>-422469156</t>
  </si>
  <si>
    <t>"statická zkouška na sanovaném podloží"3</t>
  </si>
  <si>
    <t>"statická zkouška na vrchní podkladní vrstvě ŠD"3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</si>
</sst>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31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4" fontId="29" fillId="0" borderId="0" xfId="0" applyNumberFormat="1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9"/>
  <sheetViews>
    <sheetView showGridLines="0" tabSelected="1" topLeftCell="A64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02"/>
      <c r="AS2" s="302"/>
      <c r="AT2" s="302"/>
      <c r="AU2" s="302"/>
      <c r="AV2" s="302"/>
      <c r="AW2" s="302"/>
      <c r="AX2" s="302"/>
      <c r="AY2" s="302"/>
      <c r="AZ2" s="302"/>
      <c r="BA2" s="302"/>
      <c r="BB2" s="302"/>
      <c r="BC2" s="302"/>
      <c r="BD2" s="302"/>
      <c r="BE2" s="302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65" t="s">
        <v>14</v>
      </c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6"/>
      <c r="AD5" s="266"/>
      <c r="AE5" s="266"/>
      <c r="AF5" s="266"/>
      <c r="AG5" s="266"/>
      <c r="AH5" s="266"/>
      <c r="AI5" s="266"/>
      <c r="AJ5" s="266"/>
      <c r="AK5" s="23"/>
      <c r="AL5" s="23"/>
      <c r="AM5" s="23"/>
      <c r="AN5" s="23"/>
      <c r="AO5" s="23"/>
      <c r="AP5" s="23"/>
      <c r="AQ5" s="23"/>
      <c r="AR5" s="21"/>
      <c r="BE5" s="262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267" t="s">
        <v>17</v>
      </c>
      <c r="L6" s="266"/>
      <c r="M6" s="266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  <c r="AA6" s="266"/>
      <c r="AB6" s="266"/>
      <c r="AC6" s="266"/>
      <c r="AD6" s="266"/>
      <c r="AE6" s="266"/>
      <c r="AF6" s="266"/>
      <c r="AG6" s="266"/>
      <c r="AH6" s="266"/>
      <c r="AI6" s="266"/>
      <c r="AJ6" s="266"/>
      <c r="AK6" s="23"/>
      <c r="AL6" s="23"/>
      <c r="AM6" s="23"/>
      <c r="AN6" s="23"/>
      <c r="AO6" s="23"/>
      <c r="AP6" s="23"/>
      <c r="AQ6" s="23"/>
      <c r="AR6" s="21"/>
      <c r="BE6" s="263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19</v>
      </c>
      <c r="AL7" s="23"/>
      <c r="AM7" s="23"/>
      <c r="AN7" s="28" t="s">
        <v>1</v>
      </c>
      <c r="AO7" s="23"/>
      <c r="AP7" s="23"/>
      <c r="AQ7" s="23"/>
      <c r="AR7" s="21"/>
      <c r="BE7" s="263"/>
      <c r="BS7" s="18" t="s">
        <v>6</v>
      </c>
    </row>
    <row r="8" spans="1:74" s="1" customFormat="1" ht="12" customHeight="1">
      <c r="B8" s="22"/>
      <c r="C8" s="23"/>
      <c r="D8" s="30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22</v>
      </c>
      <c r="AL8" s="23"/>
      <c r="AM8" s="23"/>
      <c r="AN8" s="31" t="s">
        <v>23</v>
      </c>
      <c r="AO8" s="23"/>
      <c r="AP8" s="23"/>
      <c r="AQ8" s="23"/>
      <c r="AR8" s="21"/>
      <c r="BE8" s="263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263"/>
      <c r="BS9" s="18" t="s">
        <v>6</v>
      </c>
    </row>
    <row r="10" spans="1:74" s="1" customFormat="1" ht="12" customHeight="1">
      <c r="B10" s="22"/>
      <c r="C10" s="23"/>
      <c r="D10" s="30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25</v>
      </c>
      <c r="AL10" s="23"/>
      <c r="AM10" s="23"/>
      <c r="AN10" s="28" t="s">
        <v>26</v>
      </c>
      <c r="AO10" s="23"/>
      <c r="AP10" s="23"/>
      <c r="AQ10" s="23"/>
      <c r="AR10" s="21"/>
      <c r="BE10" s="263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28</v>
      </c>
      <c r="AL11" s="23"/>
      <c r="AM11" s="23"/>
      <c r="AN11" s="28" t="s">
        <v>29</v>
      </c>
      <c r="AO11" s="23"/>
      <c r="AP11" s="23"/>
      <c r="AQ11" s="23"/>
      <c r="AR11" s="21"/>
      <c r="BE11" s="263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263"/>
      <c r="BS12" s="18" t="s">
        <v>6</v>
      </c>
    </row>
    <row r="13" spans="1:74" s="1" customFormat="1" ht="12" customHeight="1">
      <c r="B13" s="22"/>
      <c r="C13" s="23"/>
      <c r="D13" s="30" t="s">
        <v>30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25</v>
      </c>
      <c r="AL13" s="23"/>
      <c r="AM13" s="23"/>
      <c r="AN13" s="32" t="s">
        <v>31</v>
      </c>
      <c r="AO13" s="23"/>
      <c r="AP13" s="23"/>
      <c r="AQ13" s="23"/>
      <c r="AR13" s="21"/>
      <c r="BE13" s="263"/>
      <c r="BS13" s="18" t="s">
        <v>6</v>
      </c>
    </row>
    <row r="14" spans="1:74" ht="12.75">
      <c r="B14" s="22"/>
      <c r="C14" s="23"/>
      <c r="D14" s="23"/>
      <c r="E14" s="268" t="s">
        <v>31</v>
      </c>
      <c r="F14" s="269"/>
      <c r="G14" s="269"/>
      <c r="H14" s="269"/>
      <c r="I14" s="269"/>
      <c r="J14" s="269"/>
      <c r="K14" s="269"/>
      <c r="L14" s="269"/>
      <c r="M14" s="269"/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30" t="s">
        <v>28</v>
      </c>
      <c r="AL14" s="23"/>
      <c r="AM14" s="23"/>
      <c r="AN14" s="32" t="s">
        <v>31</v>
      </c>
      <c r="AO14" s="23"/>
      <c r="AP14" s="23"/>
      <c r="AQ14" s="23"/>
      <c r="AR14" s="21"/>
      <c r="BE14" s="263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263"/>
      <c r="BS15" s="18" t="s">
        <v>4</v>
      </c>
    </row>
    <row r="16" spans="1:74" s="1" customFormat="1" ht="12" customHeight="1">
      <c r="B16" s="22"/>
      <c r="C16" s="23"/>
      <c r="D16" s="30" t="s">
        <v>32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25</v>
      </c>
      <c r="AL16" s="23"/>
      <c r="AM16" s="23"/>
      <c r="AN16" s="28" t="s">
        <v>33</v>
      </c>
      <c r="AO16" s="23"/>
      <c r="AP16" s="23"/>
      <c r="AQ16" s="23"/>
      <c r="AR16" s="21"/>
      <c r="BE16" s="263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34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28</v>
      </c>
      <c r="AL17" s="23"/>
      <c r="AM17" s="23"/>
      <c r="AN17" s="28" t="s">
        <v>35</v>
      </c>
      <c r="AO17" s="23"/>
      <c r="AP17" s="23"/>
      <c r="AQ17" s="23"/>
      <c r="AR17" s="21"/>
      <c r="BE17" s="263"/>
      <c r="BS17" s="18" t="s">
        <v>36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263"/>
      <c r="BS18" s="18" t="s">
        <v>6</v>
      </c>
    </row>
    <row r="19" spans="1:71" s="1" customFormat="1" ht="12" customHeight="1">
      <c r="B19" s="22"/>
      <c r="C19" s="23"/>
      <c r="D19" s="30" t="s">
        <v>37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25</v>
      </c>
      <c r="AL19" s="23"/>
      <c r="AM19" s="23"/>
      <c r="AN19" s="28" t="s">
        <v>33</v>
      </c>
      <c r="AO19" s="23"/>
      <c r="AP19" s="23"/>
      <c r="AQ19" s="23"/>
      <c r="AR19" s="21"/>
      <c r="BE19" s="263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34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28</v>
      </c>
      <c r="AL20" s="23"/>
      <c r="AM20" s="23"/>
      <c r="AN20" s="28" t="s">
        <v>35</v>
      </c>
      <c r="AO20" s="23"/>
      <c r="AP20" s="23"/>
      <c r="AQ20" s="23"/>
      <c r="AR20" s="21"/>
      <c r="BE20" s="263"/>
      <c r="BS20" s="18" t="s">
        <v>36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263"/>
    </row>
    <row r="22" spans="1:71" s="1" customFormat="1" ht="12" customHeight="1">
      <c r="B22" s="22"/>
      <c r="C22" s="23"/>
      <c r="D22" s="30" t="s">
        <v>38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263"/>
    </row>
    <row r="23" spans="1:71" s="1" customFormat="1" ht="16.5" customHeight="1">
      <c r="B23" s="22"/>
      <c r="C23" s="23"/>
      <c r="D23" s="23"/>
      <c r="E23" s="270" t="s">
        <v>1</v>
      </c>
      <c r="F23" s="270"/>
      <c r="G23" s="270"/>
      <c r="H23" s="270"/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  <c r="AL23" s="270"/>
      <c r="AM23" s="270"/>
      <c r="AN23" s="270"/>
      <c r="AO23" s="23"/>
      <c r="AP23" s="23"/>
      <c r="AQ23" s="23"/>
      <c r="AR23" s="21"/>
      <c r="BE23" s="263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263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263"/>
    </row>
    <row r="26" spans="1:71" s="2" customFormat="1" ht="25.9" customHeight="1">
      <c r="A26" s="35"/>
      <c r="B26" s="36"/>
      <c r="C26" s="37"/>
      <c r="D26" s="38" t="s">
        <v>39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271">
        <f>ROUND(AG94,2)</f>
        <v>0</v>
      </c>
      <c r="AL26" s="272"/>
      <c r="AM26" s="272"/>
      <c r="AN26" s="272"/>
      <c r="AO26" s="272"/>
      <c r="AP26" s="37"/>
      <c r="AQ26" s="37"/>
      <c r="AR26" s="40"/>
      <c r="BE26" s="263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263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273" t="s">
        <v>40</v>
      </c>
      <c r="M28" s="273"/>
      <c r="N28" s="273"/>
      <c r="O28" s="273"/>
      <c r="P28" s="273"/>
      <c r="Q28" s="37"/>
      <c r="R28" s="37"/>
      <c r="S28" s="37"/>
      <c r="T28" s="37"/>
      <c r="U28" s="37"/>
      <c r="V28" s="37"/>
      <c r="W28" s="273" t="s">
        <v>41</v>
      </c>
      <c r="X28" s="273"/>
      <c r="Y28" s="273"/>
      <c r="Z28" s="273"/>
      <c r="AA28" s="273"/>
      <c r="AB28" s="273"/>
      <c r="AC28" s="273"/>
      <c r="AD28" s="273"/>
      <c r="AE28" s="273"/>
      <c r="AF28" s="37"/>
      <c r="AG28" s="37"/>
      <c r="AH28" s="37"/>
      <c r="AI28" s="37"/>
      <c r="AJ28" s="37"/>
      <c r="AK28" s="273" t="s">
        <v>42</v>
      </c>
      <c r="AL28" s="273"/>
      <c r="AM28" s="273"/>
      <c r="AN28" s="273"/>
      <c r="AO28" s="273"/>
      <c r="AP28" s="37"/>
      <c r="AQ28" s="37"/>
      <c r="AR28" s="40"/>
      <c r="BE28" s="263"/>
    </row>
    <row r="29" spans="1:71" s="3" customFormat="1" ht="14.45" customHeight="1">
      <c r="B29" s="41"/>
      <c r="C29" s="42"/>
      <c r="D29" s="30" t="s">
        <v>43</v>
      </c>
      <c r="E29" s="42"/>
      <c r="F29" s="30" t="s">
        <v>44</v>
      </c>
      <c r="G29" s="42"/>
      <c r="H29" s="42"/>
      <c r="I29" s="42"/>
      <c r="J29" s="42"/>
      <c r="K29" s="42"/>
      <c r="L29" s="276">
        <v>0.21</v>
      </c>
      <c r="M29" s="275"/>
      <c r="N29" s="275"/>
      <c r="O29" s="275"/>
      <c r="P29" s="275"/>
      <c r="Q29" s="42"/>
      <c r="R29" s="42"/>
      <c r="S29" s="42"/>
      <c r="T29" s="42"/>
      <c r="U29" s="42"/>
      <c r="V29" s="42"/>
      <c r="W29" s="274">
        <f>ROUND(AZ94, 2)</f>
        <v>0</v>
      </c>
      <c r="X29" s="275"/>
      <c r="Y29" s="275"/>
      <c r="Z29" s="275"/>
      <c r="AA29" s="275"/>
      <c r="AB29" s="275"/>
      <c r="AC29" s="275"/>
      <c r="AD29" s="275"/>
      <c r="AE29" s="275"/>
      <c r="AF29" s="42"/>
      <c r="AG29" s="42"/>
      <c r="AH29" s="42"/>
      <c r="AI29" s="42"/>
      <c r="AJ29" s="42"/>
      <c r="AK29" s="274">
        <f>ROUND(AV94, 2)</f>
        <v>0</v>
      </c>
      <c r="AL29" s="275"/>
      <c r="AM29" s="275"/>
      <c r="AN29" s="275"/>
      <c r="AO29" s="275"/>
      <c r="AP29" s="42"/>
      <c r="AQ29" s="42"/>
      <c r="AR29" s="43"/>
      <c r="BE29" s="264"/>
    </row>
    <row r="30" spans="1:71" s="3" customFormat="1" ht="14.45" customHeight="1">
      <c r="B30" s="41"/>
      <c r="C30" s="42"/>
      <c r="D30" s="42"/>
      <c r="E30" s="42"/>
      <c r="F30" s="30" t="s">
        <v>45</v>
      </c>
      <c r="G30" s="42"/>
      <c r="H30" s="42"/>
      <c r="I30" s="42"/>
      <c r="J30" s="42"/>
      <c r="K30" s="42"/>
      <c r="L30" s="276">
        <v>0.15</v>
      </c>
      <c r="M30" s="275"/>
      <c r="N30" s="275"/>
      <c r="O30" s="275"/>
      <c r="P30" s="275"/>
      <c r="Q30" s="42"/>
      <c r="R30" s="42"/>
      <c r="S30" s="42"/>
      <c r="T30" s="42"/>
      <c r="U30" s="42"/>
      <c r="V30" s="42"/>
      <c r="W30" s="274">
        <f>ROUND(BA94, 2)</f>
        <v>0</v>
      </c>
      <c r="X30" s="275"/>
      <c r="Y30" s="275"/>
      <c r="Z30" s="275"/>
      <c r="AA30" s="275"/>
      <c r="AB30" s="275"/>
      <c r="AC30" s="275"/>
      <c r="AD30" s="275"/>
      <c r="AE30" s="275"/>
      <c r="AF30" s="42"/>
      <c r="AG30" s="42"/>
      <c r="AH30" s="42"/>
      <c r="AI30" s="42"/>
      <c r="AJ30" s="42"/>
      <c r="AK30" s="274">
        <f>ROUND(AW94, 2)</f>
        <v>0</v>
      </c>
      <c r="AL30" s="275"/>
      <c r="AM30" s="275"/>
      <c r="AN30" s="275"/>
      <c r="AO30" s="275"/>
      <c r="AP30" s="42"/>
      <c r="AQ30" s="42"/>
      <c r="AR30" s="43"/>
      <c r="BE30" s="264"/>
    </row>
    <row r="31" spans="1:71" s="3" customFormat="1" ht="14.45" hidden="1" customHeight="1">
      <c r="B31" s="41"/>
      <c r="C31" s="42"/>
      <c r="D31" s="42"/>
      <c r="E31" s="42"/>
      <c r="F31" s="30" t="s">
        <v>46</v>
      </c>
      <c r="G31" s="42"/>
      <c r="H31" s="42"/>
      <c r="I31" s="42"/>
      <c r="J31" s="42"/>
      <c r="K31" s="42"/>
      <c r="L31" s="276">
        <v>0.21</v>
      </c>
      <c r="M31" s="275"/>
      <c r="N31" s="275"/>
      <c r="O31" s="275"/>
      <c r="P31" s="275"/>
      <c r="Q31" s="42"/>
      <c r="R31" s="42"/>
      <c r="S31" s="42"/>
      <c r="T31" s="42"/>
      <c r="U31" s="42"/>
      <c r="V31" s="42"/>
      <c r="W31" s="274">
        <f>ROUND(BB94, 2)</f>
        <v>0</v>
      </c>
      <c r="X31" s="275"/>
      <c r="Y31" s="275"/>
      <c r="Z31" s="275"/>
      <c r="AA31" s="275"/>
      <c r="AB31" s="275"/>
      <c r="AC31" s="275"/>
      <c r="AD31" s="275"/>
      <c r="AE31" s="275"/>
      <c r="AF31" s="42"/>
      <c r="AG31" s="42"/>
      <c r="AH31" s="42"/>
      <c r="AI31" s="42"/>
      <c r="AJ31" s="42"/>
      <c r="AK31" s="274">
        <v>0</v>
      </c>
      <c r="AL31" s="275"/>
      <c r="AM31" s="275"/>
      <c r="AN31" s="275"/>
      <c r="AO31" s="275"/>
      <c r="AP31" s="42"/>
      <c r="AQ31" s="42"/>
      <c r="AR31" s="43"/>
      <c r="BE31" s="264"/>
    </row>
    <row r="32" spans="1:71" s="3" customFormat="1" ht="14.45" hidden="1" customHeight="1">
      <c r="B32" s="41"/>
      <c r="C32" s="42"/>
      <c r="D32" s="42"/>
      <c r="E32" s="42"/>
      <c r="F32" s="30" t="s">
        <v>47</v>
      </c>
      <c r="G32" s="42"/>
      <c r="H32" s="42"/>
      <c r="I32" s="42"/>
      <c r="J32" s="42"/>
      <c r="K32" s="42"/>
      <c r="L32" s="276">
        <v>0.15</v>
      </c>
      <c r="M32" s="275"/>
      <c r="N32" s="275"/>
      <c r="O32" s="275"/>
      <c r="P32" s="275"/>
      <c r="Q32" s="42"/>
      <c r="R32" s="42"/>
      <c r="S32" s="42"/>
      <c r="T32" s="42"/>
      <c r="U32" s="42"/>
      <c r="V32" s="42"/>
      <c r="W32" s="274">
        <f>ROUND(BC94, 2)</f>
        <v>0</v>
      </c>
      <c r="X32" s="275"/>
      <c r="Y32" s="275"/>
      <c r="Z32" s="275"/>
      <c r="AA32" s="275"/>
      <c r="AB32" s="275"/>
      <c r="AC32" s="275"/>
      <c r="AD32" s="275"/>
      <c r="AE32" s="275"/>
      <c r="AF32" s="42"/>
      <c r="AG32" s="42"/>
      <c r="AH32" s="42"/>
      <c r="AI32" s="42"/>
      <c r="AJ32" s="42"/>
      <c r="AK32" s="274">
        <v>0</v>
      </c>
      <c r="AL32" s="275"/>
      <c r="AM32" s="275"/>
      <c r="AN32" s="275"/>
      <c r="AO32" s="275"/>
      <c r="AP32" s="42"/>
      <c r="AQ32" s="42"/>
      <c r="AR32" s="43"/>
      <c r="BE32" s="264"/>
    </row>
    <row r="33" spans="1:57" s="3" customFormat="1" ht="14.45" hidden="1" customHeight="1">
      <c r="B33" s="41"/>
      <c r="C33" s="42"/>
      <c r="D33" s="42"/>
      <c r="E33" s="42"/>
      <c r="F33" s="30" t="s">
        <v>48</v>
      </c>
      <c r="G33" s="42"/>
      <c r="H33" s="42"/>
      <c r="I33" s="42"/>
      <c r="J33" s="42"/>
      <c r="K33" s="42"/>
      <c r="L33" s="276">
        <v>0</v>
      </c>
      <c r="M33" s="275"/>
      <c r="N33" s="275"/>
      <c r="O33" s="275"/>
      <c r="P33" s="275"/>
      <c r="Q33" s="42"/>
      <c r="R33" s="42"/>
      <c r="S33" s="42"/>
      <c r="T33" s="42"/>
      <c r="U33" s="42"/>
      <c r="V33" s="42"/>
      <c r="W33" s="274">
        <f>ROUND(BD94, 2)</f>
        <v>0</v>
      </c>
      <c r="X33" s="275"/>
      <c r="Y33" s="275"/>
      <c r="Z33" s="275"/>
      <c r="AA33" s="275"/>
      <c r="AB33" s="275"/>
      <c r="AC33" s="275"/>
      <c r="AD33" s="275"/>
      <c r="AE33" s="275"/>
      <c r="AF33" s="42"/>
      <c r="AG33" s="42"/>
      <c r="AH33" s="42"/>
      <c r="AI33" s="42"/>
      <c r="AJ33" s="42"/>
      <c r="AK33" s="274">
        <v>0</v>
      </c>
      <c r="AL33" s="275"/>
      <c r="AM33" s="275"/>
      <c r="AN33" s="275"/>
      <c r="AO33" s="275"/>
      <c r="AP33" s="42"/>
      <c r="AQ33" s="42"/>
      <c r="AR33" s="43"/>
      <c r="BE33" s="264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263"/>
    </row>
    <row r="35" spans="1:57" s="2" customFormat="1" ht="25.9" customHeight="1">
      <c r="A35" s="35"/>
      <c r="B35" s="36"/>
      <c r="C35" s="44"/>
      <c r="D35" s="45" t="s">
        <v>49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50</v>
      </c>
      <c r="U35" s="46"/>
      <c r="V35" s="46"/>
      <c r="W35" s="46"/>
      <c r="X35" s="277" t="s">
        <v>51</v>
      </c>
      <c r="Y35" s="278"/>
      <c r="Z35" s="278"/>
      <c r="AA35" s="278"/>
      <c r="AB35" s="278"/>
      <c r="AC35" s="46"/>
      <c r="AD35" s="46"/>
      <c r="AE35" s="46"/>
      <c r="AF35" s="46"/>
      <c r="AG35" s="46"/>
      <c r="AH35" s="46"/>
      <c r="AI35" s="46"/>
      <c r="AJ35" s="46"/>
      <c r="AK35" s="279">
        <f>SUM(AK26:AK33)</f>
        <v>0</v>
      </c>
      <c r="AL35" s="278"/>
      <c r="AM35" s="278"/>
      <c r="AN35" s="278"/>
      <c r="AO35" s="280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14.45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0"/>
      <c r="BE37" s="35"/>
    </row>
    <row r="38" spans="1:57" s="1" customFormat="1" ht="14.45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pans="1:57" s="1" customFormat="1" ht="14.45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pans="1:57" s="1" customFormat="1" ht="14.45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pans="1:57" s="1" customFormat="1" ht="14.45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pans="1:57" s="1" customFormat="1" ht="14.45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pans="1:57" s="1" customFormat="1" ht="14.45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pans="1:57" s="1" customFormat="1" ht="14.45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pans="1:57" s="1" customFormat="1" ht="14.45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pans="1:57" s="1" customFormat="1" ht="14.45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pans="1:57" s="1" customFormat="1" ht="14.45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pans="1:57" s="1" customFormat="1" ht="14.45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pans="1:57" s="2" customFormat="1" ht="14.45" customHeight="1">
      <c r="B49" s="48"/>
      <c r="C49" s="49"/>
      <c r="D49" s="50" t="s">
        <v>52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0" t="s">
        <v>53</v>
      </c>
      <c r="AI49" s="51"/>
      <c r="AJ49" s="51"/>
      <c r="AK49" s="51"/>
      <c r="AL49" s="51"/>
      <c r="AM49" s="51"/>
      <c r="AN49" s="51"/>
      <c r="AO49" s="51"/>
      <c r="AP49" s="49"/>
      <c r="AQ49" s="49"/>
      <c r="AR49" s="52"/>
    </row>
    <row r="50" spans="1:57" ht="11.25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 spans="1:57" ht="11.25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 spans="1:57" ht="11.25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 spans="1:57" ht="11.25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 spans="1:57" ht="11.25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 spans="1:57" ht="11.2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 spans="1:57" ht="11.25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 spans="1:57" ht="11.25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 spans="1:57" ht="11.25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 spans="1:57" ht="11.25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pans="1:57" s="2" customFormat="1" ht="12.75">
      <c r="A60" s="35"/>
      <c r="B60" s="36"/>
      <c r="C60" s="37"/>
      <c r="D60" s="53" t="s">
        <v>54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53" t="s">
        <v>55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53" t="s">
        <v>54</v>
      </c>
      <c r="AI60" s="39"/>
      <c r="AJ60" s="39"/>
      <c r="AK60" s="39"/>
      <c r="AL60" s="39"/>
      <c r="AM60" s="53" t="s">
        <v>55</v>
      </c>
      <c r="AN60" s="39"/>
      <c r="AO60" s="39"/>
      <c r="AP60" s="37"/>
      <c r="AQ60" s="37"/>
      <c r="AR60" s="40"/>
      <c r="BE60" s="35"/>
    </row>
    <row r="61" spans="1:57" ht="11.25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 spans="1:57" ht="11.25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 spans="1:57" ht="11.25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pans="1:57" s="2" customFormat="1" ht="12.75">
      <c r="A64" s="35"/>
      <c r="B64" s="36"/>
      <c r="C64" s="37"/>
      <c r="D64" s="50" t="s">
        <v>56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0" t="s">
        <v>57</v>
      </c>
      <c r="AI64" s="54"/>
      <c r="AJ64" s="54"/>
      <c r="AK64" s="54"/>
      <c r="AL64" s="54"/>
      <c r="AM64" s="54"/>
      <c r="AN64" s="54"/>
      <c r="AO64" s="54"/>
      <c r="AP64" s="37"/>
      <c r="AQ64" s="37"/>
      <c r="AR64" s="40"/>
      <c r="BE64" s="35"/>
    </row>
    <row r="65" spans="1:57" ht="11.2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 spans="1:57" ht="11.25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 spans="1:57" ht="11.25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 spans="1:57" ht="11.25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 spans="1:57" ht="11.25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 spans="1:57" ht="11.25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 spans="1:57" ht="11.25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 spans="1:57" ht="11.25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 spans="1:57" ht="11.25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 spans="1:57" ht="11.25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pans="1:57" s="2" customFormat="1" ht="12.75">
      <c r="A75" s="35"/>
      <c r="B75" s="36"/>
      <c r="C75" s="37"/>
      <c r="D75" s="53" t="s">
        <v>54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53" t="s">
        <v>55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53" t="s">
        <v>54</v>
      </c>
      <c r="AI75" s="39"/>
      <c r="AJ75" s="39"/>
      <c r="AK75" s="39"/>
      <c r="AL75" s="39"/>
      <c r="AM75" s="53" t="s">
        <v>55</v>
      </c>
      <c r="AN75" s="39"/>
      <c r="AO75" s="39"/>
      <c r="AP75" s="37"/>
      <c r="AQ75" s="37"/>
      <c r="AR75" s="40"/>
      <c r="BE75" s="35"/>
    </row>
    <row r="76" spans="1:57" s="2" customFormat="1" ht="11.25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0"/>
      <c r="BE76" s="35"/>
    </row>
    <row r="77" spans="1:57" s="2" customFormat="1" ht="6.95" customHeight="1">
      <c r="A77" s="35"/>
      <c r="B77" s="55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40"/>
      <c r="BE77" s="35"/>
    </row>
    <row r="81" spans="1:91" s="2" customFormat="1" ht="6.95" customHeight="1">
      <c r="A81" s="35"/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40"/>
      <c r="BE81" s="35"/>
    </row>
    <row r="82" spans="1:91" s="2" customFormat="1" ht="24.95" customHeight="1">
      <c r="A82" s="35"/>
      <c r="B82" s="36"/>
      <c r="C82" s="24" t="s">
        <v>58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0"/>
      <c r="BE82" s="35"/>
    </row>
    <row r="83" spans="1:9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0"/>
      <c r="BE83" s="35"/>
    </row>
    <row r="84" spans="1:91" s="4" customFormat="1" ht="12" customHeight="1">
      <c r="B84" s="59"/>
      <c r="C84" s="30" t="s">
        <v>13</v>
      </c>
      <c r="D84" s="60"/>
      <c r="E84" s="60"/>
      <c r="F84" s="60"/>
      <c r="G84" s="60"/>
      <c r="H84" s="60"/>
      <c r="I84" s="60"/>
      <c r="J84" s="60"/>
      <c r="K84" s="60"/>
      <c r="L84" s="60" t="str">
        <f>K5</f>
        <v>2022-01-VH-SFDI</v>
      </c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1"/>
    </row>
    <row r="85" spans="1:91" s="5" customFormat="1" ht="36.950000000000003" customHeight="1">
      <c r="B85" s="62"/>
      <c r="C85" s="63" t="s">
        <v>16</v>
      </c>
      <c r="D85" s="64"/>
      <c r="E85" s="64"/>
      <c r="F85" s="64"/>
      <c r="G85" s="64"/>
      <c r="H85" s="64"/>
      <c r="I85" s="64"/>
      <c r="J85" s="64"/>
      <c r="K85" s="64"/>
      <c r="L85" s="281" t="str">
        <f>K6</f>
        <v>Autobusová zastávka Bohuslavice</v>
      </c>
      <c r="M85" s="282"/>
      <c r="N85" s="282"/>
      <c r="O85" s="282"/>
      <c r="P85" s="282"/>
      <c r="Q85" s="282"/>
      <c r="R85" s="282"/>
      <c r="S85" s="282"/>
      <c r="T85" s="282"/>
      <c r="U85" s="282"/>
      <c r="V85" s="282"/>
      <c r="W85" s="282"/>
      <c r="X85" s="282"/>
      <c r="Y85" s="282"/>
      <c r="Z85" s="282"/>
      <c r="AA85" s="282"/>
      <c r="AB85" s="282"/>
      <c r="AC85" s="282"/>
      <c r="AD85" s="282"/>
      <c r="AE85" s="282"/>
      <c r="AF85" s="282"/>
      <c r="AG85" s="282"/>
      <c r="AH85" s="282"/>
      <c r="AI85" s="282"/>
      <c r="AJ85" s="282"/>
      <c r="AK85" s="64"/>
      <c r="AL85" s="64"/>
      <c r="AM85" s="64"/>
      <c r="AN85" s="64"/>
      <c r="AO85" s="64"/>
      <c r="AP85" s="64"/>
      <c r="AQ85" s="64"/>
      <c r="AR85" s="65"/>
    </row>
    <row r="86" spans="1:91" s="2" customFormat="1" ht="6.95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0"/>
      <c r="BE86" s="35"/>
    </row>
    <row r="87" spans="1:91" s="2" customFormat="1" ht="12" customHeight="1">
      <c r="A87" s="35"/>
      <c r="B87" s="36"/>
      <c r="C87" s="30" t="s">
        <v>20</v>
      </c>
      <c r="D87" s="37"/>
      <c r="E87" s="37"/>
      <c r="F87" s="37"/>
      <c r="G87" s="37"/>
      <c r="H87" s="37"/>
      <c r="I87" s="37"/>
      <c r="J87" s="37"/>
      <c r="K87" s="37"/>
      <c r="L87" s="66" t="str">
        <f>IF(K8="","",K8)</f>
        <v xml:space="preserve"> Bohuslavice, Kyjov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0" t="s">
        <v>22</v>
      </c>
      <c r="AJ87" s="37"/>
      <c r="AK87" s="37"/>
      <c r="AL87" s="37"/>
      <c r="AM87" s="283" t="str">
        <f>IF(AN8= "","",AN8)</f>
        <v>26. 2. 2023</v>
      </c>
      <c r="AN87" s="283"/>
      <c r="AO87" s="37"/>
      <c r="AP87" s="37"/>
      <c r="AQ87" s="37"/>
      <c r="AR87" s="40"/>
      <c r="BE87" s="35"/>
    </row>
    <row r="88" spans="1:91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0"/>
      <c r="BE88" s="35"/>
    </row>
    <row r="89" spans="1:91" s="2" customFormat="1" ht="15.2" customHeight="1">
      <c r="A89" s="35"/>
      <c r="B89" s="36"/>
      <c r="C89" s="30" t="s">
        <v>24</v>
      </c>
      <c r="D89" s="37"/>
      <c r="E89" s="37"/>
      <c r="F89" s="37"/>
      <c r="G89" s="37"/>
      <c r="H89" s="37"/>
      <c r="I89" s="37"/>
      <c r="J89" s="37"/>
      <c r="K89" s="37"/>
      <c r="L89" s="60" t="str">
        <f>IF(E11= "","",E11)</f>
        <v xml:space="preserve"> Město Kyjov, Masarykovo náměstí 30, 697 01 Kyjov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0" t="s">
        <v>32</v>
      </c>
      <c r="AJ89" s="37"/>
      <c r="AK89" s="37"/>
      <c r="AL89" s="37"/>
      <c r="AM89" s="284" t="str">
        <f>IF(E17="","",E17)</f>
        <v xml:space="preserve"> Ing. Vojtěch Holub</v>
      </c>
      <c r="AN89" s="285"/>
      <c r="AO89" s="285"/>
      <c r="AP89" s="285"/>
      <c r="AQ89" s="37"/>
      <c r="AR89" s="40"/>
      <c r="AS89" s="286" t="s">
        <v>59</v>
      </c>
      <c r="AT89" s="287"/>
      <c r="AU89" s="68"/>
      <c r="AV89" s="68"/>
      <c r="AW89" s="68"/>
      <c r="AX89" s="68"/>
      <c r="AY89" s="68"/>
      <c r="AZ89" s="68"/>
      <c r="BA89" s="68"/>
      <c r="BB89" s="68"/>
      <c r="BC89" s="68"/>
      <c r="BD89" s="69"/>
      <c r="BE89" s="35"/>
    </row>
    <row r="90" spans="1:91" s="2" customFormat="1" ht="15.2" customHeight="1">
      <c r="A90" s="35"/>
      <c r="B90" s="36"/>
      <c r="C90" s="30" t="s">
        <v>30</v>
      </c>
      <c r="D90" s="37"/>
      <c r="E90" s="37"/>
      <c r="F90" s="37"/>
      <c r="G90" s="37"/>
      <c r="H90" s="37"/>
      <c r="I90" s="37"/>
      <c r="J90" s="37"/>
      <c r="K90" s="37"/>
      <c r="L90" s="60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0" t="s">
        <v>37</v>
      </c>
      <c r="AJ90" s="37"/>
      <c r="AK90" s="37"/>
      <c r="AL90" s="37"/>
      <c r="AM90" s="284" t="str">
        <f>IF(E20="","",E20)</f>
        <v xml:space="preserve"> Ing. Vojtěch Holub</v>
      </c>
      <c r="AN90" s="285"/>
      <c r="AO90" s="285"/>
      <c r="AP90" s="285"/>
      <c r="AQ90" s="37"/>
      <c r="AR90" s="40"/>
      <c r="AS90" s="288"/>
      <c r="AT90" s="289"/>
      <c r="AU90" s="70"/>
      <c r="AV90" s="70"/>
      <c r="AW90" s="70"/>
      <c r="AX90" s="70"/>
      <c r="AY90" s="70"/>
      <c r="AZ90" s="70"/>
      <c r="BA90" s="70"/>
      <c r="BB90" s="70"/>
      <c r="BC90" s="70"/>
      <c r="BD90" s="71"/>
      <c r="BE90" s="35"/>
    </row>
    <row r="91" spans="1:91" s="2" customFormat="1" ht="10.9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0"/>
      <c r="AS91" s="290"/>
      <c r="AT91" s="291"/>
      <c r="AU91" s="72"/>
      <c r="AV91" s="72"/>
      <c r="AW91" s="72"/>
      <c r="AX91" s="72"/>
      <c r="AY91" s="72"/>
      <c r="AZ91" s="72"/>
      <c r="BA91" s="72"/>
      <c r="BB91" s="72"/>
      <c r="BC91" s="72"/>
      <c r="BD91" s="73"/>
      <c r="BE91" s="35"/>
    </row>
    <row r="92" spans="1:91" s="2" customFormat="1" ht="29.25" customHeight="1">
      <c r="A92" s="35"/>
      <c r="B92" s="36"/>
      <c r="C92" s="292" t="s">
        <v>60</v>
      </c>
      <c r="D92" s="293"/>
      <c r="E92" s="293"/>
      <c r="F92" s="293"/>
      <c r="G92" s="293"/>
      <c r="H92" s="74"/>
      <c r="I92" s="294" t="s">
        <v>61</v>
      </c>
      <c r="J92" s="293"/>
      <c r="K92" s="293"/>
      <c r="L92" s="293"/>
      <c r="M92" s="293"/>
      <c r="N92" s="293"/>
      <c r="O92" s="293"/>
      <c r="P92" s="293"/>
      <c r="Q92" s="293"/>
      <c r="R92" s="293"/>
      <c r="S92" s="293"/>
      <c r="T92" s="293"/>
      <c r="U92" s="293"/>
      <c r="V92" s="293"/>
      <c r="W92" s="293"/>
      <c r="X92" s="293"/>
      <c r="Y92" s="293"/>
      <c r="Z92" s="293"/>
      <c r="AA92" s="293"/>
      <c r="AB92" s="293"/>
      <c r="AC92" s="293"/>
      <c r="AD92" s="293"/>
      <c r="AE92" s="293"/>
      <c r="AF92" s="293"/>
      <c r="AG92" s="295" t="s">
        <v>62</v>
      </c>
      <c r="AH92" s="293"/>
      <c r="AI92" s="293"/>
      <c r="AJ92" s="293"/>
      <c r="AK92" s="293"/>
      <c r="AL92" s="293"/>
      <c r="AM92" s="293"/>
      <c r="AN92" s="294" t="s">
        <v>63</v>
      </c>
      <c r="AO92" s="293"/>
      <c r="AP92" s="296"/>
      <c r="AQ92" s="75" t="s">
        <v>64</v>
      </c>
      <c r="AR92" s="40"/>
      <c r="AS92" s="76" t="s">
        <v>65</v>
      </c>
      <c r="AT92" s="77" t="s">
        <v>66</v>
      </c>
      <c r="AU92" s="77" t="s">
        <v>67</v>
      </c>
      <c r="AV92" s="77" t="s">
        <v>68</v>
      </c>
      <c r="AW92" s="77" t="s">
        <v>69</v>
      </c>
      <c r="AX92" s="77" t="s">
        <v>70</v>
      </c>
      <c r="AY92" s="77" t="s">
        <v>71</v>
      </c>
      <c r="AZ92" s="77" t="s">
        <v>72</v>
      </c>
      <c r="BA92" s="77" t="s">
        <v>73</v>
      </c>
      <c r="BB92" s="77" t="s">
        <v>74</v>
      </c>
      <c r="BC92" s="77" t="s">
        <v>75</v>
      </c>
      <c r="BD92" s="78" t="s">
        <v>76</v>
      </c>
      <c r="BE92" s="35"/>
    </row>
    <row r="93" spans="1:91" s="2" customFormat="1" ht="10.9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0"/>
      <c r="AS93" s="79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1"/>
      <c r="BE93" s="35"/>
    </row>
    <row r="94" spans="1:91" s="6" customFormat="1" ht="32.450000000000003" customHeight="1">
      <c r="B94" s="82"/>
      <c r="C94" s="83" t="s">
        <v>77</v>
      </c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300">
        <f>ROUND(SUM(AG95:AG97),2)</f>
        <v>0</v>
      </c>
      <c r="AH94" s="300"/>
      <c r="AI94" s="300"/>
      <c r="AJ94" s="300"/>
      <c r="AK94" s="300"/>
      <c r="AL94" s="300"/>
      <c r="AM94" s="300"/>
      <c r="AN94" s="301">
        <f>SUM(AG94,AT94)</f>
        <v>0</v>
      </c>
      <c r="AO94" s="301"/>
      <c r="AP94" s="301"/>
      <c r="AQ94" s="86" t="s">
        <v>1</v>
      </c>
      <c r="AR94" s="87"/>
      <c r="AS94" s="88">
        <f>ROUND(SUM(AS95:AS97),2)</f>
        <v>0</v>
      </c>
      <c r="AT94" s="89">
        <f>ROUND(SUM(AV94:AW94),2)</f>
        <v>0</v>
      </c>
      <c r="AU94" s="90">
        <f>ROUND(SUM(AU95:AU97),5)</f>
        <v>0</v>
      </c>
      <c r="AV94" s="89">
        <f>ROUND(AZ94*L29,2)</f>
        <v>0</v>
      </c>
      <c r="AW94" s="89">
        <f>ROUND(BA94*L30,2)</f>
        <v>0</v>
      </c>
      <c r="AX94" s="89">
        <f>ROUND(BB94*L29,2)</f>
        <v>0</v>
      </c>
      <c r="AY94" s="89">
        <f>ROUND(BC94*L30,2)</f>
        <v>0</v>
      </c>
      <c r="AZ94" s="89">
        <f>ROUND(SUM(AZ95:AZ97),2)</f>
        <v>0</v>
      </c>
      <c r="BA94" s="89">
        <f>ROUND(SUM(BA95:BA97),2)</f>
        <v>0</v>
      </c>
      <c r="BB94" s="89">
        <f>ROUND(SUM(BB95:BB97),2)</f>
        <v>0</v>
      </c>
      <c r="BC94" s="89">
        <f>ROUND(SUM(BC95:BC97),2)</f>
        <v>0</v>
      </c>
      <c r="BD94" s="91">
        <f>ROUND(SUM(BD95:BD97),2)</f>
        <v>0</v>
      </c>
      <c r="BS94" s="92" t="s">
        <v>78</v>
      </c>
      <c r="BT94" s="92" t="s">
        <v>79</v>
      </c>
      <c r="BU94" s="93" t="s">
        <v>80</v>
      </c>
      <c r="BV94" s="92" t="s">
        <v>81</v>
      </c>
      <c r="BW94" s="92" t="s">
        <v>5</v>
      </c>
      <c r="BX94" s="92" t="s">
        <v>82</v>
      </c>
      <c r="CL94" s="92" t="s">
        <v>1</v>
      </c>
    </row>
    <row r="95" spans="1:91" s="7" customFormat="1" ht="24.75" customHeight="1">
      <c r="A95" s="94" t="s">
        <v>83</v>
      </c>
      <c r="B95" s="95"/>
      <c r="C95" s="96"/>
      <c r="D95" s="299" t="s">
        <v>84</v>
      </c>
      <c r="E95" s="299"/>
      <c r="F95" s="299"/>
      <c r="G95" s="299"/>
      <c r="H95" s="299"/>
      <c r="I95" s="97"/>
      <c r="J95" s="299" t="s">
        <v>85</v>
      </c>
      <c r="K95" s="299"/>
      <c r="L95" s="299"/>
      <c r="M95" s="299"/>
      <c r="N95" s="299"/>
      <c r="O95" s="299"/>
      <c r="P95" s="299"/>
      <c r="Q95" s="299"/>
      <c r="R95" s="299"/>
      <c r="S95" s="299"/>
      <c r="T95" s="299"/>
      <c r="U95" s="299"/>
      <c r="V95" s="299"/>
      <c r="W95" s="299"/>
      <c r="X95" s="299"/>
      <c r="Y95" s="299"/>
      <c r="Z95" s="299"/>
      <c r="AA95" s="299"/>
      <c r="AB95" s="299"/>
      <c r="AC95" s="299"/>
      <c r="AD95" s="299"/>
      <c r="AE95" s="299"/>
      <c r="AF95" s="299"/>
      <c r="AG95" s="297">
        <f>'SO 101.1 - Autobusová zas...'!J30</f>
        <v>0</v>
      </c>
      <c r="AH95" s="298"/>
      <c r="AI95" s="298"/>
      <c r="AJ95" s="298"/>
      <c r="AK95" s="298"/>
      <c r="AL95" s="298"/>
      <c r="AM95" s="298"/>
      <c r="AN95" s="297">
        <f>SUM(AG95,AT95)</f>
        <v>0</v>
      </c>
      <c r="AO95" s="298"/>
      <c r="AP95" s="298"/>
      <c r="AQ95" s="98" t="s">
        <v>86</v>
      </c>
      <c r="AR95" s="99"/>
      <c r="AS95" s="100">
        <v>0</v>
      </c>
      <c r="AT95" s="101">
        <f>ROUND(SUM(AV95:AW95),2)</f>
        <v>0</v>
      </c>
      <c r="AU95" s="102">
        <f>'SO 101.1 - Autobusová zas...'!P128</f>
        <v>0</v>
      </c>
      <c r="AV95" s="101">
        <f>'SO 101.1 - Autobusová zas...'!J33</f>
        <v>0</v>
      </c>
      <c r="AW95" s="101">
        <f>'SO 101.1 - Autobusová zas...'!J34</f>
        <v>0</v>
      </c>
      <c r="AX95" s="101">
        <f>'SO 101.1 - Autobusová zas...'!J35</f>
        <v>0</v>
      </c>
      <c r="AY95" s="101">
        <f>'SO 101.1 - Autobusová zas...'!J36</f>
        <v>0</v>
      </c>
      <c r="AZ95" s="101">
        <f>'SO 101.1 - Autobusová zas...'!F33</f>
        <v>0</v>
      </c>
      <c r="BA95" s="101">
        <f>'SO 101.1 - Autobusová zas...'!F34</f>
        <v>0</v>
      </c>
      <c r="BB95" s="101">
        <f>'SO 101.1 - Autobusová zas...'!F35</f>
        <v>0</v>
      </c>
      <c r="BC95" s="101">
        <f>'SO 101.1 - Autobusová zas...'!F36</f>
        <v>0</v>
      </c>
      <c r="BD95" s="103">
        <f>'SO 101.1 - Autobusová zas...'!F37</f>
        <v>0</v>
      </c>
      <c r="BT95" s="104" t="s">
        <v>87</v>
      </c>
      <c r="BV95" s="104" t="s">
        <v>81</v>
      </c>
      <c r="BW95" s="104" t="s">
        <v>88</v>
      </c>
      <c r="BX95" s="104" t="s">
        <v>5</v>
      </c>
      <c r="CL95" s="104" t="s">
        <v>1</v>
      </c>
      <c r="CM95" s="104" t="s">
        <v>89</v>
      </c>
    </row>
    <row r="96" spans="1:91" s="7" customFormat="1" ht="24.75" customHeight="1">
      <c r="A96" s="94" t="s">
        <v>83</v>
      </c>
      <c r="B96" s="95"/>
      <c r="C96" s="96"/>
      <c r="D96" s="299" t="s">
        <v>90</v>
      </c>
      <c r="E96" s="299"/>
      <c r="F96" s="299"/>
      <c r="G96" s="299"/>
      <c r="H96" s="299"/>
      <c r="I96" s="97"/>
      <c r="J96" s="299" t="s">
        <v>91</v>
      </c>
      <c r="K96" s="299"/>
      <c r="L96" s="299"/>
      <c r="M96" s="299"/>
      <c r="N96" s="299"/>
      <c r="O96" s="299"/>
      <c r="P96" s="299"/>
      <c r="Q96" s="299"/>
      <c r="R96" s="299"/>
      <c r="S96" s="299"/>
      <c r="T96" s="299"/>
      <c r="U96" s="299"/>
      <c r="V96" s="299"/>
      <c r="W96" s="299"/>
      <c r="X96" s="299"/>
      <c r="Y96" s="299"/>
      <c r="Z96" s="299"/>
      <c r="AA96" s="299"/>
      <c r="AB96" s="299"/>
      <c r="AC96" s="299"/>
      <c r="AD96" s="299"/>
      <c r="AE96" s="299"/>
      <c r="AF96" s="299"/>
      <c r="AG96" s="297">
        <f>'SO 101.2 - Autobusová zas...'!J30</f>
        <v>0</v>
      </c>
      <c r="AH96" s="298"/>
      <c r="AI96" s="298"/>
      <c r="AJ96" s="298"/>
      <c r="AK96" s="298"/>
      <c r="AL96" s="298"/>
      <c r="AM96" s="298"/>
      <c r="AN96" s="297">
        <f>SUM(AG96,AT96)</f>
        <v>0</v>
      </c>
      <c r="AO96" s="298"/>
      <c r="AP96" s="298"/>
      <c r="AQ96" s="98" t="s">
        <v>86</v>
      </c>
      <c r="AR96" s="99"/>
      <c r="AS96" s="100">
        <v>0</v>
      </c>
      <c r="AT96" s="101">
        <f>ROUND(SUM(AV96:AW96),2)</f>
        <v>0</v>
      </c>
      <c r="AU96" s="102">
        <f>'SO 101.2 - Autobusová zas...'!P122</f>
        <v>0</v>
      </c>
      <c r="AV96" s="101">
        <f>'SO 101.2 - Autobusová zas...'!J33</f>
        <v>0</v>
      </c>
      <c r="AW96" s="101">
        <f>'SO 101.2 - Autobusová zas...'!J34</f>
        <v>0</v>
      </c>
      <c r="AX96" s="101">
        <f>'SO 101.2 - Autobusová zas...'!J35</f>
        <v>0</v>
      </c>
      <c r="AY96" s="101">
        <f>'SO 101.2 - Autobusová zas...'!J36</f>
        <v>0</v>
      </c>
      <c r="AZ96" s="101">
        <f>'SO 101.2 - Autobusová zas...'!F33</f>
        <v>0</v>
      </c>
      <c r="BA96" s="101">
        <f>'SO 101.2 - Autobusová zas...'!F34</f>
        <v>0</v>
      </c>
      <c r="BB96" s="101">
        <f>'SO 101.2 - Autobusová zas...'!F35</f>
        <v>0</v>
      </c>
      <c r="BC96" s="101">
        <f>'SO 101.2 - Autobusová zas...'!F36</f>
        <v>0</v>
      </c>
      <c r="BD96" s="103">
        <f>'SO 101.2 - Autobusová zas...'!F37</f>
        <v>0</v>
      </c>
      <c r="BT96" s="104" t="s">
        <v>87</v>
      </c>
      <c r="BV96" s="104" t="s">
        <v>81</v>
      </c>
      <c r="BW96" s="104" t="s">
        <v>92</v>
      </c>
      <c r="BX96" s="104" t="s">
        <v>5</v>
      </c>
      <c r="CL96" s="104" t="s">
        <v>1</v>
      </c>
      <c r="CM96" s="104" t="s">
        <v>89</v>
      </c>
    </row>
    <row r="97" spans="1:91" s="7" customFormat="1" ht="16.5" customHeight="1">
      <c r="A97" s="94" t="s">
        <v>83</v>
      </c>
      <c r="B97" s="95"/>
      <c r="C97" s="96"/>
      <c r="D97" s="299" t="s">
        <v>93</v>
      </c>
      <c r="E97" s="299"/>
      <c r="F97" s="299"/>
      <c r="G97" s="299"/>
      <c r="H97" s="299"/>
      <c r="I97" s="97"/>
      <c r="J97" s="299" t="s">
        <v>94</v>
      </c>
      <c r="K97" s="299"/>
      <c r="L97" s="299"/>
      <c r="M97" s="299"/>
      <c r="N97" s="299"/>
      <c r="O97" s="299"/>
      <c r="P97" s="299"/>
      <c r="Q97" s="299"/>
      <c r="R97" s="299"/>
      <c r="S97" s="299"/>
      <c r="T97" s="299"/>
      <c r="U97" s="299"/>
      <c r="V97" s="299"/>
      <c r="W97" s="299"/>
      <c r="X97" s="299"/>
      <c r="Y97" s="299"/>
      <c r="Z97" s="299"/>
      <c r="AA97" s="299"/>
      <c r="AB97" s="299"/>
      <c r="AC97" s="299"/>
      <c r="AD97" s="299"/>
      <c r="AE97" s="299"/>
      <c r="AF97" s="299"/>
      <c r="AG97" s="297">
        <f>'VRN - Autobusová zastávka'!J30</f>
        <v>0</v>
      </c>
      <c r="AH97" s="298"/>
      <c r="AI97" s="298"/>
      <c r="AJ97" s="298"/>
      <c r="AK97" s="298"/>
      <c r="AL97" s="298"/>
      <c r="AM97" s="298"/>
      <c r="AN97" s="297">
        <f>SUM(AG97,AT97)</f>
        <v>0</v>
      </c>
      <c r="AO97" s="298"/>
      <c r="AP97" s="298"/>
      <c r="AQ97" s="98" t="s">
        <v>86</v>
      </c>
      <c r="AR97" s="99"/>
      <c r="AS97" s="105">
        <v>0</v>
      </c>
      <c r="AT97" s="106">
        <f>ROUND(SUM(AV97:AW97),2)</f>
        <v>0</v>
      </c>
      <c r="AU97" s="107">
        <f>'VRN - Autobusová zastávka'!P120</f>
        <v>0</v>
      </c>
      <c r="AV97" s="106">
        <f>'VRN - Autobusová zastávka'!J33</f>
        <v>0</v>
      </c>
      <c r="AW97" s="106">
        <f>'VRN - Autobusová zastávka'!J34</f>
        <v>0</v>
      </c>
      <c r="AX97" s="106">
        <f>'VRN - Autobusová zastávka'!J35</f>
        <v>0</v>
      </c>
      <c r="AY97" s="106">
        <f>'VRN - Autobusová zastávka'!J36</f>
        <v>0</v>
      </c>
      <c r="AZ97" s="106">
        <f>'VRN - Autobusová zastávka'!F33</f>
        <v>0</v>
      </c>
      <c r="BA97" s="106">
        <f>'VRN - Autobusová zastávka'!F34</f>
        <v>0</v>
      </c>
      <c r="BB97" s="106">
        <f>'VRN - Autobusová zastávka'!F35</f>
        <v>0</v>
      </c>
      <c r="BC97" s="106">
        <f>'VRN - Autobusová zastávka'!F36</f>
        <v>0</v>
      </c>
      <c r="BD97" s="108">
        <f>'VRN - Autobusová zastávka'!F37</f>
        <v>0</v>
      </c>
      <c r="BT97" s="104" t="s">
        <v>87</v>
      </c>
      <c r="BV97" s="104" t="s">
        <v>81</v>
      </c>
      <c r="BW97" s="104" t="s">
        <v>95</v>
      </c>
      <c r="BX97" s="104" t="s">
        <v>5</v>
      </c>
      <c r="CL97" s="104" t="s">
        <v>1</v>
      </c>
      <c r="CM97" s="104" t="s">
        <v>89</v>
      </c>
    </row>
    <row r="98" spans="1:91" s="2" customFormat="1" ht="30" customHeight="1">
      <c r="A98" s="35"/>
      <c r="B98" s="36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40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91" s="2" customFormat="1" ht="6.95" customHeight="1">
      <c r="A99" s="35"/>
      <c r="B99" s="55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J99" s="56"/>
      <c r="AK99" s="56"/>
      <c r="AL99" s="56"/>
      <c r="AM99" s="56"/>
      <c r="AN99" s="56"/>
      <c r="AO99" s="56"/>
      <c r="AP99" s="56"/>
      <c r="AQ99" s="56"/>
      <c r="AR99" s="40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</sheetData>
  <sheetProtection algorithmName="SHA-512" hashValue="NxRm6X+ICiqR1E3mj/XajwROPHx3XKnFMnkNggdwry30tqt2UoulgzB+znmhrzJ9in5D4if3k7syj/Hab+oSpQ==" saltValue="X4zzfRUNEXDuFMIqnHMnUWl7LJ0021hZRO/c9SbnPRS2UFNxlIWxJjXsajj2POZB41oI4T6QCX9I+afs2NSmPg==" spinCount="100000" sheet="1" objects="1" scenarios="1" formatColumns="0" formatRows="0"/>
  <mergeCells count="50">
    <mergeCell ref="AR2:BE2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SO 101.1 - Autobusová zas...'!C2" display="/"/>
    <hyperlink ref="A96" location="'SO 101.2 - Autobusová zas...'!C2" display="/"/>
    <hyperlink ref="A97" location="'VRN - Autobusová zastávka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54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AT2" s="18" t="s">
        <v>88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89</v>
      </c>
    </row>
    <row r="4" spans="1:46" s="1" customFormat="1" ht="24.95" customHeight="1">
      <c r="B4" s="21"/>
      <c r="D4" s="111" t="s">
        <v>96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03" t="str">
        <f>'Rekapitulace stavby'!K6</f>
        <v>Autobusová zastávka Bohuslavice</v>
      </c>
      <c r="F7" s="304"/>
      <c r="G7" s="304"/>
      <c r="H7" s="304"/>
      <c r="L7" s="21"/>
    </row>
    <row r="8" spans="1:46" s="2" customFormat="1" ht="12" customHeight="1">
      <c r="A8" s="35"/>
      <c r="B8" s="40"/>
      <c r="C8" s="35"/>
      <c r="D8" s="113" t="s">
        <v>97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05" t="s">
        <v>98</v>
      </c>
      <c r="F9" s="306"/>
      <c r="G9" s="306"/>
      <c r="H9" s="306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19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20</v>
      </c>
      <c r="E12" s="35"/>
      <c r="F12" s="114" t="s">
        <v>99</v>
      </c>
      <c r="G12" s="35"/>
      <c r="H12" s="35"/>
      <c r="I12" s="113" t="s">
        <v>22</v>
      </c>
      <c r="J12" s="115" t="str">
        <f>'Rekapitulace stavby'!AN8</f>
        <v>26. 2. 2023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24</v>
      </c>
      <c r="E14" s="35"/>
      <c r="F14" s="35"/>
      <c r="G14" s="35"/>
      <c r="H14" s="35"/>
      <c r="I14" s="113" t="s">
        <v>25</v>
      </c>
      <c r="J14" s="114" t="str">
        <f>IF('Rekapitulace stavby'!AN10="","",'Rekapitulace stavby'!AN10)</f>
        <v>00285030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4" t="str">
        <f>IF('Rekapitulace stavby'!E11="","",'Rekapitulace stavby'!E11)</f>
        <v xml:space="preserve"> Město Kyjov, Masarykovo náměstí 30, 697 01 Kyjov</v>
      </c>
      <c r="F15" s="35"/>
      <c r="G15" s="35"/>
      <c r="H15" s="35"/>
      <c r="I15" s="113" t="s">
        <v>28</v>
      </c>
      <c r="J15" s="114" t="str">
        <f>IF('Rekapitulace stavby'!AN11="","",'Rekapitulace stavby'!AN11)</f>
        <v>CZ00285030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30</v>
      </c>
      <c r="E17" s="35"/>
      <c r="F17" s="35"/>
      <c r="G17" s="35"/>
      <c r="H17" s="35"/>
      <c r="I17" s="113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07" t="str">
        <f>'Rekapitulace stavby'!E14</f>
        <v>Vyplň údaj</v>
      </c>
      <c r="F18" s="308"/>
      <c r="G18" s="308"/>
      <c r="H18" s="308"/>
      <c r="I18" s="113" t="s">
        <v>28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32</v>
      </c>
      <c r="E20" s="35"/>
      <c r="F20" s="35"/>
      <c r="G20" s="35"/>
      <c r="H20" s="35"/>
      <c r="I20" s="113" t="s">
        <v>25</v>
      </c>
      <c r="J20" s="114" t="str">
        <f>IF('Rekapitulace stavby'!AN16="","",'Rekapitulace stavby'!AN16)</f>
        <v>03271064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4" t="str">
        <f>IF('Rekapitulace stavby'!E17="","",'Rekapitulace stavby'!E17)</f>
        <v xml:space="preserve"> Ing. Vojtěch Holub</v>
      </c>
      <c r="F21" s="35"/>
      <c r="G21" s="35"/>
      <c r="H21" s="35"/>
      <c r="I21" s="113" t="s">
        <v>28</v>
      </c>
      <c r="J21" s="114" t="str">
        <f>IF('Rekapitulace stavby'!AN17="","",'Rekapitulace stavby'!AN17)</f>
        <v>CZ8108180828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37</v>
      </c>
      <c r="E23" s="35"/>
      <c r="F23" s="35"/>
      <c r="G23" s="35"/>
      <c r="H23" s="35"/>
      <c r="I23" s="113" t="s">
        <v>25</v>
      </c>
      <c r="J23" s="114" t="str">
        <f>IF('Rekapitulace stavby'!AN19="","",'Rekapitulace stavby'!AN19)</f>
        <v>03271064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4" t="str">
        <f>IF('Rekapitulace stavby'!E20="","",'Rekapitulace stavby'!E20)</f>
        <v xml:space="preserve"> Ing. Vojtěch Holub</v>
      </c>
      <c r="F24" s="35"/>
      <c r="G24" s="35"/>
      <c r="H24" s="35"/>
      <c r="I24" s="113" t="s">
        <v>28</v>
      </c>
      <c r="J24" s="114" t="str">
        <f>IF('Rekapitulace stavby'!AN20="","",'Rekapitulace stavby'!AN20)</f>
        <v>CZ8108180828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38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09" t="s">
        <v>1</v>
      </c>
      <c r="F27" s="309"/>
      <c r="G27" s="309"/>
      <c r="H27" s="309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39</v>
      </c>
      <c r="E30" s="35"/>
      <c r="F30" s="35"/>
      <c r="G30" s="35"/>
      <c r="H30" s="35"/>
      <c r="I30" s="35"/>
      <c r="J30" s="121">
        <f>ROUND(J128,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2" t="s">
        <v>41</v>
      </c>
      <c r="G32" s="35"/>
      <c r="H32" s="35"/>
      <c r="I32" s="122" t="s">
        <v>40</v>
      </c>
      <c r="J32" s="122" t="s">
        <v>42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3" t="s">
        <v>43</v>
      </c>
      <c r="E33" s="113" t="s">
        <v>44</v>
      </c>
      <c r="F33" s="124">
        <f>ROUND((SUM(BE128:BE545)),  2)</f>
        <v>0</v>
      </c>
      <c r="G33" s="35"/>
      <c r="H33" s="35"/>
      <c r="I33" s="125">
        <v>0.21</v>
      </c>
      <c r="J33" s="124">
        <f>ROUND(((SUM(BE128:BE545))*I33),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3" t="s">
        <v>45</v>
      </c>
      <c r="F34" s="124">
        <f>ROUND((SUM(BF128:BF545)),  2)</f>
        <v>0</v>
      </c>
      <c r="G34" s="35"/>
      <c r="H34" s="35"/>
      <c r="I34" s="125">
        <v>0.15</v>
      </c>
      <c r="J34" s="124">
        <f>ROUND(((SUM(BF128:BF545))*I34),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3" t="s">
        <v>46</v>
      </c>
      <c r="F35" s="124">
        <f>ROUND((SUM(BG128:BG545)),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3" t="s">
        <v>47</v>
      </c>
      <c r="F36" s="124">
        <f>ROUND((SUM(BH128:BH545)),  2)</f>
        <v>0</v>
      </c>
      <c r="G36" s="35"/>
      <c r="H36" s="35"/>
      <c r="I36" s="125">
        <v>0.15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48</v>
      </c>
      <c r="F37" s="124">
        <f>ROUND((SUM(BI128:BI545)),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49</v>
      </c>
      <c r="E39" s="128"/>
      <c r="F39" s="128"/>
      <c r="G39" s="129" t="s">
        <v>50</v>
      </c>
      <c r="H39" s="130" t="s">
        <v>51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3" t="s">
        <v>52</v>
      </c>
      <c r="E50" s="134"/>
      <c r="F50" s="134"/>
      <c r="G50" s="133" t="s">
        <v>53</v>
      </c>
      <c r="H50" s="134"/>
      <c r="I50" s="134"/>
      <c r="J50" s="134"/>
      <c r="K50" s="134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35" t="s">
        <v>54</v>
      </c>
      <c r="E61" s="136"/>
      <c r="F61" s="137" t="s">
        <v>55</v>
      </c>
      <c r="G61" s="135" t="s">
        <v>54</v>
      </c>
      <c r="H61" s="136"/>
      <c r="I61" s="136"/>
      <c r="J61" s="138" t="s">
        <v>55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3" t="s">
        <v>56</v>
      </c>
      <c r="E65" s="139"/>
      <c r="F65" s="139"/>
      <c r="G65" s="133" t="s">
        <v>57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35" t="s">
        <v>54</v>
      </c>
      <c r="E76" s="136"/>
      <c r="F76" s="137" t="s">
        <v>55</v>
      </c>
      <c r="G76" s="135" t="s">
        <v>54</v>
      </c>
      <c r="H76" s="136"/>
      <c r="I76" s="136"/>
      <c r="J76" s="138" t="s">
        <v>55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100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10" t="str">
        <f>E7</f>
        <v>Autobusová zastávka Bohuslavice</v>
      </c>
      <c r="F85" s="311"/>
      <c r="G85" s="311"/>
      <c r="H85" s="31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97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281" t="str">
        <f>E9</f>
        <v>SO 101.1 - Autobusová zastávka - uznatelné náklady</v>
      </c>
      <c r="F87" s="312"/>
      <c r="G87" s="312"/>
      <c r="H87" s="312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 xml:space="preserve"> </v>
      </c>
      <c r="G89" s="37"/>
      <c r="H89" s="37"/>
      <c r="I89" s="30" t="s">
        <v>22</v>
      </c>
      <c r="J89" s="67" t="str">
        <f>IF(J12="","",J12)</f>
        <v>26. 2. 2023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24</v>
      </c>
      <c r="D91" s="37"/>
      <c r="E91" s="37"/>
      <c r="F91" s="28" t="str">
        <f>E15</f>
        <v xml:space="preserve"> Město Kyjov, Masarykovo náměstí 30, 697 01 Kyjov</v>
      </c>
      <c r="G91" s="37"/>
      <c r="H91" s="37"/>
      <c r="I91" s="30" t="s">
        <v>32</v>
      </c>
      <c r="J91" s="33" t="str">
        <f>E21</f>
        <v xml:space="preserve"> Ing. Vojtěch Holub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30</v>
      </c>
      <c r="D92" s="37"/>
      <c r="E92" s="37"/>
      <c r="F92" s="28" t="str">
        <f>IF(E18="","",E18)</f>
        <v>Vyplň údaj</v>
      </c>
      <c r="G92" s="37"/>
      <c r="H92" s="37"/>
      <c r="I92" s="30" t="s">
        <v>37</v>
      </c>
      <c r="J92" s="33" t="str">
        <f>E24</f>
        <v xml:space="preserve"> Ing. Vojtěch Holub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4" t="s">
        <v>101</v>
      </c>
      <c r="D94" s="145"/>
      <c r="E94" s="145"/>
      <c r="F94" s="145"/>
      <c r="G94" s="145"/>
      <c r="H94" s="145"/>
      <c r="I94" s="145"/>
      <c r="J94" s="146" t="s">
        <v>102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47" t="s">
        <v>103</v>
      </c>
      <c r="D96" s="37"/>
      <c r="E96" s="37"/>
      <c r="F96" s="37"/>
      <c r="G96" s="37"/>
      <c r="H96" s="37"/>
      <c r="I96" s="37"/>
      <c r="J96" s="85">
        <f>J128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104</v>
      </c>
    </row>
    <row r="97" spans="1:31" s="9" customFormat="1" ht="24.95" customHeight="1">
      <c r="B97" s="148"/>
      <c r="C97" s="149"/>
      <c r="D97" s="150" t="s">
        <v>105</v>
      </c>
      <c r="E97" s="151"/>
      <c r="F97" s="151"/>
      <c r="G97" s="151"/>
      <c r="H97" s="151"/>
      <c r="I97" s="151"/>
      <c r="J97" s="152">
        <f>J129</f>
        <v>0</v>
      </c>
      <c r="K97" s="149"/>
      <c r="L97" s="153"/>
    </row>
    <row r="98" spans="1:31" s="10" customFormat="1" ht="19.899999999999999" customHeight="1">
      <c r="B98" s="154"/>
      <c r="C98" s="155"/>
      <c r="D98" s="156" t="s">
        <v>106</v>
      </c>
      <c r="E98" s="157"/>
      <c r="F98" s="157"/>
      <c r="G98" s="157"/>
      <c r="H98" s="157"/>
      <c r="I98" s="157"/>
      <c r="J98" s="158">
        <f>J130</f>
        <v>0</v>
      </c>
      <c r="K98" s="155"/>
      <c r="L98" s="159"/>
    </row>
    <row r="99" spans="1:31" s="10" customFormat="1" ht="19.899999999999999" customHeight="1">
      <c r="B99" s="154"/>
      <c r="C99" s="155"/>
      <c r="D99" s="156" t="s">
        <v>107</v>
      </c>
      <c r="E99" s="157"/>
      <c r="F99" s="157"/>
      <c r="G99" s="157"/>
      <c r="H99" s="157"/>
      <c r="I99" s="157"/>
      <c r="J99" s="158">
        <f>J185</f>
        <v>0</v>
      </c>
      <c r="K99" s="155"/>
      <c r="L99" s="159"/>
    </row>
    <row r="100" spans="1:31" s="10" customFormat="1" ht="19.899999999999999" customHeight="1">
      <c r="B100" s="154"/>
      <c r="C100" s="155"/>
      <c r="D100" s="156" t="s">
        <v>108</v>
      </c>
      <c r="E100" s="157"/>
      <c r="F100" s="157"/>
      <c r="G100" s="157"/>
      <c r="H100" s="157"/>
      <c r="I100" s="157"/>
      <c r="J100" s="158">
        <f>J231</f>
        <v>0</v>
      </c>
      <c r="K100" s="155"/>
      <c r="L100" s="159"/>
    </row>
    <row r="101" spans="1:31" s="10" customFormat="1" ht="19.899999999999999" customHeight="1">
      <c r="B101" s="154"/>
      <c r="C101" s="155"/>
      <c r="D101" s="156" t="s">
        <v>109</v>
      </c>
      <c r="E101" s="157"/>
      <c r="F101" s="157"/>
      <c r="G101" s="157"/>
      <c r="H101" s="157"/>
      <c r="I101" s="157"/>
      <c r="J101" s="158">
        <f>J257</f>
        <v>0</v>
      </c>
      <c r="K101" s="155"/>
      <c r="L101" s="159"/>
    </row>
    <row r="102" spans="1:31" s="10" customFormat="1" ht="19.899999999999999" customHeight="1">
      <c r="B102" s="154"/>
      <c r="C102" s="155"/>
      <c r="D102" s="156" t="s">
        <v>110</v>
      </c>
      <c r="E102" s="157"/>
      <c r="F102" s="157"/>
      <c r="G102" s="157"/>
      <c r="H102" s="157"/>
      <c r="I102" s="157"/>
      <c r="J102" s="158">
        <f>J267</f>
        <v>0</v>
      </c>
      <c r="K102" s="155"/>
      <c r="L102" s="159"/>
    </row>
    <row r="103" spans="1:31" s="10" customFormat="1" ht="19.899999999999999" customHeight="1">
      <c r="B103" s="154"/>
      <c r="C103" s="155"/>
      <c r="D103" s="156" t="s">
        <v>111</v>
      </c>
      <c r="E103" s="157"/>
      <c r="F103" s="157"/>
      <c r="G103" s="157"/>
      <c r="H103" s="157"/>
      <c r="I103" s="157"/>
      <c r="J103" s="158">
        <f>J375</f>
        <v>0</v>
      </c>
      <c r="K103" s="155"/>
      <c r="L103" s="159"/>
    </row>
    <row r="104" spans="1:31" s="10" customFormat="1" ht="19.899999999999999" customHeight="1">
      <c r="B104" s="154"/>
      <c r="C104" s="155"/>
      <c r="D104" s="156" t="s">
        <v>112</v>
      </c>
      <c r="E104" s="157"/>
      <c r="F104" s="157"/>
      <c r="G104" s="157"/>
      <c r="H104" s="157"/>
      <c r="I104" s="157"/>
      <c r="J104" s="158">
        <f>J398</f>
        <v>0</v>
      </c>
      <c r="K104" s="155"/>
      <c r="L104" s="159"/>
    </row>
    <row r="105" spans="1:31" s="10" customFormat="1" ht="19.899999999999999" customHeight="1">
      <c r="B105" s="154"/>
      <c r="C105" s="155"/>
      <c r="D105" s="156" t="s">
        <v>113</v>
      </c>
      <c r="E105" s="157"/>
      <c r="F105" s="157"/>
      <c r="G105" s="157"/>
      <c r="H105" s="157"/>
      <c r="I105" s="157"/>
      <c r="J105" s="158">
        <f>J513</f>
        <v>0</v>
      </c>
      <c r="K105" s="155"/>
      <c r="L105" s="159"/>
    </row>
    <row r="106" spans="1:31" s="10" customFormat="1" ht="19.899999999999999" customHeight="1">
      <c r="B106" s="154"/>
      <c r="C106" s="155"/>
      <c r="D106" s="156" t="s">
        <v>114</v>
      </c>
      <c r="E106" s="157"/>
      <c r="F106" s="157"/>
      <c r="G106" s="157"/>
      <c r="H106" s="157"/>
      <c r="I106" s="157"/>
      <c r="J106" s="158">
        <f>J526</f>
        <v>0</v>
      </c>
      <c r="K106" s="155"/>
      <c r="L106" s="159"/>
    </row>
    <row r="107" spans="1:31" s="9" customFormat="1" ht="24.95" customHeight="1">
      <c r="B107" s="148"/>
      <c r="C107" s="149"/>
      <c r="D107" s="150" t="s">
        <v>115</v>
      </c>
      <c r="E107" s="151"/>
      <c r="F107" s="151"/>
      <c r="G107" s="151"/>
      <c r="H107" s="151"/>
      <c r="I107" s="151"/>
      <c r="J107" s="152">
        <f>J528</f>
        <v>0</v>
      </c>
      <c r="K107" s="149"/>
      <c r="L107" s="153"/>
    </row>
    <row r="108" spans="1:31" s="10" customFormat="1" ht="19.899999999999999" customHeight="1">
      <c r="B108" s="154"/>
      <c r="C108" s="155"/>
      <c r="D108" s="156" t="s">
        <v>116</v>
      </c>
      <c r="E108" s="157"/>
      <c r="F108" s="157"/>
      <c r="G108" s="157"/>
      <c r="H108" s="157"/>
      <c r="I108" s="157"/>
      <c r="J108" s="158">
        <f>J529</f>
        <v>0</v>
      </c>
      <c r="K108" s="155"/>
      <c r="L108" s="159"/>
    </row>
    <row r="109" spans="1:31" s="2" customFormat="1" ht="21.75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6.95" customHeight="1">
      <c r="A110" s="35"/>
      <c r="B110" s="55"/>
      <c r="C110" s="56"/>
      <c r="D110" s="56"/>
      <c r="E110" s="56"/>
      <c r="F110" s="56"/>
      <c r="G110" s="56"/>
      <c r="H110" s="56"/>
      <c r="I110" s="56"/>
      <c r="J110" s="56"/>
      <c r="K110" s="56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4" spans="1:63" s="2" customFormat="1" ht="6.95" customHeight="1">
      <c r="A114" s="35"/>
      <c r="B114" s="57"/>
      <c r="C114" s="58"/>
      <c r="D114" s="58"/>
      <c r="E114" s="58"/>
      <c r="F114" s="58"/>
      <c r="G114" s="58"/>
      <c r="H114" s="58"/>
      <c r="I114" s="58"/>
      <c r="J114" s="58"/>
      <c r="K114" s="58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3" s="2" customFormat="1" ht="24.95" customHeight="1">
      <c r="A115" s="35"/>
      <c r="B115" s="36"/>
      <c r="C115" s="24" t="s">
        <v>117</v>
      </c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3" s="2" customFormat="1" ht="6.95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3" s="2" customFormat="1" ht="12" customHeight="1">
      <c r="A117" s="35"/>
      <c r="B117" s="36"/>
      <c r="C117" s="30" t="s">
        <v>16</v>
      </c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3" s="2" customFormat="1" ht="16.5" customHeight="1">
      <c r="A118" s="35"/>
      <c r="B118" s="36"/>
      <c r="C118" s="37"/>
      <c r="D118" s="37"/>
      <c r="E118" s="310" t="str">
        <f>E7</f>
        <v>Autobusová zastávka Bohuslavice</v>
      </c>
      <c r="F118" s="311"/>
      <c r="G118" s="311"/>
      <c r="H118" s="311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3" s="2" customFormat="1" ht="12" customHeight="1">
      <c r="A119" s="35"/>
      <c r="B119" s="36"/>
      <c r="C119" s="30" t="s">
        <v>97</v>
      </c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3" s="2" customFormat="1" ht="16.5" customHeight="1">
      <c r="A120" s="35"/>
      <c r="B120" s="36"/>
      <c r="C120" s="37"/>
      <c r="D120" s="37"/>
      <c r="E120" s="281" t="str">
        <f>E9</f>
        <v>SO 101.1 - Autobusová zastávka - uznatelné náklady</v>
      </c>
      <c r="F120" s="312"/>
      <c r="G120" s="312"/>
      <c r="H120" s="312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3" s="2" customFormat="1" ht="6.95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3" s="2" customFormat="1" ht="12" customHeight="1">
      <c r="A122" s="35"/>
      <c r="B122" s="36"/>
      <c r="C122" s="30" t="s">
        <v>20</v>
      </c>
      <c r="D122" s="37"/>
      <c r="E122" s="37"/>
      <c r="F122" s="28" t="str">
        <f>F12</f>
        <v xml:space="preserve"> </v>
      </c>
      <c r="G122" s="37"/>
      <c r="H122" s="37"/>
      <c r="I122" s="30" t="s">
        <v>22</v>
      </c>
      <c r="J122" s="67" t="str">
        <f>IF(J12="","",J12)</f>
        <v>26. 2. 2023</v>
      </c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3" s="2" customFormat="1" ht="6.95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3" s="2" customFormat="1" ht="15.2" customHeight="1">
      <c r="A124" s="35"/>
      <c r="B124" s="36"/>
      <c r="C124" s="30" t="s">
        <v>24</v>
      </c>
      <c r="D124" s="37"/>
      <c r="E124" s="37"/>
      <c r="F124" s="28" t="str">
        <f>E15</f>
        <v xml:space="preserve"> Město Kyjov, Masarykovo náměstí 30, 697 01 Kyjov</v>
      </c>
      <c r="G124" s="37"/>
      <c r="H124" s="37"/>
      <c r="I124" s="30" t="s">
        <v>32</v>
      </c>
      <c r="J124" s="33" t="str">
        <f>E21</f>
        <v xml:space="preserve"> Ing. Vojtěch Holub</v>
      </c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63" s="2" customFormat="1" ht="15.2" customHeight="1">
      <c r="A125" s="35"/>
      <c r="B125" s="36"/>
      <c r="C125" s="30" t="s">
        <v>30</v>
      </c>
      <c r="D125" s="37"/>
      <c r="E125" s="37"/>
      <c r="F125" s="28" t="str">
        <f>IF(E18="","",E18)</f>
        <v>Vyplň údaj</v>
      </c>
      <c r="G125" s="37"/>
      <c r="H125" s="37"/>
      <c r="I125" s="30" t="s">
        <v>37</v>
      </c>
      <c r="J125" s="33" t="str">
        <f>E24</f>
        <v xml:space="preserve"> Ing. Vojtěch Holub</v>
      </c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63" s="2" customFormat="1" ht="10.35" customHeight="1">
      <c r="A126" s="35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63" s="11" customFormat="1" ht="29.25" customHeight="1">
      <c r="A127" s="160"/>
      <c r="B127" s="161"/>
      <c r="C127" s="162" t="s">
        <v>118</v>
      </c>
      <c r="D127" s="163" t="s">
        <v>64</v>
      </c>
      <c r="E127" s="163" t="s">
        <v>60</v>
      </c>
      <c r="F127" s="163" t="s">
        <v>61</v>
      </c>
      <c r="G127" s="163" t="s">
        <v>119</v>
      </c>
      <c r="H127" s="163" t="s">
        <v>120</v>
      </c>
      <c r="I127" s="163" t="s">
        <v>121</v>
      </c>
      <c r="J127" s="163" t="s">
        <v>102</v>
      </c>
      <c r="K127" s="164" t="s">
        <v>122</v>
      </c>
      <c r="L127" s="165"/>
      <c r="M127" s="76" t="s">
        <v>1</v>
      </c>
      <c r="N127" s="77" t="s">
        <v>43</v>
      </c>
      <c r="O127" s="77" t="s">
        <v>123</v>
      </c>
      <c r="P127" s="77" t="s">
        <v>124</v>
      </c>
      <c r="Q127" s="77" t="s">
        <v>125</v>
      </c>
      <c r="R127" s="77" t="s">
        <v>126</v>
      </c>
      <c r="S127" s="77" t="s">
        <v>127</v>
      </c>
      <c r="T127" s="78" t="s">
        <v>128</v>
      </c>
      <c r="U127" s="160"/>
      <c r="V127" s="160"/>
      <c r="W127" s="160"/>
      <c r="X127" s="160"/>
      <c r="Y127" s="160"/>
      <c r="Z127" s="160"/>
      <c r="AA127" s="160"/>
      <c r="AB127" s="160"/>
      <c r="AC127" s="160"/>
      <c r="AD127" s="160"/>
      <c r="AE127" s="160"/>
    </row>
    <row r="128" spans="1:63" s="2" customFormat="1" ht="22.9" customHeight="1">
      <c r="A128" s="35"/>
      <c r="B128" s="36"/>
      <c r="C128" s="83" t="s">
        <v>129</v>
      </c>
      <c r="D128" s="37"/>
      <c r="E128" s="37"/>
      <c r="F128" s="37"/>
      <c r="G128" s="37"/>
      <c r="H128" s="37"/>
      <c r="I128" s="37"/>
      <c r="J128" s="166">
        <f>BK128</f>
        <v>0</v>
      </c>
      <c r="K128" s="37"/>
      <c r="L128" s="40"/>
      <c r="M128" s="79"/>
      <c r="N128" s="167"/>
      <c r="O128" s="80"/>
      <c r="P128" s="168">
        <f>P129+P528</f>
        <v>0</v>
      </c>
      <c r="Q128" s="80"/>
      <c r="R128" s="168">
        <f>R129+R528</f>
        <v>1024.7627244299999</v>
      </c>
      <c r="S128" s="80"/>
      <c r="T128" s="169">
        <f>T129+T528</f>
        <v>88.2059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8" t="s">
        <v>78</v>
      </c>
      <c r="AU128" s="18" t="s">
        <v>104</v>
      </c>
      <c r="BK128" s="170">
        <f>BK129+BK528</f>
        <v>0</v>
      </c>
    </row>
    <row r="129" spans="1:65" s="12" customFormat="1" ht="25.9" customHeight="1">
      <c r="B129" s="171"/>
      <c r="C129" s="172"/>
      <c r="D129" s="173" t="s">
        <v>78</v>
      </c>
      <c r="E129" s="174" t="s">
        <v>130</v>
      </c>
      <c r="F129" s="174" t="s">
        <v>131</v>
      </c>
      <c r="G129" s="172"/>
      <c r="H129" s="172"/>
      <c r="I129" s="175"/>
      <c r="J129" s="176">
        <f>BK129</f>
        <v>0</v>
      </c>
      <c r="K129" s="172"/>
      <c r="L129" s="177"/>
      <c r="M129" s="178"/>
      <c r="N129" s="179"/>
      <c r="O129" s="179"/>
      <c r="P129" s="180">
        <f>P130+P185+P231+P257+P267+P375+P398+P513+P526</f>
        <v>0</v>
      </c>
      <c r="Q129" s="179"/>
      <c r="R129" s="180">
        <f>R130+R185+R231+R257+R267+R375+R398+R513+R526</f>
        <v>1024.6325685299998</v>
      </c>
      <c r="S129" s="179"/>
      <c r="T129" s="181">
        <f>T130+T185+T231+T257+T267+T375+T398+T513+T526</f>
        <v>88.2059</v>
      </c>
      <c r="AR129" s="182" t="s">
        <v>87</v>
      </c>
      <c r="AT129" s="183" t="s">
        <v>78</v>
      </c>
      <c r="AU129" s="183" t="s">
        <v>79</v>
      </c>
      <c r="AY129" s="182" t="s">
        <v>132</v>
      </c>
      <c r="BK129" s="184">
        <f>BK130+BK185+BK231+BK257+BK267+BK375+BK398+BK513+BK526</f>
        <v>0</v>
      </c>
    </row>
    <row r="130" spans="1:65" s="12" customFormat="1" ht="22.9" customHeight="1">
      <c r="B130" s="171"/>
      <c r="C130" s="172"/>
      <c r="D130" s="173" t="s">
        <v>78</v>
      </c>
      <c r="E130" s="185" t="s">
        <v>87</v>
      </c>
      <c r="F130" s="185" t="s">
        <v>133</v>
      </c>
      <c r="G130" s="172"/>
      <c r="H130" s="172"/>
      <c r="I130" s="175"/>
      <c r="J130" s="186">
        <f>BK130</f>
        <v>0</v>
      </c>
      <c r="K130" s="172"/>
      <c r="L130" s="177"/>
      <c r="M130" s="178"/>
      <c r="N130" s="179"/>
      <c r="O130" s="179"/>
      <c r="P130" s="180">
        <f>SUM(P131:P184)</f>
        <v>0</v>
      </c>
      <c r="Q130" s="179"/>
      <c r="R130" s="180">
        <f>SUM(R131:R184)</f>
        <v>149.55199999999999</v>
      </c>
      <c r="S130" s="179"/>
      <c r="T130" s="181">
        <f>SUM(T131:T184)</f>
        <v>87.775899999999993</v>
      </c>
      <c r="AR130" s="182" t="s">
        <v>87</v>
      </c>
      <c r="AT130" s="183" t="s">
        <v>78</v>
      </c>
      <c r="AU130" s="183" t="s">
        <v>87</v>
      </c>
      <c r="AY130" s="182" t="s">
        <v>132</v>
      </c>
      <c r="BK130" s="184">
        <f>SUM(BK131:BK184)</f>
        <v>0</v>
      </c>
    </row>
    <row r="131" spans="1:65" s="2" customFormat="1" ht="33" customHeight="1">
      <c r="A131" s="35"/>
      <c r="B131" s="36"/>
      <c r="C131" s="187" t="s">
        <v>87</v>
      </c>
      <c r="D131" s="187" t="s">
        <v>134</v>
      </c>
      <c r="E131" s="188" t="s">
        <v>135</v>
      </c>
      <c r="F131" s="189" t="s">
        <v>136</v>
      </c>
      <c r="G131" s="190" t="s">
        <v>137</v>
      </c>
      <c r="H131" s="191">
        <v>84.76</v>
      </c>
      <c r="I131" s="192"/>
      <c r="J131" s="193">
        <f>ROUND(I131*H131,2)</f>
        <v>0</v>
      </c>
      <c r="K131" s="189" t="s">
        <v>138</v>
      </c>
      <c r="L131" s="40"/>
      <c r="M131" s="194" t="s">
        <v>1</v>
      </c>
      <c r="N131" s="195" t="s">
        <v>44</v>
      </c>
      <c r="O131" s="72"/>
      <c r="P131" s="196">
        <f>O131*H131</f>
        <v>0</v>
      </c>
      <c r="Q131" s="196">
        <v>0</v>
      </c>
      <c r="R131" s="196">
        <f>Q131*H131</f>
        <v>0</v>
      </c>
      <c r="S131" s="196">
        <v>0.44</v>
      </c>
      <c r="T131" s="197">
        <f>S131*H131</f>
        <v>37.294400000000003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198" t="s">
        <v>139</v>
      </c>
      <c r="AT131" s="198" t="s">
        <v>134</v>
      </c>
      <c r="AU131" s="198" t="s">
        <v>89</v>
      </c>
      <c r="AY131" s="18" t="s">
        <v>132</v>
      </c>
      <c r="BE131" s="199">
        <f>IF(N131="základní",J131,0)</f>
        <v>0</v>
      </c>
      <c r="BF131" s="199">
        <f>IF(N131="snížená",J131,0)</f>
        <v>0</v>
      </c>
      <c r="BG131" s="199">
        <f>IF(N131="zákl. přenesená",J131,0)</f>
        <v>0</v>
      </c>
      <c r="BH131" s="199">
        <f>IF(N131="sníž. přenesená",J131,0)</f>
        <v>0</v>
      </c>
      <c r="BI131" s="199">
        <f>IF(N131="nulová",J131,0)</f>
        <v>0</v>
      </c>
      <c r="BJ131" s="18" t="s">
        <v>87</v>
      </c>
      <c r="BK131" s="199">
        <f>ROUND(I131*H131,2)</f>
        <v>0</v>
      </c>
      <c r="BL131" s="18" t="s">
        <v>139</v>
      </c>
      <c r="BM131" s="198" t="s">
        <v>140</v>
      </c>
    </row>
    <row r="132" spans="1:65" s="13" customFormat="1" ht="11.25">
      <c r="B132" s="200"/>
      <c r="C132" s="201"/>
      <c r="D132" s="202" t="s">
        <v>141</v>
      </c>
      <c r="E132" s="203" t="s">
        <v>1</v>
      </c>
      <c r="F132" s="204" t="s">
        <v>142</v>
      </c>
      <c r="G132" s="201"/>
      <c r="H132" s="205">
        <v>84.76</v>
      </c>
      <c r="I132" s="206"/>
      <c r="J132" s="201"/>
      <c r="K132" s="201"/>
      <c r="L132" s="207"/>
      <c r="M132" s="208"/>
      <c r="N132" s="209"/>
      <c r="O132" s="209"/>
      <c r="P132" s="209"/>
      <c r="Q132" s="209"/>
      <c r="R132" s="209"/>
      <c r="S132" s="209"/>
      <c r="T132" s="210"/>
      <c r="AT132" s="211" t="s">
        <v>141</v>
      </c>
      <c r="AU132" s="211" t="s">
        <v>89</v>
      </c>
      <c r="AV132" s="13" t="s">
        <v>89</v>
      </c>
      <c r="AW132" s="13" t="s">
        <v>36</v>
      </c>
      <c r="AX132" s="13" t="s">
        <v>87</v>
      </c>
      <c r="AY132" s="211" t="s">
        <v>132</v>
      </c>
    </row>
    <row r="133" spans="1:65" s="2" customFormat="1" ht="24.2" customHeight="1">
      <c r="A133" s="35"/>
      <c r="B133" s="36"/>
      <c r="C133" s="187" t="s">
        <v>89</v>
      </c>
      <c r="D133" s="187" t="s">
        <v>134</v>
      </c>
      <c r="E133" s="188" t="s">
        <v>143</v>
      </c>
      <c r="F133" s="189" t="s">
        <v>144</v>
      </c>
      <c r="G133" s="190" t="s">
        <v>137</v>
      </c>
      <c r="H133" s="191">
        <v>84.76</v>
      </c>
      <c r="I133" s="192"/>
      <c r="J133" s="193">
        <f>ROUND(I133*H133,2)</f>
        <v>0</v>
      </c>
      <c r="K133" s="189" t="s">
        <v>138</v>
      </c>
      <c r="L133" s="40"/>
      <c r="M133" s="194" t="s">
        <v>1</v>
      </c>
      <c r="N133" s="195" t="s">
        <v>44</v>
      </c>
      <c r="O133" s="72"/>
      <c r="P133" s="196">
        <f>O133*H133</f>
        <v>0</v>
      </c>
      <c r="Q133" s="196">
        <v>0</v>
      </c>
      <c r="R133" s="196">
        <f>Q133*H133</f>
        <v>0</v>
      </c>
      <c r="S133" s="196">
        <v>0.45</v>
      </c>
      <c r="T133" s="197">
        <f>S133*H133</f>
        <v>38.142000000000003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98" t="s">
        <v>139</v>
      </c>
      <c r="AT133" s="198" t="s">
        <v>134</v>
      </c>
      <c r="AU133" s="198" t="s">
        <v>89</v>
      </c>
      <c r="AY133" s="18" t="s">
        <v>132</v>
      </c>
      <c r="BE133" s="199">
        <f>IF(N133="základní",J133,0)</f>
        <v>0</v>
      </c>
      <c r="BF133" s="199">
        <f>IF(N133="snížená",J133,0)</f>
        <v>0</v>
      </c>
      <c r="BG133" s="199">
        <f>IF(N133="zákl. přenesená",J133,0)</f>
        <v>0</v>
      </c>
      <c r="BH133" s="199">
        <f>IF(N133="sníž. přenesená",J133,0)</f>
        <v>0</v>
      </c>
      <c r="BI133" s="199">
        <f>IF(N133="nulová",J133,0)</f>
        <v>0</v>
      </c>
      <c r="BJ133" s="18" t="s">
        <v>87</v>
      </c>
      <c r="BK133" s="199">
        <f>ROUND(I133*H133,2)</f>
        <v>0</v>
      </c>
      <c r="BL133" s="18" t="s">
        <v>139</v>
      </c>
      <c r="BM133" s="198" t="s">
        <v>145</v>
      </c>
    </row>
    <row r="134" spans="1:65" s="2" customFormat="1" ht="24.2" customHeight="1">
      <c r="A134" s="35"/>
      <c r="B134" s="36"/>
      <c r="C134" s="187" t="s">
        <v>146</v>
      </c>
      <c r="D134" s="187" t="s">
        <v>134</v>
      </c>
      <c r="E134" s="188" t="s">
        <v>147</v>
      </c>
      <c r="F134" s="189" t="s">
        <v>148</v>
      </c>
      <c r="G134" s="190" t="s">
        <v>137</v>
      </c>
      <c r="H134" s="191">
        <v>16.55</v>
      </c>
      <c r="I134" s="192"/>
      <c r="J134" s="193">
        <f>ROUND(I134*H134,2)</f>
        <v>0</v>
      </c>
      <c r="K134" s="189" t="s">
        <v>138</v>
      </c>
      <c r="L134" s="40"/>
      <c r="M134" s="194" t="s">
        <v>1</v>
      </c>
      <c r="N134" s="195" t="s">
        <v>44</v>
      </c>
      <c r="O134" s="72"/>
      <c r="P134" s="196">
        <f>O134*H134</f>
        <v>0</v>
      </c>
      <c r="Q134" s="196">
        <v>0</v>
      </c>
      <c r="R134" s="196">
        <f>Q134*H134</f>
        <v>0</v>
      </c>
      <c r="S134" s="196">
        <v>0.28999999999999998</v>
      </c>
      <c r="T134" s="197">
        <f>S134*H134</f>
        <v>4.7995000000000001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8" t="s">
        <v>139</v>
      </c>
      <c r="AT134" s="198" t="s">
        <v>134</v>
      </c>
      <c r="AU134" s="198" t="s">
        <v>89</v>
      </c>
      <c r="AY134" s="18" t="s">
        <v>132</v>
      </c>
      <c r="BE134" s="199">
        <f>IF(N134="základní",J134,0)</f>
        <v>0</v>
      </c>
      <c r="BF134" s="199">
        <f>IF(N134="snížená",J134,0)</f>
        <v>0</v>
      </c>
      <c r="BG134" s="199">
        <f>IF(N134="zákl. přenesená",J134,0)</f>
        <v>0</v>
      </c>
      <c r="BH134" s="199">
        <f>IF(N134="sníž. přenesená",J134,0)</f>
        <v>0</v>
      </c>
      <c r="BI134" s="199">
        <f>IF(N134="nulová",J134,0)</f>
        <v>0</v>
      </c>
      <c r="BJ134" s="18" t="s">
        <v>87</v>
      </c>
      <c r="BK134" s="199">
        <f>ROUND(I134*H134,2)</f>
        <v>0</v>
      </c>
      <c r="BL134" s="18" t="s">
        <v>139</v>
      </c>
      <c r="BM134" s="198" t="s">
        <v>149</v>
      </c>
    </row>
    <row r="135" spans="1:65" s="13" customFormat="1" ht="11.25">
      <c r="B135" s="200"/>
      <c r="C135" s="201"/>
      <c r="D135" s="202" t="s">
        <v>141</v>
      </c>
      <c r="E135" s="203" t="s">
        <v>1</v>
      </c>
      <c r="F135" s="204" t="s">
        <v>150</v>
      </c>
      <c r="G135" s="201"/>
      <c r="H135" s="205">
        <v>9.5500000000000007</v>
      </c>
      <c r="I135" s="206"/>
      <c r="J135" s="201"/>
      <c r="K135" s="201"/>
      <c r="L135" s="207"/>
      <c r="M135" s="208"/>
      <c r="N135" s="209"/>
      <c r="O135" s="209"/>
      <c r="P135" s="209"/>
      <c r="Q135" s="209"/>
      <c r="R135" s="209"/>
      <c r="S135" s="209"/>
      <c r="T135" s="210"/>
      <c r="AT135" s="211" t="s">
        <v>141</v>
      </c>
      <c r="AU135" s="211" t="s">
        <v>89</v>
      </c>
      <c r="AV135" s="13" t="s">
        <v>89</v>
      </c>
      <c r="AW135" s="13" t="s">
        <v>36</v>
      </c>
      <c r="AX135" s="13" t="s">
        <v>79</v>
      </c>
      <c r="AY135" s="211" t="s">
        <v>132</v>
      </c>
    </row>
    <row r="136" spans="1:65" s="13" customFormat="1" ht="11.25">
      <c r="B136" s="200"/>
      <c r="C136" s="201"/>
      <c r="D136" s="202" t="s">
        <v>141</v>
      </c>
      <c r="E136" s="203" t="s">
        <v>1</v>
      </c>
      <c r="F136" s="204" t="s">
        <v>151</v>
      </c>
      <c r="G136" s="201"/>
      <c r="H136" s="205">
        <v>7</v>
      </c>
      <c r="I136" s="206"/>
      <c r="J136" s="201"/>
      <c r="K136" s="201"/>
      <c r="L136" s="207"/>
      <c r="M136" s="208"/>
      <c r="N136" s="209"/>
      <c r="O136" s="209"/>
      <c r="P136" s="209"/>
      <c r="Q136" s="209"/>
      <c r="R136" s="209"/>
      <c r="S136" s="209"/>
      <c r="T136" s="210"/>
      <c r="AT136" s="211" t="s">
        <v>141</v>
      </c>
      <c r="AU136" s="211" t="s">
        <v>89</v>
      </c>
      <c r="AV136" s="13" t="s">
        <v>89</v>
      </c>
      <c r="AW136" s="13" t="s">
        <v>36</v>
      </c>
      <c r="AX136" s="13" t="s">
        <v>79</v>
      </c>
      <c r="AY136" s="211" t="s">
        <v>132</v>
      </c>
    </row>
    <row r="137" spans="1:65" s="14" customFormat="1" ht="11.25">
      <c r="B137" s="212"/>
      <c r="C137" s="213"/>
      <c r="D137" s="202" t="s">
        <v>141</v>
      </c>
      <c r="E137" s="214" t="s">
        <v>1</v>
      </c>
      <c r="F137" s="215" t="s">
        <v>152</v>
      </c>
      <c r="G137" s="213"/>
      <c r="H137" s="216">
        <v>16.55</v>
      </c>
      <c r="I137" s="217"/>
      <c r="J137" s="213"/>
      <c r="K137" s="213"/>
      <c r="L137" s="218"/>
      <c r="M137" s="219"/>
      <c r="N137" s="220"/>
      <c r="O137" s="220"/>
      <c r="P137" s="220"/>
      <c r="Q137" s="220"/>
      <c r="R137" s="220"/>
      <c r="S137" s="220"/>
      <c r="T137" s="221"/>
      <c r="AT137" s="222" t="s">
        <v>141</v>
      </c>
      <c r="AU137" s="222" t="s">
        <v>89</v>
      </c>
      <c r="AV137" s="14" t="s">
        <v>139</v>
      </c>
      <c r="AW137" s="14" t="s">
        <v>36</v>
      </c>
      <c r="AX137" s="14" t="s">
        <v>87</v>
      </c>
      <c r="AY137" s="222" t="s">
        <v>132</v>
      </c>
    </row>
    <row r="138" spans="1:65" s="2" customFormat="1" ht="16.5" customHeight="1">
      <c r="A138" s="35"/>
      <c r="B138" s="36"/>
      <c r="C138" s="187" t="s">
        <v>139</v>
      </c>
      <c r="D138" s="187" t="s">
        <v>134</v>
      </c>
      <c r="E138" s="188" t="s">
        <v>153</v>
      </c>
      <c r="F138" s="189" t="s">
        <v>154</v>
      </c>
      <c r="G138" s="190" t="s">
        <v>137</v>
      </c>
      <c r="H138" s="191">
        <v>7</v>
      </c>
      <c r="I138" s="192"/>
      <c r="J138" s="193">
        <f>ROUND(I138*H138,2)</f>
        <v>0</v>
      </c>
      <c r="K138" s="189" t="s">
        <v>138</v>
      </c>
      <c r="L138" s="40"/>
      <c r="M138" s="194" t="s">
        <v>1</v>
      </c>
      <c r="N138" s="195" t="s">
        <v>44</v>
      </c>
      <c r="O138" s="72"/>
      <c r="P138" s="196">
        <f>O138*H138</f>
        <v>0</v>
      </c>
      <c r="Q138" s="196">
        <v>0</v>
      </c>
      <c r="R138" s="196">
        <f>Q138*H138</f>
        <v>0</v>
      </c>
      <c r="S138" s="196">
        <v>0.35499999999999998</v>
      </c>
      <c r="T138" s="197">
        <f>S138*H138</f>
        <v>2.4849999999999999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98" t="s">
        <v>139</v>
      </c>
      <c r="AT138" s="198" t="s">
        <v>134</v>
      </c>
      <c r="AU138" s="198" t="s">
        <v>89</v>
      </c>
      <c r="AY138" s="18" t="s">
        <v>132</v>
      </c>
      <c r="BE138" s="199">
        <f>IF(N138="základní",J138,0)</f>
        <v>0</v>
      </c>
      <c r="BF138" s="199">
        <f>IF(N138="snížená",J138,0)</f>
        <v>0</v>
      </c>
      <c r="BG138" s="199">
        <f>IF(N138="zákl. přenesená",J138,0)</f>
        <v>0</v>
      </c>
      <c r="BH138" s="199">
        <f>IF(N138="sníž. přenesená",J138,0)</f>
        <v>0</v>
      </c>
      <c r="BI138" s="199">
        <f>IF(N138="nulová",J138,0)</f>
        <v>0</v>
      </c>
      <c r="BJ138" s="18" t="s">
        <v>87</v>
      </c>
      <c r="BK138" s="199">
        <f>ROUND(I138*H138,2)</f>
        <v>0</v>
      </c>
      <c r="BL138" s="18" t="s">
        <v>139</v>
      </c>
      <c r="BM138" s="198" t="s">
        <v>155</v>
      </c>
    </row>
    <row r="139" spans="1:65" s="2" customFormat="1" ht="16.5" customHeight="1">
      <c r="A139" s="35"/>
      <c r="B139" s="36"/>
      <c r="C139" s="187" t="s">
        <v>156</v>
      </c>
      <c r="D139" s="187" t="s">
        <v>134</v>
      </c>
      <c r="E139" s="188" t="s">
        <v>157</v>
      </c>
      <c r="F139" s="189" t="s">
        <v>158</v>
      </c>
      <c r="G139" s="190" t="s">
        <v>159</v>
      </c>
      <c r="H139" s="191">
        <v>4</v>
      </c>
      <c r="I139" s="192"/>
      <c r="J139" s="193">
        <f>ROUND(I139*H139,2)</f>
        <v>0</v>
      </c>
      <c r="K139" s="189" t="s">
        <v>138</v>
      </c>
      <c r="L139" s="40"/>
      <c r="M139" s="194" t="s">
        <v>1</v>
      </c>
      <c r="N139" s="195" t="s">
        <v>44</v>
      </c>
      <c r="O139" s="72"/>
      <c r="P139" s="196">
        <f>O139*H139</f>
        <v>0</v>
      </c>
      <c r="Q139" s="196">
        <v>0</v>
      </c>
      <c r="R139" s="196">
        <f>Q139*H139</f>
        <v>0</v>
      </c>
      <c r="S139" s="196">
        <v>0.28999999999999998</v>
      </c>
      <c r="T139" s="197">
        <f>S139*H139</f>
        <v>1.1599999999999999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98" t="s">
        <v>139</v>
      </c>
      <c r="AT139" s="198" t="s">
        <v>134</v>
      </c>
      <c r="AU139" s="198" t="s">
        <v>89</v>
      </c>
      <c r="AY139" s="18" t="s">
        <v>132</v>
      </c>
      <c r="BE139" s="199">
        <f>IF(N139="základní",J139,0)</f>
        <v>0</v>
      </c>
      <c r="BF139" s="199">
        <f>IF(N139="snížená",J139,0)</f>
        <v>0</v>
      </c>
      <c r="BG139" s="199">
        <f>IF(N139="zákl. přenesená",J139,0)</f>
        <v>0</v>
      </c>
      <c r="BH139" s="199">
        <f>IF(N139="sníž. přenesená",J139,0)</f>
        <v>0</v>
      </c>
      <c r="BI139" s="199">
        <f>IF(N139="nulová",J139,0)</f>
        <v>0</v>
      </c>
      <c r="BJ139" s="18" t="s">
        <v>87</v>
      </c>
      <c r="BK139" s="199">
        <f>ROUND(I139*H139,2)</f>
        <v>0</v>
      </c>
      <c r="BL139" s="18" t="s">
        <v>139</v>
      </c>
      <c r="BM139" s="198" t="s">
        <v>160</v>
      </c>
    </row>
    <row r="140" spans="1:65" s="2" customFormat="1" ht="16.5" customHeight="1">
      <c r="A140" s="35"/>
      <c r="B140" s="36"/>
      <c r="C140" s="187" t="s">
        <v>161</v>
      </c>
      <c r="D140" s="187" t="s">
        <v>134</v>
      </c>
      <c r="E140" s="188" t="s">
        <v>162</v>
      </c>
      <c r="F140" s="189" t="s">
        <v>163</v>
      </c>
      <c r="G140" s="190" t="s">
        <v>159</v>
      </c>
      <c r="H140" s="191">
        <v>19</v>
      </c>
      <c r="I140" s="192"/>
      <c r="J140" s="193">
        <f>ROUND(I140*H140,2)</f>
        <v>0</v>
      </c>
      <c r="K140" s="189" t="s">
        <v>138</v>
      </c>
      <c r="L140" s="40"/>
      <c r="M140" s="194" t="s">
        <v>1</v>
      </c>
      <c r="N140" s="195" t="s">
        <v>44</v>
      </c>
      <c r="O140" s="72"/>
      <c r="P140" s="196">
        <f>O140*H140</f>
        <v>0</v>
      </c>
      <c r="Q140" s="196">
        <v>0</v>
      </c>
      <c r="R140" s="196">
        <f>Q140*H140</f>
        <v>0</v>
      </c>
      <c r="S140" s="196">
        <v>0.20499999999999999</v>
      </c>
      <c r="T140" s="197">
        <f>S140*H140</f>
        <v>3.8949999999999996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8" t="s">
        <v>139</v>
      </c>
      <c r="AT140" s="198" t="s">
        <v>134</v>
      </c>
      <c r="AU140" s="198" t="s">
        <v>89</v>
      </c>
      <c r="AY140" s="18" t="s">
        <v>132</v>
      </c>
      <c r="BE140" s="199">
        <f>IF(N140="základní",J140,0)</f>
        <v>0</v>
      </c>
      <c r="BF140" s="199">
        <f>IF(N140="snížená",J140,0)</f>
        <v>0</v>
      </c>
      <c r="BG140" s="199">
        <f>IF(N140="zákl. přenesená",J140,0)</f>
        <v>0</v>
      </c>
      <c r="BH140" s="199">
        <f>IF(N140="sníž. přenesená",J140,0)</f>
        <v>0</v>
      </c>
      <c r="BI140" s="199">
        <f>IF(N140="nulová",J140,0)</f>
        <v>0</v>
      </c>
      <c r="BJ140" s="18" t="s">
        <v>87</v>
      </c>
      <c r="BK140" s="199">
        <f>ROUND(I140*H140,2)</f>
        <v>0</v>
      </c>
      <c r="BL140" s="18" t="s">
        <v>139</v>
      </c>
      <c r="BM140" s="198" t="s">
        <v>164</v>
      </c>
    </row>
    <row r="141" spans="1:65" s="2" customFormat="1" ht="33" customHeight="1">
      <c r="A141" s="35"/>
      <c r="B141" s="36"/>
      <c r="C141" s="187" t="s">
        <v>165</v>
      </c>
      <c r="D141" s="187" t="s">
        <v>134</v>
      </c>
      <c r="E141" s="188" t="s">
        <v>166</v>
      </c>
      <c r="F141" s="189" t="s">
        <v>167</v>
      </c>
      <c r="G141" s="190" t="s">
        <v>168</v>
      </c>
      <c r="H141" s="191">
        <v>294.26</v>
      </c>
      <c r="I141" s="192"/>
      <c r="J141" s="193">
        <f>ROUND(I141*H141,2)</f>
        <v>0</v>
      </c>
      <c r="K141" s="189" t="s">
        <v>138</v>
      </c>
      <c r="L141" s="40"/>
      <c r="M141" s="194" t="s">
        <v>1</v>
      </c>
      <c r="N141" s="195" t="s">
        <v>44</v>
      </c>
      <c r="O141" s="72"/>
      <c r="P141" s="196">
        <f>O141*H141</f>
        <v>0</v>
      </c>
      <c r="Q141" s="196">
        <v>0</v>
      </c>
      <c r="R141" s="196">
        <f>Q141*H141</f>
        <v>0</v>
      </c>
      <c r="S141" s="196">
        <v>0</v>
      </c>
      <c r="T141" s="19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98" t="s">
        <v>139</v>
      </c>
      <c r="AT141" s="198" t="s">
        <v>134</v>
      </c>
      <c r="AU141" s="198" t="s">
        <v>89</v>
      </c>
      <c r="AY141" s="18" t="s">
        <v>132</v>
      </c>
      <c r="BE141" s="199">
        <f>IF(N141="základní",J141,0)</f>
        <v>0</v>
      </c>
      <c r="BF141" s="199">
        <f>IF(N141="snížená",J141,0)</f>
        <v>0</v>
      </c>
      <c r="BG141" s="199">
        <f>IF(N141="zákl. přenesená",J141,0)</f>
        <v>0</v>
      </c>
      <c r="BH141" s="199">
        <f>IF(N141="sníž. přenesená",J141,0)</f>
        <v>0</v>
      </c>
      <c r="BI141" s="199">
        <f>IF(N141="nulová",J141,0)</f>
        <v>0</v>
      </c>
      <c r="BJ141" s="18" t="s">
        <v>87</v>
      </c>
      <c r="BK141" s="199">
        <f>ROUND(I141*H141,2)</f>
        <v>0</v>
      </c>
      <c r="BL141" s="18" t="s">
        <v>139</v>
      </c>
      <c r="BM141" s="198" t="s">
        <v>169</v>
      </c>
    </row>
    <row r="142" spans="1:65" s="13" customFormat="1" ht="11.25">
      <c r="B142" s="200"/>
      <c r="C142" s="201"/>
      <c r="D142" s="202" t="s">
        <v>141</v>
      </c>
      <c r="E142" s="203" t="s">
        <v>1</v>
      </c>
      <c r="F142" s="204" t="s">
        <v>170</v>
      </c>
      <c r="G142" s="201"/>
      <c r="H142" s="205">
        <v>274.26</v>
      </c>
      <c r="I142" s="206"/>
      <c r="J142" s="201"/>
      <c r="K142" s="201"/>
      <c r="L142" s="207"/>
      <c r="M142" s="208"/>
      <c r="N142" s="209"/>
      <c r="O142" s="209"/>
      <c r="P142" s="209"/>
      <c r="Q142" s="209"/>
      <c r="R142" s="209"/>
      <c r="S142" s="209"/>
      <c r="T142" s="210"/>
      <c r="AT142" s="211" t="s">
        <v>141</v>
      </c>
      <c r="AU142" s="211" t="s">
        <v>89</v>
      </c>
      <c r="AV142" s="13" t="s">
        <v>89</v>
      </c>
      <c r="AW142" s="13" t="s">
        <v>36</v>
      </c>
      <c r="AX142" s="13" t="s">
        <v>79</v>
      </c>
      <c r="AY142" s="211" t="s">
        <v>132</v>
      </c>
    </row>
    <row r="143" spans="1:65" s="13" customFormat="1" ht="22.5">
      <c r="B143" s="200"/>
      <c r="C143" s="201"/>
      <c r="D143" s="202" t="s">
        <v>141</v>
      </c>
      <c r="E143" s="203" t="s">
        <v>1</v>
      </c>
      <c r="F143" s="204" t="s">
        <v>171</v>
      </c>
      <c r="G143" s="201"/>
      <c r="H143" s="205">
        <v>20</v>
      </c>
      <c r="I143" s="206"/>
      <c r="J143" s="201"/>
      <c r="K143" s="201"/>
      <c r="L143" s="207"/>
      <c r="M143" s="208"/>
      <c r="N143" s="209"/>
      <c r="O143" s="209"/>
      <c r="P143" s="209"/>
      <c r="Q143" s="209"/>
      <c r="R143" s="209"/>
      <c r="S143" s="209"/>
      <c r="T143" s="210"/>
      <c r="AT143" s="211" t="s">
        <v>141</v>
      </c>
      <c r="AU143" s="211" t="s">
        <v>89</v>
      </c>
      <c r="AV143" s="13" t="s">
        <v>89</v>
      </c>
      <c r="AW143" s="13" t="s">
        <v>36</v>
      </c>
      <c r="AX143" s="13" t="s">
        <v>79</v>
      </c>
      <c r="AY143" s="211" t="s">
        <v>132</v>
      </c>
    </row>
    <row r="144" spans="1:65" s="14" customFormat="1" ht="11.25">
      <c r="B144" s="212"/>
      <c r="C144" s="213"/>
      <c r="D144" s="202" t="s">
        <v>141</v>
      </c>
      <c r="E144" s="214" t="s">
        <v>1</v>
      </c>
      <c r="F144" s="215" t="s">
        <v>152</v>
      </c>
      <c r="G144" s="213"/>
      <c r="H144" s="216">
        <v>294.26</v>
      </c>
      <c r="I144" s="217"/>
      <c r="J144" s="213"/>
      <c r="K144" s="213"/>
      <c r="L144" s="218"/>
      <c r="M144" s="219"/>
      <c r="N144" s="220"/>
      <c r="O144" s="220"/>
      <c r="P144" s="220"/>
      <c r="Q144" s="220"/>
      <c r="R144" s="220"/>
      <c r="S144" s="220"/>
      <c r="T144" s="221"/>
      <c r="AT144" s="222" t="s">
        <v>141</v>
      </c>
      <c r="AU144" s="222" t="s">
        <v>89</v>
      </c>
      <c r="AV144" s="14" t="s">
        <v>139</v>
      </c>
      <c r="AW144" s="14" t="s">
        <v>36</v>
      </c>
      <c r="AX144" s="14" t="s">
        <v>87</v>
      </c>
      <c r="AY144" s="222" t="s">
        <v>132</v>
      </c>
    </row>
    <row r="145" spans="1:65" s="2" customFormat="1" ht="33" customHeight="1">
      <c r="A145" s="35"/>
      <c r="B145" s="36"/>
      <c r="C145" s="187" t="s">
        <v>172</v>
      </c>
      <c r="D145" s="187" t="s">
        <v>134</v>
      </c>
      <c r="E145" s="188" t="s">
        <v>173</v>
      </c>
      <c r="F145" s="189" t="s">
        <v>174</v>
      </c>
      <c r="G145" s="190" t="s">
        <v>168</v>
      </c>
      <c r="H145" s="191">
        <v>2.7</v>
      </c>
      <c r="I145" s="192"/>
      <c r="J145" s="193">
        <f>ROUND(I145*H145,2)</f>
        <v>0</v>
      </c>
      <c r="K145" s="189" t="s">
        <v>138</v>
      </c>
      <c r="L145" s="40"/>
      <c r="M145" s="194" t="s">
        <v>1</v>
      </c>
      <c r="N145" s="195" t="s">
        <v>44</v>
      </c>
      <c r="O145" s="72"/>
      <c r="P145" s="196">
        <f>O145*H145</f>
        <v>0</v>
      </c>
      <c r="Q145" s="196">
        <v>0</v>
      </c>
      <c r="R145" s="196">
        <f>Q145*H145</f>
        <v>0</v>
      </c>
      <c r="S145" s="196">
        <v>0</v>
      </c>
      <c r="T145" s="19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98" t="s">
        <v>139</v>
      </c>
      <c r="AT145" s="198" t="s">
        <v>134</v>
      </c>
      <c r="AU145" s="198" t="s">
        <v>89</v>
      </c>
      <c r="AY145" s="18" t="s">
        <v>132</v>
      </c>
      <c r="BE145" s="199">
        <f>IF(N145="základní",J145,0)</f>
        <v>0</v>
      </c>
      <c r="BF145" s="199">
        <f>IF(N145="snížená",J145,0)</f>
        <v>0</v>
      </c>
      <c r="BG145" s="199">
        <f>IF(N145="zákl. přenesená",J145,0)</f>
        <v>0</v>
      </c>
      <c r="BH145" s="199">
        <f>IF(N145="sníž. přenesená",J145,0)</f>
        <v>0</v>
      </c>
      <c r="BI145" s="199">
        <f>IF(N145="nulová",J145,0)</f>
        <v>0</v>
      </c>
      <c r="BJ145" s="18" t="s">
        <v>87</v>
      </c>
      <c r="BK145" s="199">
        <f>ROUND(I145*H145,2)</f>
        <v>0</v>
      </c>
      <c r="BL145" s="18" t="s">
        <v>139</v>
      </c>
      <c r="BM145" s="198" t="s">
        <v>175</v>
      </c>
    </row>
    <row r="146" spans="1:65" s="15" customFormat="1" ht="11.25">
      <c r="B146" s="223"/>
      <c r="C146" s="224"/>
      <c r="D146" s="202" t="s">
        <v>141</v>
      </c>
      <c r="E146" s="225" t="s">
        <v>1</v>
      </c>
      <c r="F146" s="226" t="s">
        <v>176</v>
      </c>
      <c r="G146" s="224"/>
      <c r="H146" s="225" t="s">
        <v>1</v>
      </c>
      <c r="I146" s="227"/>
      <c r="J146" s="224"/>
      <c r="K146" s="224"/>
      <c r="L146" s="228"/>
      <c r="M146" s="229"/>
      <c r="N146" s="230"/>
      <c r="O146" s="230"/>
      <c r="P146" s="230"/>
      <c r="Q146" s="230"/>
      <c r="R146" s="230"/>
      <c r="S146" s="230"/>
      <c r="T146" s="231"/>
      <c r="AT146" s="232" t="s">
        <v>141</v>
      </c>
      <c r="AU146" s="232" t="s">
        <v>89</v>
      </c>
      <c r="AV146" s="15" t="s">
        <v>87</v>
      </c>
      <c r="AW146" s="15" t="s">
        <v>36</v>
      </c>
      <c r="AX146" s="15" t="s">
        <v>79</v>
      </c>
      <c r="AY146" s="232" t="s">
        <v>132</v>
      </c>
    </row>
    <row r="147" spans="1:65" s="13" customFormat="1" ht="11.25">
      <c r="B147" s="200"/>
      <c r="C147" s="201"/>
      <c r="D147" s="202" t="s">
        <v>141</v>
      </c>
      <c r="E147" s="203" t="s">
        <v>1</v>
      </c>
      <c r="F147" s="204" t="s">
        <v>177</v>
      </c>
      <c r="G147" s="201"/>
      <c r="H147" s="205">
        <v>2.7</v>
      </c>
      <c r="I147" s="206"/>
      <c r="J147" s="201"/>
      <c r="K147" s="201"/>
      <c r="L147" s="207"/>
      <c r="M147" s="208"/>
      <c r="N147" s="209"/>
      <c r="O147" s="209"/>
      <c r="P147" s="209"/>
      <c r="Q147" s="209"/>
      <c r="R147" s="209"/>
      <c r="S147" s="209"/>
      <c r="T147" s="210"/>
      <c r="AT147" s="211" t="s">
        <v>141</v>
      </c>
      <c r="AU147" s="211" t="s">
        <v>89</v>
      </c>
      <c r="AV147" s="13" t="s">
        <v>89</v>
      </c>
      <c r="AW147" s="13" t="s">
        <v>36</v>
      </c>
      <c r="AX147" s="13" t="s">
        <v>87</v>
      </c>
      <c r="AY147" s="211" t="s">
        <v>132</v>
      </c>
    </row>
    <row r="148" spans="1:65" s="2" customFormat="1" ht="37.9" customHeight="1">
      <c r="A148" s="35"/>
      <c r="B148" s="36"/>
      <c r="C148" s="187" t="s">
        <v>178</v>
      </c>
      <c r="D148" s="187" t="s">
        <v>134</v>
      </c>
      <c r="E148" s="188" t="s">
        <v>179</v>
      </c>
      <c r="F148" s="189" t="s">
        <v>180</v>
      </c>
      <c r="G148" s="190" t="s">
        <v>168</v>
      </c>
      <c r="H148" s="191">
        <v>3.6</v>
      </c>
      <c r="I148" s="192"/>
      <c r="J148" s="193">
        <f>ROUND(I148*H148,2)</f>
        <v>0</v>
      </c>
      <c r="K148" s="189" t="s">
        <v>138</v>
      </c>
      <c r="L148" s="40"/>
      <c r="M148" s="194" t="s">
        <v>1</v>
      </c>
      <c r="N148" s="195" t="s">
        <v>44</v>
      </c>
      <c r="O148" s="72"/>
      <c r="P148" s="196">
        <f>O148*H148</f>
        <v>0</v>
      </c>
      <c r="Q148" s="196">
        <v>0</v>
      </c>
      <c r="R148" s="196">
        <f>Q148*H148</f>
        <v>0</v>
      </c>
      <c r="S148" s="196">
        <v>0</v>
      </c>
      <c r="T148" s="19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98" t="s">
        <v>139</v>
      </c>
      <c r="AT148" s="198" t="s">
        <v>134</v>
      </c>
      <c r="AU148" s="198" t="s">
        <v>89</v>
      </c>
      <c r="AY148" s="18" t="s">
        <v>132</v>
      </c>
      <c r="BE148" s="199">
        <f>IF(N148="základní",J148,0)</f>
        <v>0</v>
      </c>
      <c r="BF148" s="199">
        <f>IF(N148="snížená",J148,0)</f>
        <v>0</v>
      </c>
      <c r="BG148" s="199">
        <f>IF(N148="zákl. přenesená",J148,0)</f>
        <v>0</v>
      </c>
      <c r="BH148" s="199">
        <f>IF(N148="sníž. přenesená",J148,0)</f>
        <v>0</v>
      </c>
      <c r="BI148" s="199">
        <f>IF(N148="nulová",J148,0)</f>
        <v>0</v>
      </c>
      <c r="BJ148" s="18" t="s">
        <v>87</v>
      </c>
      <c r="BK148" s="199">
        <f>ROUND(I148*H148,2)</f>
        <v>0</v>
      </c>
      <c r="BL148" s="18" t="s">
        <v>139</v>
      </c>
      <c r="BM148" s="198" t="s">
        <v>181</v>
      </c>
    </row>
    <row r="149" spans="1:65" s="15" customFormat="1" ht="11.25">
      <c r="B149" s="223"/>
      <c r="C149" s="224"/>
      <c r="D149" s="202" t="s">
        <v>141</v>
      </c>
      <c r="E149" s="225" t="s">
        <v>1</v>
      </c>
      <c r="F149" s="226" t="s">
        <v>182</v>
      </c>
      <c r="G149" s="224"/>
      <c r="H149" s="225" t="s">
        <v>1</v>
      </c>
      <c r="I149" s="227"/>
      <c r="J149" s="224"/>
      <c r="K149" s="224"/>
      <c r="L149" s="228"/>
      <c r="M149" s="229"/>
      <c r="N149" s="230"/>
      <c r="O149" s="230"/>
      <c r="P149" s="230"/>
      <c r="Q149" s="230"/>
      <c r="R149" s="230"/>
      <c r="S149" s="230"/>
      <c r="T149" s="231"/>
      <c r="AT149" s="232" t="s">
        <v>141</v>
      </c>
      <c r="AU149" s="232" t="s">
        <v>89</v>
      </c>
      <c r="AV149" s="15" t="s">
        <v>87</v>
      </c>
      <c r="AW149" s="15" t="s">
        <v>36</v>
      </c>
      <c r="AX149" s="15" t="s">
        <v>79</v>
      </c>
      <c r="AY149" s="232" t="s">
        <v>132</v>
      </c>
    </row>
    <row r="150" spans="1:65" s="13" customFormat="1" ht="11.25">
      <c r="B150" s="200"/>
      <c r="C150" s="201"/>
      <c r="D150" s="202" t="s">
        <v>141</v>
      </c>
      <c r="E150" s="203" t="s">
        <v>1</v>
      </c>
      <c r="F150" s="204" t="s">
        <v>183</v>
      </c>
      <c r="G150" s="201"/>
      <c r="H150" s="205">
        <v>3.6</v>
      </c>
      <c r="I150" s="206"/>
      <c r="J150" s="201"/>
      <c r="K150" s="201"/>
      <c r="L150" s="207"/>
      <c r="M150" s="208"/>
      <c r="N150" s="209"/>
      <c r="O150" s="209"/>
      <c r="P150" s="209"/>
      <c r="Q150" s="209"/>
      <c r="R150" s="209"/>
      <c r="S150" s="209"/>
      <c r="T150" s="210"/>
      <c r="AT150" s="211" t="s">
        <v>141</v>
      </c>
      <c r="AU150" s="211" t="s">
        <v>89</v>
      </c>
      <c r="AV150" s="13" t="s">
        <v>89</v>
      </c>
      <c r="AW150" s="13" t="s">
        <v>36</v>
      </c>
      <c r="AX150" s="13" t="s">
        <v>79</v>
      </c>
      <c r="AY150" s="211" t="s">
        <v>132</v>
      </c>
    </row>
    <row r="151" spans="1:65" s="14" customFormat="1" ht="11.25">
      <c r="B151" s="212"/>
      <c r="C151" s="213"/>
      <c r="D151" s="202" t="s">
        <v>141</v>
      </c>
      <c r="E151" s="214" t="s">
        <v>1</v>
      </c>
      <c r="F151" s="215" t="s">
        <v>152</v>
      </c>
      <c r="G151" s="213"/>
      <c r="H151" s="216">
        <v>3.6</v>
      </c>
      <c r="I151" s="217"/>
      <c r="J151" s="213"/>
      <c r="K151" s="213"/>
      <c r="L151" s="218"/>
      <c r="M151" s="219"/>
      <c r="N151" s="220"/>
      <c r="O151" s="220"/>
      <c r="P151" s="220"/>
      <c r="Q151" s="220"/>
      <c r="R151" s="220"/>
      <c r="S151" s="220"/>
      <c r="T151" s="221"/>
      <c r="AT151" s="222" t="s">
        <v>141</v>
      </c>
      <c r="AU151" s="222" t="s">
        <v>89</v>
      </c>
      <c r="AV151" s="14" t="s">
        <v>139</v>
      </c>
      <c r="AW151" s="14" t="s">
        <v>36</v>
      </c>
      <c r="AX151" s="14" t="s">
        <v>87</v>
      </c>
      <c r="AY151" s="222" t="s">
        <v>132</v>
      </c>
    </row>
    <row r="152" spans="1:65" s="2" customFormat="1" ht="37.9" customHeight="1">
      <c r="A152" s="35"/>
      <c r="B152" s="36"/>
      <c r="C152" s="187" t="s">
        <v>184</v>
      </c>
      <c r="D152" s="187" t="s">
        <v>134</v>
      </c>
      <c r="E152" s="188" t="s">
        <v>185</v>
      </c>
      <c r="F152" s="189" t="s">
        <v>186</v>
      </c>
      <c r="G152" s="190" t="s">
        <v>168</v>
      </c>
      <c r="H152" s="191">
        <v>282.31</v>
      </c>
      <c r="I152" s="192"/>
      <c r="J152" s="193">
        <f>ROUND(I152*H152,2)</f>
        <v>0</v>
      </c>
      <c r="K152" s="189" t="s">
        <v>138</v>
      </c>
      <c r="L152" s="40"/>
      <c r="M152" s="194" t="s">
        <v>1</v>
      </c>
      <c r="N152" s="195" t="s">
        <v>44</v>
      </c>
      <c r="O152" s="72"/>
      <c r="P152" s="196">
        <f>O152*H152</f>
        <v>0</v>
      </c>
      <c r="Q152" s="196">
        <v>0</v>
      </c>
      <c r="R152" s="196">
        <f>Q152*H152</f>
        <v>0</v>
      </c>
      <c r="S152" s="196">
        <v>0</v>
      </c>
      <c r="T152" s="19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98" t="s">
        <v>139</v>
      </c>
      <c r="AT152" s="198" t="s">
        <v>134</v>
      </c>
      <c r="AU152" s="198" t="s">
        <v>89</v>
      </c>
      <c r="AY152" s="18" t="s">
        <v>132</v>
      </c>
      <c r="BE152" s="199">
        <f>IF(N152="základní",J152,0)</f>
        <v>0</v>
      </c>
      <c r="BF152" s="199">
        <f>IF(N152="snížená",J152,0)</f>
        <v>0</v>
      </c>
      <c r="BG152" s="199">
        <f>IF(N152="zákl. přenesená",J152,0)</f>
        <v>0</v>
      </c>
      <c r="BH152" s="199">
        <f>IF(N152="sníž. přenesená",J152,0)</f>
        <v>0</v>
      </c>
      <c r="BI152" s="199">
        <f>IF(N152="nulová",J152,0)</f>
        <v>0</v>
      </c>
      <c r="BJ152" s="18" t="s">
        <v>87</v>
      </c>
      <c r="BK152" s="199">
        <f>ROUND(I152*H152,2)</f>
        <v>0</v>
      </c>
      <c r="BL152" s="18" t="s">
        <v>139</v>
      </c>
      <c r="BM152" s="198" t="s">
        <v>187</v>
      </c>
    </row>
    <row r="153" spans="1:65" s="15" customFormat="1" ht="11.25">
      <c r="B153" s="223"/>
      <c r="C153" s="224"/>
      <c r="D153" s="202" t="s">
        <v>141</v>
      </c>
      <c r="E153" s="225" t="s">
        <v>1</v>
      </c>
      <c r="F153" s="226" t="s">
        <v>188</v>
      </c>
      <c r="G153" s="224"/>
      <c r="H153" s="225" t="s">
        <v>1</v>
      </c>
      <c r="I153" s="227"/>
      <c r="J153" s="224"/>
      <c r="K153" s="224"/>
      <c r="L153" s="228"/>
      <c r="M153" s="229"/>
      <c r="N153" s="230"/>
      <c r="O153" s="230"/>
      <c r="P153" s="230"/>
      <c r="Q153" s="230"/>
      <c r="R153" s="230"/>
      <c r="S153" s="230"/>
      <c r="T153" s="231"/>
      <c r="AT153" s="232" t="s">
        <v>141</v>
      </c>
      <c r="AU153" s="232" t="s">
        <v>89</v>
      </c>
      <c r="AV153" s="15" t="s">
        <v>87</v>
      </c>
      <c r="AW153" s="15" t="s">
        <v>36</v>
      </c>
      <c r="AX153" s="15" t="s">
        <v>79</v>
      </c>
      <c r="AY153" s="232" t="s">
        <v>132</v>
      </c>
    </row>
    <row r="154" spans="1:65" s="13" customFormat="1" ht="11.25">
      <c r="B154" s="200"/>
      <c r="C154" s="201"/>
      <c r="D154" s="202" t="s">
        <v>141</v>
      </c>
      <c r="E154" s="203" t="s">
        <v>1</v>
      </c>
      <c r="F154" s="204" t="s">
        <v>189</v>
      </c>
      <c r="G154" s="201"/>
      <c r="H154" s="205">
        <v>294.26</v>
      </c>
      <c r="I154" s="206"/>
      <c r="J154" s="201"/>
      <c r="K154" s="201"/>
      <c r="L154" s="207"/>
      <c r="M154" s="208"/>
      <c r="N154" s="209"/>
      <c r="O154" s="209"/>
      <c r="P154" s="209"/>
      <c r="Q154" s="209"/>
      <c r="R154" s="209"/>
      <c r="S154" s="209"/>
      <c r="T154" s="210"/>
      <c r="AT154" s="211" t="s">
        <v>141</v>
      </c>
      <c r="AU154" s="211" t="s">
        <v>89</v>
      </c>
      <c r="AV154" s="13" t="s">
        <v>89</v>
      </c>
      <c r="AW154" s="13" t="s">
        <v>36</v>
      </c>
      <c r="AX154" s="13" t="s">
        <v>79</v>
      </c>
      <c r="AY154" s="211" t="s">
        <v>132</v>
      </c>
    </row>
    <row r="155" spans="1:65" s="13" customFormat="1" ht="11.25">
      <c r="B155" s="200"/>
      <c r="C155" s="201"/>
      <c r="D155" s="202" t="s">
        <v>141</v>
      </c>
      <c r="E155" s="203" t="s">
        <v>1</v>
      </c>
      <c r="F155" s="204" t="s">
        <v>190</v>
      </c>
      <c r="G155" s="201"/>
      <c r="H155" s="205">
        <v>2.7</v>
      </c>
      <c r="I155" s="206"/>
      <c r="J155" s="201"/>
      <c r="K155" s="201"/>
      <c r="L155" s="207"/>
      <c r="M155" s="208"/>
      <c r="N155" s="209"/>
      <c r="O155" s="209"/>
      <c r="P155" s="209"/>
      <c r="Q155" s="209"/>
      <c r="R155" s="209"/>
      <c r="S155" s="209"/>
      <c r="T155" s="210"/>
      <c r="AT155" s="211" t="s">
        <v>141</v>
      </c>
      <c r="AU155" s="211" t="s">
        <v>89</v>
      </c>
      <c r="AV155" s="13" t="s">
        <v>89</v>
      </c>
      <c r="AW155" s="13" t="s">
        <v>36</v>
      </c>
      <c r="AX155" s="13" t="s">
        <v>79</v>
      </c>
      <c r="AY155" s="211" t="s">
        <v>132</v>
      </c>
    </row>
    <row r="156" spans="1:65" s="13" customFormat="1" ht="11.25">
      <c r="B156" s="200"/>
      <c r="C156" s="201"/>
      <c r="D156" s="202" t="s">
        <v>141</v>
      </c>
      <c r="E156" s="203" t="s">
        <v>1</v>
      </c>
      <c r="F156" s="204" t="s">
        <v>191</v>
      </c>
      <c r="G156" s="201"/>
      <c r="H156" s="205">
        <v>-1.8</v>
      </c>
      <c r="I156" s="206"/>
      <c r="J156" s="201"/>
      <c r="K156" s="201"/>
      <c r="L156" s="207"/>
      <c r="M156" s="208"/>
      <c r="N156" s="209"/>
      <c r="O156" s="209"/>
      <c r="P156" s="209"/>
      <c r="Q156" s="209"/>
      <c r="R156" s="209"/>
      <c r="S156" s="209"/>
      <c r="T156" s="210"/>
      <c r="AT156" s="211" t="s">
        <v>141</v>
      </c>
      <c r="AU156" s="211" t="s">
        <v>89</v>
      </c>
      <c r="AV156" s="13" t="s">
        <v>89</v>
      </c>
      <c r="AW156" s="13" t="s">
        <v>36</v>
      </c>
      <c r="AX156" s="13" t="s">
        <v>79</v>
      </c>
      <c r="AY156" s="211" t="s">
        <v>132</v>
      </c>
    </row>
    <row r="157" spans="1:65" s="13" customFormat="1" ht="11.25">
      <c r="B157" s="200"/>
      <c r="C157" s="201"/>
      <c r="D157" s="202" t="s">
        <v>141</v>
      </c>
      <c r="E157" s="203" t="s">
        <v>1</v>
      </c>
      <c r="F157" s="204" t="s">
        <v>192</v>
      </c>
      <c r="G157" s="201"/>
      <c r="H157" s="205">
        <v>-12.85</v>
      </c>
      <c r="I157" s="206"/>
      <c r="J157" s="201"/>
      <c r="K157" s="201"/>
      <c r="L157" s="207"/>
      <c r="M157" s="208"/>
      <c r="N157" s="209"/>
      <c r="O157" s="209"/>
      <c r="P157" s="209"/>
      <c r="Q157" s="209"/>
      <c r="R157" s="209"/>
      <c r="S157" s="209"/>
      <c r="T157" s="210"/>
      <c r="AT157" s="211" t="s">
        <v>141</v>
      </c>
      <c r="AU157" s="211" t="s">
        <v>89</v>
      </c>
      <c r="AV157" s="13" t="s">
        <v>89</v>
      </c>
      <c r="AW157" s="13" t="s">
        <v>36</v>
      </c>
      <c r="AX157" s="13" t="s">
        <v>79</v>
      </c>
      <c r="AY157" s="211" t="s">
        <v>132</v>
      </c>
    </row>
    <row r="158" spans="1:65" s="14" customFormat="1" ht="11.25">
      <c r="B158" s="212"/>
      <c r="C158" s="213"/>
      <c r="D158" s="202" t="s">
        <v>141</v>
      </c>
      <c r="E158" s="214" t="s">
        <v>1</v>
      </c>
      <c r="F158" s="215" t="s">
        <v>152</v>
      </c>
      <c r="G158" s="213"/>
      <c r="H158" s="216">
        <v>282.30999999999995</v>
      </c>
      <c r="I158" s="217"/>
      <c r="J158" s="213"/>
      <c r="K158" s="213"/>
      <c r="L158" s="218"/>
      <c r="M158" s="219"/>
      <c r="N158" s="220"/>
      <c r="O158" s="220"/>
      <c r="P158" s="220"/>
      <c r="Q158" s="220"/>
      <c r="R158" s="220"/>
      <c r="S158" s="220"/>
      <c r="T158" s="221"/>
      <c r="AT158" s="222" t="s">
        <v>141</v>
      </c>
      <c r="AU158" s="222" t="s">
        <v>89</v>
      </c>
      <c r="AV158" s="14" t="s">
        <v>139</v>
      </c>
      <c r="AW158" s="14" t="s">
        <v>36</v>
      </c>
      <c r="AX158" s="14" t="s">
        <v>87</v>
      </c>
      <c r="AY158" s="222" t="s">
        <v>132</v>
      </c>
    </row>
    <row r="159" spans="1:65" s="2" customFormat="1" ht="37.9" customHeight="1">
      <c r="A159" s="35"/>
      <c r="B159" s="36"/>
      <c r="C159" s="187" t="s">
        <v>193</v>
      </c>
      <c r="D159" s="187" t="s">
        <v>134</v>
      </c>
      <c r="E159" s="188" t="s">
        <v>194</v>
      </c>
      <c r="F159" s="189" t="s">
        <v>195</v>
      </c>
      <c r="G159" s="190" t="s">
        <v>168</v>
      </c>
      <c r="H159" s="191">
        <v>282.31</v>
      </c>
      <c r="I159" s="192"/>
      <c r="J159" s="193">
        <f>ROUND(I159*H159,2)</f>
        <v>0</v>
      </c>
      <c r="K159" s="189" t="s">
        <v>138</v>
      </c>
      <c r="L159" s="40"/>
      <c r="M159" s="194" t="s">
        <v>1</v>
      </c>
      <c r="N159" s="195" t="s">
        <v>44</v>
      </c>
      <c r="O159" s="72"/>
      <c r="P159" s="196">
        <f>O159*H159</f>
        <v>0</v>
      </c>
      <c r="Q159" s="196">
        <v>0</v>
      </c>
      <c r="R159" s="196">
        <f>Q159*H159</f>
        <v>0</v>
      </c>
      <c r="S159" s="196">
        <v>0</v>
      </c>
      <c r="T159" s="19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98" t="s">
        <v>139</v>
      </c>
      <c r="AT159" s="198" t="s">
        <v>134</v>
      </c>
      <c r="AU159" s="198" t="s">
        <v>89</v>
      </c>
      <c r="AY159" s="18" t="s">
        <v>132</v>
      </c>
      <c r="BE159" s="199">
        <f>IF(N159="základní",J159,0)</f>
        <v>0</v>
      </c>
      <c r="BF159" s="199">
        <f>IF(N159="snížená",J159,0)</f>
        <v>0</v>
      </c>
      <c r="BG159" s="199">
        <f>IF(N159="zákl. přenesená",J159,0)</f>
        <v>0</v>
      </c>
      <c r="BH159" s="199">
        <f>IF(N159="sníž. přenesená",J159,0)</f>
        <v>0</v>
      </c>
      <c r="BI159" s="199">
        <f>IF(N159="nulová",J159,0)</f>
        <v>0</v>
      </c>
      <c r="BJ159" s="18" t="s">
        <v>87</v>
      </c>
      <c r="BK159" s="199">
        <f>ROUND(I159*H159,2)</f>
        <v>0</v>
      </c>
      <c r="BL159" s="18" t="s">
        <v>139</v>
      </c>
      <c r="BM159" s="198" t="s">
        <v>196</v>
      </c>
    </row>
    <row r="160" spans="1:65" s="13" customFormat="1" ht="11.25">
      <c r="B160" s="200"/>
      <c r="C160" s="201"/>
      <c r="D160" s="202" t="s">
        <v>141</v>
      </c>
      <c r="E160" s="203" t="s">
        <v>1</v>
      </c>
      <c r="F160" s="204" t="s">
        <v>197</v>
      </c>
      <c r="G160" s="201"/>
      <c r="H160" s="205">
        <v>282.31</v>
      </c>
      <c r="I160" s="206"/>
      <c r="J160" s="201"/>
      <c r="K160" s="201"/>
      <c r="L160" s="207"/>
      <c r="M160" s="208"/>
      <c r="N160" s="209"/>
      <c r="O160" s="209"/>
      <c r="P160" s="209"/>
      <c r="Q160" s="209"/>
      <c r="R160" s="209"/>
      <c r="S160" s="209"/>
      <c r="T160" s="210"/>
      <c r="AT160" s="211" t="s">
        <v>141</v>
      </c>
      <c r="AU160" s="211" t="s">
        <v>89</v>
      </c>
      <c r="AV160" s="13" t="s">
        <v>89</v>
      </c>
      <c r="AW160" s="13" t="s">
        <v>36</v>
      </c>
      <c r="AX160" s="13" t="s">
        <v>87</v>
      </c>
      <c r="AY160" s="211" t="s">
        <v>132</v>
      </c>
    </row>
    <row r="161" spans="1:65" s="2" customFormat="1" ht="24.2" customHeight="1">
      <c r="A161" s="35"/>
      <c r="B161" s="36"/>
      <c r="C161" s="187" t="s">
        <v>198</v>
      </c>
      <c r="D161" s="187" t="s">
        <v>134</v>
      </c>
      <c r="E161" s="188" t="s">
        <v>199</v>
      </c>
      <c r="F161" s="189" t="s">
        <v>200</v>
      </c>
      <c r="G161" s="190" t="s">
        <v>168</v>
      </c>
      <c r="H161" s="191">
        <v>1.8</v>
      </c>
      <c r="I161" s="192"/>
      <c r="J161" s="193">
        <f>ROUND(I161*H161,2)</f>
        <v>0</v>
      </c>
      <c r="K161" s="189" t="s">
        <v>138</v>
      </c>
      <c r="L161" s="40"/>
      <c r="M161" s="194" t="s">
        <v>1</v>
      </c>
      <c r="N161" s="195" t="s">
        <v>44</v>
      </c>
      <c r="O161" s="72"/>
      <c r="P161" s="196">
        <f>O161*H161</f>
        <v>0</v>
      </c>
      <c r="Q161" s="196">
        <v>0</v>
      </c>
      <c r="R161" s="196">
        <f>Q161*H161</f>
        <v>0</v>
      </c>
      <c r="S161" s="196">
        <v>0</v>
      </c>
      <c r="T161" s="19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8" t="s">
        <v>139</v>
      </c>
      <c r="AT161" s="198" t="s">
        <v>134</v>
      </c>
      <c r="AU161" s="198" t="s">
        <v>89</v>
      </c>
      <c r="AY161" s="18" t="s">
        <v>132</v>
      </c>
      <c r="BE161" s="199">
        <f>IF(N161="základní",J161,0)</f>
        <v>0</v>
      </c>
      <c r="BF161" s="199">
        <f>IF(N161="snížená",J161,0)</f>
        <v>0</v>
      </c>
      <c r="BG161" s="199">
        <f>IF(N161="zákl. přenesená",J161,0)</f>
        <v>0</v>
      </c>
      <c r="BH161" s="199">
        <f>IF(N161="sníž. přenesená",J161,0)</f>
        <v>0</v>
      </c>
      <c r="BI161" s="199">
        <f>IF(N161="nulová",J161,0)</f>
        <v>0</v>
      </c>
      <c r="BJ161" s="18" t="s">
        <v>87</v>
      </c>
      <c r="BK161" s="199">
        <f>ROUND(I161*H161,2)</f>
        <v>0</v>
      </c>
      <c r="BL161" s="18" t="s">
        <v>139</v>
      </c>
      <c r="BM161" s="198" t="s">
        <v>201</v>
      </c>
    </row>
    <row r="162" spans="1:65" s="15" customFormat="1" ht="11.25">
      <c r="B162" s="223"/>
      <c r="C162" s="224"/>
      <c r="D162" s="202" t="s">
        <v>141</v>
      </c>
      <c r="E162" s="225" t="s">
        <v>1</v>
      </c>
      <c r="F162" s="226" t="s">
        <v>202</v>
      </c>
      <c r="G162" s="224"/>
      <c r="H162" s="225" t="s">
        <v>1</v>
      </c>
      <c r="I162" s="227"/>
      <c r="J162" s="224"/>
      <c r="K162" s="224"/>
      <c r="L162" s="228"/>
      <c r="M162" s="229"/>
      <c r="N162" s="230"/>
      <c r="O162" s="230"/>
      <c r="P162" s="230"/>
      <c r="Q162" s="230"/>
      <c r="R162" s="230"/>
      <c r="S162" s="230"/>
      <c r="T162" s="231"/>
      <c r="AT162" s="232" t="s">
        <v>141</v>
      </c>
      <c r="AU162" s="232" t="s">
        <v>89</v>
      </c>
      <c r="AV162" s="15" t="s">
        <v>87</v>
      </c>
      <c r="AW162" s="15" t="s">
        <v>36</v>
      </c>
      <c r="AX162" s="15" t="s">
        <v>79</v>
      </c>
      <c r="AY162" s="232" t="s">
        <v>132</v>
      </c>
    </row>
    <row r="163" spans="1:65" s="13" customFormat="1" ht="11.25">
      <c r="B163" s="200"/>
      <c r="C163" s="201"/>
      <c r="D163" s="202" t="s">
        <v>141</v>
      </c>
      <c r="E163" s="203" t="s">
        <v>1</v>
      </c>
      <c r="F163" s="204" t="s">
        <v>203</v>
      </c>
      <c r="G163" s="201"/>
      <c r="H163" s="205">
        <v>1.8</v>
      </c>
      <c r="I163" s="206"/>
      <c r="J163" s="201"/>
      <c r="K163" s="201"/>
      <c r="L163" s="207"/>
      <c r="M163" s="208"/>
      <c r="N163" s="209"/>
      <c r="O163" s="209"/>
      <c r="P163" s="209"/>
      <c r="Q163" s="209"/>
      <c r="R163" s="209"/>
      <c r="S163" s="209"/>
      <c r="T163" s="210"/>
      <c r="AT163" s="211" t="s">
        <v>141</v>
      </c>
      <c r="AU163" s="211" t="s">
        <v>89</v>
      </c>
      <c r="AV163" s="13" t="s">
        <v>89</v>
      </c>
      <c r="AW163" s="13" t="s">
        <v>36</v>
      </c>
      <c r="AX163" s="13" t="s">
        <v>79</v>
      </c>
      <c r="AY163" s="211" t="s">
        <v>132</v>
      </c>
    </row>
    <row r="164" spans="1:65" s="14" customFormat="1" ht="11.25">
      <c r="B164" s="212"/>
      <c r="C164" s="213"/>
      <c r="D164" s="202" t="s">
        <v>141</v>
      </c>
      <c r="E164" s="214" t="s">
        <v>1</v>
      </c>
      <c r="F164" s="215" t="s">
        <v>152</v>
      </c>
      <c r="G164" s="213"/>
      <c r="H164" s="216">
        <v>1.8</v>
      </c>
      <c r="I164" s="217"/>
      <c r="J164" s="213"/>
      <c r="K164" s="213"/>
      <c r="L164" s="218"/>
      <c r="M164" s="219"/>
      <c r="N164" s="220"/>
      <c r="O164" s="220"/>
      <c r="P164" s="220"/>
      <c r="Q164" s="220"/>
      <c r="R164" s="220"/>
      <c r="S164" s="220"/>
      <c r="T164" s="221"/>
      <c r="AT164" s="222" t="s">
        <v>141</v>
      </c>
      <c r="AU164" s="222" t="s">
        <v>89</v>
      </c>
      <c r="AV164" s="14" t="s">
        <v>139</v>
      </c>
      <c r="AW164" s="14" t="s">
        <v>36</v>
      </c>
      <c r="AX164" s="14" t="s">
        <v>87</v>
      </c>
      <c r="AY164" s="222" t="s">
        <v>132</v>
      </c>
    </row>
    <row r="165" spans="1:65" s="2" customFormat="1" ht="24.2" customHeight="1">
      <c r="A165" s="35"/>
      <c r="B165" s="36"/>
      <c r="C165" s="187" t="s">
        <v>204</v>
      </c>
      <c r="D165" s="187" t="s">
        <v>134</v>
      </c>
      <c r="E165" s="188" t="s">
        <v>205</v>
      </c>
      <c r="F165" s="189" t="s">
        <v>206</v>
      </c>
      <c r="G165" s="190" t="s">
        <v>168</v>
      </c>
      <c r="H165" s="191">
        <v>70.72</v>
      </c>
      <c r="I165" s="192"/>
      <c r="J165" s="193">
        <f>ROUND(I165*H165,2)</f>
        <v>0</v>
      </c>
      <c r="K165" s="189" t="s">
        <v>138</v>
      </c>
      <c r="L165" s="40"/>
      <c r="M165" s="194" t="s">
        <v>1</v>
      </c>
      <c r="N165" s="195" t="s">
        <v>44</v>
      </c>
      <c r="O165" s="72"/>
      <c r="P165" s="196">
        <f>O165*H165</f>
        <v>0</v>
      </c>
      <c r="Q165" s="196">
        <v>0</v>
      </c>
      <c r="R165" s="196">
        <f>Q165*H165</f>
        <v>0</v>
      </c>
      <c r="S165" s="196">
        <v>0</v>
      </c>
      <c r="T165" s="19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8" t="s">
        <v>139</v>
      </c>
      <c r="AT165" s="198" t="s">
        <v>134</v>
      </c>
      <c r="AU165" s="198" t="s">
        <v>89</v>
      </c>
      <c r="AY165" s="18" t="s">
        <v>132</v>
      </c>
      <c r="BE165" s="199">
        <f>IF(N165="základní",J165,0)</f>
        <v>0</v>
      </c>
      <c r="BF165" s="199">
        <f>IF(N165="snížená",J165,0)</f>
        <v>0</v>
      </c>
      <c r="BG165" s="199">
        <f>IF(N165="zákl. přenesená",J165,0)</f>
        <v>0</v>
      </c>
      <c r="BH165" s="199">
        <f>IF(N165="sníž. přenesená",J165,0)</f>
        <v>0</v>
      </c>
      <c r="BI165" s="199">
        <f>IF(N165="nulová",J165,0)</f>
        <v>0</v>
      </c>
      <c r="BJ165" s="18" t="s">
        <v>87</v>
      </c>
      <c r="BK165" s="199">
        <f>ROUND(I165*H165,2)</f>
        <v>0</v>
      </c>
      <c r="BL165" s="18" t="s">
        <v>139</v>
      </c>
      <c r="BM165" s="198" t="s">
        <v>207</v>
      </c>
    </row>
    <row r="166" spans="1:65" s="2" customFormat="1" ht="16.5" customHeight="1">
      <c r="A166" s="35"/>
      <c r="B166" s="36"/>
      <c r="C166" s="233" t="s">
        <v>208</v>
      </c>
      <c r="D166" s="233" t="s">
        <v>209</v>
      </c>
      <c r="E166" s="234" t="s">
        <v>210</v>
      </c>
      <c r="F166" s="235" t="s">
        <v>211</v>
      </c>
      <c r="G166" s="236" t="s">
        <v>212</v>
      </c>
      <c r="H166" s="237">
        <v>141.44</v>
      </c>
      <c r="I166" s="238"/>
      <c r="J166" s="239">
        <f>ROUND(I166*H166,2)</f>
        <v>0</v>
      </c>
      <c r="K166" s="235" t="s">
        <v>138</v>
      </c>
      <c r="L166" s="240"/>
      <c r="M166" s="241" t="s">
        <v>1</v>
      </c>
      <c r="N166" s="242" t="s">
        <v>44</v>
      </c>
      <c r="O166" s="72"/>
      <c r="P166" s="196">
        <f>O166*H166</f>
        <v>0</v>
      </c>
      <c r="Q166" s="196">
        <v>1</v>
      </c>
      <c r="R166" s="196">
        <f>Q166*H166</f>
        <v>141.44</v>
      </c>
      <c r="S166" s="196">
        <v>0</v>
      </c>
      <c r="T166" s="19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98" t="s">
        <v>172</v>
      </c>
      <c r="AT166" s="198" t="s">
        <v>209</v>
      </c>
      <c r="AU166" s="198" t="s">
        <v>89</v>
      </c>
      <c r="AY166" s="18" t="s">
        <v>132</v>
      </c>
      <c r="BE166" s="199">
        <f>IF(N166="základní",J166,0)</f>
        <v>0</v>
      </c>
      <c r="BF166" s="199">
        <f>IF(N166="snížená",J166,0)</f>
        <v>0</v>
      </c>
      <c r="BG166" s="199">
        <f>IF(N166="zákl. přenesená",J166,0)</f>
        <v>0</v>
      </c>
      <c r="BH166" s="199">
        <f>IF(N166="sníž. přenesená",J166,0)</f>
        <v>0</v>
      </c>
      <c r="BI166" s="199">
        <f>IF(N166="nulová",J166,0)</f>
        <v>0</v>
      </c>
      <c r="BJ166" s="18" t="s">
        <v>87</v>
      </c>
      <c r="BK166" s="199">
        <f>ROUND(I166*H166,2)</f>
        <v>0</v>
      </c>
      <c r="BL166" s="18" t="s">
        <v>139</v>
      </c>
      <c r="BM166" s="198" t="s">
        <v>213</v>
      </c>
    </row>
    <row r="167" spans="1:65" s="13" customFormat="1" ht="11.25">
      <c r="B167" s="200"/>
      <c r="C167" s="201"/>
      <c r="D167" s="202" t="s">
        <v>141</v>
      </c>
      <c r="E167" s="203" t="s">
        <v>1</v>
      </c>
      <c r="F167" s="204" t="s">
        <v>214</v>
      </c>
      <c r="G167" s="201"/>
      <c r="H167" s="205">
        <v>141.44</v>
      </c>
      <c r="I167" s="206"/>
      <c r="J167" s="201"/>
      <c r="K167" s="201"/>
      <c r="L167" s="207"/>
      <c r="M167" s="208"/>
      <c r="N167" s="209"/>
      <c r="O167" s="209"/>
      <c r="P167" s="209"/>
      <c r="Q167" s="209"/>
      <c r="R167" s="209"/>
      <c r="S167" s="209"/>
      <c r="T167" s="210"/>
      <c r="AT167" s="211" t="s">
        <v>141</v>
      </c>
      <c r="AU167" s="211" t="s">
        <v>89</v>
      </c>
      <c r="AV167" s="13" t="s">
        <v>89</v>
      </c>
      <c r="AW167" s="13" t="s">
        <v>36</v>
      </c>
      <c r="AX167" s="13" t="s">
        <v>87</v>
      </c>
      <c r="AY167" s="211" t="s">
        <v>132</v>
      </c>
    </row>
    <row r="168" spans="1:65" s="2" customFormat="1" ht="33" customHeight="1">
      <c r="A168" s="35"/>
      <c r="B168" s="36"/>
      <c r="C168" s="187" t="s">
        <v>8</v>
      </c>
      <c r="D168" s="187" t="s">
        <v>134</v>
      </c>
      <c r="E168" s="188" t="s">
        <v>215</v>
      </c>
      <c r="F168" s="189" t="s">
        <v>216</v>
      </c>
      <c r="G168" s="190" t="s">
        <v>212</v>
      </c>
      <c r="H168" s="191">
        <v>508.15800000000002</v>
      </c>
      <c r="I168" s="192"/>
      <c r="J168" s="193">
        <f>ROUND(I168*H168,2)</f>
        <v>0</v>
      </c>
      <c r="K168" s="189" t="s">
        <v>138</v>
      </c>
      <c r="L168" s="40"/>
      <c r="M168" s="194" t="s">
        <v>1</v>
      </c>
      <c r="N168" s="195" t="s">
        <v>44</v>
      </c>
      <c r="O168" s="72"/>
      <c r="P168" s="196">
        <f>O168*H168</f>
        <v>0</v>
      </c>
      <c r="Q168" s="196">
        <v>0</v>
      </c>
      <c r="R168" s="196">
        <f>Q168*H168</f>
        <v>0</v>
      </c>
      <c r="S168" s="196">
        <v>0</v>
      </c>
      <c r="T168" s="19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98" t="s">
        <v>139</v>
      </c>
      <c r="AT168" s="198" t="s">
        <v>134</v>
      </c>
      <c r="AU168" s="198" t="s">
        <v>89</v>
      </c>
      <c r="AY168" s="18" t="s">
        <v>132</v>
      </c>
      <c r="BE168" s="199">
        <f>IF(N168="základní",J168,0)</f>
        <v>0</v>
      </c>
      <c r="BF168" s="199">
        <f>IF(N168="snížená",J168,0)</f>
        <v>0</v>
      </c>
      <c r="BG168" s="199">
        <f>IF(N168="zákl. přenesená",J168,0)</f>
        <v>0</v>
      </c>
      <c r="BH168" s="199">
        <f>IF(N168="sníž. přenesená",J168,0)</f>
        <v>0</v>
      </c>
      <c r="BI168" s="199">
        <f>IF(N168="nulová",J168,0)</f>
        <v>0</v>
      </c>
      <c r="BJ168" s="18" t="s">
        <v>87</v>
      </c>
      <c r="BK168" s="199">
        <f>ROUND(I168*H168,2)</f>
        <v>0</v>
      </c>
      <c r="BL168" s="18" t="s">
        <v>139</v>
      </c>
      <c r="BM168" s="198" t="s">
        <v>217</v>
      </c>
    </row>
    <row r="169" spans="1:65" s="13" customFormat="1" ht="11.25">
      <c r="B169" s="200"/>
      <c r="C169" s="201"/>
      <c r="D169" s="202" t="s">
        <v>141</v>
      </c>
      <c r="E169" s="203" t="s">
        <v>1</v>
      </c>
      <c r="F169" s="204" t="s">
        <v>218</v>
      </c>
      <c r="G169" s="201"/>
      <c r="H169" s="205">
        <v>508.15800000000002</v>
      </c>
      <c r="I169" s="206"/>
      <c r="J169" s="201"/>
      <c r="K169" s="201"/>
      <c r="L169" s="207"/>
      <c r="M169" s="208"/>
      <c r="N169" s="209"/>
      <c r="O169" s="209"/>
      <c r="P169" s="209"/>
      <c r="Q169" s="209"/>
      <c r="R169" s="209"/>
      <c r="S169" s="209"/>
      <c r="T169" s="210"/>
      <c r="AT169" s="211" t="s">
        <v>141</v>
      </c>
      <c r="AU169" s="211" t="s">
        <v>89</v>
      </c>
      <c r="AV169" s="13" t="s">
        <v>89</v>
      </c>
      <c r="AW169" s="13" t="s">
        <v>36</v>
      </c>
      <c r="AX169" s="13" t="s">
        <v>87</v>
      </c>
      <c r="AY169" s="211" t="s">
        <v>132</v>
      </c>
    </row>
    <row r="170" spans="1:65" s="2" customFormat="1" ht="16.5" customHeight="1">
      <c r="A170" s="35"/>
      <c r="B170" s="36"/>
      <c r="C170" s="187" t="s">
        <v>219</v>
      </c>
      <c r="D170" s="187" t="s">
        <v>134</v>
      </c>
      <c r="E170" s="188" t="s">
        <v>220</v>
      </c>
      <c r="F170" s="189" t="s">
        <v>221</v>
      </c>
      <c r="G170" s="190" t="s">
        <v>168</v>
      </c>
      <c r="H170" s="191">
        <v>282.31</v>
      </c>
      <c r="I170" s="192"/>
      <c r="J170" s="193">
        <f>ROUND(I170*H170,2)</f>
        <v>0</v>
      </c>
      <c r="K170" s="189" t="s">
        <v>138</v>
      </c>
      <c r="L170" s="40"/>
      <c r="M170" s="194" t="s">
        <v>1</v>
      </c>
      <c r="N170" s="195" t="s">
        <v>44</v>
      </c>
      <c r="O170" s="72"/>
      <c r="P170" s="196">
        <f>O170*H170</f>
        <v>0</v>
      </c>
      <c r="Q170" s="196">
        <v>0</v>
      </c>
      <c r="R170" s="196">
        <f>Q170*H170</f>
        <v>0</v>
      </c>
      <c r="S170" s="196">
        <v>0</v>
      </c>
      <c r="T170" s="19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98" t="s">
        <v>139</v>
      </c>
      <c r="AT170" s="198" t="s">
        <v>134</v>
      </c>
      <c r="AU170" s="198" t="s">
        <v>89</v>
      </c>
      <c r="AY170" s="18" t="s">
        <v>132</v>
      </c>
      <c r="BE170" s="199">
        <f>IF(N170="základní",J170,0)</f>
        <v>0</v>
      </c>
      <c r="BF170" s="199">
        <f>IF(N170="snížená",J170,0)</f>
        <v>0</v>
      </c>
      <c r="BG170" s="199">
        <f>IF(N170="zákl. přenesená",J170,0)</f>
        <v>0</v>
      </c>
      <c r="BH170" s="199">
        <f>IF(N170="sníž. přenesená",J170,0)</f>
        <v>0</v>
      </c>
      <c r="BI170" s="199">
        <f>IF(N170="nulová",J170,0)</f>
        <v>0</v>
      </c>
      <c r="BJ170" s="18" t="s">
        <v>87</v>
      </c>
      <c r="BK170" s="199">
        <f>ROUND(I170*H170,2)</f>
        <v>0</v>
      </c>
      <c r="BL170" s="18" t="s">
        <v>139</v>
      </c>
      <c r="BM170" s="198" t="s">
        <v>208</v>
      </c>
    </row>
    <row r="171" spans="1:65" s="2" customFormat="1" ht="24.2" customHeight="1">
      <c r="A171" s="35"/>
      <c r="B171" s="36"/>
      <c r="C171" s="187" t="s">
        <v>222</v>
      </c>
      <c r="D171" s="187" t="s">
        <v>134</v>
      </c>
      <c r="E171" s="188" t="s">
        <v>223</v>
      </c>
      <c r="F171" s="189" t="s">
        <v>224</v>
      </c>
      <c r="G171" s="190" t="s">
        <v>168</v>
      </c>
      <c r="H171" s="191">
        <v>1.8</v>
      </c>
      <c r="I171" s="192"/>
      <c r="J171" s="193">
        <f>ROUND(I171*H171,2)</f>
        <v>0</v>
      </c>
      <c r="K171" s="189" t="s">
        <v>138</v>
      </c>
      <c r="L171" s="40"/>
      <c r="M171" s="194" t="s">
        <v>1</v>
      </c>
      <c r="N171" s="195" t="s">
        <v>44</v>
      </c>
      <c r="O171" s="72"/>
      <c r="P171" s="196">
        <f>O171*H171</f>
        <v>0</v>
      </c>
      <c r="Q171" s="196">
        <v>0</v>
      </c>
      <c r="R171" s="196">
        <f>Q171*H171</f>
        <v>0</v>
      </c>
      <c r="S171" s="196">
        <v>0</v>
      </c>
      <c r="T171" s="19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98" t="s">
        <v>139</v>
      </c>
      <c r="AT171" s="198" t="s">
        <v>134</v>
      </c>
      <c r="AU171" s="198" t="s">
        <v>89</v>
      </c>
      <c r="AY171" s="18" t="s">
        <v>132</v>
      </c>
      <c r="BE171" s="199">
        <f>IF(N171="základní",J171,0)</f>
        <v>0</v>
      </c>
      <c r="BF171" s="199">
        <f>IF(N171="snížená",J171,0)</f>
        <v>0</v>
      </c>
      <c r="BG171" s="199">
        <f>IF(N171="zákl. přenesená",J171,0)</f>
        <v>0</v>
      </c>
      <c r="BH171" s="199">
        <f>IF(N171="sníž. přenesená",J171,0)</f>
        <v>0</v>
      </c>
      <c r="BI171" s="199">
        <f>IF(N171="nulová",J171,0)</f>
        <v>0</v>
      </c>
      <c r="BJ171" s="18" t="s">
        <v>87</v>
      </c>
      <c r="BK171" s="199">
        <f>ROUND(I171*H171,2)</f>
        <v>0</v>
      </c>
      <c r="BL171" s="18" t="s">
        <v>139</v>
      </c>
      <c r="BM171" s="198" t="s">
        <v>219</v>
      </c>
    </row>
    <row r="172" spans="1:65" s="13" customFormat="1" ht="11.25">
      <c r="B172" s="200"/>
      <c r="C172" s="201"/>
      <c r="D172" s="202" t="s">
        <v>141</v>
      </c>
      <c r="E172" s="203" t="s">
        <v>1</v>
      </c>
      <c r="F172" s="204" t="s">
        <v>203</v>
      </c>
      <c r="G172" s="201"/>
      <c r="H172" s="205">
        <v>1.8</v>
      </c>
      <c r="I172" s="206"/>
      <c r="J172" s="201"/>
      <c r="K172" s="201"/>
      <c r="L172" s="207"/>
      <c r="M172" s="208"/>
      <c r="N172" s="209"/>
      <c r="O172" s="209"/>
      <c r="P172" s="209"/>
      <c r="Q172" s="209"/>
      <c r="R172" s="209"/>
      <c r="S172" s="209"/>
      <c r="T172" s="210"/>
      <c r="AT172" s="211" t="s">
        <v>141</v>
      </c>
      <c r="AU172" s="211" t="s">
        <v>89</v>
      </c>
      <c r="AV172" s="13" t="s">
        <v>89</v>
      </c>
      <c r="AW172" s="13" t="s">
        <v>36</v>
      </c>
      <c r="AX172" s="13" t="s">
        <v>79</v>
      </c>
      <c r="AY172" s="211" t="s">
        <v>132</v>
      </c>
    </row>
    <row r="173" spans="1:65" s="14" customFormat="1" ht="11.25">
      <c r="B173" s="212"/>
      <c r="C173" s="213"/>
      <c r="D173" s="202" t="s">
        <v>141</v>
      </c>
      <c r="E173" s="214" t="s">
        <v>1</v>
      </c>
      <c r="F173" s="215" t="s">
        <v>152</v>
      </c>
      <c r="G173" s="213"/>
      <c r="H173" s="216">
        <v>1.8</v>
      </c>
      <c r="I173" s="217"/>
      <c r="J173" s="213"/>
      <c r="K173" s="213"/>
      <c r="L173" s="218"/>
      <c r="M173" s="219"/>
      <c r="N173" s="220"/>
      <c r="O173" s="220"/>
      <c r="P173" s="220"/>
      <c r="Q173" s="220"/>
      <c r="R173" s="220"/>
      <c r="S173" s="220"/>
      <c r="T173" s="221"/>
      <c r="AT173" s="222" t="s">
        <v>141</v>
      </c>
      <c r="AU173" s="222" t="s">
        <v>89</v>
      </c>
      <c r="AV173" s="14" t="s">
        <v>139</v>
      </c>
      <c r="AW173" s="14" t="s">
        <v>36</v>
      </c>
      <c r="AX173" s="14" t="s">
        <v>87</v>
      </c>
      <c r="AY173" s="222" t="s">
        <v>132</v>
      </c>
    </row>
    <row r="174" spans="1:65" s="2" customFormat="1" ht="24.2" customHeight="1">
      <c r="A174" s="35"/>
      <c r="B174" s="36"/>
      <c r="C174" s="187" t="s">
        <v>213</v>
      </c>
      <c r="D174" s="187" t="s">
        <v>134</v>
      </c>
      <c r="E174" s="188" t="s">
        <v>225</v>
      </c>
      <c r="F174" s="189" t="s">
        <v>226</v>
      </c>
      <c r="G174" s="190" t="s">
        <v>168</v>
      </c>
      <c r="H174" s="191">
        <v>4.056</v>
      </c>
      <c r="I174" s="192"/>
      <c r="J174" s="193">
        <f>ROUND(I174*H174,2)</f>
        <v>0</v>
      </c>
      <c r="K174" s="189" t="s">
        <v>138</v>
      </c>
      <c r="L174" s="40"/>
      <c r="M174" s="194" t="s">
        <v>1</v>
      </c>
      <c r="N174" s="195" t="s">
        <v>44</v>
      </c>
      <c r="O174" s="72"/>
      <c r="P174" s="196">
        <f>O174*H174</f>
        <v>0</v>
      </c>
      <c r="Q174" s="196">
        <v>0</v>
      </c>
      <c r="R174" s="196">
        <f>Q174*H174</f>
        <v>0</v>
      </c>
      <c r="S174" s="196">
        <v>0</v>
      </c>
      <c r="T174" s="19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98" t="s">
        <v>139</v>
      </c>
      <c r="AT174" s="198" t="s">
        <v>134</v>
      </c>
      <c r="AU174" s="198" t="s">
        <v>89</v>
      </c>
      <c r="AY174" s="18" t="s">
        <v>132</v>
      </c>
      <c r="BE174" s="199">
        <f>IF(N174="základní",J174,0)</f>
        <v>0</v>
      </c>
      <c r="BF174" s="199">
        <f>IF(N174="snížená",J174,0)</f>
        <v>0</v>
      </c>
      <c r="BG174" s="199">
        <f>IF(N174="zákl. přenesená",J174,0)</f>
        <v>0</v>
      </c>
      <c r="BH174" s="199">
        <f>IF(N174="sníž. přenesená",J174,0)</f>
        <v>0</v>
      </c>
      <c r="BI174" s="199">
        <f>IF(N174="nulová",J174,0)</f>
        <v>0</v>
      </c>
      <c r="BJ174" s="18" t="s">
        <v>87</v>
      </c>
      <c r="BK174" s="199">
        <f>ROUND(I174*H174,2)</f>
        <v>0</v>
      </c>
      <c r="BL174" s="18" t="s">
        <v>139</v>
      </c>
      <c r="BM174" s="198" t="s">
        <v>227</v>
      </c>
    </row>
    <row r="175" spans="1:65" s="15" customFormat="1" ht="11.25">
      <c r="B175" s="223"/>
      <c r="C175" s="224"/>
      <c r="D175" s="202" t="s">
        <v>141</v>
      </c>
      <c r="E175" s="225" t="s">
        <v>1</v>
      </c>
      <c r="F175" s="226" t="s">
        <v>228</v>
      </c>
      <c r="G175" s="224"/>
      <c r="H175" s="225" t="s">
        <v>1</v>
      </c>
      <c r="I175" s="227"/>
      <c r="J175" s="224"/>
      <c r="K175" s="224"/>
      <c r="L175" s="228"/>
      <c r="M175" s="229"/>
      <c r="N175" s="230"/>
      <c r="O175" s="230"/>
      <c r="P175" s="230"/>
      <c r="Q175" s="230"/>
      <c r="R175" s="230"/>
      <c r="S175" s="230"/>
      <c r="T175" s="231"/>
      <c r="AT175" s="232" t="s">
        <v>141</v>
      </c>
      <c r="AU175" s="232" t="s">
        <v>89</v>
      </c>
      <c r="AV175" s="15" t="s">
        <v>87</v>
      </c>
      <c r="AW175" s="15" t="s">
        <v>36</v>
      </c>
      <c r="AX175" s="15" t="s">
        <v>79</v>
      </c>
      <c r="AY175" s="232" t="s">
        <v>132</v>
      </c>
    </row>
    <row r="176" spans="1:65" s="13" customFormat="1" ht="11.25">
      <c r="B176" s="200"/>
      <c r="C176" s="201"/>
      <c r="D176" s="202" t="s">
        <v>141</v>
      </c>
      <c r="E176" s="203" t="s">
        <v>1</v>
      </c>
      <c r="F176" s="204" t="s">
        <v>229</v>
      </c>
      <c r="G176" s="201"/>
      <c r="H176" s="205">
        <v>4.056</v>
      </c>
      <c r="I176" s="206"/>
      <c r="J176" s="201"/>
      <c r="K176" s="201"/>
      <c r="L176" s="207"/>
      <c r="M176" s="208"/>
      <c r="N176" s="209"/>
      <c r="O176" s="209"/>
      <c r="P176" s="209"/>
      <c r="Q176" s="209"/>
      <c r="R176" s="209"/>
      <c r="S176" s="209"/>
      <c r="T176" s="210"/>
      <c r="AT176" s="211" t="s">
        <v>141</v>
      </c>
      <c r="AU176" s="211" t="s">
        <v>89</v>
      </c>
      <c r="AV176" s="13" t="s">
        <v>89</v>
      </c>
      <c r="AW176" s="13" t="s">
        <v>36</v>
      </c>
      <c r="AX176" s="13" t="s">
        <v>79</v>
      </c>
      <c r="AY176" s="211" t="s">
        <v>132</v>
      </c>
    </row>
    <row r="177" spans="1:65" s="14" customFormat="1" ht="11.25">
      <c r="B177" s="212"/>
      <c r="C177" s="213"/>
      <c r="D177" s="202" t="s">
        <v>141</v>
      </c>
      <c r="E177" s="214" t="s">
        <v>1</v>
      </c>
      <c r="F177" s="215" t="s">
        <v>152</v>
      </c>
      <c r="G177" s="213"/>
      <c r="H177" s="216">
        <v>4.056</v>
      </c>
      <c r="I177" s="217"/>
      <c r="J177" s="213"/>
      <c r="K177" s="213"/>
      <c r="L177" s="218"/>
      <c r="M177" s="219"/>
      <c r="N177" s="220"/>
      <c r="O177" s="220"/>
      <c r="P177" s="220"/>
      <c r="Q177" s="220"/>
      <c r="R177" s="220"/>
      <c r="S177" s="220"/>
      <c r="T177" s="221"/>
      <c r="AT177" s="222" t="s">
        <v>141</v>
      </c>
      <c r="AU177" s="222" t="s">
        <v>89</v>
      </c>
      <c r="AV177" s="14" t="s">
        <v>139</v>
      </c>
      <c r="AW177" s="14" t="s">
        <v>36</v>
      </c>
      <c r="AX177" s="14" t="s">
        <v>87</v>
      </c>
      <c r="AY177" s="222" t="s">
        <v>132</v>
      </c>
    </row>
    <row r="178" spans="1:65" s="2" customFormat="1" ht="16.5" customHeight="1">
      <c r="A178" s="35"/>
      <c r="B178" s="36"/>
      <c r="C178" s="233" t="s">
        <v>230</v>
      </c>
      <c r="D178" s="233" t="s">
        <v>209</v>
      </c>
      <c r="E178" s="234" t="s">
        <v>231</v>
      </c>
      <c r="F178" s="235" t="s">
        <v>232</v>
      </c>
      <c r="G178" s="236" t="s">
        <v>212</v>
      </c>
      <c r="H178" s="237">
        <v>8.1120000000000001</v>
      </c>
      <c r="I178" s="238"/>
      <c r="J178" s="239">
        <f>ROUND(I178*H178,2)</f>
        <v>0</v>
      </c>
      <c r="K178" s="235" t="s">
        <v>138</v>
      </c>
      <c r="L178" s="240"/>
      <c r="M178" s="241" t="s">
        <v>1</v>
      </c>
      <c r="N178" s="242" t="s">
        <v>44</v>
      </c>
      <c r="O178" s="72"/>
      <c r="P178" s="196">
        <f>O178*H178</f>
        <v>0</v>
      </c>
      <c r="Q178" s="196">
        <v>1</v>
      </c>
      <c r="R178" s="196">
        <f>Q178*H178</f>
        <v>8.1120000000000001</v>
      </c>
      <c r="S178" s="196">
        <v>0</v>
      </c>
      <c r="T178" s="19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8" t="s">
        <v>172</v>
      </c>
      <c r="AT178" s="198" t="s">
        <v>209</v>
      </c>
      <c r="AU178" s="198" t="s">
        <v>89</v>
      </c>
      <c r="AY178" s="18" t="s">
        <v>132</v>
      </c>
      <c r="BE178" s="199">
        <f>IF(N178="základní",J178,0)</f>
        <v>0</v>
      </c>
      <c r="BF178" s="199">
        <f>IF(N178="snížená",J178,0)</f>
        <v>0</v>
      </c>
      <c r="BG178" s="199">
        <f>IF(N178="zákl. přenesená",J178,0)</f>
        <v>0</v>
      </c>
      <c r="BH178" s="199">
        <f>IF(N178="sníž. přenesená",J178,0)</f>
        <v>0</v>
      </c>
      <c r="BI178" s="199">
        <f>IF(N178="nulová",J178,0)</f>
        <v>0</v>
      </c>
      <c r="BJ178" s="18" t="s">
        <v>87</v>
      </c>
      <c r="BK178" s="199">
        <f>ROUND(I178*H178,2)</f>
        <v>0</v>
      </c>
      <c r="BL178" s="18" t="s">
        <v>139</v>
      </c>
      <c r="BM178" s="198" t="s">
        <v>233</v>
      </c>
    </row>
    <row r="179" spans="1:65" s="13" customFormat="1" ht="11.25">
      <c r="B179" s="200"/>
      <c r="C179" s="201"/>
      <c r="D179" s="202" t="s">
        <v>141</v>
      </c>
      <c r="E179" s="203" t="s">
        <v>1</v>
      </c>
      <c r="F179" s="204" t="s">
        <v>234</v>
      </c>
      <c r="G179" s="201"/>
      <c r="H179" s="205">
        <v>8.1120000000000001</v>
      </c>
      <c r="I179" s="206"/>
      <c r="J179" s="201"/>
      <c r="K179" s="201"/>
      <c r="L179" s="207"/>
      <c r="M179" s="208"/>
      <c r="N179" s="209"/>
      <c r="O179" s="209"/>
      <c r="P179" s="209"/>
      <c r="Q179" s="209"/>
      <c r="R179" s="209"/>
      <c r="S179" s="209"/>
      <c r="T179" s="210"/>
      <c r="AT179" s="211" t="s">
        <v>141</v>
      </c>
      <c r="AU179" s="211" t="s">
        <v>89</v>
      </c>
      <c r="AV179" s="13" t="s">
        <v>89</v>
      </c>
      <c r="AW179" s="13" t="s">
        <v>36</v>
      </c>
      <c r="AX179" s="13" t="s">
        <v>87</v>
      </c>
      <c r="AY179" s="211" t="s">
        <v>132</v>
      </c>
    </row>
    <row r="180" spans="1:65" s="2" customFormat="1" ht="24.2" customHeight="1">
      <c r="A180" s="35"/>
      <c r="B180" s="36"/>
      <c r="C180" s="187" t="s">
        <v>235</v>
      </c>
      <c r="D180" s="187" t="s">
        <v>134</v>
      </c>
      <c r="E180" s="188" t="s">
        <v>236</v>
      </c>
      <c r="F180" s="189" t="s">
        <v>237</v>
      </c>
      <c r="G180" s="190" t="s">
        <v>137</v>
      </c>
      <c r="H180" s="191">
        <v>379.37</v>
      </c>
      <c r="I180" s="192"/>
      <c r="J180" s="193">
        <f>ROUND(I180*H180,2)</f>
        <v>0</v>
      </c>
      <c r="K180" s="189" t="s">
        <v>138</v>
      </c>
      <c r="L180" s="40"/>
      <c r="M180" s="194" t="s">
        <v>1</v>
      </c>
      <c r="N180" s="195" t="s">
        <v>44</v>
      </c>
      <c r="O180" s="72"/>
      <c r="P180" s="196">
        <f>O180*H180</f>
        <v>0</v>
      </c>
      <c r="Q180" s="196">
        <v>0</v>
      </c>
      <c r="R180" s="196">
        <f>Q180*H180</f>
        <v>0</v>
      </c>
      <c r="S180" s="196">
        <v>0</v>
      </c>
      <c r="T180" s="197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98" t="s">
        <v>139</v>
      </c>
      <c r="AT180" s="198" t="s">
        <v>134</v>
      </c>
      <c r="AU180" s="198" t="s">
        <v>89</v>
      </c>
      <c r="AY180" s="18" t="s">
        <v>132</v>
      </c>
      <c r="BE180" s="199">
        <f>IF(N180="základní",J180,0)</f>
        <v>0</v>
      </c>
      <c r="BF180" s="199">
        <f>IF(N180="snížená",J180,0)</f>
        <v>0</v>
      </c>
      <c r="BG180" s="199">
        <f>IF(N180="zákl. přenesená",J180,0)</f>
        <v>0</v>
      </c>
      <c r="BH180" s="199">
        <f>IF(N180="sníž. přenesená",J180,0)</f>
        <v>0</v>
      </c>
      <c r="BI180" s="199">
        <f>IF(N180="nulová",J180,0)</f>
        <v>0</v>
      </c>
      <c r="BJ180" s="18" t="s">
        <v>87</v>
      </c>
      <c r="BK180" s="199">
        <f>ROUND(I180*H180,2)</f>
        <v>0</v>
      </c>
      <c r="BL180" s="18" t="s">
        <v>139</v>
      </c>
      <c r="BM180" s="198" t="s">
        <v>238</v>
      </c>
    </row>
    <row r="181" spans="1:65" s="15" customFormat="1" ht="11.25">
      <c r="B181" s="223"/>
      <c r="C181" s="224"/>
      <c r="D181" s="202" t="s">
        <v>141</v>
      </c>
      <c r="E181" s="225" t="s">
        <v>1</v>
      </c>
      <c r="F181" s="226" t="s">
        <v>239</v>
      </c>
      <c r="G181" s="224"/>
      <c r="H181" s="225" t="s">
        <v>1</v>
      </c>
      <c r="I181" s="227"/>
      <c r="J181" s="224"/>
      <c r="K181" s="224"/>
      <c r="L181" s="228"/>
      <c r="M181" s="229"/>
      <c r="N181" s="230"/>
      <c r="O181" s="230"/>
      <c r="P181" s="230"/>
      <c r="Q181" s="230"/>
      <c r="R181" s="230"/>
      <c r="S181" s="230"/>
      <c r="T181" s="231"/>
      <c r="AT181" s="232" t="s">
        <v>141</v>
      </c>
      <c r="AU181" s="232" t="s">
        <v>89</v>
      </c>
      <c r="AV181" s="15" t="s">
        <v>87</v>
      </c>
      <c r="AW181" s="15" t="s">
        <v>36</v>
      </c>
      <c r="AX181" s="15" t="s">
        <v>79</v>
      </c>
      <c r="AY181" s="232" t="s">
        <v>132</v>
      </c>
    </row>
    <row r="182" spans="1:65" s="13" customFormat="1" ht="11.25">
      <c r="B182" s="200"/>
      <c r="C182" s="201"/>
      <c r="D182" s="202" t="s">
        <v>141</v>
      </c>
      <c r="E182" s="203" t="s">
        <v>1</v>
      </c>
      <c r="F182" s="204" t="s">
        <v>240</v>
      </c>
      <c r="G182" s="201"/>
      <c r="H182" s="205">
        <v>242.21</v>
      </c>
      <c r="I182" s="206"/>
      <c r="J182" s="201"/>
      <c r="K182" s="201"/>
      <c r="L182" s="207"/>
      <c r="M182" s="208"/>
      <c r="N182" s="209"/>
      <c r="O182" s="209"/>
      <c r="P182" s="209"/>
      <c r="Q182" s="209"/>
      <c r="R182" s="209"/>
      <c r="S182" s="209"/>
      <c r="T182" s="210"/>
      <c r="AT182" s="211" t="s">
        <v>141</v>
      </c>
      <c r="AU182" s="211" t="s">
        <v>89</v>
      </c>
      <c r="AV182" s="13" t="s">
        <v>89</v>
      </c>
      <c r="AW182" s="13" t="s">
        <v>36</v>
      </c>
      <c r="AX182" s="13" t="s">
        <v>79</v>
      </c>
      <c r="AY182" s="211" t="s">
        <v>132</v>
      </c>
    </row>
    <row r="183" spans="1:65" s="13" customFormat="1" ht="11.25">
      <c r="B183" s="200"/>
      <c r="C183" s="201"/>
      <c r="D183" s="202" t="s">
        <v>141</v>
      </c>
      <c r="E183" s="203" t="s">
        <v>1</v>
      </c>
      <c r="F183" s="204" t="s">
        <v>241</v>
      </c>
      <c r="G183" s="201"/>
      <c r="H183" s="205">
        <v>137.16</v>
      </c>
      <c r="I183" s="206"/>
      <c r="J183" s="201"/>
      <c r="K183" s="201"/>
      <c r="L183" s="207"/>
      <c r="M183" s="208"/>
      <c r="N183" s="209"/>
      <c r="O183" s="209"/>
      <c r="P183" s="209"/>
      <c r="Q183" s="209"/>
      <c r="R183" s="209"/>
      <c r="S183" s="209"/>
      <c r="T183" s="210"/>
      <c r="AT183" s="211" t="s">
        <v>141</v>
      </c>
      <c r="AU183" s="211" t="s">
        <v>89</v>
      </c>
      <c r="AV183" s="13" t="s">
        <v>89</v>
      </c>
      <c r="AW183" s="13" t="s">
        <v>36</v>
      </c>
      <c r="AX183" s="13" t="s">
        <v>79</v>
      </c>
      <c r="AY183" s="211" t="s">
        <v>132</v>
      </c>
    </row>
    <row r="184" spans="1:65" s="14" customFormat="1" ht="11.25">
      <c r="B184" s="212"/>
      <c r="C184" s="213"/>
      <c r="D184" s="202" t="s">
        <v>141</v>
      </c>
      <c r="E184" s="214" t="s">
        <v>1</v>
      </c>
      <c r="F184" s="215" t="s">
        <v>152</v>
      </c>
      <c r="G184" s="213"/>
      <c r="H184" s="216">
        <v>379.37</v>
      </c>
      <c r="I184" s="217"/>
      <c r="J184" s="213"/>
      <c r="K184" s="213"/>
      <c r="L184" s="218"/>
      <c r="M184" s="219"/>
      <c r="N184" s="220"/>
      <c r="O184" s="220"/>
      <c r="P184" s="220"/>
      <c r="Q184" s="220"/>
      <c r="R184" s="220"/>
      <c r="S184" s="220"/>
      <c r="T184" s="221"/>
      <c r="AT184" s="222" t="s">
        <v>141</v>
      </c>
      <c r="AU184" s="222" t="s">
        <v>89</v>
      </c>
      <c r="AV184" s="14" t="s">
        <v>139</v>
      </c>
      <c r="AW184" s="14" t="s">
        <v>36</v>
      </c>
      <c r="AX184" s="14" t="s">
        <v>87</v>
      </c>
      <c r="AY184" s="222" t="s">
        <v>132</v>
      </c>
    </row>
    <row r="185" spans="1:65" s="12" customFormat="1" ht="22.9" customHeight="1">
      <c r="B185" s="171"/>
      <c r="C185" s="172"/>
      <c r="D185" s="173" t="s">
        <v>78</v>
      </c>
      <c r="E185" s="185" t="s">
        <v>89</v>
      </c>
      <c r="F185" s="185" t="s">
        <v>242</v>
      </c>
      <c r="G185" s="172"/>
      <c r="H185" s="172"/>
      <c r="I185" s="175"/>
      <c r="J185" s="186">
        <f>BK185</f>
        <v>0</v>
      </c>
      <c r="K185" s="172"/>
      <c r="L185" s="177"/>
      <c r="M185" s="178"/>
      <c r="N185" s="179"/>
      <c r="O185" s="179"/>
      <c r="P185" s="180">
        <f>SUM(P186:P230)</f>
        <v>0</v>
      </c>
      <c r="Q185" s="179"/>
      <c r="R185" s="180">
        <f>SUM(R186:R230)</f>
        <v>97.232136879999985</v>
      </c>
      <c r="S185" s="179"/>
      <c r="T185" s="181">
        <f>SUM(T186:T230)</f>
        <v>0</v>
      </c>
      <c r="AR185" s="182" t="s">
        <v>87</v>
      </c>
      <c r="AT185" s="183" t="s">
        <v>78</v>
      </c>
      <c r="AU185" s="183" t="s">
        <v>87</v>
      </c>
      <c r="AY185" s="182" t="s">
        <v>132</v>
      </c>
      <c r="BK185" s="184">
        <f>SUM(BK186:BK230)</f>
        <v>0</v>
      </c>
    </row>
    <row r="186" spans="1:65" s="2" customFormat="1" ht="33" customHeight="1">
      <c r="A186" s="35"/>
      <c r="B186" s="36"/>
      <c r="C186" s="187" t="s">
        <v>7</v>
      </c>
      <c r="D186" s="187" t="s">
        <v>134</v>
      </c>
      <c r="E186" s="188" t="s">
        <v>243</v>
      </c>
      <c r="F186" s="189" t="s">
        <v>244</v>
      </c>
      <c r="G186" s="190" t="s">
        <v>137</v>
      </c>
      <c r="H186" s="191">
        <v>45.12</v>
      </c>
      <c r="I186" s="192"/>
      <c r="J186" s="193">
        <f>ROUND(I186*H186,2)</f>
        <v>0</v>
      </c>
      <c r="K186" s="189" t="s">
        <v>138</v>
      </c>
      <c r="L186" s="40"/>
      <c r="M186" s="194" t="s">
        <v>1</v>
      </c>
      <c r="N186" s="195" t="s">
        <v>44</v>
      </c>
      <c r="O186" s="72"/>
      <c r="P186" s="196">
        <f>O186*H186</f>
        <v>0</v>
      </c>
      <c r="Q186" s="196">
        <v>3.1E-4</v>
      </c>
      <c r="R186" s="196">
        <f>Q186*H186</f>
        <v>1.39872E-2</v>
      </c>
      <c r="S186" s="196">
        <v>0</v>
      </c>
      <c r="T186" s="197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198" t="s">
        <v>139</v>
      </c>
      <c r="AT186" s="198" t="s">
        <v>134</v>
      </c>
      <c r="AU186" s="198" t="s">
        <v>89</v>
      </c>
      <c r="AY186" s="18" t="s">
        <v>132</v>
      </c>
      <c r="BE186" s="199">
        <f>IF(N186="základní",J186,0)</f>
        <v>0</v>
      </c>
      <c r="BF186" s="199">
        <f>IF(N186="snížená",J186,0)</f>
        <v>0</v>
      </c>
      <c r="BG186" s="199">
        <f>IF(N186="zákl. přenesená",J186,0)</f>
        <v>0</v>
      </c>
      <c r="BH186" s="199">
        <f>IF(N186="sníž. přenesená",J186,0)</f>
        <v>0</v>
      </c>
      <c r="BI186" s="199">
        <f>IF(N186="nulová",J186,0)</f>
        <v>0</v>
      </c>
      <c r="BJ186" s="18" t="s">
        <v>87</v>
      </c>
      <c r="BK186" s="199">
        <f>ROUND(I186*H186,2)</f>
        <v>0</v>
      </c>
      <c r="BL186" s="18" t="s">
        <v>139</v>
      </c>
      <c r="BM186" s="198" t="s">
        <v>245</v>
      </c>
    </row>
    <row r="187" spans="1:65" s="15" customFormat="1" ht="11.25">
      <c r="B187" s="223"/>
      <c r="C187" s="224"/>
      <c r="D187" s="202" t="s">
        <v>141</v>
      </c>
      <c r="E187" s="225" t="s">
        <v>1</v>
      </c>
      <c r="F187" s="226" t="s">
        <v>246</v>
      </c>
      <c r="G187" s="224"/>
      <c r="H187" s="225" t="s">
        <v>1</v>
      </c>
      <c r="I187" s="227"/>
      <c r="J187" s="224"/>
      <c r="K187" s="224"/>
      <c r="L187" s="228"/>
      <c r="M187" s="229"/>
      <c r="N187" s="230"/>
      <c r="O187" s="230"/>
      <c r="P187" s="230"/>
      <c r="Q187" s="230"/>
      <c r="R187" s="230"/>
      <c r="S187" s="230"/>
      <c r="T187" s="231"/>
      <c r="AT187" s="232" t="s">
        <v>141</v>
      </c>
      <c r="AU187" s="232" t="s">
        <v>89</v>
      </c>
      <c r="AV187" s="15" t="s">
        <v>87</v>
      </c>
      <c r="AW187" s="15" t="s">
        <v>36</v>
      </c>
      <c r="AX187" s="15" t="s">
        <v>79</v>
      </c>
      <c r="AY187" s="232" t="s">
        <v>132</v>
      </c>
    </row>
    <row r="188" spans="1:65" s="13" customFormat="1" ht="11.25">
      <c r="B188" s="200"/>
      <c r="C188" s="201"/>
      <c r="D188" s="202" t="s">
        <v>141</v>
      </c>
      <c r="E188" s="203" t="s">
        <v>1</v>
      </c>
      <c r="F188" s="204" t="s">
        <v>247</v>
      </c>
      <c r="G188" s="201"/>
      <c r="H188" s="205">
        <v>24.99</v>
      </c>
      <c r="I188" s="206"/>
      <c r="J188" s="201"/>
      <c r="K188" s="201"/>
      <c r="L188" s="207"/>
      <c r="M188" s="208"/>
      <c r="N188" s="209"/>
      <c r="O188" s="209"/>
      <c r="P188" s="209"/>
      <c r="Q188" s="209"/>
      <c r="R188" s="209"/>
      <c r="S188" s="209"/>
      <c r="T188" s="210"/>
      <c r="AT188" s="211" t="s">
        <v>141</v>
      </c>
      <c r="AU188" s="211" t="s">
        <v>89</v>
      </c>
      <c r="AV188" s="13" t="s">
        <v>89</v>
      </c>
      <c r="AW188" s="13" t="s">
        <v>36</v>
      </c>
      <c r="AX188" s="13" t="s">
        <v>79</v>
      </c>
      <c r="AY188" s="211" t="s">
        <v>132</v>
      </c>
    </row>
    <row r="189" spans="1:65" s="13" customFormat="1" ht="11.25">
      <c r="B189" s="200"/>
      <c r="C189" s="201"/>
      <c r="D189" s="202" t="s">
        <v>141</v>
      </c>
      <c r="E189" s="203" t="s">
        <v>1</v>
      </c>
      <c r="F189" s="204" t="s">
        <v>248</v>
      </c>
      <c r="G189" s="201"/>
      <c r="H189" s="205">
        <v>20.13</v>
      </c>
      <c r="I189" s="206"/>
      <c r="J189" s="201"/>
      <c r="K189" s="201"/>
      <c r="L189" s="207"/>
      <c r="M189" s="208"/>
      <c r="N189" s="209"/>
      <c r="O189" s="209"/>
      <c r="P189" s="209"/>
      <c r="Q189" s="209"/>
      <c r="R189" s="209"/>
      <c r="S189" s="209"/>
      <c r="T189" s="210"/>
      <c r="AT189" s="211" t="s">
        <v>141</v>
      </c>
      <c r="AU189" s="211" t="s">
        <v>89</v>
      </c>
      <c r="AV189" s="13" t="s">
        <v>89</v>
      </c>
      <c r="AW189" s="13" t="s">
        <v>36</v>
      </c>
      <c r="AX189" s="13" t="s">
        <v>79</v>
      </c>
      <c r="AY189" s="211" t="s">
        <v>132</v>
      </c>
    </row>
    <row r="190" spans="1:65" s="14" customFormat="1" ht="11.25">
      <c r="B190" s="212"/>
      <c r="C190" s="213"/>
      <c r="D190" s="202" t="s">
        <v>141</v>
      </c>
      <c r="E190" s="214" t="s">
        <v>1</v>
      </c>
      <c r="F190" s="215" t="s">
        <v>152</v>
      </c>
      <c r="G190" s="213"/>
      <c r="H190" s="216">
        <v>45.12</v>
      </c>
      <c r="I190" s="217"/>
      <c r="J190" s="213"/>
      <c r="K190" s="213"/>
      <c r="L190" s="218"/>
      <c r="M190" s="219"/>
      <c r="N190" s="220"/>
      <c r="O190" s="220"/>
      <c r="P190" s="220"/>
      <c r="Q190" s="220"/>
      <c r="R190" s="220"/>
      <c r="S190" s="220"/>
      <c r="T190" s="221"/>
      <c r="AT190" s="222" t="s">
        <v>141</v>
      </c>
      <c r="AU190" s="222" t="s">
        <v>89</v>
      </c>
      <c r="AV190" s="14" t="s">
        <v>139</v>
      </c>
      <c r="AW190" s="14" t="s">
        <v>36</v>
      </c>
      <c r="AX190" s="14" t="s">
        <v>87</v>
      </c>
      <c r="AY190" s="222" t="s">
        <v>132</v>
      </c>
    </row>
    <row r="191" spans="1:65" s="2" customFormat="1" ht="24.2" customHeight="1">
      <c r="A191" s="35"/>
      <c r="B191" s="36"/>
      <c r="C191" s="233" t="s">
        <v>249</v>
      </c>
      <c r="D191" s="233" t="s">
        <v>209</v>
      </c>
      <c r="E191" s="234" t="s">
        <v>250</v>
      </c>
      <c r="F191" s="235" t="s">
        <v>251</v>
      </c>
      <c r="G191" s="236" t="s">
        <v>137</v>
      </c>
      <c r="H191" s="237">
        <v>45.12</v>
      </c>
      <c r="I191" s="238"/>
      <c r="J191" s="239">
        <f>ROUND(I191*H191,2)</f>
        <v>0</v>
      </c>
      <c r="K191" s="235" t="s">
        <v>138</v>
      </c>
      <c r="L191" s="240"/>
      <c r="M191" s="241" t="s">
        <v>1</v>
      </c>
      <c r="N191" s="242" t="s">
        <v>44</v>
      </c>
      <c r="O191" s="72"/>
      <c r="P191" s="196">
        <f>O191*H191</f>
        <v>0</v>
      </c>
      <c r="Q191" s="196">
        <v>2.9999999999999997E-4</v>
      </c>
      <c r="R191" s="196">
        <f>Q191*H191</f>
        <v>1.3535999999999998E-2</v>
      </c>
      <c r="S191" s="196">
        <v>0</v>
      </c>
      <c r="T191" s="197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98" t="s">
        <v>172</v>
      </c>
      <c r="AT191" s="198" t="s">
        <v>209</v>
      </c>
      <c r="AU191" s="198" t="s">
        <v>89</v>
      </c>
      <c r="AY191" s="18" t="s">
        <v>132</v>
      </c>
      <c r="BE191" s="199">
        <f>IF(N191="základní",J191,0)</f>
        <v>0</v>
      </c>
      <c r="BF191" s="199">
        <f>IF(N191="snížená",J191,0)</f>
        <v>0</v>
      </c>
      <c r="BG191" s="199">
        <f>IF(N191="zákl. přenesená",J191,0)</f>
        <v>0</v>
      </c>
      <c r="BH191" s="199">
        <f>IF(N191="sníž. přenesená",J191,0)</f>
        <v>0</v>
      </c>
      <c r="BI191" s="199">
        <f>IF(N191="nulová",J191,0)</f>
        <v>0</v>
      </c>
      <c r="BJ191" s="18" t="s">
        <v>87</v>
      </c>
      <c r="BK191" s="199">
        <f>ROUND(I191*H191,2)</f>
        <v>0</v>
      </c>
      <c r="BL191" s="18" t="s">
        <v>139</v>
      </c>
      <c r="BM191" s="198" t="s">
        <v>252</v>
      </c>
    </row>
    <row r="192" spans="1:65" s="2" customFormat="1" ht="16.5" customHeight="1">
      <c r="A192" s="35"/>
      <c r="B192" s="36"/>
      <c r="C192" s="187" t="s">
        <v>253</v>
      </c>
      <c r="D192" s="187" t="s">
        <v>134</v>
      </c>
      <c r="E192" s="188" t="s">
        <v>254</v>
      </c>
      <c r="F192" s="189" t="s">
        <v>255</v>
      </c>
      <c r="G192" s="190" t="s">
        <v>168</v>
      </c>
      <c r="H192" s="191">
        <v>2.6269999999999998</v>
      </c>
      <c r="I192" s="192"/>
      <c r="J192" s="193">
        <f>ROUND(I192*H192,2)</f>
        <v>0</v>
      </c>
      <c r="K192" s="189" t="s">
        <v>138</v>
      </c>
      <c r="L192" s="40"/>
      <c r="M192" s="194" t="s">
        <v>1</v>
      </c>
      <c r="N192" s="195" t="s">
        <v>44</v>
      </c>
      <c r="O192" s="72"/>
      <c r="P192" s="196">
        <f>O192*H192</f>
        <v>0</v>
      </c>
      <c r="Q192" s="196">
        <v>1.63</v>
      </c>
      <c r="R192" s="196">
        <f>Q192*H192</f>
        <v>4.2820099999999996</v>
      </c>
      <c r="S192" s="196">
        <v>0</v>
      </c>
      <c r="T192" s="197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198" t="s">
        <v>139</v>
      </c>
      <c r="AT192" s="198" t="s">
        <v>134</v>
      </c>
      <c r="AU192" s="198" t="s">
        <v>89</v>
      </c>
      <c r="AY192" s="18" t="s">
        <v>132</v>
      </c>
      <c r="BE192" s="199">
        <f>IF(N192="základní",J192,0)</f>
        <v>0</v>
      </c>
      <c r="BF192" s="199">
        <f>IF(N192="snížená",J192,0)</f>
        <v>0</v>
      </c>
      <c r="BG192" s="199">
        <f>IF(N192="zákl. přenesená",J192,0)</f>
        <v>0</v>
      </c>
      <c r="BH192" s="199">
        <f>IF(N192="sníž. přenesená",J192,0)</f>
        <v>0</v>
      </c>
      <c r="BI192" s="199">
        <f>IF(N192="nulová",J192,0)</f>
        <v>0</v>
      </c>
      <c r="BJ192" s="18" t="s">
        <v>87</v>
      </c>
      <c r="BK192" s="199">
        <f>ROUND(I192*H192,2)</f>
        <v>0</v>
      </c>
      <c r="BL192" s="18" t="s">
        <v>139</v>
      </c>
      <c r="BM192" s="198" t="s">
        <v>256</v>
      </c>
    </row>
    <row r="193" spans="1:65" s="15" customFormat="1" ht="11.25">
      <c r="B193" s="223"/>
      <c r="C193" s="224"/>
      <c r="D193" s="202" t="s">
        <v>141</v>
      </c>
      <c r="E193" s="225" t="s">
        <v>1</v>
      </c>
      <c r="F193" s="226" t="s">
        <v>246</v>
      </c>
      <c r="G193" s="224"/>
      <c r="H193" s="225" t="s">
        <v>1</v>
      </c>
      <c r="I193" s="227"/>
      <c r="J193" s="224"/>
      <c r="K193" s="224"/>
      <c r="L193" s="228"/>
      <c r="M193" s="229"/>
      <c r="N193" s="230"/>
      <c r="O193" s="230"/>
      <c r="P193" s="230"/>
      <c r="Q193" s="230"/>
      <c r="R193" s="230"/>
      <c r="S193" s="230"/>
      <c r="T193" s="231"/>
      <c r="AT193" s="232" t="s">
        <v>141</v>
      </c>
      <c r="AU193" s="232" t="s">
        <v>89</v>
      </c>
      <c r="AV193" s="15" t="s">
        <v>87</v>
      </c>
      <c r="AW193" s="15" t="s">
        <v>36</v>
      </c>
      <c r="AX193" s="15" t="s">
        <v>79</v>
      </c>
      <c r="AY193" s="232" t="s">
        <v>132</v>
      </c>
    </row>
    <row r="194" spans="1:65" s="15" customFormat="1" ht="22.5">
      <c r="B194" s="223"/>
      <c r="C194" s="224"/>
      <c r="D194" s="202" t="s">
        <v>141</v>
      </c>
      <c r="E194" s="225" t="s">
        <v>1</v>
      </c>
      <c r="F194" s="226" t="s">
        <v>257</v>
      </c>
      <c r="G194" s="224"/>
      <c r="H194" s="225" t="s">
        <v>1</v>
      </c>
      <c r="I194" s="227"/>
      <c r="J194" s="224"/>
      <c r="K194" s="224"/>
      <c r="L194" s="228"/>
      <c r="M194" s="229"/>
      <c r="N194" s="230"/>
      <c r="O194" s="230"/>
      <c r="P194" s="230"/>
      <c r="Q194" s="230"/>
      <c r="R194" s="230"/>
      <c r="S194" s="230"/>
      <c r="T194" s="231"/>
      <c r="AT194" s="232" t="s">
        <v>141</v>
      </c>
      <c r="AU194" s="232" t="s">
        <v>89</v>
      </c>
      <c r="AV194" s="15" t="s">
        <v>87</v>
      </c>
      <c r="AW194" s="15" t="s">
        <v>36</v>
      </c>
      <c r="AX194" s="15" t="s">
        <v>79</v>
      </c>
      <c r="AY194" s="232" t="s">
        <v>132</v>
      </c>
    </row>
    <row r="195" spans="1:65" s="13" customFormat="1" ht="11.25">
      <c r="B195" s="200"/>
      <c r="C195" s="201"/>
      <c r="D195" s="202" t="s">
        <v>141</v>
      </c>
      <c r="E195" s="203" t="s">
        <v>1</v>
      </c>
      <c r="F195" s="204" t="s">
        <v>258</v>
      </c>
      <c r="G195" s="201"/>
      <c r="H195" s="205">
        <v>1.589</v>
      </c>
      <c r="I195" s="206"/>
      <c r="J195" s="201"/>
      <c r="K195" s="201"/>
      <c r="L195" s="207"/>
      <c r="M195" s="208"/>
      <c r="N195" s="209"/>
      <c r="O195" s="209"/>
      <c r="P195" s="209"/>
      <c r="Q195" s="209"/>
      <c r="R195" s="209"/>
      <c r="S195" s="209"/>
      <c r="T195" s="210"/>
      <c r="AT195" s="211" t="s">
        <v>141</v>
      </c>
      <c r="AU195" s="211" t="s">
        <v>89</v>
      </c>
      <c r="AV195" s="13" t="s">
        <v>89</v>
      </c>
      <c r="AW195" s="13" t="s">
        <v>36</v>
      </c>
      <c r="AX195" s="13" t="s">
        <v>79</v>
      </c>
      <c r="AY195" s="211" t="s">
        <v>132</v>
      </c>
    </row>
    <row r="196" spans="1:65" s="13" customFormat="1" ht="11.25">
      <c r="B196" s="200"/>
      <c r="C196" s="201"/>
      <c r="D196" s="202" t="s">
        <v>141</v>
      </c>
      <c r="E196" s="203" t="s">
        <v>1</v>
      </c>
      <c r="F196" s="204" t="s">
        <v>259</v>
      </c>
      <c r="G196" s="201"/>
      <c r="H196" s="205">
        <v>1.038</v>
      </c>
      <c r="I196" s="206"/>
      <c r="J196" s="201"/>
      <c r="K196" s="201"/>
      <c r="L196" s="207"/>
      <c r="M196" s="208"/>
      <c r="N196" s="209"/>
      <c r="O196" s="209"/>
      <c r="P196" s="209"/>
      <c r="Q196" s="209"/>
      <c r="R196" s="209"/>
      <c r="S196" s="209"/>
      <c r="T196" s="210"/>
      <c r="AT196" s="211" t="s">
        <v>141</v>
      </c>
      <c r="AU196" s="211" t="s">
        <v>89</v>
      </c>
      <c r="AV196" s="13" t="s">
        <v>89</v>
      </c>
      <c r="AW196" s="13" t="s">
        <v>36</v>
      </c>
      <c r="AX196" s="13" t="s">
        <v>79</v>
      </c>
      <c r="AY196" s="211" t="s">
        <v>132</v>
      </c>
    </row>
    <row r="197" spans="1:65" s="14" customFormat="1" ht="11.25">
      <c r="B197" s="212"/>
      <c r="C197" s="213"/>
      <c r="D197" s="202" t="s">
        <v>141</v>
      </c>
      <c r="E197" s="214" t="s">
        <v>1</v>
      </c>
      <c r="F197" s="215" t="s">
        <v>152</v>
      </c>
      <c r="G197" s="213"/>
      <c r="H197" s="216">
        <v>2.6269999999999998</v>
      </c>
      <c r="I197" s="217"/>
      <c r="J197" s="213"/>
      <c r="K197" s="213"/>
      <c r="L197" s="218"/>
      <c r="M197" s="219"/>
      <c r="N197" s="220"/>
      <c r="O197" s="220"/>
      <c r="P197" s="220"/>
      <c r="Q197" s="220"/>
      <c r="R197" s="220"/>
      <c r="S197" s="220"/>
      <c r="T197" s="221"/>
      <c r="AT197" s="222" t="s">
        <v>141</v>
      </c>
      <c r="AU197" s="222" t="s">
        <v>89</v>
      </c>
      <c r="AV197" s="14" t="s">
        <v>139</v>
      </c>
      <c r="AW197" s="14" t="s">
        <v>36</v>
      </c>
      <c r="AX197" s="14" t="s">
        <v>87</v>
      </c>
      <c r="AY197" s="222" t="s">
        <v>132</v>
      </c>
    </row>
    <row r="198" spans="1:65" s="2" customFormat="1" ht="37.9" customHeight="1">
      <c r="A198" s="35"/>
      <c r="B198" s="36"/>
      <c r="C198" s="187" t="s">
        <v>260</v>
      </c>
      <c r="D198" s="187" t="s">
        <v>134</v>
      </c>
      <c r="E198" s="188" t="s">
        <v>261</v>
      </c>
      <c r="F198" s="189" t="s">
        <v>262</v>
      </c>
      <c r="G198" s="190" t="s">
        <v>159</v>
      </c>
      <c r="H198" s="191">
        <v>17.3</v>
      </c>
      <c r="I198" s="192"/>
      <c r="J198" s="193">
        <f>ROUND(I198*H198,2)</f>
        <v>0</v>
      </c>
      <c r="K198" s="189" t="s">
        <v>138</v>
      </c>
      <c r="L198" s="40"/>
      <c r="M198" s="194" t="s">
        <v>1</v>
      </c>
      <c r="N198" s="195" t="s">
        <v>44</v>
      </c>
      <c r="O198" s="72"/>
      <c r="P198" s="196">
        <f>O198*H198</f>
        <v>0</v>
      </c>
      <c r="Q198" s="196">
        <v>0.20477000000000001</v>
      </c>
      <c r="R198" s="196">
        <f>Q198*H198</f>
        <v>3.5425210000000003</v>
      </c>
      <c r="S198" s="196">
        <v>0</v>
      </c>
      <c r="T198" s="19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198" t="s">
        <v>139</v>
      </c>
      <c r="AT198" s="198" t="s">
        <v>134</v>
      </c>
      <c r="AU198" s="198" t="s">
        <v>89</v>
      </c>
      <c r="AY198" s="18" t="s">
        <v>132</v>
      </c>
      <c r="BE198" s="199">
        <f>IF(N198="základní",J198,0)</f>
        <v>0</v>
      </c>
      <c r="BF198" s="199">
        <f>IF(N198="snížená",J198,0)</f>
        <v>0</v>
      </c>
      <c r="BG198" s="199">
        <f>IF(N198="zákl. přenesená",J198,0)</f>
        <v>0</v>
      </c>
      <c r="BH198" s="199">
        <f>IF(N198="sníž. přenesená",J198,0)</f>
        <v>0</v>
      </c>
      <c r="BI198" s="199">
        <f>IF(N198="nulová",J198,0)</f>
        <v>0</v>
      </c>
      <c r="BJ198" s="18" t="s">
        <v>87</v>
      </c>
      <c r="BK198" s="199">
        <f>ROUND(I198*H198,2)</f>
        <v>0</v>
      </c>
      <c r="BL198" s="18" t="s">
        <v>139</v>
      </c>
      <c r="BM198" s="198" t="s">
        <v>263</v>
      </c>
    </row>
    <row r="199" spans="1:65" s="15" customFormat="1" ht="22.5">
      <c r="B199" s="223"/>
      <c r="C199" s="224"/>
      <c r="D199" s="202" t="s">
        <v>141</v>
      </c>
      <c r="E199" s="225" t="s">
        <v>1</v>
      </c>
      <c r="F199" s="226" t="s">
        <v>264</v>
      </c>
      <c r="G199" s="224"/>
      <c r="H199" s="225" t="s">
        <v>1</v>
      </c>
      <c r="I199" s="227"/>
      <c r="J199" s="224"/>
      <c r="K199" s="224"/>
      <c r="L199" s="228"/>
      <c r="M199" s="229"/>
      <c r="N199" s="230"/>
      <c r="O199" s="230"/>
      <c r="P199" s="230"/>
      <c r="Q199" s="230"/>
      <c r="R199" s="230"/>
      <c r="S199" s="230"/>
      <c r="T199" s="231"/>
      <c r="AT199" s="232" t="s">
        <v>141</v>
      </c>
      <c r="AU199" s="232" t="s">
        <v>89</v>
      </c>
      <c r="AV199" s="15" t="s">
        <v>87</v>
      </c>
      <c r="AW199" s="15" t="s">
        <v>36</v>
      </c>
      <c r="AX199" s="15" t="s">
        <v>79</v>
      </c>
      <c r="AY199" s="232" t="s">
        <v>132</v>
      </c>
    </row>
    <row r="200" spans="1:65" s="13" customFormat="1" ht="11.25">
      <c r="B200" s="200"/>
      <c r="C200" s="201"/>
      <c r="D200" s="202" t="s">
        <v>141</v>
      </c>
      <c r="E200" s="203" t="s">
        <v>1</v>
      </c>
      <c r="F200" s="204" t="s">
        <v>265</v>
      </c>
      <c r="G200" s="201"/>
      <c r="H200" s="205">
        <v>17.3</v>
      </c>
      <c r="I200" s="206"/>
      <c r="J200" s="201"/>
      <c r="K200" s="201"/>
      <c r="L200" s="207"/>
      <c r="M200" s="208"/>
      <c r="N200" s="209"/>
      <c r="O200" s="209"/>
      <c r="P200" s="209"/>
      <c r="Q200" s="209"/>
      <c r="R200" s="209"/>
      <c r="S200" s="209"/>
      <c r="T200" s="210"/>
      <c r="AT200" s="211" t="s">
        <v>141</v>
      </c>
      <c r="AU200" s="211" t="s">
        <v>89</v>
      </c>
      <c r="AV200" s="13" t="s">
        <v>89</v>
      </c>
      <c r="AW200" s="13" t="s">
        <v>36</v>
      </c>
      <c r="AX200" s="13" t="s">
        <v>79</v>
      </c>
      <c r="AY200" s="211" t="s">
        <v>132</v>
      </c>
    </row>
    <row r="201" spans="1:65" s="14" customFormat="1" ht="11.25">
      <c r="B201" s="212"/>
      <c r="C201" s="213"/>
      <c r="D201" s="202" t="s">
        <v>141</v>
      </c>
      <c r="E201" s="214" t="s">
        <v>1</v>
      </c>
      <c r="F201" s="215" t="s">
        <v>152</v>
      </c>
      <c r="G201" s="213"/>
      <c r="H201" s="216">
        <v>17.3</v>
      </c>
      <c r="I201" s="217"/>
      <c r="J201" s="213"/>
      <c r="K201" s="213"/>
      <c r="L201" s="218"/>
      <c r="M201" s="219"/>
      <c r="N201" s="220"/>
      <c r="O201" s="220"/>
      <c r="P201" s="220"/>
      <c r="Q201" s="220"/>
      <c r="R201" s="220"/>
      <c r="S201" s="220"/>
      <c r="T201" s="221"/>
      <c r="AT201" s="222" t="s">
        <v>141</v>
      </c>
      <c r="AU201" s="222" t="s">
        <v>89</v>
      </c>
      <c r="AV201" s="14" t="s">
        <v>139</v>
      </c>
      <c r="AW201" s="14" t="s">
        <v>36</v>
      </c>
      <c r="AX201" s="14" t="s">
        <v>87</v>
      </c>
      <c r="AY201" s="222" t="s">
        <v>132</v>
      </c>
    </row>
    <row r="202" spans="1:65" s="2" customFormat="1" ht="24.2" customHeight="1">
      <c r="A202" s="35"/>
      <c r="B202" s="36"/>
      <c r="C202" s="187" t="s">
        <v>266</v>
      </c>
      <c r="D202" s="187" t="s">
        <v>134</v>
      </c>
      <c r="E202" s="188" t="s">
        <v>267</v>
      </c>
      <c r="F202" s="189" t="s">
        <v>268</v>
      </c>
      <c r="G202" s="190" t="s">
        <v>159</v>
      </c>
      <c r="H202" s="191">
        <v>13.7</v>
      </c>
      <c r="I202" s="192"/>
      <c r="J202" s="193">
        <f>ROUND(I202*H202,2)</f>
        <v>0</v>
      </c>
      <c r="K202" s="189" t="s">
        <v>138</v>
      </c>
      <c r="L202" s="40"/>
      <c r="M202" s="194" t="s">
        <v>1</v>
      </c>
      <c r="N202" s="195" t="s">
        <v>44</v>
      </c>
      <c r="O202" s="72"/>
      <c r="P202" s="196">
        <f>O202*H202</f>
        <v>0</v>
      </c>
      <c r="Q202" s="196">
        <v>1.6000000000000001E-4</v>
      </c>
      <c r="R202" s="196">
        <f>Q202*H202</f>
        <v>2.1919999999999999E-3</v>
      </c>
      <c r="S202" s="196">
        <v>0</v>
      </c>
      <c r="T202" s="197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98" t="s">
        <v>139</v>
      </c>
      <c r="AT202" s="198" t="s">
        <v>134</v>
      </c>
      <c r="AU202" s="198" t="s">
        <v>89</v>
      </c>
      <c r="AY202" s="18" t="s">
        <v>132</v>
      </c>
      <c r="BE202" s="199">
        <f>IF(N202="základní",J202,0)</f>
        <v>0</v>
      </c>
      <c r="BF202" s="199">
        <f>IF(N202="snížená",J202,0)</f>
        <v>0</v>
      </c>
      <c r="BG202" s="199">
        <f>IF(N202="zákl. přenesená",J202,0)</f>
        <v>0</v>
      </c>
      <c r="BH202" s="199">
        <f>IF(N202="sníž. přenesená",J202,0)</f>
        <v>0</v>
      </c>
      <c r="BI202" s="199">
        <f>IF(N202="nulová",J202,0)</f>
        <v>0</v>
      </c>
      <c r="BJ202" s="18" t="s">
        <v>87</v>
      </c>
      <c r="BK202" s="199">
        <f>ROUND(I202*H202,2)</f>
        <v>0</v>
      </c>
      <c r="BL202" s="18" t="s">
        <v>139</v>
      </c>
      <c r="BM202" s="198" t="s">
        <v>269</v>
      </c>
    </row>
    <row r="203" spans="1:65" s="15" customFormat="1" ht="22.5">
      <c r="B203" s="223"/>
      <c r="C203" s="224"/>
      <c r="D203" s="202" t="s">
        <v>141</v>
      </c>
      <c r="E203" s="225" t="s">
        <v>1</v>
      </c>
      <c r="F203" s="226" t="s">
        <v>264</v>
      </c>
      <c r="G203" s="224"/>
      <c r="H203" s="225" t="s">
        <v>1</v>
      </c>
      <c r="I203" s="227"/>
      <c r="J203" s="224"/>
      <c r="K203" s="224"/>
      <c r="L203" s="228"/>
      <c r="M203" s="229"/>
      <c r="N203" s="230"/>
      <c r="O203" s="230"/>
      <c r="P203" s="230"/>
      <c r="Q203" s="230"/>
      <c r="R203" s="230"/>
      <c r="S203" s="230"/>
      <c r="T203" s="231"/>
      <c r="AT203" s="232" t="s">
        <v>141</v>
      </c>
      <c r="AU203" s="232" t="s">
        <v>89</v>
      </c>
      <c r="AV203" s="15" t="s">
        <v>87</v>
      </c>
      <c r="AW203" s="15" t="s">
        <v>36</v>
      </c>
      <c r="AX203" s="15" t="s">
        <v>79</v>
      </c>
      <c r="AY203" s="232" t="s">
        <v>132</v>
      </c>
    </row>
    <row r="204" spans="1:65" s="13" customFormat="1" ht="11.25">
      <c r="B204" s="200"/>
      <c r="C204" s="201"/>
      <c r="D204" s="202" t="s">
        <v>141</v>
      </c>
      <c r="E204" s="203" t="s">
        <v>1</v>
      </c>
      <c r="F204" s="204" t="s">
        <v>270</v>
      </c>
      <c r="G204" s="201"/>
      <c r="H204" s="205">
        <v>13.7</v>
      </c>
      <c r="I204" s="206"/>
      <c r="J204" s="201"/>
      <c r="K204" s="201"/>
      <c r="L204" s="207"/>
      <c r="M204" s="208"/>
      <c r="N204" s="209"/>
      <c r="O204" s="209"/>
      <c r="P204" s="209"/>
      <c r="Q204" s="209"/>
      <c r="R204" s="209"/>
      <c r="S204" s="209"/>
      <c r="T204" s="210"/>
      <c r="AT204" s="211" t="s">
        <v>141</v>
      </c>
      <c r="AU204" s="211" t="s">
        <v>89</v>
      </c>
      <c r="AV204" s="13" t="s">
        <v>89</v>
      </c>
      <c r="AW204" s="13" t="s">
        <v>36</v>
      </c>
      <c r="AX204" s="13" t="s">
        <v>79</v>
      </c>
      <c r="AY204" s="211" t="s">
        <v>132</v>
      </c>
    </row>
    <row r="205" spans="1:65" s="14" customFormat="1" ht="11.25">
      <c r="B205" s="212"/>
      <c r="C205" s="213"/>
      <c r="D205" s="202" t="s">
        <v>141</v>
      </c>
      <c r="E205" s="214" t="s">
        <v>1</v>
      </c>
      <c r="F205" s="215" t="s">
        <v>152</v>
      </c>
      <c r="G205" s="213"/>
      <c r="H205" s="216">
        <v>13.7</v>
      </c>
      <c r="I205" s="217"/>
      <c r="J205" s="213"/>
      <c r="K205" s="213"/>
      <c r="L205" s="218"/>
      <c r="M205" s="219"/>
      <c r="N205" s="220"/>
      <c r="O205" s="220"/>
      <c r="P205" s="220"/>
      <c r="Q205" s="220"/>
      <c r="R205" s="220"/>
      <c r="S205" s="220"/>
      <c r="T205" s="221"/>
      <c r="AT205" s="222" t="s">
        <v>141</v>
      </c>
      <c r="AU205" s="222" t="s">
        <v>89</v>
      </c>
      <c r="AV205" s="14" t="s">
        <v>139</v>
      </c>
      <c r="AW205" s="14" t="s">
        <v>36</v>
      </c>
      <c r="AX205" s="14" t="s">
        <v>87</v>
      </c>
      <c r="AY205" s="222" t="s">
        <v>132</v>
      </c>
    </row>
    <row r="206" spans="1:65" s="2" customFormat="1" ht="24.2" customHeight="1">
      <c r="A206" s="35"/>
      <c r="B206" s="36"/>
      <c r="C206" s="187" t="s">
        <v>245</v>
      </c>
      <c r="D206" s="187" t="s">
        <v>134</v>
      </c>
      <c r="E206" s="188" t="s">
        <v>271</v>
      </c>
      <c r="F206" s="189" t="s">
        <v>272</v>
      </c>
      <c r="G206" s="190" t="s">
        <v>168</v>
      </c>
      <c r="H206" s="191">
        <v>15.419</v>
      </c>
      <c r="I206" s="192"/>
      <c r="J206" s="193">
        <f>ROUND(I206*H206,2)</f>
        <v>0</v>
      </c>
      <c r="K206" s="189" t="s">
        <v>138</v>
      </c>
      <c r="L206" s="40"/>
      <c r="M206" s="194" t="s">
        <v>1</v>
      </c>
      <c r="N206" s="195" t="s">
        <v>44</v>
      </c>
      <c r="O206" s="72"/>
      <c r="P206" s="196">
        <f>O206*H206</f>
        <v>0</v>
      </c>
      <c r="Q206" s="196">
        <v>2.5018699999999998</v>
      </c>
      <c r="R206" s="196">
        <f>Q206*H206</f>
        <v>38.576333529999999</v>
      </c>
      <c r="S206" s="196">
        <v>0</v>
      </c>
      <c r="T206" s="197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98" t="s">
        <v>139</v>
      </c>
      <c r="AT206" s="198" t="s">
        <v>134</v>
      </c>
      <c r="AU206" s="198" t="s">
        <v>89</v>
      </c>
      <c r="AY206" s="18" t="s">
        <v>132</v>
      </c>
      <c r="BE206" s="199">
        <f>IF(N206="základní",J206,0)</f>
        <v>0</v>
      </c>
      <c r="BF206" s="199">
        <f>IF(N206="snížená",J206,0)</f>
        <v>0</v>
      </c>
      <c r="BG206" s="199">
        <f>IF(N206="zákl. přenesená",J206,0)</f>
        <v>0</v>
      </c>
      <c r="BH206" s="199">
        <f>IF(N206="sníž. přenesená",J206,0)</f>
        <v>0</v>
      </c>
      <c r="BI206" s="199">
        <f>IF(N206="nulová",J206,0)</f>
        <v>0</v>
      </c>
      <c r="BJ206" s="18" t="s">
        <v>87</v>
      </c>
      <c r="BK206" s="199">
        <f>ROUND(I206*H206,2)</f>
        <v>0</v>
      </c>
      <c r="BL206" s="18" t="s">
        <v>139</v>
      </c>
      <c r="BM206" s="198" t="s">
        <v>273</v>
      </c>
    </row>
    <row r="207" spans="1:65" s="15" customFormat="1" ht="11.25">
      <c r="B207" s="223"/>
      <c r="C207" s="224"/>
      <c r="D207" s="202" t="s">
        <v>141</v>
      </c>
      <c r="E207" s="225" t="s">
        <v>1</v>
      </c>
      <c r="F207" s="226" t="s">
        <v>274</v>
      </c>
      <c r="G207" s="224"/>
      <c r="H207" s="225" t="s">
        <v>1</v>
      </c>
      <c r="I207" s="227"/>
      <c r="J207" s="224"/>
      <c r="K207" s="224"/>
      <c r="L207" s="228"/>
      <c r="M207" s="229"/>
      <c r="N207" s="230"/>
      <c r="O207" s="230"/>
      <c r="P207" s="230"/>
      <c r="Q207" s="230"/>
      <c r="R207" s="230"/>
      <c r="S207" s="230"/>
      <c r="T207" s="231"/>
      <c r="AT207" s="232" t="s">
        <v>141</v>
      </c>
      <c r="AU207" s="232" t="s">
        <v>89</v>
      </c>
      <c r="AV207" s="15" t="s">
        <v>87</v>
      </c>
      <c r="AW207" s="15" t="s">
        <v>36</v>
      </c>
      <c r="AX207" s="15" t="s">
        <v>79</v>
      </c>
      <c r="AY207" s="232" t="s">
        <v>132</v>
      </c>
    </row>
    <row r="208" spans="1:65" s="15" customFormat="1" ht="11.25">
      <c r="B208" s="223"/>
      <c r="C208" s="224"/>
      <c r="D208" s="202" t="s">
        <v>141</v>
      </c>
      <c r="E208" s="225" t="s">
        <v>1</v>
      </c>
      <c r="F208" s="226" t="s">
        <v>275</v>
      </c>
      <c r="G208" s="224"/>
      <c r="H208" s="225" t="s">
        <v>1</v>
      </c>
      <c r="I208" s="227"/>
      <c r="J208" s="224"/>
      <c r="K208" s="224"/>
      <c r="L208" s="228"/>
      <c r="M208" s="229"/>
      <c r="N208" s="230"/>
      <c r="O208" s="230"/>
      <c r="P208" s="230"/>
      <c r="Q208" s="230"/>
      <c r="R208" s="230"/>
      <c r="S208" s="230"/>
      <c r="T208" s="231"/>
      <c r="AT208" s="232" t="s">
        <v>141</v>
      </c>
      <c r="AU208" s="232" t="s">
        <v>89</v>
      </c>
      <c r="AV208" s="15" t="s">
        <v>87</v>
      </c>
      <c r="AW208" s="15" t="s">
        <v>36</v>
      </c>
      <c r="AX208" s="15" t="s">
        <v>79</v>
      </c>
      <c r="AY208" s="232" t="s">
        <v>132</v>
      </c>
    </row>
    <row r="209" spans="1:65" s="13" customFormat="1" ht="22.5">
      <c r="B209" s="200"/>
      <c r="C209" s="201"/>
      <c r="D209" s="202" t="s">
        <v>141</v>
      </c>
      <c r="E209" s="203" t="s">
        <v>1</v>
      </c>
      <c r="F209" s="204" t="s">
        <v>276</v>
      </c>
      <c r="G209" s="201"/>
      <c r="H209" s="205">
        <v>15.419</v>
      </c>
      <c r="I209" s="206"/>
      <c r="J209" s="201"/>
      <c r="K209" s="201"/>
      <c r="L209" s="207"/>
      <c r="M209" s="208"/>
      <c r="N209" s="209"/>
      <c r="O209" s="209"/>
      <c r="P209" s="209"/>
      <c r="Q209" s="209"/>
      <c r="R209" s="209"/>
      <c r="S209" s="209"/>
      <c r="T209" s="210"/>
      <c r="AT209" s="211" t="s">
        <v>141</v>
      </c>
      <c r="AU209" s="211" t="s">
        <v>89</v>
      </c>
      <c r="AV209" s="13" t="s">
        <v>89</v>
      </c>
      <c r="AW209" s="13" t="s">
        <v>36</v>
      </c>
      <c r="AX209" s="13" t="s">
        <v>79</v>
      </c>
      <c r="AY209" s="211" t="s">
        <v>132</v>
      </c>
    </row>
    <row r="210" spans="1:65" s="14" customFormat="1" ht="11.25">
      <c r="B210" s="212"/>
      <c r="C210" s="213"/>
      <c r="D210" s="202" t="s">
        <v>141</v>
      </c>
      <c r="E210" s="214" t="s">
        <v>1</v>
      </c>
      <c r="F210" s="215" t="s">
        <v>152</v>
      </c>
      <c r="G210" s="213"/>
      <c r="H210" s="216">
        <v>15.419</v>
      </c>
      <c r="I210" s="217"/>
      <c r="J210" s="213"/>
      <c r="K210" s="213"/>
      <c r="L210" s="218"/>
      <c r="M210" s="219"/>
      <c r="N210" s="220"/>
      <c r="O210" s="220"/>
      <c r="P210" s="220"/>
      <c r="Q210" s="220"/>
      <c r="R210" s="220"/>
      <c r="S210" s="220"/>
      <c r="T210" s="221"/>
      <c r="AT210" s="222" t="s">
        <v>141</v>
      </c>
      <c r="AU210" s="222" t="s">
        <v>89</v>
      </c>
      <c r="AV210" s="14" t="s">
        <v>139</v>
      </c>
      <c r="AW210" s="14" t="s">
        <v>36</v>
      </c>
      <c r="AX210" s="14" t="s">
        <v>87</v>
      </c>
      <c r="AY210" s="222" t="s">
        <v>132</v>
      </c>
    </row>
    <row r="211" spans="1:65" s="2" customFormat="1" ht="24.2" customHeight="1">
      <c r="A211" s="35"/>
      <c r="B211" s="36"/>
      <c r="C211" s="187" t="s">
        <v>277</v>
      </c>
      <c r="D211" s="187" t="s">
        <v>134</v>
      </c>
      <c r="E211" s="188" t="s">
        <v>278</v>
      </c>
      <c r="F211" s="189" t="s">
        <v>279</v>
      </c>
      <c r="G211" s="190" t="s">
        <v>212</v>
      </c>
      <c r="H211" s="191">
        <v>1.411</v>
      </c>
      <c r="I211" s="192"/>
      <c r="J211" s="193">
        <f>ROUND(I211*H211,2)</f>
        <v>0</v>
      </c>
      <c r="K211" s="189" t="s">
        <v>138</v>
      </c>
      <c r="L211" s="40"/>
      <c r="M211" s="194" t="s">
        <v>1</v>
      </c>
      <c r="N211" s="195" t="s">
        <v>44</v>
      </c>
      <c r="O211" s="72"/>
      <c r="P211" s="196">
        <f>O211*H211</f>
        <v>0</v>
      </c>
      <c r="Q211" s="196">
        <v>1.0593999999999999</v>
      </c>
      <c r="R211" s="196">
        <f>Q211*H211</f>
        <v>1.4948134</v>
      </c>
      <c r="S211" s="196">
        <v>0</v>
      </c>
      <c r="T211" s="197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198" t="s">
        <v>139</v>
      </c>
      <c r="AT211" s="198" t="s">
        <v>134</v>
      </c>
      <c r="AU211" s="198" t="s">
        <v>89</v>
      </c>
      <c r="AY211" s="18" t="s">
        <v>132</v>
      </c>
      <c r="BE211" s="199">
        <f>IF(N211="základní",J211,0)</f>
        <v>0</v>
      </c>
      <c r="BF211" s="199">
        <f>IF(N211="snížená",J211,0)</f>
        <v>0</v>
      </c>
      <c r="BG211" s="199">
        <f>IF(N211="zákl. přenesená",J211,0)</f>
        <v>0</v>
      </c>
      <c r="BH211" s="199">
        <f>IF(N211="sníž. přenesená",J211,0)</f>
        <v>0</v>
      </c>
      <c r="BI211" s="199">
        <f>IF(N211="nulová",J211,0)</f>
        <v>0</v>
      </c>
      <c r="BJ211" s="18" t="s">
        <v>87</v>
      </c>
      <c r="BK211" s="199">
        <f>ROUND(I211*H211,2)</f>
        <v>0</v>
      </c>
      <c r="BL211" s="18" t="s">
        <v>139</v>
      </c>
      <c r="BM211" s="198" t="s">
        <v>280</v>
      </c>
    </row>
    <row r="212" spans="1:65" s="15" customFormat="1" ht="11.25">
      <c r="B212" s="223"/>
      <c r="C212" s="224"/>
      <c r="D212" s="202" t="s">
        <v>141</v>
      </c>
      <c r="E212" s="225" t="s">
        <v>1</v>
      </c>
      <c r="F212" s="226" t="s">
        <v>281</v>
      </c>
      <c r="G212" s="224"/>
      <c r="H212" s="225" t="s">
        <v>1</v>
      </c>
      <c r="I212" s="227"/>
      <c r="J212" s="224"/>
      <c r="K212" s="224"/>
      <c r="L212" s="228"/>
      <c r="M212" s="229"/>
      <c r="N212" s="230"/>
      <c r="O212" s="230"/>
      <c r="P212" s="230"/>
      <c r="Q212" s="230"/>
      <c r="R212" s="230"/>
      <c r="S212" s="230"/>
      <c r="T212" s="231"/>
      <c r="AT212" s="232" t="s">
        <v>141</v>
      </c>
      <c r="AU212" s="232" t="s">
        <v>89</v>
      </c>
      <c r="AV212" s="15" t="s">
        <v>87</v>
      </c>
      <c r="AW212" s="15" t="s">
        <v>36</v>
      </c>
      <c r="AX212" s="15" t="s">
        <v>79</v>
      </c>
      <c r="AY212" s="232" t="s">
        <v>132</v>
      </c>
    </row>
    <row r="213" spans="1:65" s="15" customFormat="1" ht="11.25">
      <c r="B213" s="223"/>
      <c r="C213" s="224"/>
      <c r="D213" s="202" t="s">
        <v>141</v>
      </c>
      <c r="E213" s="225" t="s">
        <v>1</v>
      </c>
      <c r="F213" s="226" t="s">
        <v>282</v>
      </c>
      <c r="G213" s="224"/>
      <c r="H213" s="225" t="s">
        <v>1</v>
      </c>
      <c r="I213" s="227"/>
      <c r="J213" s="224"/>
      <c r="K213" s="224"/>
      <c r="L213" s="228"/>
      <c r="M213" s="229"/>
      <c r="N213" s="230"/>
      <c r="O213" s="230"/>
      <c r="P213" s="230"/>
      <c r="Q213" s="230"/>
      <c r="R213" s="230"/>
      <c r="S213" s="230"/>
      <c r="T213" s="231"/>
      <c r="AT213" s="232" t="s">
        <v>141</v>
      </c>
      <c r="AU213" s="232" t="s">
        <v>89</v>
      </c>
      <c r="AV213" s="15" t="s">
        <v>87</v>
      </c>
      <c r="AW213" s="15" t="s">
        <v>36</v>
      </c>
      <c r="AX213" s="15" t="s">
        <v>79</v>
      </c>
      <c r="AY213" s="232" t="s">
        <v>132</v>
      </c>
    </row>
    <row r="214" spans="1:65" s="13" customFormat="1" ht="22.5">
      <c r="B214" s="200"/>
      <c r="C214" s="201"/>
      <c r="D214" s="202" t="s">
        <v>141</v>
      </c>
      <c r="E214" s="203" t="s">
        <v>1</v>
      </c>
      <c r="F214" s="204" t="s">
        <v>283</v>
      </c>
      <c r="G214" s="201"/>
      <c r="H214" s="205">
        <v>0.114</v>
      </c>
      <c r="I214" s="206"/>
      <c r="J214" s="201"/>
      <c r="K214" s="201"/>
      <c r="L214" s="207"/>
      <c r="M214" s="208"/>
      <c r="N214" s="209"/>
      <c r="O214" s="209"/>
      <c r="P214" s="209"/>
      <c r="Q214" s="209"/>
      <c r="R214" s="209"/>
      <c r="S214" s="209"/>
      <c r="T214" s="210"/>
      <c r="AT214" s="211" t="s">
        <v>141</v>
      </c>
      <c r="AU214" s="211" t="s">
        <v>89</v>
      </c>
      <c r="AV214" s="13" t="s">
        <v>89</v>
      </c>
      <c r="AW214" s="13" t="s">
        <v>36</v>
      </c>
      <c r="AX214" s="13" t="s">
        <v>79</v>
      </c>
      <c r="AY214" s="211" t="s">
        <v>132</v>
      </c>
    </row>
    <row r="215" spans="1:65" s="13" customFormat="1" ht="22.5">
      <c r="B215" s="200"/>
      <c r="C215" s="201"/>
      <c r="D215" s="202" t="s">
        <v>141</v>
      </c>
      <c r="E215" s="203" t="s">
        <v>1</v>
      </c>
      <c r="F215" s="204" t="s">
        <v>284</v>
      </c>
      <c r="G215" s="201"/>
      <c r="H215" s="205">
        <v>0.22700000000000001</v>
      </c>
      <c r="I215" s="206"/>
      <c r="J215" s="201"/>
      <c r="K215" s="201"/>
      <c r="L215" s="207"/>
      <c r="M215" s="208"/>
      <c r="N215" s="209"/>
      <c r="O215" s="209"/>
      <c r="P215" s="209"/>
      <c r="Q215" s="209"/>
      <c r="R215" s="209"/>
      <c r="S215" s="209"/>
      <c r="T215" s="210"/>
      <c r="AT215" s="211" t="s">
        <v>141</v>
      </c>
      <c r="AU215" s="211" t="s">
        <v>89</v>
      </c>
      <c r="AV215" s="13" t="s">
        <v>89</v>
      </c>
      <c r="AW215" s="13" t="s">
        <v>36</v>
      </c>
      <c r="AX215" s="13" t="s">
        <v>79</v>
      </c>
      <c r="AY215" s="211" t="s">
        <v>132</v>
      </c>
    </row>
    <row r="216" spans="1:65" s="13" customFormat="1" ht="22.5">
      <c r="B216" s="200"/>
      <c r="C216" s="201"/>
      <c r="D216" s="202" t="s">
        <v>141</v>
      </c>
      <c r="E216" s="203" t="s">
        <v>1</v>
      </c>
      <c r="F216" s="204" t="s">
        <v>285</v>
      </c>
      <c r="G216" s="201"/>
      <c r="H216" s="205">
        <v>5.7000000000000002E-2</v>
      </c>
      <c r="I216" s="206"/>
      <c r="J216" s="201"/>
      <c r="K216" s="201"/>
      <c r="L216" s="207"/>
      <c r="M216" s="208"/>
      <c r="N216" s="209"/>
      <c r="O216" s="209"/>
      <c r="P216" s="209"/>
      <c r="Q216" s="209"/>
      <c r="R216" s="209"/>
      <c r="S216" s="209"/>
      <c r="T216" s="210"/>
      <c r="AT216" s="211" t="s">
        <v>141</v>
      </c>
      <c r="AU216" s="211" t="s">
        <v>89</v>
      </c>
      <c r="AV216" s="13" t="s">
        <v>89</v>
      </c>
      <c r="AW216" s="13" t="s">
        <v>36</v>
      </c>
      <c r="AX216" s="13" t="s">
        <v>79</v>
      </c>
      <c r="AY216" s="211" t="s">
        <v>132</v>
      </c>
    </row>
    <row r="217" spans="1:65" s="15" customFormat="1" ht="22.5">
      <c r="B217" s="223"/>
      <c r="C217" s="224"/>
      <c r="D217" s="202" t="s">
        <v>141</v>
      </c>
      <c r="E217" s="225" t="s">
        <v>1</v>
      </c>
      <c r="F217" s="226" t="s">
        <v>286</v>
      </c>
      <c r="G217" s="224"/>
      <c r="H217" s="225" t="s">
        <v>1</v>
      </c>
      <c r="I217" s="227"/>
      <c r="J217" s="224"/>
      <c r="K217" s="224"/>
      <c r="L217" s="228"/>
      <c r="M217" s="229"/>
      <c r="N217" s="230"/>
      <c r="O217" s="230"/>
      <c r="P217" s="230"/>
      <c r="Q217" s="230"/>
      <c r="R217" s="230"/>
      <c r="S217" s="230"/>
      <c r="T217" s="231"/>
      <c r="AT217" s="232" t="s">
        <v>141</v>
      </c>
      <c r="AU217" s="232" t="s">
        <v>89</v>
      </c>
      <c r="AV217" s="15" t="s">
        <v>87</v>
      </c>
      <c r="AW217" s="15" t="s">
        <v>36</v>
      </c>
      <c r="AX217" s="15" t="s">
        <v>79</v>
      </c>
      <c r="AY217" s="232" t="s">
        <v>132</v>
      </c>
    </row>
    <row r="218" spans="1:65" s="13" customFormat="1" ht="22.5">
      <c r="B218" s="200"/>
      <c r="C218" s="201"/>
      <c r="D218" s="202" t="s">
        <v>141</v>
      </c>
      <c r="E218" s="203" t="s">
        <v>1</v>
      </c>
      <c r="F218" s="204" t="s">
        <v>287</v>
      </c>
      <c r="G218" s="201"/>
      <c r="H218" s="205">
        <v>0.26900000000000002</v>
      </c>
      <c r="I218" s="206"/>
      <c r="J218" s="201"/>
      <c r="K218" s="201"/>
      <c r="L218" s="207"/>
      <c r="M218" s="208"/>
      <c r="N218" s="209"/>
      <c r="O218" s="209"/>
      <c r="P218" s="209"/>
      <c r="Q218" s="209"/>
      <c r="R218" s="209"/>
      <c r="S218" s="209"/>
      <c r="T218" s="210"/>
      <c r="AT218" s="211" t="s">
        <v>141</v>
      </c>
      <c r="AU218" s="211" t="s">
        <v>89</v>
      </c>
      <c r="AV218" s="13" t="s">
        <v>89</v>
      </c>
      <c r="AW218" s="13" t="s">
        <v>36</v>
      </c>
      <c r="AX218" s="13" t="s">
        <v>79</v>
      </c>
      <c r="AY218" s="211" t="s">
        <v>132</v>
      </c>
    </row>
    <row r="219" spans="1:65" s="13" customFormat="1" ht="22.5">
      <c r="B219" s="200"/>
      <c r="C219" s="201"/>
      <c r="D219" s="202" t="s">
        <v>141</v>
      </c>
      <c r="E219" s="203" t="s">
        <v>1</v>
      </c>
      <c r="F219" s="204" t="s">
        <v>288</v>
      </c>
      <c r="G219" s="201"/>
      <c r="H219" s="205">
        <v>0.04</v>
      </c>
      <c r="I219" s="206"/>
      <c r="J219" s="201"/>
      <c r="K219" s="201"/>
      <c r="L219" s="207"/>
      <c r="M219" s="208"/>
      <c r="N219" s="209"/>
      <c r="O219" s="209"/>
      <c r="P219" s="209"/>
      <c r="Q219" s="209"/>
      <c r="R219" s="209"/>
      <c r="S219" s="209"/>
      <c r="T219" s="210"/>
      <c r="AT219" s="211" t="s">
        <v>141</v>
      </c>
      <c r="AU219" s="211" t="s">
        <v>89</v>
      </c>
      <c r="AV219" s="13" t="s">
        <v>89</v>
      </c>
      <c r="AW219" s="13" t="s">
        <v>36</v>
      </c>
      <c r="AX219" s="13" t="s">
        <v>79</v>
      </c>
      <c r="AY219" s="211" t="s">
        <v>132</v>
      </c>
    </row>
    <row r="220" spans="1:65" s="15" customFormat="1" ht="22.5">
      <c r="B220" s="223"/>
      <c r="C220" s="224"/>
      <c r="D220" s="202" t="s">
        <v>141</v>
      </c>
      <c r="E220" s="225" t="s">
        <v>1</v>
      </c>
      <c r="F220" s="226" t="s">
        <v>289</v>
      </c>
      <c r="G220" s="224"/>
      <c r="H220" s="225" t="s">
        <v>1</v>
      </c>
      <c r="I220" s="227"/>
      <c r="J220" s="224"/>
      <c r="K220" s="224"/>
      <c r="L220" s="228"/>
      <c r="M220" s="229"/>
      <c r="N220" s="230"/>
      <c r="O220" s="230"/>
      <c r="P220" s="230"/>
      <c r="Q220" s="230"/>
      <c r="R220" s="230"/>
      <c r="S220" s="230"/>
      <c r="T220" s="231"/>
      <c r="AT220" s="232" t="s">
        <v>141</v>
      </c>
      <c r="AU220" s="232" t="s">
        <v>89</v>
      </c>
      <c r="AV220" s="15" t="s">
        <v>87</v>
      </c>
      <c r="AW220" s="15" t="s">
        <v>36</v>
      </c>
      <c r="AX220" s="15" t="s">
        <v>79</v>
      </c>
      <c r="AY220" s="232" t="s">
        <v>132</v>
      </c>
    </row>
    <row r="221" spans="1:65" s="13" customFormat="1" ht="22.5">
      <c r="B221" s="200"/>
      <c r="C221" s="201"/>
      <c r="D221" s="202" t="s">
        <v>141</v>
      </c>
      <c r="E221" s="203" t="s">
        <v>1</v>
      </c>
      <c r="F221" s="204" t="s">
        <v>290</v>
      </c>
      <c r="G221" s="201"/>
      <c r="H221" s="205">
        <v>0.34100000000000003</v>
      </c>
      <c r="I221" s="206"/>
      <c r="J221" s="201"/>
      <c r="K221" s="201"/>
      <c r="L221" s="207"/>
      <c r="M221" s="208"/>
      <c r="N221" s="209"/>
      <c r="O221" s="209"/>
      <c r="P221" s="209"/>
      <c r="Q221" s="209"/>
      <c r="R221" s="209"/>
      <c r="S221" s="209"/>
      <c r="T221" s="210"/>
      <c r="AT221" s="211" t="s">
        <v>141</v>
      </c>
      <c r="AU221" s="211" t="s">
        <v>89</v>
      </c>
      <c r="AV221" s="13" t="s">
        <v>89</v>
      </c>
      <c r="AW221" s="13" t="s">
        <v>36</v>
      </c>
      <c r="AX221" s="13" t="s">
        <v>79</v>
      </c>
      <c r="AY221" s="211" t="s">
        <v>132</v>
      </c>
    </row>
    <row r="222" spans="1:65" s="13" customFormat="1" ht="22.5">
      <c r="B222" s="200"/>
      <c r="C222" s="201"/>
      <c r="D222" s="202" t="s">
        <v>141</v>
      </c>
      <c r="E222" s="203" t="s">
        <v>1</v>
      </c>
      <c r="F222" s="204" t="s">
        <v>288</v>
      </c>
      <c r="G222" s="201"/>
      <c r="H222" s="205">
        <v>0.04</v>
      </c>
      <c r="I222" s="206"/>
      <c r="J222" s="201"/>
      <c r="K222" s="201"/>
      <c r="L222" s="207"/>
      <c r="M222" s="208"/>
      <c r="N222" s="209"/>
      <c r="O222" s="209"/>
      <c r="P222" s="209"/>
      <c r="Q222" s="209"/>
      <c r="R222" s="209"/>
      <c r="S222" s="209"/>
      <c r="T222" s="210"/>
      <c r="AT222" s="211" t="s">
        <v>141</v>
      </c>
      <c r="AU222" s="211" t="s">
        <v>89</v>
      </c>
      <c r="AV222" s="13" t="s">
        <v>89</v>
      </c>
      <c r="AW222" s="13" t="s">
        <v>36</v>
      </c>
      <c r="AX222" s="13" t="s">
        <v>79</v>
      </c>
      <c r="AY222" s="211" t="s">
        <v>132</v>
      </c>
    </row>
    <row r="223" spans="1:65" s="15" customFormat="1" ht="22.5">
      <c r="B223" s="223"/>
      <c r="C223" s="224"/>
      <c r="D223" s="202" t="s">
        <v>141</v>
      </c>
      <c r="E223" s="225" t="s">
        <v>1</v>
      </c>
      <c r="F223" s="226" t="s">
        <v>291</v>
      </c>
      <c r="G223" s="224"/>
      <c r="H223" s="225" t="s">
        <v>1</v>
      </c>
      <c r="I223" s="227"/>
      <c r="J223" s="224"/>
      <c r="K223" s="224"/>
      <c r="L223" s="228"/>
      <c r="M223" s="229"/>
      <c r="N223" s="230"/>
      <c r="O223" s="230"/>
      <c r="P223" s="230"/>
      <c r="Q223" s="230"/>
      <c r="R223" s="230"/>
      <c r="S223" s="230"/>
      <c r="T223" s="231"/>
      <c r="AT223" s="232" t="s">
        <v>141</v>
      </c>
      <c r="AU223" s="232" t="s">
        <v>89</v>
      </c>
      <c r="AV223" s="15" t="s">
        <v>87</v>
      </c>
      <c r="AW223" s="15" t="s">
        <v>36</v>
      </c>
      <c r="AX223" s="15" t="s">
        <v>79</v>
      </c>
      <c r="AY223" s="232" t="s">
        <v>132</v>
      </c>
    </row>
    <row r="224" spans="1:65" s="13" customFormat="1" ht="22.5">
      <c r="B224" s="200"/>
      <c r="C224" s="201"/>
      <c r="D224" s="202" t="s">
        <v>141</v>
      </c>
      <c r="E224" s="203" t="s">
        <v>1</v>
      </c>
      <c r="F224" s="204" t="s">
        <v>292</v>
      </c>
      <c r="G224" s="201"/>
      <c r="H224" s="205">
        <v>0.32300000000000001</v>
      </c>
      <c r="I224" s="206"/>
      <c r="J224" s="201"/>
      <c r="K224" s="201"/>
      <c r="L224" s="207"/>
      <c r="M224" s="208"/>
      <c r="N224" s="209"/>
      <c r="O224" s="209"/>
      <c r="P224" s="209"/>
      <c r="Q224" s="209"/>
      <c r="R224" s="209"/>
      <c r="S224" s="209"/>
      <c r="T224" s="210"/>
      <c r="AT224" s="211" t="s">
        <v>141</v>
      </c>
      <c r="AU224" s="211" t="s">
        <v>89</v>
      </c>
      <c r="AV224" s="13" t="s">
        <v>89</v>
      </c>
      <c r="AW224" s="13" t="s">
        <v>36</v>
      </c>
      <c r="AX224" s="13" t="s">
        <v>79</v>
      </c>
      <c r="AY224" s="211" t="s">
        <v>132</v>
      </c>
    </row>
    <row r="225" spans="1:65" s="14" customFormat="1" ht="11.25">
      <c r="B225" s="212"/>
      <c r="C225" s="213"/>
      <c r="D225" s="202" t="s">
        <v>141</v>
      </c>
      <c r="E225" s="214" t="s">
        <v>1</v>
      </c>
      <c r="F225" s="215" t="s">
        <v>152</v>
      </c>
      <c r="G225" s="213"/>
      <c r="H225" s="216">
        <v>1.411</v>
      </c>
      <c r="I225" s="217"/>
      <c r="J225" s="213"/>
      <c r="K225" s="213"/>
      <c r="L225" s="218"/>
      <c r="M225" s="219"/>
      <c r="N225" s="220"/>
      <c r="O225" s="220"/>
      <c r="P225" s="220"/>
      <c r="Q225" s="220"/>
      <c r="R225" s="220"/>
      <c r="S225" s="220"/>
      <c r="T225" s="221"/>
      <c r="AT225" s="222" t="s">
        <v>141</v>
      </c>
      <c r="AU225" s="222" t="s">
        <v>89</v>
      </c>
      <c r="AV225" s="14" t="s">
        <v>139</v>
      </c>
      <c r="AW225" s="14" t="s">
        <v>36</v>
      </c>
      <c r="AX225" s="14" t="s">
        <v>87</v>
      </c>
      <c r="AY225" s="222" t="s">
        <v>132</v>
      </c>
    </row>
    <row r="226" spans="1:65" s="2" customFormat="1" ht="24.2" customHeight="1">
      <c r="A226" s="35"/>
      <c r="B226" s="36"/>
      <c r="C226" s="187" t="s">
        <v>293</v>
      </c>
      <c r="D226" s="187" t="s">
        <v>134</v>
      </c>
      <c r="E226" s="188" t="s">
        <v>294</v>
      </c>
      <c r="F226" s="189" t="s">
        <v>295</v>
      </c>
      <c r="G226" s="190" t="s">
        <v>168</v>
      </c>
      <c r="H226" s="191">
        <v>25.530999999999999</v>
      </c>
      <c r="I226" s="192"/>
      <c r="J226" s="193">
        <f>ROUND(I226*H226,2)</f>
        <v>0</v>
      </c>
      <c r="K226" s="189" t="s">
        <v>138</v>
      </c>
      <c r="L226" s="40"/>
      <c r="M226" s="194" t="s">
        <v>1</v>
      </c>
      <c r="N226" s="195" t="s">
        <v>44</v>
      </c>
      <c r="O226" s="72"/>
      <c r="P226" s="196">
        <f>O226*H226</f>
        <v>0</v>
      </c>
      <c r="Q226" s="196">
        <v>1.9312499999999999</v>
      </c>
      <c r="R226" s="196">
        <f>Q226*H226</f>
        <v>49.306743749999995</v>
      </c>
      <c r="S226" s="196">
        <v>0</v>
      </c>
      <c r="T226" s="197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198" t="s">
        <v>139</v>
      </c>
      <c r="AT226" s="198" t="s">
        <v>134</v>
      </c>
      <c r="AU226" s="198" t="s">
        <v>89</v>
      </c>
      <c r="AY226" s="18" t="s">
        <v>132</v>
      </c>
      <c r="BE226" s="199">
        <f>IF(N226="základní",J226,0)</f>
        <v>0</v>
      </c>
      <c r="BF226" s="199">
        <f>IF(N226="snížená",J226,0)</f>
        <v>0</v>
      </c>
      <c r="BG226" s="199">
        <f>IF(N226="zákl. přenesená",J226,0)</f>
        <v>0</v>
      </c>
      <c r="BH226" s="199">
        <f>IF(N226="sníž. přenesená",J226,0)</f>
        <v>0</v>
      </c>
      <c r="BI226" s="199">
        <f>IF(N226="nulová",J226,0)</f>
        <v>0</v>
      </c>
      <c r="BJ226" s="18" t="s">
        <v>87</v>
      </c>
      <c r="BK226" s="199">
        <f>ROUND(I226*H226,2)</f>
        <v>0</v>
      </c>
      <c r="BL226" s="18" t="s">
        <v>139</v>
      </c>
      <c r="BM226" s="198" t="s">
        <v>296</v>
      </c>
    </row>
    <row r="227" spans="1:65" s="15" customFormat="1" ht="11.25">
      <c r="B227" s="223"/>
      <c r="C227" s="224"/>
      <c r="D227" s="202" t="s">
        <v>141</v>
      </c>
      <c r="E227" s="225" t="s">
        <v>1</v>
      </c>
      <c r="F227" s="226" t="s">
        <v>297</v>
      </c>
      <c r="G227" s="224"/>
      <c r="H227" s="225" t="s">
        <v>1</v>
      </c>
      <c r="I227" s="227"/>
      <c r="J227" s="224"/>
      <c r="K227" s="224"/>
      <c r="L227" s="228"/>
      <c r="M227" s="229"/>
      <c r="N227" s="230"/>
      <c r="O227" s="230"/>
      <c r="P227" s="230"/>
      <c r="Q227" s="230"/>
      <c r="R227" s="230"/>
      <c r="S227" s="230"/>
      <c r="T227" s="231"/>
      <c r="AT227" s="232" t="s">
        <v>141</v>
      </c>
      <c r="AU227" s="232" t="s">
        <v>89</v>
      </c>
      <c r="AV227" s="15" t="s">
        <v>87</v>
      </c>
      <c r="AW227" s="15" t="s">
        <v>36</v>
      </c>
      <c r="AX227" s="15" t="s">
        <v>79</v>
      </c>
      <c r="AY227" s="232" t="s">
        <v>132</v>
      </c>
    </row>
    <row r="228" spans="1:65" s="13" customFormat="1" ht="22.5">
      <c r="B228" s="200"/>
      <c r="C228" s="201"/>
      <c r="D228" s="202" t="s">
        <v>141</v>
      </c>
      <c r="E228" s="203" t="s">
        <v>1</v>
      </c>
      <c r="F228" s="204" t="s">
        <v>298</v>
      </c>
      <c r="G228" s="201"/>
      <c r="H228" s="205">
        <v>1.0960000000000001</v>
      </c>
      <c r="I228" s="206"/>
      <c r="J228" s="201"/>
      <c r="K228" s="201"/>
      <c r="L228" s="207"/>
      <c r="M228" s="208"/>
      <c r="N228" s="209"/>
      <c r="O228" s="209"/>
      <c r="P228" s="209"/>
      <c r="Q228" s="209"/>
      <c r="R228" s="209"/>
      <c r="S228" s="209"/>
      <c r="T228" s="210"/>
      <c r="AT228" s="211" t="s">
        <v>141</v>
      </c>
      <c r="AU228" s="211" t="s">
        <v>89</v>
      </c>
      <c r="AV228" s="13" t="s">
        <v>89</v>
      </c>
      <c r="AW228" s="13" t="s">
        <v>36</v>
      </c>
      <c r="AX228" s="13" t="s">
        <v>79</v>
      </c>
      <c r="AY228" s="211" t="s">
        <v>132</v>
      </c>
    </row>
    <row r="229" spans="1:65" s="13" customFormat="1" ht="22.5">
      <c r="B229" s="200"/>
      <c r="C229" s="201"/>
      <c r="D229" s="202" t="s">
        <v>141</v>
      </c>
      <c r="E229" s="203" t="s">
        <v>1</v>
      </c>
      <c r="F229" s="204" t="s">
        <v>299</v>
      </c>
      <c r="G229" s="201"/>
      <c r="H229" s="205">
        <v>24.434999999999999</v>
      </c>
      <c r="I229" s="206"/>
      <c r="J229" s="201"/>
      <c r="K229" s="201"/>
      <c r="L229" s="207"/>
      <c r="M229" s="208"/>
      <c r="N229" s="209"/>
      <c r="O229" s="209"/>
      <c r="P229" s="209"/>
      <c r="Q229" s="209"/>
      <c r="R229" s="209"/>
      <c r="S229" s="209"/>
      <c r="T229" s="210"/>
      <c r="AT229" s="211" t="s">
        <v>141</v>
      </c>
      <c r="AU229" s="211" t="s">
        <v>89</v>
      </c>
      <c r="AV229" s="13" t="s">
        <v>89</v>
      </c>
      <c r="AW229" s="13" t="s">
        <v>36</v>
      </c>
      <c r="AX229" s="13" t="s">
        <v>79</v>
      </c>
      <c r="AY229" s="211" t="s">
        <v>132</v>
      </c>
    </row>
    <row r="230" spans="1:65" s="14" customFormat="1" ht="11.25">
      <c r="B230" s="212"/>
      <c r="C230" s="213"/>
      <c r="D230" s="202" t="s">
        <v>141</v>
      </c>
      <c r="E230" s="214" t="s">
        <v>1</v>
      </c>
      <c r="F230" s="215" t="s">
        <v>152</v>
      </c>
      <c r="G230" s="213"/>
      <c r="H230" s="216">
        <v>25.530999999999999</v>
      </c>
      <c r="I230" s="217"/>
      <c r="J230" s="213"/>
      <c r="K230" s="213"/>
      <c r="L230" s="218"/>
      <c r="M230" s="219"/>
      <c r="N230" s="220"/>
      <c r="O230" s="220"/>
      <c r="P230" s="220"/>
      <c r="Q230" s="220"/>
      <c r="R230" s="220"/>
      <c r="S230" s="220"/>
      <c r="T230" s="221"/>
      <c r="AT230" s="222" t="s">
        <v>141</v>
      </c>
      <c r="AU230" s="222" t="s">
        <v>89</v>
      </c>
      <c r="AV230" s="14" t="s">
        <v>139</v>
      </c>
      <c r="AW230" s="14" t="s">
        <v>36</v>
      </c>
      <c r="AX230" s="14" t="s">
        <v>87</v>
      </c>
      <c r="AY230" s="222" t="s">
        <v>132</v>
      </c>
    </row>
    <row r="231" spans="1:65" s="12" customFormat="1" ht="22.9" customHeight="1">
      <c r="B231" s="171"/>
      <c r="C231" s="172"/>
      <c r="D231" s="173" t="s">
        <v>78</v>
      </c>
      <c r="E231" s="185" t="s">
        <v>146</v>
      </c>
      <c r="F231" s="185" t="s">
        <v>300</v>
      </c>
      <c r="G231" s="172"/>
      <c r="H231" s="172"/>
      <c r="I231" s="175"/>
      <c r="J231" s="186">
        <f>BK231</f>
        <v>0</v>
      </c>
      <c r="K231" s="172"/>
      <c r="L231" s="177"/>
      <c r="M231" s="178"/>
      <c r="N231" s="179"/>
      <c r="O231" s="179"/>
      <c r="P231" s="180">
        <f>SUM(P232:P256)</f>
        <v>0</v>
      </c>
      <c r="Q231" s="179"/>
      <c r="R231" s="180">
        <f>SUM(R232:R256)</f>
        <v>0.25205624999999998</v>
      </c>
      <c r="S231" s="179"/>
      <c r="T231" s="181">
        <f>SUM(T232:T256)</f>
        <v>0</v>
      </c>
      <c r="AR231" s="182" t="s">
        <v>87</v>
      </c>
      <c r="AT231" s="183" t="s">
        <v>78</v>
      </c>
      <c r="AU231" s="183" t="s">
        <v>87</v>
      </c>
      <c r="AY231" s="182" t="s">
        <v>132</v>
      </c>
      <c r="BK231" s="184">
        <f>SUM(BK232:BK256)</f>
        <v>0</v>
      </c>
    </row>
    <row r="232" spans="1:65" s="2" customFormat="1" ht="24.2" customHeight="1">
      <c r="A232" s="35"/>
      <c r="B232" s="36"/>
      <c r="C232" s="187" t="s">
        <v>301</v>
      </c>
      <c r="D232" s="187" t="s">
        <v>134</v>
      </c>
      <c r="E232" s="188" t="s">
        <v>302</v>
      </c>
      <c r="F232" s="189" t="s">
        <v>303</v>
      </c>
      <c r="G232" s="190" t="s">
        <v>137</v>
      </c>
      <c r="H232" s="191">
        <v>79.125</v>
      </c>
      <c r="I232" s="192"/>
      <c r="J232" s="193">
        <f>ROUND(I232*H232,2)</f>
        <v>0</v>
      </c>
      <c r="K232" s="189" t="s">
        <v>138</v>
      </c>
      <c r="L232" s="40"/>
      <c r="M232" s="194" t="s">
        <v>1</v>
      </c>
      <c r="N232" s="195" t="s">
        <v>44</v>
      </c>
      <c r="O232" s="72"/>
      <c r="P232" s="196">
        <f>O232*H232</f>
        <v>0</v>
      </c>
      <c r="Q232" s="196">
        <v>2.3700000000000001E-3</v>
      </c>
      <c r="R232" s="196">
        <f>Q232*H232</f>
        <v>0.18752625000000001</v>
      </c>
      <c r="S232" s="196">
        <v>0</v>
      </c>
      <c r="T232" s="197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198" t="s">
        <v>139</v>
      </c>
      <c r="AT232" s="198" t="s">
        <v>134</v>
      </c>
      <c r="AU232" s="198" t="s">
        <v>89</v>
      </c>
      <c r="AY232" s="18" t="s">
        <v>132</v>
      </c>
      <c r="BE232" s="199">
        <f>IF(N232="základní",J232,0)</f>
        <v>0</v>
      </c>
      <c r="BF232" s="199">
        <f>IF(N232="snížená",J232,0)</f>
        <v>0</v>
      </c>
      <c r="BG232" s="199">
        <f>IF(N232="zákl. přenesená",J232,0)</f>
        <v>0</v>
      </c>
      <c r="BH232" s="199">
        <f>IF(N232="sníž. přenesená",J232,0)</f>
        <v>0</v>
      </c>
      <c r="BI232" s="199">
        <f>IF(N232="nulová",J232,0)</f>
        <v>0</v>
      </c>
      <c r="BJ232" s="18" t="s">
        <v>87</v>
      </c>
      <c r="BK232" s="199">
        <f>ROUND(I232*H232,2)</f>
        <v>0</v>
      </c>
      <c r="BL232" s="18" t="s">
        <v>139</v>
      </c>
      <c r="BM232" s="198" t="s">
        <v>304</v>
      </c>
    </row>
    <row r="233" spans="1:65" s="15" customFormat="1" ht="11.25">
      <c r="B233" s="223"/>
      <c r="C233" s="224"/>
      <c r="D233" s="202" t="s">
        <v>141</v>
      </c>
      <c r="E233" s="225" t="s">
        <v>1</v>
      </c>
      <c r="F233" s="226" t="s">
        <v>305</v>
      </c>
      <c r="G233" s="224"/>
      <c r="H233" s="225" t="s">
        <v>1</v>
      </c>
      <c r="I233" s="227"/>
      <c r="J233" s="224"/>
      <c r="K233" s="224"/>
      <c r="L233" s="228"/>
      <c r="M233" s="229"/>
      <c r="N233" s="230"/>
      <c r="O233" s="230"/>
      <c r="P233" s="230"/>
      <c r="Q233" s="230"/>
      <c r="R233" s="230"/>
      <c r="S233" s="230"/>
      <c r="T233" s="231"/>
      <c r="AT233" s="232" t="s">
        <v>141</v>
      </c>
      <c r="AU233" s="232" t="s">
        <v>89</v>
      </c>
      <c r="AV233" s="15" t="s">
        <v>87</v>
      </c>
      <c r="AW233" s="15" t="s">
        <v>36</v>
      </c>
      <c r="AX233" s="15" t="s">
        <v>79</v>
      </c>
      <c r="AY233" s="232" t="s">
        <v>132</v>
      </c>
    </row>
    <row r="234" spans="1:65" s="13" customFormat="1" ht="11.25">
      <c r="B234" s="200"/>
      <c r="C234" s="201"/>
      <c r="D234" s="202" t="s">
        <v>141</v>
      </c>
      <c r="E234" s="203" t="s">
        <v>1</v>
      </c>
      <c r="F234" s="204" t="s">
        <v>306</v>
      </c>
      <c r="G234" s="201"/>
      <c r="H234" s="205">
        <v>79.125</v>
      </c>
      <c r="I234" s="206"/>
      <c r="J234" s="201"/>
      <c r="K234" s="201"/>
      <c r="L234" s="207"/>
      <c r="M234" s="208"/>
      <c r="N234" s="209"/>
      <c r="O234" s="209"/>
      <c r="P234" s="209"/>
      <c r="Q234" s="209"/>
      <c r="R234" s="209"/>
      <c r="S234" s="209"/>
      <c r="T234" s="210"/>
      <c r="AT234" s="211" t="s">
        <v>141</v>
      </c>
      <c r="AU234" s="211" t="s">
        <v>89</v>
      </c>
      <c r="AV234" s="13" t="s">
        <v>89</v>
      </c>
      <c r="AW234" s="13" t="s">
        <v>36</v>
      </c>
      <c r="AX234" s="13" t="s">
        <v>79</v>
      </c>
      <c r="AY234" s="211" t="s">
        <v>132</v>
      </c>
    </row>
    <row r="235" spans="1:65" s="14" customFormat="1" ht="11.25">
      <c r="B235" s="212"/>
      <c r="C235" s="213"/>
      <c r="D235" s="202" t="s">
        <v>141</v>
      </c>
      <c r="E235" s="214" t="s">
        <v>1</v>
      </c>
      <c r="F235" s="215" t="s">
        <v>152</v>
      </c>
      <c r="G235" s="213"/>
      <c r="H235" s="216">
        <v>79.125</v>
      </c>
      <c r="I235" s="217"/>
      <c r="J235" s="213"/>
      <c r="K235" s="213"/>
      <c r="L235" s="218"/>
      <c r="M235" s="219"/>
      <c r="N235" s="220"/>
      <c r="O235" s="220"/>
      <c r="P235" s="220"/>
      <c r="Q235" s="220"/>
      <c r="R235" s="220"/>
      <c r="S235" s="220"/>
      <c r="T235" s="221"/>
      <c r="AT235" s="222" t="s">
        <v>141</v>
      </c>
      <c r="AU235" s="222" t="s">
        <v>89</v>
      </c>
      <c r="AV235" s="14" t="s">
        <v>139</v>
      </c>
      <c r="AW235" s="14" t="s">
        <v>36</v>
      </c>
      <c r="AX235" s="14" t="s">
        <v>87</v>
      </c>
      <c r="AY235" s="222" t="s">
        <v>132</v>
      </c>
    </row>
    <row r="236" spans="1:65" s="2" customFormat="1" ht="24.2" customHeight="1">
      <c r="A236" s="35"/>
      <c r="B236" s="36"/>
      <c r="C236" s="187" t="s">
        <v>256</v>
      </c>
      <c r="D236" s="187" t="s">
        <v>134</v>
      </c>
      <c r="E236" s="188" t="s">
        <v>307</v>
      </c>
      <c r="F236" s="189" t="s">
        <v>308</v>
      </c>
      <c r="G236" s="190" t="s">
        <v>137</v>
      </c>
      <c r="H236" s="191">
        <v>79.125</v>
      </c>
      <c r="I236" s="192"/>
      <c r="J236" s="193">
        <f>ROUND(I236*H236,2)</f>
        <v>0</v>
      </c>
      <c r="K236" s="189" t="s">
        <v>138</v>
      </c>
      <c r="L236" s="40"/>
      <c r="M236" s="194" t="s">
        <v>1</v>
      </c>
      <c r="N236" s="195" t="s">
        <v>44</v>
      </c>
      <c r="O236" s="72"/>
      <c r="P236" s="196">
        <f>O236*H236</f>
        <v>0</v>
      </c>
      <c r="Q236" s="196">
        <v>0</v>
      </c>
      <c r="R236" s="196">
        <f>Q236*H236</f>
        <v>0</v>
      </c>
      <c r="S236" s="196">
        <v>0</v>
      </c>
      <c r="T236" s="197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198" t="s">
        <v>139</v>
      </c>
      <c r="AT236" s="198" t="s">
        <v>134</v>
      </c>
      <c r="AU236" s="198" t="s">
        <v>89</v>
      </c>
      <c r="AY236" s="18" t="s">
        <v>132</v>
      </c>
      <c r="BE236" s="199">
        <f>IF(N236="základní",J236,0)</f>
        <v>0</v>
      </c>
      <c r="BF236" s="199">
        <f>IF(N236="snížená",J236,0)</f>
        <v>0</v>
      </c>
      <c r="BG236" s="199">
        <f>IF(N236="zákl. přenesená",J236,0)</f>
        <v>0</v>
      </c>
      <c r="BH236" s="199">
        <f>IF(N236="sníž. přenesená",J236,0)</f>
        <v>0</v>
      </c>
      <c r="BI236" s="199">
        <f>IF(N236="nulová",J236,0)</f>
        <v>0</v>
      </c>
      <c r="BJ236" s="18" t="s">
        <v>87</v>
      </c>
      <c r="BK236" s="199">
        <f>ROUND(I236*H236,2)</f>
        <v>0</v>
      </c>
      <c r="BL236" s="18" t="s">
        <v>139</v>
      </c>
      <c r="BM236" s="198" t="s">
        <v>309</v>
      </c>
    </row>
    <row r="237" spans="1:65" s="13" customFormat="1" ht="11.25">
      <c r="B237" s="200"/>
      <c r="C237" s="201"/>
      <c r="D237" s="202" t="s">
        <v>141</v>
      </c>
      <c r="E237" s="203" t="s">
        <v>1</v>
      </c>
      <c r="F237" s="204" t="s">
        <v>310</v>
      </c>
      <c r="G237" s="201"/>
      <c r="H237" s="205">
        <v>79.125</v>
      </c>
      <c r="I237" s="206"/>
      <c r="J237" s="201"/>
      <c r="K237" s="201"/>
      <c r="L237" s="207"/>
      <c r="M237" s="208"/>
      <c r="N237" s="209"/>
      <c r="O237" s="209"/>
      <c r="P237" s="209"/>
      <c r="Q237" s="209"/>
      <c r="R237" s="209"/>
      <c r="S237" s="209"/>
      <c r="T237" s="210"/>
      <c r="AT237" s="211" t="s">
        <v>141</v>
      </c>
      <c r="AU237" s="211" t="s">
        <v>89</v>
      </c>
      <c r="AV237" s="13" t="s">
        <v>89</v>
      </c>
      <c r="AW237" s="13" t="s">
        <v>36</v>
      </c>
      <c r="AX237" s="13" t="s">
        <v>79</v>
      </c>
      <c r="AY237" s="211" t="s">
        <v>132</v>
      </c>
    </row>
    <row r="238" spans="1:65" s="14" customFormat="1" ht="11.25">
      <c r="B238" s="212"/>
      <c r="C238" s="213"/>
      <c r="D238" s="202" t="s">
        <v>141</v>
      </c>
      <c r="E238" s="214" t="s">
        <v>1</v>
      </c>
      <c r="F238" s="215" t="s">
        <v>152</v>
      </c>
      <c r="G238" s="213"/>
      <c r="H238" s="216">
        <v>79.125</v>
      </c>
      <c r="I238" s="217"/>
      <c r="J238" s="213"/>
      <c r="K238" s="213"/>
      <c r="L238" s="218"/>
      <c r="M238" s="219"/>
      <c r="N238" s="220"/>
      <c r="O238" s="220"/>
      <c r="P238" s="220"/>
      <c r="Q238" s="220"/>
      <c r="R238" s="220"/>
      <c r="S238" s="220"/>
      <c r="T238" s="221"/>
      <c r="AT238" s="222" t="s">
        <v>141</v>
      </c>
      <c r="AU238" s="222" t="s">
        <v>89</v>
      </c>
      <c r="AV238" s="14" t="s">
        <v>139</v>
      </c>
      <c r="AW238" s="14" t="s">
        <v>36</v>
      </c>
      <c r="AX238" s="14" t="s">
        <v>87</v>
      </c>
      <c r="AY238" s="222" t="s">
        <v>132</v>
      </c>
    </row>
    <row r="239" spans="1:65" s="2" customFormat="1" ht="24.2" customHeight="1">
      <c r="A239" s="35"/>
      <c r="B239" s="36"/>
      <c r="C239" s="187" t="s">
        <v>311</v>
      </c>
      <c r="D239" s="187" t="s">
        <v>134</v>
      </c>
      <c r="E239" s="188" t="s">
        <v>312</v>
      </c>
      <c r="F239" s="189" t="s">
        <v>313</v>
      </c>
      <c r="G239" s="190" t="s">
        <v>314</v>
      </c>
      <c r="H239" s="191">
        <v>27</v>
      </c>
      <c r="I239" s="192"/>
      <c r="J239" s="193">
        <f>ROUND(I239*H239,2)</f>
        <v>0</v>
      </c>
      <c r="K239" s="189" t="s">
        <v>138</v>
      </c>
      <c r="L239" s="40"/>
      <c r="M239" s="194" t="s">
        <v>1</v>
      </c>
      <c r="N239" s="195" t="s">
        <v>44</v>
      </c>
      <c r="O239" s="72"/>
      <c r="P239" s="196">
        <f>O239*H239</f>
        <v>0</v>
      </c>
      <c r="Q239" s="196">
        <v>2.3900000000000002E-3</v>
      </c>
      <c r="R239" s="196">
        <f>Q239*H239</f>
        <v>6.4530000000000004E-2</v>
      </c>
      <c r="S239" s="196">
        <v>0</v>
      </c>
      <c r="T239" s="197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198" t="s">
        <v>139</v>
      </c>
      <c r="AT239" s="198" t="s">
        <v>134</v>
      </c>
      <c r="AU239" s="198" t="s">
        <v>89</v>
      </c>
      <c r="AY239" s="18" t="s">
        <v>132</v>
      </c>
      <c r="BE239" s="199">
        <f>IF(N239="základní",J239,0)</f>
        <v>0</v>
      </c>
      <c r="BF239" s="199">
        <f>IF(N239="snížená",J239,0)</f>
        <v>0</v>
      </c>
      <c r="BG239" s="199">
        <f>IF(N239="zákl. přenesená",J239,0)</f>
        <v>0</v>
      </c>
      <c r="BH239" s="199">
        <f>IF(N239="sníž. přenesená",J239,0)</f>
        <v>0</v>
      </c>
      <c r="BI239" s="199">
        <f>IF(N239="nulová",J239,0)</f>
        <v>0</v>
      </c>
      <c r="BJ239" s="18" t="s">
        <v>87</v>
      </c>
      <c r="BK239" s="199">
        <f>ROUND(I239*H239,2)</f>
        <v>0</v>
      </c>
      <c r="BL239" s="18" t="s">
        <v>139</v>
      </c>
      <c r="BM239" s="198" t="s">
        <v>315</v>
      </c>
    </row>
    <row r="240" spans="1:65" s="15" customFormat="1" ht="11.25">
      <c r="B240" s="223"/>
      <c r="C240" s="224"/>
      <c r="D240" s="202" t="s">
        <v>141</v>
      </c>
      <c r="E240" s="225" t="s">
        <v>1</v>
      </c>
      <c r="F240" s="226" t="s">
        <v>274</v>
      </c>
      <c r="G240" s="224"/>
      <c r="H240" s="225" t="s">
        <v>1</v>
      </c>
      <c r="I240" s="227"/>
      <c r="J240" s="224"/>
      <c r="K240" s="224"/>
      <c r="L240" s="228"/>
      <c r="M240" s="229"/>
      <c r="N240" s="230"/>
      <c r="O240" s="230"/>
      <c r="P240" s="230"/>
      <c r="Q240" s="230"/>
      <c r="R240" s="230"/>
      <c r="S240" s="230"/>
      <c r="T240" s="231"/>
      <c r="AT240" s="232" t="s">
        <v>141</v>
      </c>
      <c r="AU240" s="232" t="s">
        <v>89</v>
      </c>
      <c r="AV240" s="15" t="s">
        <v>87</v>
      </c>
      <c r="AW240" s="15" t="s">
        <v>36</v>
      </c>
      <c r="AX240" s="15" t="s">
        <v>79</v>
      </c>
      <c r="AY240" s="232" t="s">
        <v>132</v>
      </c>
    </row>
    <row r="241" spans="1:65" s="13" customFormat="1" ht="22.5">
      <c r="B241" s="200"/>
      <c r="C241" s="201"/>
      <c r="D241" s="202" t="s">
        <v>141</v>
      </c>
      <c r="E241" s="203" t="s">
        <v>1</v>
      </c>
      <c r="F241" s="204" t="s">
        <v>316</v>
      </c>
      <c r="G241" s="201"/>
      <c r="H241" s="205">
        <v>26</v>
      </c>
      <c r="I241" s="206"/>
      <c r="J241" s="201"/>
      <c r="K241" s="201"/>
      <c r="L241" s="207"/>
      <c r="M241" s="208"/>
      <c r="N241" s="209"/>
      <c r="O241" s="209"/>
      <c r="P241" s="209"/>
      <c r="Q241" s="209"/>
      <c r="R241" s="209"/>
      <c r="S241" s="209"/>
      <c r="T241" s="210"/>
      <c r="AT241" s="211" t="s">
        <v>141</v>
      </c>
      <c r="AU241" s="211" t="s">
        <v>89</v>
      </c>
      <c r="AV241" s="13" t="s">
        <v>89</v>
      </c>
      <c r="AW241" s="13" t="s">
        <v>36</v>
      </c>
      <c r="AX241" s="13" t="s">
        <v>79</v>
      </c>
      <c r="AY241" s="211" t="s">
        <v>132</v>
      </c>
    </row>
    <row r="242" spans="1:65" s="13" customFormat="1" ht="22.5">
      <c r="B242" s="200"/>
      <c r="C242" s="201"/>
      <c r="D242" s="202" t="s">
        <v>141</v>
      </c>
      <c r="E242" s="203" t="s">
        <v>1</v>
      </c>
      <c r="F242" s="204" t="s">
        <v>317</v>
      </c>
      <c r="G242" s="201"/>
      <c r="H242" s="205">
        <v>1</v>
      </c>
      <c r="I242" s="206"/>
      <c r="J242" s="201"/>
      <c r="K242" s="201"/>
      <c r="L242" s="207"/>
      <c r="M242" s="208"/>
      <c r="N242" s="209"/>
      <c r="O242" s="209"/>
      <c r="P242" s="209"/>
      <c r="Q242" s="209"/>
      <c r="R242" s="209"/>
      <c r="S242" s="209"/>
      <c r="T242" s="210"/>
      <c r="AT242" s="211" t="s">
        <v>141</v>
      </c>
      <c r="AU242" s="211" t="s">
        <v>89</v>
      </c>
      <c r="AV242" s="13" t="s">
        <v>89</v>
      </c>
      <c r="AW242" s="13" t="s">
        <v>36</v>
      </c>
      <c r="AX242" s="13" t="s">
        <v>79</v>
      </c>
      <c r="AY242" s="211" t="s">
        <v>132</v>
      </c>
    </row>
    <row r="243" spans="1:65" s="14" customFormat="1" ht="11.25">
      <c r="B243" s="212"/>
      <c r="C243" s="213"/>
      <c r="D243" s="202" t="s">
        <v>141</v>
      </c>
      <c r="E243" s="214" t="s">
        <v>1</v>
      </c>
      <c r="F243" s="215" t="s">
        <v>152</v>
      </c>
      <c r="G243" s="213"/>
      <c r="H243" s="216">
        <v>27</v>
      </c>
      <c r="I243" s="217"/>
      <c r="J243" s="213"/>
      <c r="K243" s="213"/>
      <c r="L243" s="218"/>
      <c r="M243" s="219"/>
      <c r="N243" s="220"/>
      <c r="O243" s="220"/>
      <c r="P243" s="220"/>
      <c r="Q243" s="220"/>
      <c r="R243" s="220"/>
      <c r="S243" s="220"/>
      <c r="T243" s="221"/>
      <c r="AT243" s="222" t="s">
        <v>141</v>
      </c>
      <c r="AU243" s="222" t="s">
        <v>89</v>
      </c>
      <c r="AV243" s="14" t="s">
        <v>139</v>
      </c>
      <c r="AW243" s="14" t="s">
        <v>36</v>
      </c>
      <c r="AX243" s="14" t="s">
        <v>87</v>
      </c>
      <c r="AY243" s="222" t="s">
        <v>132</v>
      </c>
    </row>
    <row r="244" spans="1:65" s="2" customFormat="1" ht="21.75" customHeight="1">
      <c r="A244" s="35"/>
      <c r="B244" s="36"/>
      <c r="C244" s="233" t="s">
        <v>269</v>
      </c>
      <c r="D244" s="233" t="s">
        <v>209</v>
      </c>
      <c r="E244" s="234" t="s">
        <v>318</v>
      </c>
      <c r="F244" s="235" t="s">
        <v>319</v>
      </c>
      <c r="G244" s="236" t="s">
        <v>320</v>
      </c>
      <c r="H244" s="237">
        <v>26</v>
      </c>
      <c r="I244" s="238"/>
      <c r="J244" s="239">
        <f>ROUND(I244*H244,2)</f>
        <v>0</v>
      </c>
      <c r="K244" s="235" t="s">
        <v>1</v>
      </c>
      <c r="L244" s="240"/>
      <c r="M244" s="241" t="s">
        <v>1</v>
      </c>
      <c r="N244" s="242" t="s">
        <v>44</v>
      </c>
      <c r="O244" s="72"/>
      <c r="P244" s="196">
        <f>O244*H244</f>
        <v>0</v>
      </c>
      <c r="Q244" s="196">
        <v>0</v>
      </c>
      <c r="R244" s="196">
        <f>Q244*H244</f>
        <v>0</v>
      </c>
      <c r="S244" s="196">
        <v>0</v>
      </c>
      <c r="T244" s="197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198" t="s">
        <v>172</v>
      </c>
      <c r="AT244" s="198" t="s">
        <v>209</v>
      </c>
      <c r="AU244" s="198" t="s">
        <v>89</v>
      </c>
      <c r="AY244" s="18" t="s">
        <v>132</v>
      </c>
      <c r="BE244" s="199">
        <f>IF(N244="základní",J244,0)</f>
        <v>0</v>
      </c>
      <c r="BF244" s="199">
        <f>IF(N244="snížená",J244,0)</f>
        <v>0</v>
      </c>
      <c r="BG244" s="199">
        <f>IF(N244="zákl. přenesená",J244,0)</f>
        <v>0</v>
      </c>
      <c r="BH244" s="199">
        <f>IF(N244="sníž. přenesená",J244,0)</f>
        <v>0</v>
      </c>
      <c r="BI244" s="199">
        <f>IF(N244="nulová",J244,0)</f>
        <v>0</v>
      </c>
      <c r="BJ244" s="18" t="s">
        <v>87</v>
      </c>
      <c r="BK244" s="199">
        <f>ROUND(I244*H244,2)</f>
        <v>0</v>
      </c>
      <c r="BL244" s="18" t="s">
        <v>139</v>
      </c>
      <c r="BM244" s="198" t="s">
        <v>321</v>
      </c>
    </row>
    <row r="245" spans="1:65" s="15" customFormat="1" ht="11.25">
      <c r="B245" s="223"/>
      <c r="C245" s="224"/>
      <c r="D245" s="202" t="s">
        <v>141</v>
      </c>
      <c r="E245" s="225" t="s">
        <v>1</v>
      </c>
      <c r="F245" s="226" t="s">
        <v>246</v>
      </c>
      <c r="G245" s="224"/>
      <c r="H245" s="225" t="s">
        <v>1</v>
      </c>
      <c r="I245" s="227"/>
      <c r="J245" s="224"/>
      <c r="K245" s="224"/>
      <c r="L245" s="228"/>
      <c r="M245" s="229"/>
      <c r="N245" s="230"/>
      <c r="O245" s="230"/>
      <c r="P245" s="230"/>
      <c r="Q245" s="230"/>
      <c r="R245" s="230"/>
      <c r="S245" s="230"/>
      <c r="T245" s="231"/>
      <c r="AT245" s="232" t="s">
        <v>141</v>
      </c>
      <c r="AU245" s="232" t="s">
        <v>89</v>
      </c>
      <c r="AV245" s="15" t="s">
        <v>87</v>
      </c>
      <c r="AW245" s="15" t="s">
        <v>36</v>
      </c>
      <c r="AX245" s="15" t="s">
        <v>79</v>
      </c>
      <c r="AY245" s="232" t="s">
        <v>132</v>
      </c>
    </row>
    <row r="246" spans="1:65" s="13" customFormat="1" ht="11.25">
      <c r="B246" s="200"/>
      <c r="C246" s="201"/>
      <c r="D246" s="202" t="s">
        <v>141</v>
      </c>
      <c r="E246" s="203" t="s">
        <v>1</v>
      </c>
      <c r="F246" s="204" t="s">
        <v>322</v>
      </c>
      <c r="G246" s="201"/>
      <c r="H246" s="205">
        <v>26</v>
      </c>
      <c r="I246" s="206"/>
      <c r="J246" s="201"/>
      <c r="K246" s="201"/>
      <c r="L246" s="207"/>
      <c r="M246" s="208"/>
      <c r="N246" s="209"/>
      <c r="O246" s="209"/>
      <c r="P246" s="209"/>
      <c r="Q246" s="209"/>
      <c r="R246" s="209"/>
      <c r="S246" s="209"/>
      <c r="T246" s="210"/>
      <c r="AT246" s="211" t="s">
        <v>141</v>
      </c>
      <c r="AU246" s="211" t="s">
        <v>89</v>
      </c>
      <c r="AV246" s="13" t="s">
        <v>89</v>
      </c>
      <c r="AW246" s="13" t="s">
        <v>36</v>
      </c>
      <c r="AX246" s="13" t="s">
        <v>79</v>
      </c>
      <c r="AY246" s="211" t="s">
        <v>132</v>
      </c>
    </row>
    <row r="247" spans="1:65" s="14" customFormat="1" ht="11.25">
      <c r="B247" s="212"/>
      <c r="C247" s="213"/>
      <c r="D247" s="202" t="s">
        <v>141</v>
      </c>
      <c r="E247" s="214" t="s">
        <v>1</v>
      </c>
      <c r="F247" s="215" t="s">
        <v>152</v>
      </c>
      <c r="G247" s="213"/>
      <c r="H247" s="216">
        <v>26</v>
      </c>
      <c r="I247" s="217"/>
      <c r="J247" s="213"/>
      <c r="K247" s="213"/>
      <c r="L247" s="218"/>
      <c r="M247" s="219"/>
      <c r="N247" s="220"/>
      <c r="O247" s="220"/>
      <c r="P247" s="220"/>
      <c r="Q247" s="220"/>
      <c r="R247" s="220"/>
      <c r="S247" s="220"/>
      <c r="T247" s="221"/>
      <c r="AT247" s="222" t="s">
        <v>141</v>
      </c>
      <c r="AU247" s="222" t="s">
        <v>89</v>
      </c>
      <c r="AV247" s="14" t="s">
        <v>139</v>
      </c>
      <c r="AW247" s="14" t="s">
        <v>36</v>
      </c>
      <c r="AX247" s="14" t="s">
        <v>87</v>
      </c>
      <c r="AY247" s="222" t="s">
        <v>132</v>
      </c>
    </row>
    <row r="248" spans="1:65" s="2" customFormat="1" ht="21.75" customHeight="1">
      <c r="A248" s="35"/>
      <c r="B248" s="36"/>
      <c r="C248" s="233" t="s">
        <v>323</v>
      </c>
      <c r="D248" s="233" t="s">
        <v>209</v>
      </c>
      <c r="E248" s="234" t="s">
        <v>324</v>
      </c>
      <c r="F248" s="235" t="s">
        <v>325</v>
      </c>
      <c r="G248" s="236" t="s">
        <v>320</v>
      </c>
      <c r="H248" s="237">
        <v>1</v>
      </c>
      <c r="I248" s="238"/>
      <c r="J248" s="239">
        <f>ROUND(I248*H248,2)</f>
        <v>0</v>
      </c>
      <c r="K248" s="235" t="s">
        <v>1</v>
      </c>
      <c r="L248" s="240"/>
      <c r="M248" s="241" t="s">
        <v>1</v>
      </c>
      <c r="N248" s="242" t="s">
        <v>44</v>
      </c>
      <c r="O248" s="72"/>
      <c r="P248" s="196">
        <f>O248*H248</f>
        <v>0</v>
      </c>
      <c r="Q248" s="196">
        <v>0</v>
      </c>
      <c r="R248" s="196">
        <f>Q248*H248</f>
        <v>0</v>
      </c>
      <c r="S248" s="196">
        <v>0</v>
      </c>
      <c r="T248" s="197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198" t="s">
        <v>172</v>
      </c>
      <c r="AT248" s="198" t="s">
        <v>209</v>
      </c>
      <c r="AU248" s="198" t="s">
        <v>89</v>
      </c>
      <c r="AY248" s="18" t="s">
        <v>132</v>
      </c>
      <c r="BE248" s="199">
        <f>IF(N248="základní",J248,0)</f>
        <v>0</v>
      </c>
      <c r="BF248" s="199">
        <f>IF(N248="snížená",J248,0)</f>
        <v>0</v>
      </c>
      <c r="BG248" s="199">
        <f>IF(N248="zákl. přenesená",J248,0)</f>
        <v>0</v>
      </c>
      <c r="BH248" s="199">
        <f>IF(N248="sníž. přenesená",J248,0)</f>
        <v>0</v>
      </c>
      <c r="BI248" s="199">
        <f>IF(N248="nulová",J248,0)</f>
        <v>0</v>
      </c>
      <c r="BJ248" s="18" t="s">
        <v>87</v>
      </c>
      <c r="BK248" s="199">
        <f>ROUND(I248*H248,2)</f>
        <v>0</v>
      </c>
      <c r="BL248" s="18" t="s">
        <v>139</v>
      </c>
      <c r="BM248" s="198" t="s">
        <v>326</v>
      </c>
    </row>
    <row r="249" spans="1:65" s="15" customFormat="1" ht="11.25">
      <c r="B249" s="223"/>
      <c r="C249" s="224"/>
      <c r="D249" s="202" t="s">
        <v>141</v>
      </c>
      <c r="E249" s="225" t="s">
        <v>1</v>
      </c>
      <c r="F249" s="226" t="s">
        <v>246</v>
      </c>
      <c r="G249" s="224"/>
      <c r="H249" s="225" t="s">
        <v>1</v>
      </c>
      <c r="I249" s="227"/>
      <c r="J249" s="224"/>
      <c r="K249" s="224"/>
      <c r="L249" s="228"/>
      <c r="M249" s="229"/>
      <c r="N249" s="230"/>
      <c r="O249" s="230"/>
      <c r="P249" s="230"/>
      <c r="Q249" s="230"/>
      <c r="R249" s="230"/>
      <c r="S249" s="230"/>
      <c r="T249" s="231"/>
      <c r="AT249" s="232" t="s">
        <v>141</v>
      </c>
      <c r="AU249" s="232" t="s">
        <v>89</v>
      </c>
      <c r="AV249" s="15" t="s">
        <v>87</v>
      </c>
      <c r="AW249" s="15" t="s">
        <v>36</v>
      </c>
      <c r="AX249" s="15" t="s">
        <v>79</v>
      </c>
      <c r="AY249" s="232" t="s">
        <v>132</v>
      </c>
    </row>
    <row r="250" spans="1:65" s="13" customFormat="1" ht="11.25">
      <c r="B250" s="200"/>
      <c r="C250" s="201"/>
      <c r="D250" s="202" t="s">
        <v>141</v>
      </c>
      <c r="E250" s="203" t="s">
        <v>1</v>
      </c>
      <c r="F250" s="204" t="s">
        <v>327</v>
      </c>
      <c r="G250" s="201"/>
      <c r="H250" s="205">
        <v>1</v>
      </c>
      <c r="I250" s="206"/>
      <c r="J250" s="201"/>
      <c r="K250" s="201"/>
      <c r="L250" s="207"/>
      <c r="M250" s="208"/>
      <c r="N250" s="209"/>
      <c r="O250" s="209"/>
      <c r="P250" s="209"/>
      <c r="Q250" s="209"/>
      <c r="R250" s="209"/>
      <c r="S250" s="209"/>
      <c r="T250" s="210"/>
      <c r="AT250" s="211" t="s">
        <v>141</v>
      </c>
      <c r="AU250" s="211" t="s">
        <v>89</v>
      </c>
      <c r="AV250" s="13" t="s">
        <v>89</v>
      </c>
      <c r="AW250" s="13" t="s">
        <v>36</v>
      </c>
      <c r="AX250" s="13" t="s">
        <v>79</v>
      </c>
      <c r="AY250" s="211" t="s">
        <v>132</v>
      </c>
    </row>
    <row r="251" spans="1:65" s="14" customFormat="1" ht="11.25">
      <c r="B251" s="212"/>
      <c r="C251" s="213"/>
      <c r="D251" s="202" t="s">
        <v>141</v>
      </c>
      <c r="E251" s="214" t="s">
        <v>1</v>
      </c>
      <c r="F251" s="215" t="s">
        <v>152</v>
      </c>
      <c r="G251" s="213"/>
      <c r="H251" s="216">
        <v>1</v>
      </c>
      <c r="I251" s="217"/>
      <c r="J251" s="213"/>
      <c r="K251" s="213"/>
      <c r="L251" s="218"/>
      <c r="M251" s="219"/>
      <c r="N251" s="220"/>
      <c r="O251" s="220"/>
      <c r="P251" s="220"/>
      <c r="Q251" s="220"/>
      <c r="R251" s="220"/>
      <c r="S251" s="220"/>
      <c r="T251" s="221"/>
      <c r="AT251" s="222" t="s">
        <v>141</v>
      </c>
      <c r="AU251" s="222" t="s">
        <v>89</v>
      </c>
      <c r="AV251" s="14" t="s">
        <v>139</v>
      </c>
      <c r="AW251" s="14" t="s">
        <v>36</v>
      </c>
      <c r="AX251" s="14" t="s">
        <v>87</v>
      </c>
      <c r="AY251" s="222" t="s">
        <v>132</v>
      </c>
    </row>
    <row r="252" spans="1:65" s="2" customFormat="1" ht="21.75" customHeight="1">
      <c r="A252" s="35"/>
      <c r="B252" s="36"/>
      <c r="C252" s="187" t="s">
        <v>328</v>
      </c>
      <c r="D252" s="187" t="s">
        <v>134</v>
      </c>
      <c r="E252" s="188" t="s">
        <v>329</v>
      </c>
      <c r="F252" s="189" t="s">
        <v>325</v>
      </c>
      <c r="G252" s="190" t="s">
        <v>320</v>
      </c>
      <c r="H252" s="191">
        <v>2</v>
      </c>
      <c r="I252" s="192"/>
      <c r="J252" s="193">
        <f>ROUND(I252*H252,2)</f>
        <v>0</v>
      </c>
      <c r="K252" s="189" t="s">
        <v>1</v>
      </c>
      <c r="L252" s="40"/>
      <c r="M252" s="194" t="s">
        <v>1</v>
      </c>
      <c r="N252" s="195" t="s">
        <v>44</v>
      </c>
      <c r="O252" s="72"/>
      <c r="P252" s="196">
        <f>O252*H252</f>
        <v>0</v>
      </c>
      <c r="Q252" s="196">
        <v>0</v>
      </c>
      <c r="R252" s="196">
        <f>Q252*H252</f>
        <v>0</v>
      </c>
      <c r="S252" s="196">
        <v>0</v>
      </c>
      <c r="T252" s="197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198" t="s">
        <v>139</v>
      </c>
      <c r="AT252" s="198" t="s">
        <v>134</v>
      </c>
      <c r="AU252" s="198" t="s">
        <v>89</v>
      </c>
      <c r="AY252" s="18" t="s">
        <v>132</v>
      </c>
      <c r="BE252" s="199">
        <f>IF(N252="základní",J252,0)</f>
        <v>0</v>
      </c>
      <c r="BF252" s="199">
        <f>IF(N252="snížená",J252,0)</f>
        <v>0</v>
      </c>
      <c r="BG252" s="199">
        <f>IF(N252="zákl. přenesená",J252,0)</f>
        <v>0</v>
      </c>
      <c r="BH252" s="199">
        <f>IF(N252="sníž. přenesená",J252,0)</f>
        <v>0</v>
      </c>
      <c r="BI252" s="199">
        <f>IF(N252="nulová",J252,0)</f>
        <v>0</v>
      </c>
      <c r="BJ252" s="18" t="s">
        <v>87</v>
      </c>
      <c r="BK252" s="199">
        <f>ROUND(I252*H252,2)</f>
        <v>0</v>
      </c>
      <c r="BL252" s="18" t="s">
        <v>139</v>
      </c>
      <c r="BM252" s="198" t="s">
        <v>330</v>
      </c>
    </row>
    <row r="253" spans="1:65" s="15" customFormat="1" ht="22.5">
      <c r="B253" s="223"/>
      <c r="C253" s="224"/>
      <c r="D253" s="202" t="s">
        <v>141</v>
      </c>
      <c r="E253" s="225" t="s">
        <v>1</v>
      </c>
      <c r="F253" s="226" t="s">
        <v>331</v>
      </c>
      <c r="G253" s="224"/>
      <c r="H253" s="225" t="s">
        <v>1</v>
      </c>
      <c r="I253" s="227"/>
      <c r="J253" s="224"/>
      <c r="K253" s="224"/>
      <c r="L253" s="228"/>
      <c r="M253" s="229"/>
      <c r="N253" s="230"/>
      <c r="O253" s="230"/>
      <c r="P253" s="230"/>
      <c r="Q253" s="230"/>
      <c r="R253" s="230"/>
      <c r="S253" s="230"/>
      <c r="T253" s="231"/>
      <c r="AT253" s="232" t="s">
        <v>141</v>
      </c>
      <c r="AU253" s="232" t="s">
        <v>89</v>
      </c>
      <c r="AV253" s="15" t="s">
        <v>87</v>
      </c>
      <c r="AW253" s="15" t="s">
        <v>36</v>
      </c>
      <c r="AX253" s="15" t="s">
        <v>79</v>
      </c>
      <c r="AY253" s="232" t="s">
        <v>132</v>
      </c>
    </row>
    <row r="254" spans="1:65" s="15" customFormat="1" ht="11.25">
      <c r="B254" s="223"/>
      <c r="C254" s="224"/>
      <c r="D254" s="202" t="s">
        <v>141</v>
      </c>
      <c r="E254" s="225" t="s">
        <v>1</v>
      </c>
      <c r="F254" s="226" t="s">
        <v>332</v>
      </c>
      <c r="G254" s="224"/>
      <c r="H254" s="225" t="s">
        <v>1</v>
      </c>
      <c r="I254" s="227"/>
      <c r="J254" s="224"/>
      <c r="K254" s="224"/>
      <c r="L254" s="228"/>
      <c r="M254" s="229"/>
      <c r="N254" s="230"/>
      <c r="O254" s="230"/>
      <c r="P254" s="230"/>
      <c r="Q254" s="230"/>
      <c r="R254" s="230"/>
      <c r="S254" s="230"/>
      <c r="T254" s="231"/>
      <c r="AT254" s="232" t="s">
        <v>141</v>
      </c>
      <c r="AU254" s="232" t="s">
        <v>89</v>
      </c>
      <c r="AV254" s="15" t="s">
        <v>87</v>
      </c>
      <c r="AW254" s="15" t="s">
        <v>36</v>
      </c>
      <c r="AX254" s="15" t="s">
        <v>79</v>
      </c>
      <c r="AY254" s="232" t="s">
        <v>132</v>
      </c>
    </row>
    <row r="255" spans="1:65" s="13" customFormat="1" ht="11.25">
      <c r="B255" s="200"/>
      <c r="C255" s="201"/>
      <c r="D255" s="202" t="s">
        <v>141</v>
      </c>
      <c r="E255" s="203" t="s">
        <v>1</v>
      </c>
      <c r="F255" s="204" t="s">
        <v>89</v>
      </c>
      <c r="G255" s="201"/>
      <c r="H255" s="205">
        <v>2</v>
      </c>
      <c r="I255" s="206"/>
      <c r="J255" s="201"/>
      <c r="K255" s="201"/>
      <c r="L255" s="207"/>
      <c r="M255" s="208"/>
      <c r="N255" s="209"/>
      <c r="O255" s="209"/>
      <c r="P255" s="209"/>
      <c r="Q255" s="209"/>
      <c r="R255" s="209"/>
      <c r="S255" s="209"/>
      <c r="T255" s="210"/>
      <c r="AT255" s="211" t="s">
        <v>141</v>
      </c>
      <c r="AU255" s="211" t="s">
        <v>89</v>
      </c>
      <c r="AV255" s="13" t="s">
        <v>89</v>
      </c>
      <c r="AW255" s="13" t="s">
        <v>36</v>
      </c>
      <c r="AX255" s="13" t="s">
        <v>79</v>
      </c>
      <c r="AY255" s="211" t="s">
        <v>132</v>
      </c>
    </row>
    <row r="256" spans="1:65" s="14" customFormat="1" ht="11.25">
      <c r="B256" s="212"/>
      <c r="C256" s="213"/>
      <c r="D256" s="202" t="s">
        <v>141</v>
      </c>
      <c r="E256" s="214" t="s">
        <v>1</v>
      </c>
      <c r="F256" s="215" t="s">
        <v>152</v>
      </c>
      <c r="G256" s="213"/>
      <c r="H256" s="216">
        <v>2</v>
      </c>
      <c r="I256" s="217"/>
      <c r="J256" s="213"/>
      <c r="K256" s="213"/>
      <c r="L256" s="218"/>
      <c r="M256" s="219"/>
      <c r="N256" s="220"/>
      <c r="O256" s="220"/>
      <c r="P256" s="220"/>
      <c r="Q256" s="220"/>
      <c r="R256" s="220"/>
      <c r="S256" s="220"/>
      <c r="T256" s="221"/>
      <c r="AT256" s="222" t="s">
        <v>141</v>
      </c>
      <c r="AU256" s="222" t="s">
        <v>89</v>
      </c>
      <c r="AV256" s="14" t="s">
        <v>139</v>
      </c>
      <c r="AW256" s="14" t="s">
        <v>36</v>
      </c>
      <c r="AX256" s="14" t="s">
        <v>87</v>
      </c>
      <c r="AY256" s="222" t="s">
        <v>132</v>
      </c>
    </row>
    <row r="257" spans="1:65" s="12" customFormat="1" ht="22.9" customHeight="1">
      <c r="B257" s="171"/>
      <c r="C257" s="172"/>
      <c r="D257" s="173" t="s">
        <v>78</v>
      </c>
      <c r="E257" s="185" t="s">
        <v>139</v>
      </c>
      <c r="F257" s="185" t="s">
        <v>333</v>
      </c>
      <c r="G257" s="172"/>
      <c r="H257" s="172"/>
      <c r="I257" s="175"/>
      <c r="J257" s="186">
        <f>BK257</f>
        <v>0</v>
      </c>
      <c r="K257" s="172"/>
      <c r="L257" s="177"/>
      <c r="M257" s="178"/>
      <c r="N257" s="179"/>
      <c r="O257" s="179"/>
      <c r="P257" s="180">
        <f>SUM(P258:P266)</f>
        <v>0</v>
      </c>
      <c r="Q257" s="179"/>
      <c r="R257" s="180">
        <f>SUM(R258:R266)</f>
        <v>27.598924999999998</v>
      </c>
      <c r="S257" s="179"/>
      <c r="T257" s="181">
        <f>SUM(T258:T266)</f>
        <v>0</v>
      </c>
      <c r="AR257" s="182" t="s">
        <v>87</v>
      </c>
      <c r="AT257" s="183" t="s">
        <v>78</v>
      </c>
      <c r="AU257" s="183" t="s">
        <v>87</v>
      </c>
      <c r="AY257" s="182" t="s">
        <v>132</v>
      </c>
      <c r="BK257" s="184">
        <f>SUM(BK258:BK266)</f>
        <v>0</v>
      </c>
    </row>
    <row r="258" spans="1:65" s="2" customFormat="1" ht="24.2" customHeight="1">
      <c r="A258" s="35"/>
      <c r="B258" s="36"/>
      <c r="C258" s="187" t="s">
        <v>334</v>
      </c>
      <c r="D258" s="187" t="s">
        <v>134</v>
      </c>
      <c r="E258" s="188" t="s">
        <v>335</v>
      </c>
      <c r="F258" s="189" t="s">
        <v>336</v>
      </c>
      <c r="G258" s="190" t="s">
        <v>168</v>
      </c>
      <c r="H258" s="191">
        <v>1.014</v>
      </c>
      <c r="I258" s="192"/>
      <c r="J258" s="193">
        <f>ROUND(I258*H258,2)</f>
        <v>0</v>
      </c>
      <c r="K258" s="189" t="s">
        <v>138</v>
      </c>
      <c r="L258" s="40"/>
      <c r="M258" s="194" t="s">
        <v>1</v>
      </c>
      <c r="N258" s="195" t="s">
        <v>44</v>
      </c>
      <c r="O258" s="72"/>
      <c r="P258" s="196">
        <f>O258*H258</f>
        <v>0</v>
      </c>
      <c r="Q258" s="196">
        <v>1.8907700000000001</v>
      </c>
      <c r="R258" s="196">
        <f>Q258*H258</f>
        <v>1.91724078</v>
      </c>
      <c r="S258" s="196">
        <v>0</v>
      </c>
      <c r="T258" s="197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198" t="s">
        <v>139</v>
      </c>
      <c r="AT258" s="198" t="s">
        <v>134</v>
      </c>
      <c r="AU258" s="198" t="s">
        <v>89</v>
      </c>
      <c r="AY258" s="18" t="s">
        <v>132</v>
      </c>
      <c r="BE258" s="199">
        <f>IF(N258="základní",J258,0)</f>
        <v>0</v>
      </c>
      <c r="BF258" s="199">
        <f>IF(N258="snížená",J258,0)</f>
        <v>0</v>
      </c>
      <c r="BG258" s="199">
        <f>IF(N258="zákl. přenesená",J258,0)</f>
        <v>0</v>
      </c>
      <c r="BH258" s="199">
        <f>IF(N258="sníž. přenesená",J258,0)</f>
        <v>0</v>
      </c>
      <c r="BI258" s="199">
        <f>IF(N258="nulová",J258,0)</f>
        <v>0</v>
      </c>
      <c r="BJ258" s="18" t="s">
        <v>87</v>
      </c>
      <c r="BK258" s="199">
        <f>ROUND(I258*H258,2)</f>
        <v>0</v>
      </c>
      <c r="BL258" s="18" t="s">
        <v>139</v>
      </c>
      <c r="BM258" s="198" t="s">
        <v>337</v>
      </c>
    </row>
    <row r="259" spans="1:65" s="15" customFormat="1" ht="11.25">
      <c r="B259" s="223"/>
      <c r="C259" s="224"/>
      <c r="D259" s="202" t="s">
        <v>141</v>
      </c>
      <c r="E259" s="225" t="s">
        <v>1</v>
      </c>
      <c r="F259" s="226" t="s">
        <v>228</v>
      </c>
      <c r="G259" s="224"/>
      <c r="H259" s="225" t="s">
        <v>1</v>
      </c>
      <c r="I259" s="227"/>
      <c r="J259" s="224"/>
      <c r="K259" s="224"/>
      <c r="L259" s="228"/>
      <c r="M259" s="229"/>
      <c r="N259" s="230"/>
      <c r="O259" s="230"/>
      <c r="P259" s="230"/>
      <c r="Q259" s="230"/>
      <c r="R259" s="230"/>
      <c r="S259" s="230"/>
      <c r="T259" s="231"/>
      <c r="AT259" s="232" t="s">
        <v>141</v>
      </c>
      <c r="AU259" s="232" t="s">
        <v>89</v>
      </c>
      <c r="AV259" s="15" t="s">
        <v>87</v>
      </c>
      <c r="AW259" s="15" t="s">
        <v>36</v>
      </c>
      <c r="AX259" s="15" t="s">
        <v>79</v>
      </c>
      <c r="AY259" s="232" t="s">
        <v>132</v>
      </c>
    </row>
    <row r="260" spans="1:65" s="13" customFormat="1" ht="11.25">
      <c r="B260" s="200"/>
      <c r="C260" s="201"/>
      <c r="D260" s="202" t="s">
        <v>141</v>
      </c>
      <c r="E260" s="203" t="s">
        <v>1</v>
      </c>
      <c r="F260" s="204" t="s">
        <v>338</v>
      </c>
      <c r="G260" s="201"/>
      <c r="H260" s="205">
        <v>1.014</v>
      </c>
      <c r="I260" s="206"/>
      <c r="J260" s="201"/>
      <c r="K260" s="201"/>
      <c r="L260" s="207"/>
      <c r="M260" s="208"/>
      <c r="N260" s="209"/>
      <c r="O260" s="209"/>
      <c r="P260" s="209"/>
      <c r="Q260" s="209"/>
      <c r="R260" s="209"/>
      <c r="S260" s="209"/>
      <c r="T260" s="210"/>
      <c r="AT260" s="211" t="s">
        <v>141</v>
      </c>
      <c r="AU260" s="211" t="s">
        <v>89</v>
      </c>
      <c r="AV260" s="13" t="s">
        <v>89</v>
      </c>
      <c r="AW260" s="13" t="s">
        <v>36</v>
      </c>
      <c r="AX260" s="13" t="s">
        <v>79</v>
      </c>
      <c r="AY260" s="211" t="s">
        <v>132</v>
      </c>
    </row>
    <row r="261" spans="1:65" s="14" customFormat="1" ht="11.25">
      <c r="B261" s="212"/>
      <c r="C261" s="213"/>
      <c r="D261" s="202" t="s">
        <v>141</v>
      </c>
      <c r="E261" s="214" t="s">
        <v>1</v>
      </c>
      <c r="F261" s="215" t="s">
        <v>152</v>
      </c>
      <c r="G261" s="213"/>
      <c r="H261" s="216">
        <v>1.014</v>
      </c>
      <c r="I261" s="217"/>
      <c r="J261" s="213"/>
      <c r="K261" s="213"/>
      <c r="L261" s="218"/>
      <c r="M261" s="219"/>
      <c r="N261" s="220"/>
      <c r="O261" s="220"/>
      <c r="P261" s="220"/>
      <c r="Q261" s="220"/>
      <c r="R261" s="220"/>
      <c r="S261" s="220"/>
      <c r="T261" s="221"/>
      <c r="AT261" s="222" t="s">
        <v>141</v>
      </c>
      <c r="AU261" s="222" t="s">
        <v>89</v>
      </c>
      <c r="AV261" s="14" t="s">
        <v>139</v>
      </c>
      <c r="AW261" s="14" t="s">
        <v>36</v>
      </c>
      <c r="AX261" s="14" t="s">
        <v>87</v>
      </c>
      <c r="AY261" s="222" t="s">
        <v>132</v>
      </c>
    </row>
    <row r="262" spans="1:65" s="2" customFormat="1" ht="33" customHeight="1">
      <c r="A262" s="35"/>
      <c r="B262" s="36"/>
      <c r="C262" s="187" t="s">
        <v>273</v>
      </c>
      <c r="D262" s="187" t="s">
        <v>134</v>
      </c>
      <c r="E262" s="188" t="s">
        <v>339</v>
      </c>
      <c r="F262" s="189" t="s">
        <v>340</v>
      </c>
      <c r="G262" s="190" t="s">
        <v>168</v>
      </c>
      <c r="H262" s="191">
        <v>11.161</v>
      </c>
      <c r="I262" s="192"/>
      <c r="J262" s="193">
        <f>ROUND(I262*H262,2)</f>
        <v>0</v>
      </c>
      <c r="K262" s="189" t="s">
        <v>138</v>
      </c>
      <c r="L262" s="40"/>
      <c r="M262" s="194" t="s">
        <v>1</v>
      </c>
      <c r="N262" s="195" t="s">
        <v>44</v>
      </c>
      <c r="O262" s="72"/>
      <c r="P262" s="196">
        <f>O262*H262</f>
        <v>0</v>
      </c>
      <c r="Q262" s="196">
        <v>2.3010199999999998</v>
      </c>
      <c r="R262" s="196">
        <f>Q262*H262</f>
        <v>25.681684219999998</v>
      </c>
      <c r="S262" s="196">
        <v>0</v>
      </c>
      <c r="T262" s="197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198" t="s">
        <v>139</v>
      </c>
      <c r="AT262" s="198" t="s">
        <v>134</v>
      </c>
      <c r="AU262" s="198" t="s">
        <v>89</v>
      </c>
      <c r="AY262" s="18" t="s">
        <v>132</v>
      </c>
      <c r="BE262" s="199">
        <f>IF(N262="základní",J262,0)</f>
        <v>0</v>
      </c>
      <c r="BF262" s="199">
        <f>IF(N262="snížená",J262,0)</f>
        <v>0</v>
      </c>
      <c r="BG262" s="199">
        <f>IF(N262="zákl. přenesená",J262,0)</f>
        <v>0</v>
      </c>
      <c r="BH262" s="199">
        <f>IF(N262="sníž. přenesená",J262,0)</f>
        <v>0</v>
      </c>
      <c r="BI262" s="199">
        <f>IF(N262="nulová",J262,0)</f>
        <v>0</v>
      </c>
      <c r="BJ262" s="18" t="s">
        <v>87</v>
      </c>
      <c r="BK262" s="199">
        <f>ROUND(I262*H262,2)</f>
        <v>0</v>
      </c>
      <c r="BL262" s="18" t="s">
        <v>139</v>
      </c>
      <c r="BM262" s="198" t="s">
        <v>341</v>
      </c>
    </row>
    <row r="263" spans="1:65" s="15" customFormat="1" ht="11.25">
      <c r="B263" s="223"/>
      <c r="C263" s="224"/>
      <c r="D263" s="202" t="s">
        <v>141</v>
      </c>
      <c r="E263" s="225" t="s">
        <v>1</v>
      </c>
      <c r="F263" s="226" t="s">
        <v>342</v>
      </c>
      <c r="G263" s="224"/>
      <c r="H263" s="225" t="s">
        <v>1</v>
      </c>
      <c r="I263" s="227"/>
      <c r="J263" s="224"/>
      <c r="K263" s="224"/>
      <c r="L263" s="228"/>
      <c r="M263" s="229"/>
      <c r="N263" s="230"/>
      <c r="O263" s="230"/>
      <c r="P263" s="230"/>
      <c r="Q263" s="230"/>
      <c r="R263" s="230"/>
      <c r="S263" s="230"/>
      <c r="T263" s="231"/>
      <c r="AT263" s="232" t="s">
        <v>141</v>
      </c>
      <c r="AU263" s="232" t="s">
        <v>89</v>
      </c>
      <c r="AV263" s="15" t="s">
        <v>87</v>
      </c>
      <c r="AW263" s="15" t="s">
        <v>36</v>
      </c>
      <c r="AX263" s="15" t="s">
        <v>79</v>
      </c>
      <c r="AY263" s="232" t="s">
        <v>132</v>
      </c>
    </row>
    <row r="264" spans="1:65" s="13" customFormat="1" ht="22.5">
      <c r="B264" s="200"/>
      <c r="C264" s="201"/>
      <c r="D264" s="202" t="s">
        <v>141</v>
      </c>
      <c r="E264" s="203" t="s">
        <v>1</v>
      </c>
      <c r="F264" s="204" t="s">
        <v>343</v>
      </c>
      <c r="G264" s="201"/>
      <c r="H264" s="205">
        <v>2.1920000000000002</v>
      </c>
      <c r="I264" s="206"/>
      <c r="J264" s="201"/>
      <c r="K264" s="201"/>
      <c r="L264" s="207"/>
      <c r="M264" s="208"/>
      <c r="N264" s="209"/>
      <c r="O264" s="209"/>
      <c r="P264" s="209"/>
      <c r="Q264" s="209"/>
      <c r="R264" s="209"/>
      <c r="S264" s="209"/>
      <c r="T264" s="210"/>
      <c r="AT264" s="211" t="s">
        <v>141</v>
      </c>
      <c r="AU264" s="211" t="s">
        <v>89</v>
      </c>
      <c r="AV264" s="13" t="s">
        <v>89</v>
      </c>
      <c r="AW264" s="13" t="s">
        <v>36</v>
      </c>
      <c r="AX264" s="13" t="s">
        <v>79</v>
      </c>
      <c r="AY264" s="211" t="s">
        <v>132</v>
      </c>
    </row>
    <row r="265" spans="1:65" s="13" customFormat="1" ht="22.5">
      <c r="B265" s="200"/>
      <c r="C265" s="201"/>
      <c r="D265" s="202" t="s">
        <v>141</v>
      </c>
      <c r="E265" s="203" t="s">
        <v>1</v>
      </c>
      <c r="F265" s="204" t="s">
        <v>344</v>
      </c>
      <c r="G265" s="201"/>
      <c r="H265" s="205">
        <v>8.9689999999999994</v>
      </c>
      <c r="I265" s="206"/>
      <c r="J265" s="201"/>
      <c r="K265" s="201"/>
      <c r="L265" s="207"/>
      <c r="M265" s="208"/>
      <c r="N265" s="209"/>
      <c r="O265" s="209"/>
      <c r="P265" s="209"/>
      <c r="Q265" s="209"/>
      <c r="R265" s="209"/>
      <c r="S265" s="209"/>
      <c r="T265" s="210"/>
      <c r="AT265" s="211" t="s">
        <v>141</v>
      </c>
      <c r="AU265" s="211" t="s">
        <v>89</v>
      </c>
      <c r="AV265" s="13" t="s">
        <v>89</v>
      </c>
      <c r="AW265" s="13" t="s">
        <v>36</v>
      </c>
      <c r="AX265" s="13" t="s">
        <v>79</v>
      </c>
      <c r="AY265" s="211" t="s">
        <v>132</v>
      </c>
    </row>
    <row r="266" spans="1:65" s="14" customFormat="1" ht="11.25">
      <c r="B266" s="212"/>
      <c r="C266" s="213"/>
      <c r="D266" s="202" t="s">
        <v>141</v>
      </c>
      <c r="E266" s="214" t="s">
        <v>1</v>
      </c>
      <c r="F266" s="215" t="s">
        <v>152</v>
      </c>
      <c r="G266" s="213"/>
      <c r="H266" s="216">
        <v>11.161</v>
      </c>
      <c r="I266" s="217"/>
      <c r="J266" s="213"/>
      <c r="K266" s="213"/>
      <c r="L266" s="218"/>
      <c r="M266" s="219"/>
      <c r="N266" s="220"/>
      <c r="O266" s="220"/>
      <c r="P266" s="220"/>
      <c r="Q266" s="220"/>
      <c r="R266" s="220"/>
      <c r="S266" s="220"/>
      <c r="T266" s="221"/>
      <c r="AT266" s="222" t="s">
        <v>141</v>
      </c>
      <c r="AU266" s="222" t="s">
        <v>89</v>
      </c>
      <c r="AV266" s="14" t="s">
        <v>139</v>
      </c>
      <c r="AW266" s="14" t="s">
        <v>36</v>
      </c>
      <c r="AX266" s="14" t="s">
        <v>87</v>
      </c>
      <c r="AY266" s="222" t="s">
        <v>132</v>
      </c>
    </row>
    <row r="267" spans="1:65" s="12" customFormat="1" ht="22.9" customHeight="1">
      <c r="B267" s="171"/>
      <c r="C267" s="172"/>
      <c r="D267" s="173" t="s">
        <v>78</v>
      </c>
      <c r="E267" s="185" t="s">
        <v>156</v>
      </c>
      <c r="F267" s="185" t="s">
        <v>345</v>
      </c>
      <c r="G267" s="172"/>
      <c r="H267" s="172"/>
      <c r="I267" s="175"/>
      <c r="J267" s="186">
        <f>BK267</f>
        <v>0</v>
      </c>
      <c r="K267" s="172"/>
      <c r="L267" s="177"/>
      <c r="M267" s="178"/>
      <c r="N267" s="179"/>
      <c r="O267" s="179"/>
      <c r="P267" s="180">
        <f>SUM(P268:P374)</f>
        <v>0</v>
      </c>
      <c r="Q267" s="179"/>
      <c r="R267" s="180">
        <f>SUM(R268:R374)</f>
        <v>718.02476720000004</v>
      </c>
      <c r="S267" s="179"/>
      <c r="T267" s="181">
        <f>SUM(T268:T374)</f>
        <v>0</v>
      </c>
      <c r="AR267" s="182" t="s">
        <v>87</v>
      </c>
      <c r="AT267" s="183" t="s">
        <v>78</v>
      </c>
      <c r="AU267" s="183" t="s">
        <v>87</v>
      </c>
      <c r="AY267" s="182" t="s">
        <v>132</v>
      </c>
      <c r="BK267" s="184">
        <f>SUM(BK268:BK374)</f>
        <v>0</v>
      </c>
    </row>
    <row r="268" spans="1:65" s="2" customFormat="1" ht="24.2" customHeight="1">
      <c r="A268" s="35"/>
      <c r="B268" s="36"/>
      <c r="C268" s="187" t="s">
        <v>346</v>
      </c>
      <c r="D268" s="187" t="s">
        <v>134</v>
      </c>
      <c r="E268" s="188" t="s">
        <v>347</v>
      </c>
      <c r="F268" s="189" t="s">
        <v>348</v>
      </c>
      <c r="G268" s="190" t="s">
        <v>137</v>
      </c>
      <c r="H268" s="191">
        <v>228.35499999999999</v>
      </c>
      <c r="I268" s="192"/>
      <c r="J268" s="193">
        <f>ROUND(I268*H268,2)</f>
        <v>0</v>
      </c>
      <c r="K268" s="189" t="s">
        <v>138</v>
      </c>
      <c r="L268" s="40"/>
      <c r="M268" s="194" t="s">
        <v>1</v>
      </c>
      <c r="N268" s="195" t="s">
        <v>44</v>
      </c>
      <c r="O268" s="72"/>
      <c r="P268" s="196">
        <f>O268*H268</f>
        <v>0</v>
      </c>
      <c r="Q268" s="196">
        <v>0.34499999999999997</v>
      </c>
      <c r="R268" s="196">
        <f>Q268*H268</f>
        <v>78.782474999999991</v>
      </c>
      <c r="S268" s="196">
        <v>0</v>
      </c>
      <c r="T268" s="197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198" t="s">
        <v>139</v>
      </c>
      <c r="AT268" s="198" t="s">
        <v>134</v>
      </c>
      <c r="AU268" s="198" t="s">
        <v>89</v>
      </c>
      <c r="AY268" s="18" t="s">
        <v>132</v>
      </c>
      <c r="BE268" s="199">
        <f>IF(N268="základní",J268,0)</f>
        <v>0</v>
      </c>
      <c r="BF268" s="199">
        <f>IF(N268="snížená",J268,0)</f>
        <v>0</v>
      </c>
      <c r="BG268" s="199">
        <f>IF(N268="zákl. přenesená",J268,0)</f>
        <v>0</v>
      </c>
      <c r="BH268" s="199">
        <f>IF(N268="sníž. přenesená",J268,0)</f>
        <v>0</v>
      </c>
      <c r="BI268" s="199">
        <f>IF(N268="nulová",J268,0)</f>
        <v>0</v>
      </c>
      <c r="BJ268" s="18" t="s">
        <v>87</v>
      </c>
      <c r="BK268" s="199">
        <f>ROUND(I268*H268,2)</f>
        <v>0</v>
      </c>
      <c r="BL268" s="18" t="s">
        <v>139</v>
      </c>
      <c r="BM268" s="198" t="s">
        <v>349</v>
      </c>
    </row>
    <row r="269" spans="1:65" s="15" customFormat="1" ht="11.25">
      <c r="B269" s="223"/>
      <c r="C269" s="224"/>
      <c r="D269" s="202" t="s">
        <v>141</v>
      </c>
      <c r="E269" s="225" t="s">
        <v>1</v>
      </c>
      <c r="F269" s="226" t="s">
        <v>350</v>
      </c>
      <c r="G269" s="224"/>
      <c r="H269" s="225" t="s">
        <v>1</v>
      </c>
      <c r="I269" s="227"/>
      <c r="J269" s="224"/>
      <c r="K269" s="224"/>
      <c r="L269" s="228"/>
      <c r="M269" s="229"/>
      <c r="N269" s="230"/>
      <c r="O269" s="230"/>
      <c r="P269" s="230"/>
      <c r="Q269" s="230"/>
      <c r="R269" s="230"/>
      <c r="S269" s="230"/>
      <c r="T269" s="231"/>
      <c r="AT269" s="232" t="s">
        <v>141</v>
      </c>
      <c r="AU269" s="232" t="s">
        <v>89</v>
      </c>
      <c r="AV269" s="15" t="s">
        <v>87</v>
      </c>
      <c r="AW269" s="15" t="s">
        <v>36</v>
      </c>
      <c r="AX269" s="15" t="s">
        <v>79</v>
      </c>
      <c r="AY269" s="232" t="s">
        <v>132</v>
      </c>
    </row>
    <row r="270" spans="1:65" s="15" customFormat="1" ht="11.25">
      <c r="B270" s="223"/>
      <c r="C270" s="224"/>
      <c r="D270" s="202" t="s">
        <v>141</v>
      </c>
      <c r="E270" s="225" t="s">
        <v>1</v>
      </c>
      <c r="F270" s="226" t="s">
        <v>351</v>
      </c>
      <c r="G270" s="224"/>
      <c r="H270" s="225" t="s">
        <v>1</v>
      </c>
      <c r="I270" s="227"/>
      <c r="J270" s="224"/>
      <c r="K270" s="224"/>
      <c r="L270" s="228"/>
      <c r="M270" s="229"/>
      <c r="N270" s="230"/>
      <c r="O270" s="230"/>
      <c r="P270" s="230"/>
      <c r="Q270" s="230"/>
      <c r="R270" s="230"/>
      <c r="S270" s="230"/>
      <c r="T270" s="231"/>
      <c r="AT270" s="232" t="s">
        <v>141</v>
      </c>
      <c r="AU270" s="232" t="s">
        <v>89</v>
      </c>
      <c r="AV270" s="15" t="s">
        <v>87</v>
      </c>
      <c r="AW270" s="15" t="s">
        <v>36</v>
      </c>
      <c r="AX270" s="15" t="s">
        <v>79</v>
      </c>
      <c r="AY270" s="232" t="s">
        <v>132</v>
      </c>
    </row>
    <row r="271" spans="1:65" s="13" customFormat="1" ht="11.25">
      <c r="B271" s="200"/>
      <c r="C271" s="201"/>
      <c r="D271" s="202" t="s">
        <v>141</v>
      </c>
      <c r="E271" s="203" t="s">
        <v>1</v>
      </c>
      <c r="F271" s="204" t="s">
        <v>352</v>
      </c>
      <c r="G271" s="201"/>
      <c r="H271" s="205">
        <v>207.655</v>
      </c>
      <c r="I271" s="206"/>
      <c r="J271" s="201"/>
      <c r="K271" s="201"/>
      <c r="L271" s="207"/>
      <c r="M271" s="208"/>
      <c r="N271" s="209"/>
      <c r="O271" s="209"/>
      <c r="P271" s="209"/>
      <c r="Q271" s="209"/>
      <c r="R271" s="209"/>
      <c r="S271" s="209"/>
      <c r="T271" s="210"/>
      <c r="AT271" s="211" t="s">
        <v>141</v>
      </c>
      <c r="AU271" s="211" t="s">
        <v>89</v>
      </c>
      <c r="AV271" s="13" t="s">
        <v>89</v>
      </c>
      <c r="AW271" s="13" t="s">
        <v>36</v>
      </c>
      <c r="AX271" s="13" t="s">
        <v>79</v>
      </c>
      <c r="AY271" s="211" t="s">
        <v>132</v>
      </c>
    </row>
    <row r="272" spans="1:65" s="13" customFormat="1" ht="11.25">
      <c r="B272" s="200"/>
      <c r="C272" s="201"/>
      <c r="D272" s="202" t="s">
        <v>141</v>
      </c>
      <c r="E272" s="203" t="s">
        <v>1</v>
      </c>
      <c r="F272" s="204" t="s">
        <v>353</v>
      </c>
      <c r="G272" s="201"/>
      <c r="H272" s="205">
        <v>20.7</v>
      </c>
      <c r="I272" s="206"/>
      <c r="J272" s="201"/>
      <c r="K272" s="201"/>
      <c r="L272" s="207"/>
      <c r="M272" s="208"/>
      <c r="N272" s="209"/>
      <c r="O272" s="209"/>
      <c r="P272" s="209"/>
      <c r="Q272" s="209"/>
      <c r="R272" s="209"/>
      <c r="S272" s="209"/>
      <c r="T272" s="210"/>
      <c r="AT272" s="211" t="s">
        <v>141</v>
      </c>
      <c r="AU272" s="211" t="s">
        <v>89</v>
      </c>
      <c r="AV272" s="13" t="s">
        <v>89</v>
      </c>
      <c r="AW272" s="13" t="s">
        <v>36</v>
      </c>
      <c r="AX272" s="13" t="s">
        <v>79</v>
      </c>
      <c r="AY272" s="211" t="s">
        <v>132</v>
      </c>
    </row>
    <row r="273" spans="1:65" s="14" customFormat="1" ht="11.25">
      <c r="B273" s="212"/>
      <c r="C273" s="213"/>
      <c r="D273" s="202" t="s">
        <v>141</v>
      </c>
      <c r="E273" s="214" t="s">
        <v>1</v>
      </c>
      <c r="F273" s="215" t="s">
        <v>152</v>
      </c>
      <c r="G273" s="213"/>
      <c r="H273" s="216">
        <v>228.35499999999999</v>
      </c>
      <c r="I273" s="217"/>
      <c r="J273" s="213"/>
      <c r="K273" s="213"/>
      <c r="L273" s="218"/>
      <c r="M273" s="219"/>
      <c r="N273" s="220"/>
      <c r="O273" s="220"/>
      <c r="P273" s="220"/>
      <c r="Q273" s="220"/>
      <c r="R273" s="220"/>
      <c r="S273" s="220"/>
      <c r="T273" s="221"/>
      <c r="AT273" s="222" t="s">
        <v>141</v>
      </c>
      <c r="AU273" s="222" t="s">
        <v>89</v>
      </c>
      <c r="AV273" s="14" t="s">
        <v>139</v>
      </c>
      <c r="AW273" s="14" t="s">
        <v>36</v>
      </c>
      <c r="AX273" s="14" t="s">
        <v>87</v>
      </c>
      <c r="AY273" s="222" t="s">
        <v>132</v>
      </c>
    </row>
    <row r="274" spans="1:65" s="2" customFormat="1" ht="24.2" customHeight="1">
      <c r="A274" s="35"/>
      <c r="B274" s="36"/>
      <c r="C274" s="187" t="s">
        <v>296</v>
      </c>
      <c r="D274" s="187" t="s">
        <v>134</v>
      </c>
      <c r="E274" s="188" t="s">
        <v>354</v>
      </c>
      <c r="F274" s="189" t="s">
        <v>355</v>
      </c>
      <c r="G274" s="190" t="s">
        <v>137</v>
      </c>
      <c r="H274" s="191">
        <v>109.81</v>
      </c>
      <c r="I274" s="192"/>
      <c r="J274" s="193">
        <f>ROUND(I274*H274,2)</f>
        <v>0</v>
      </c>
      <c r="K274" s="189" t="s">
        <v>138</v>
      </c>
      <c r="L274" s="40"/>
      <c r="M274" s="194" t="s">
        <v>1</v>
      </c>
      <c r="N274" s="195" t="s">
        <v>44</v>
      </c>
      <c r="O274" s="72"/>
      <c r="P274" s="196">
        <f>O274*H274</f>
        <v>0</v>
      </c>
      <c r="Q274" s="196">
        <v>0.46</v>
      </c>
      <c r="R274" s="196">
        <f>Q274*H274</f>
        <v>50.512600000000006</v>
      </c>
      <c r="S274" s="196">
        <v>0</v>
      </c>
      <c r="T274" s="197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198" t="s">
        <v>139</v>
      </c>
      <c r="AT274" s="198" t="s">
        <v>134</v>
      </c>
      <c r="AU274" s="198" t="s">
        <v>89</v>
      </c>
      <c r="AY274" s="18" t="s">
        <v>132</v>
      </c>
      <c r="BE274" s="199">
        <f>IF(N274="základní",J274,0)</f>
        <v>0</v>
      </c>
      <c r="BF274" s="199">
        <f>IF(N274="snížená",J274,0)</f>
        <v>0</v>
      </c>
      <c r="BG274" s="199">
        <f>IF(N274="zákl. přenesená",J274,0)</f>
        <v>0</v>
      </c>
      <c r="BH274" s="199">
        <f>IF(N274="sníž. přenesená",J274,0)</f>
        <v>0</v>
      </c>
      <c r="BI274" s="199">
        <f>IF(N274="nulová",J274,0)</f>
        <v>0</v>
      </c>
      <c r="BJ274" s="18" t="s">
        <v>87</v>
      </c>
      <c r="BK274" s="199">
        <f>ROUND(I274*H274,2)</f>
        <v>0</v>
      </c>
      <c r="BL274" s="18" t="s">
        <v>139</v>
      </c>
      <c r="BM274" s="198" t="s">
        <v>356</v>
      </c>
    </row>
    <row r="275" spans="1:65" s="15" customFormat="1" ht="11.25">
      <c r="B275" s="223"/>
      <c r="C275" s="224"/>
      <c r="D275" s="202" t="s">
        <v>141</v>
      </c>
      <c r="E275" s="225" t="s">
        <v>1</v>
      </c>
      <c r="F275" s="226" t="s">
        <v>350</v>
      </c>
      <c r="G275" s="224"/>
      <c r="H275" s="225" t="s">
        <v>1</v>
      </c>
      <c r="I275" s="227"/>
      <c r="J275" s="224"/>
      <c r="K275" s="224"/>
      <c r="L275" s="228"/>
      <c r="M275" s="229"/>
      <c r="N275" s="230"/>
      <c r="O275" s="230"/>
      <c r="P275" s="230"/>
      <c r="Q275" s="230"/>
      <c r="R275" s="230"/>
      <c r="S275" s="230"/>
      <c r="T275" s="231"/>
      <c r="AT275" s="232" t="s">
        <v>141</v>
      </c>
      <c r="AU275" s="232" t="s">
        <v>89</v>
      </c>
      <c r="AV275" s="15" t="s">
        <v>87</v>
      </c>
      <c r="AW275" s="15" t="s">
        <v>36</v>
      </c>
      <c r="AX275" s="15" t="s">
        <v>79</v>
      </c>
      <c r="AY275" s="232" t="s">
        <v>132</v>
      </c>
    </row>
    <row r="276" spans="1:65" s="15" customFormat="1" ht="11.25">
      <c r="B276" s="223"/>
      <c r="C276" s="224"/>
      <c r="D276" s="202" t="s">
        <v>141</v>
      </c>
      <c r="E276" s="225" t="s">
        <v>1</v>
      </c>
      <c r="F276" s="226" t="s">
        <v>351</v>
      </c>
      <c r="G276" s="224"/>
      <c r="H276" s="225" t="s">
        <v>1</v>
      </c>
      <c r="I276" s="227"/>
      <c r="J276" s="224"/>
      <c r="K276" s="224"/>
      <c r="L276" s="228"/>
      <c r="M276" s="229"/>
      <c r="N276" s="230"/>
      <c r="O276" s="230"/>
      <c r="P276" s="230"/>
      <c r="Q276" s="230"/>
      <c r="R276" s="230"/>
      <c r="S276" s="230"/>
      <c r="T276" s="231"/>
      <c r="AT276" s="232" t="s">
        <v>141</v>
      </c>
      <c r="AU276" s="232" t="s">
        <v>89</v>
      </c>
      <c r="AV276" s="15" t="s">
        <v>87</v>
      </c>
      <c r="AW276" s="15" t="s">
        <v>36</v>
      </c>
      <c r="AX276" s="15" t="s">
        <v>79</v>
      </c>
      <c r="AY276" s="232" t="s">
        <v>132</v>
      </c>
    </row>
    <row r="277" spans="1:65" s="13" customFormat="1" ht="11.25">
      <c r="B277" s="200"/>
      <c r="C277" s="201"/>
      <c r="D277" s="202" t="s">
        <v>141</v>
      </c>
      <c r="E277" s="203" t="s">
        <v>1</v>
      </c>
      <c r="F277" s="204" t="s">
        <v>357</v>
      </c>
      <c r="G277" s="201"/>
      <c r="H277" s="205">
        <v>109.81</v>
      </c>
      <c r="I277" s="206"/>
      <c r="J277" s="201"/>
      <c r="K277" s="201"/>
      <c r="L277" s="207"/>
      <c r="M277" s="208"/>
      <c r="N277" s="209"/>
      <c r="O277" s="209"/>
      <c r="P277" s="209"/>
      <c r="Q277" s="209"/>
      <c r="R277" s="209"/>
      <c r="S277" s="209"/>
      <c r="T277" s="210"/>
      <c r="AT277" s="211" t="s">
        <v>141</v>
      </c>
      <c r="AU277" s="211" t="s">
        <v>89</v>
      </c>
      <c r="AV277" s="13" t="s">
        <v>89</v>
      </c>
      <c r="AW277" s="13" t="s">
        <v>36</v>
      </c>
      <c r="AX277" s="13" t="s">
        <v>79</v>
      </c>
      <c r="AY277" s="211" t="s">
        <v>132</v>
      </c>
    </row>
    <row r="278" spans="1:65" s="14" customFormat="1" ht="11.25">
      <c r="B278" s="212"/>
      <c r="C278" s="213"/>
      <c r="D278" s="202" t="s">
        <v>141</v>
      </c>
      <c r="E278" s="214" t="s">
        <v>1</v>
      </c>
      <c r="F278" s="215" t="s">
        <v>152</v>
      </c>
      <c r="G278" s="213"/>
      <c r="H278" s="216">
        <v>109.81</v>
      </c>
      <c r="I278" s="217"/>
      <c r="J278" s="213"/>
      <c r="K278" s="213"/>
      <c r="L278" s="218"/>
      <c r="M278" s="219"/>
      <c r="N278" s="220"/>
      <c r="O278" s="220"/>
      <c r="P278" s="220"/>
      <c r="Q278" s="220"/>
      <c r="R278" s="220"/>
      <c r="S278" s="220"/>
      <c r="T278" s="221"/>
      <c r="AT278" s="222" t="s">
        <v>141</v>
      </c>
      <c r="AU278" s="222" t="s">
        <v>89</v>
      </c>
      <c r="AV278" s="14" t="s">
        <v>139</v>
      </c>
      <c r="AW278" s="14" t="s">
        <v>36</v>
      </c>
      <c r="AX278" s="14" t="s">
        <v>87</v>
      </c>
      <c r="AY278" s="222" t="s">
        <v>132</v>
      </c>
    </row>
    <row r="279" spans="1:65" s="2" customFormat="1" ht="24.2" customHeight="1">
      <c r="A279" s="35"/>
      <c r="B279" s="36"/>
      <c r="C279" s="187" t="s">
        <v>358</v>
      </c>
      <c r="D279" s="187" t="s">
        <v>134</v>
      </c>
      <c r="E279" s="188" t="s">
        <v>359</v>
      </c>
      <c r="F279" s="189" t="s">
        <v>360</v>
      </c>
      <c r="G279" s="190" t="s">
        <v>137</v>
      </c>
      <c r="H279" s="191">
        <v>230.88399999999999</v>
      </c>
      <c r="I279" s="192"/>
      <c r="J279" s="193">
        <f>ROUND(I279*H279,2)</f>
        <v>0</v>
      </c>
      <c r="K279" s="189" t="s">
        <v>138</v>
      </c>
      <c r="L279" s="40"/>
      <c r="M279" s="194" t="s">
        <v>1</v>
      </c>
      <c r="N279" s="195" t="s">
        <v>44</v>
      </c>
      <c r="O279" s="72"/>
      <c r="P279" s="196">
        <f>O279*H279</f>
        <v>0</v>
      </c>
      <c r="Q279" s="196">
        <v>0.48299999999999998</v>
      </c>
      <c r="R279" s="196">
        <f>Q279*H279</f>
        <v>111.516972</v>
      </c>
      <c r="S279" s="196">
        <v>0</v>
      </c>
      <c r="T279" s="197">
        <f>S279*H279</f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198" t="s">
        <v>139</v>
      </c>
      <c r="AT279" s="198" t="s">
        <v>134</v>
      </c>
      <c r="AU279" s="198" t="s">
        <v>89</v>
      </c>
      <c r="AY279" s="18" t="s">
        <v>132</v>
      </c>
      <c r="BE279" s="199">
        <f>IF(N279="základní",J279,0)</f>
        <v>0</v>
      </c>
      <c r="BF279" s="199">
        <f>IF(N279="snížená",J279,0)</f>
        <v>0</v>
      </c>
      <c r="BG279" s="199">
        <f>IF(N279="zákl. přenesená",J279,0)</f>
        <v>0</v>
      </c>
      <c r="BH279" s="199">
        <f>IF(N279="sníž. přenesená",J279,0)</f>
        <v>0</v>
      </c>
      <c r="BI279" s="199">
        <f>IF(N279="nulová",J279,0)</f>
        <v>0</v>
      </c>
      <c r="BJ279" s="18" t="s">
        <v>87</v>
      </c>
      <c r="BK279" s="199">
        <f>ROUND(I279*H279,2)</f>
        <v>0</v>
      </c>
      <c r="BL279" s="18" t="s">
        <v>139</v>
      </c>
      <c r="BM279" s="198" t="s">
        <v>361</v>
      </c>
    </row>
    <row r="280" spans="1:65" s="15" customFormat="1" ht="11.25">
      <c r="B280" s="223"/>
      <c r="C280" s="224"/>
      <c r="D280" s="202" t="s">
        <v>141</v>
      </c>
      <c r="E280" s="225" t="s">
        <v>1</v>
      </c>
      <c r="F280" s="226" t="s">
        <v>350</v>
      </c>
      <c r="G280" s="224"/>
      <c r="H280" s="225" t="s">
        <v>1</v>
      </c>
      <c r="I280" s="227"/>
      <c r="J280" s="224"/>
      <c r="K280" s="224"/>
      <c r="L280" s="228"/>
      <c r="M280" s="229"/>
      <c r="N280" s="230"/>
      <c r="O280" s="230"/>
      <c r="P280" s="230"/>
      <c r="Q280" s="230"/>
      <c r="R280" s="230"/>
      <c r="S280" s="230"/>
      <c r="T280" s="231"/>
      <c r="AT280" s="232" t="s">
        <v>141</v>
      </c>
      <c r="AU280" s="232" t="s">
        <v>89</v>
      </c>
      <c r="AV280" s="15" t="s">
        <v>87</v>
      </c>
      <c r="AW280" s="15" t="s">
        <v>36</v>
      </c>
      <c r="AX280" s="15" t="s">
        <v>79</v>
      </c>
      <c r="AY280" s="232" t="s">
        <v>132</v>
      </c>
    </row>
    <row r="281" spans="1:65" s="15" customFormat="1" ht="11.25">
      <c r="B281" s="223"/>
      <c r="C281" s="224"/>
      <c r="D281" s="202" t="s">
        <v>141</v>
      </c>
      <c r="E281" s="225" t="s">
        <v>1</v>
      </c>
      <c r="F281" s="226" t="s">
        <v>351</v>
      </c>
      <c r="G281" s="224"/>
      <c r="H281" s="225" t="s">
        <v>1</v>
      </c>
      <c r="I281" s="227"/>
      <c r="J281" s="224"/>
      <c r="K281" s="224"/>
      <c r="L281" s="228"/>
      <c r="M281" s="229"/>
      <c r="N281" s="230"/>
      <c r="O281" s="230"/>
      <c r="P281" s="230"/>
      <c r="Q281" s="230"/>
      <c r="R281" s="230"/>
      <c r="S281" s="230"/>
      <c r="T281" s="231"/>
      <c r="AT281" s="232" t="s">
        <v>141</v>
      </c>
      <c r="AU281" s="232" t="s">
        <v>89</v>
      </c>
      <c r="AV281" s="15" t="s">
        <v>87</v>
      </c>
      <c r="AW281" s="15" t="s">
        <v>36</v>
      </c>
      <c r="AX281" s="15" t="s">
        <v>79</v>
      </c>
      <c r="AY281" s="232" t="s">
        <v>132</v>
      </c>
    </row>
    <row r="282" spans="1:65" s="13" customFormat="1" ht="11.25">
      <c r="B282" s="200"/>
      <c r="C282" s="201"/>
      <c r="D282" s="202" t="s">
        <v>141</v>
      </c>
      <c r="E282" s="203" t="s">
        <v>1</v>
      </c>
      <c r="F282" s="204" t="s">
        <v>362</v>
      </c>
      <c r="G282" s="201"/>
      <c r="H282" s="205">
        <v>230.88399999999999</v>
      </c>
      <c r="I282" s="206"/>
      <c r="J282" s="201"/>
      <c r="K282" s="201"/>
      <c r="L282" s="207"/>
      <c r="M282" s="208"/>
      <c r="N282" s="209"/>
      <c r="O282" s="209"/>
      <c r="P282" s="209"/>
      <c r="Q282" s="209"/>
      <c r="R282" s="209"/>
      <c r="S282" s="209"/>
      <c r="T282" s="210"/>
      <c r="AT282" s="211" t="s">
        <v>141</v>
      </c>
      <c r="AU282" s="211" t="s">
        <v>89</v>
      </c>
      <c r="AV282" s="13" t="s">
        <v>89</v>
      </c>
      <c r="AW282" s="13" t="s">
        <v>36</v>
      </c>
      <c r="AX282" s="13" t="s">
        <v>79</v>
      </c>
      <c r="AY282" s="211" t="s">
        <v>132</v>
      </c>
    </row>
    <row r="283" spans="1:65" s="14" customFormat="1" ht="11.25">
      <c r="B283" s="212"/>
      <c r="C283" s="213"/>
      <c r="D283" s="202" t="s">
        <v>141</v>
      </c>
      <c r="E283" s="214" t="s">
        <v>1</v>
      </c>
      <c r="F283" s="215" t="s">
        <v>152</v>
      </c>
      <c r="G283" s="213"/>
      <c r="H283" s="216">
        <v>230.88399999999999</v>
      </c>
      <c r="I283" s="217"/>
      <c r="J283" s="213"/>
      <c r="K283" s="213"/>
      <c r="L283" s="218"/>
      <c r="M283" s="219"/>
      <c r="N283" s="220"/>
      <c r="O283" s="220"/>
      <c r="P283" s="220"/>
      <c r="Q283" s="220"/>
      <c r="R283" s="220"/>
      <c r="S283" s="220"/>
      <c r="T283" s="221"/>
      <c r="AT283" s="222" t="s">
        <v>141</v>
      </c>
      <c r="AU283" s="222" t="s">
        <v>89</v>
      </c>
      <c r="AV283" s="14" t="s">
        <v>139</v>
      </c>
      <c r="AW283" s="14" t="s">
        <v>36</v>
      </c>
      <c r="AX283" s="14" t="s">
        <v>87</v>
      </c>
      <c r="AY283" s="222" t="s">
        <v>132</v>
      </c>
    </row>
    <row r="284" spans="1:65" s="2" customFormat="1" ht="24.2" customHeight="1">
      <c r="A284" s="35"/>
      <c r="B284" s="36"/>
      <c r="C284" s="187" t="s">
        <v>363</v>
      </c>
      <c r="D284" s="187" t="s">
        <v>134</v>
      </c>
      <c r="E284" s="188" t="s">
        <v>364</v>
      </c>
      <c r="F284" s="189" t="s">
        <v>365</v>
      </c>
      <c r="G284" s="190" t="s">
        <v>137</v>
      </c>
      <c r="H284" s="191">
        <v>484.41800000000001</v>
      </c>
      <c r="I284" s="192"/>
      <c r="J284" s="193">
        <f>ROUND(I284*H284,2)</f>
        <v>0</v>
      </c>
      <c r="K284" s="189" t="s">
        <v>138</v>
      </c>
      <c r="L284" s="40"/>
      <c r="M284" s="194" t="s">
        <v>1</v>
      </c>
      <c r="N284" s="195" t="s">
        <v>44</v>
      </c>
      <c r="O284" s="72"/>
      <c r="P284" s="196">
        <f>O284*H284</f>
        <v>0</v>
      </c>
      <c r="Q284" s="196">
        <v>0.57499999999999996</v>
      </c>
      <c r="R284" s="196">
        <f>Q284*H284</f>
        <v>278.54034999999999</v>
      </c>
      <c r="S284" s="196">
        <v>0</v>
      </c>
      <c r="T284" s="197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198" t="s">
        <v>139</v>
      </c>
      <c r="AT284" s="198" t="s">
        <v>134</v>
      </c>
      <c r="AU284" s="198" t="s">
        <v>89</v>
      </c>
      <c r="AY284" s="18" t="s">
        <v>132</v>
      </c>
      <c r="BE284" s="199">
        <f>IF(N284="základní",J284,0)</f>
        <v>0</v>
      </c>
      <c r="BF284" s="199">
        <f>IF(N284="snížená",J284,0)</f>
        <v>0</v>
      </c>
      <c r="BG284" s="199">
        <f>IF(N284="zákl. přenesená",J284,0)</f>
        <v>0</v>
      </c>
      <c r="BH284" s="199">
        <f>IF(N284="sníž. přenesená",J284,0)</f>
        <v>0</v>
      </c>
      <c r="BI284" s="199">
        <f>IF(N284="nulová",J284,0)</f>
        <v>0</v>
      </c>
      <c r="BJ284" s="18" t="s">
        <v>87</v>
      </c>
      <c r="BK284" s="199">
        <f>ROUND(I284*H284,2)</f>
        <v>0</v>
      </c>
      <c r="BL284" s="18" t="s">
        <v>139</v>
      </c>
      <c r="BM284" s="198" t="s">
        <v>366</v>
      </c>
    </row>
    <row r="285" spans="1:65" s="15" customFormat="1" ht="11.25">
      <c r="B285" s="223"/>
      <c r="C285" s="224"/>
      <c r="D285" s="202" t="s">
        <v>141</v>
      </c>
      <c r="E285" s="225" t="s">
        <v>1</v>
      </c>
      <c r="F285" s="226" t="s">
        <v>350</v>
      </c>
      <c r="G285" s="224"/>
      <c r="H285" s="225" t="s">
        <v>1</v>
      </c>
      <c r="I285" s="227"/>
      <c r="J285" s="224"/>
      <c r="K285" s="224"/>
      <c r="L285" s="228"/>
      <c r="M285" s="229"/>
      <c r="N285" s="230"/>
      <c r="O285" s="230"/>
      <c r="P285" s="230"/>
      <c r="Q285" s="230"/>
      <c r="R285" s="230"/>
      <c r="S285" s="230"/>
      <c r="T285" s="231"/>
      <c r="AT285" s="232" t="s">
        <v>141</v>
      </c>
      <c r="AU285" s="232" t="s">
        <v>89</v>
      </c>
      <c r="AV285" s="15" t="s">
        <v>87</v>
      </c>
      <c r="AW285" s="15" t="s">
        <v>36</v>
      </c>
      <c r="AX285" s="15" t="s">
        <v>79</v>
      </c>
      <c r="AY285" s="232" t="s">
        <v>132</v>
      </c>
    </row>
    <row r="286" spans="1:65" s="15" customFormat="1" ht="11.25">
      <c r="B286" s="223"/>
      <c r="C286" s="224"/>
      <c r="D286" s="202" t="s">
        <v>141</v>
      </c>
      <c r="E286" s="225" t="s">
        <v>1</v>
      </c>
      <c r="F286" s="226" t="s">
        <v>351</v>
      </c>
      <c r="G286" s="224"/>
      <c r="H286" s="225" t="s">
        <v>1</v>
      </c>
      <c r="I286" s="227"/>
      <c r="J286" s="224"/>
      <c r="K286" s="224"/>
      <c r="L286" s="228"/>
      <c r="M286" s="229"/>
      <c r="N286" s="230"/>
      <c r="O286" s="230"/>
      <c r="P286" s="230"/>
      <c r="Q286" s="230"/>
      <c r="R286" s="230"/>
      <c r="S286" s="230"/>
      <c r="T286" s="231"/>
      <c r="AT286" s="232" t="s">
        <v>141</v>
      </c>
      <c r="AU286" s="232" t="s">
        <v>89</v>
      </c>
      <c r="AV286" s="15" t="s">
        <v>87</v>
      </c>
      <c r="AW286" s="15" t="s">
        <v>36</v>
      </c>
      <c r="AX286" s="15" t="s">
        <v>79</v>
      </c>
      <c r="AY286" s="232" t="s">
        <v>132</v>
      </c>
    </row>
    <row r="287" spans="1:65" s="13" customFormat="1" ht="22.5">
      <c r="B287" s="200"/>
      <c r="C287" s="201"/>
      <c r="D287" s="202" t="s">
        <v>141</v>
      </c>
      <c r="E287" s="203" t="s">
        <v>1</v>
      </c>
      <c r="F287" s="204" t="s">
        <v>367</v>
      </c>
      <c r="G287" s="201"/>
      <c r="H287" s="205">
        <v>484.41800000000001</v>
      </c>
      <c r="I287" s="206"/>
      <c r="J287" s="201"/>
      <c r="K287" s="201"/>
      <c r="L287" s="207"/>
      <c r="M287" s="208"/>
      <c r="N287" s="209"/>
      <c r="O287" s="209"/>
      <c r="P287" s="209"/>
      <c r="Q287" s="209"/>
      <c r="R287" s="209"/>
      <c r="S287" s="209"/>
      <c r="T287" s="210"/>
      <c r="AT287" s="211" t="s">
        <v>141</v>
      </c>
      <c r="AU287" s="211" t="s">
        <v>89</v>
      </c>
      <c r="AV287" s="13" t="s">
        <v>89</v>
      </c>
      <c r="AW287" s="13" t="s">
        <v>36</v>
      </c>
      <c r="AX287" s="13" t="s">
        <v>79</v>
      </c>
      <c r="AY287" s="211" t="s">
        <v>132</v>
      </c>
    </row>
    <row r="288" spans="1:65" s="14" customFormat="1" ht="11.25">
      <c r="B288" s="212"/>
      <c r="C288" s="213"/>
      <c r="D288" s="202" t="s">
        <v>141</v>
      </c>
      <c r="E288" s="214" t="s">
        <v>1</v>
      </c>
      <c r="F288" s="215" t="s">
        <v>152</v>
      </c>
      <c r="G288" s="213"/>
      <c r="H288" s="216">
        <v>484.41800000000001</v>
      </c>
      <c r="I288" s="217"/>
      <c r="J288" s="213"/>
      <c r="K288" s="213"/>
      <c r="L288" s="218"/>
      <c r="M288" s="219"/>
      <c r="N288" s="220"/>
      <c r="O288" s="220"/>
      <c r="P288" s="220"/>
      <c r="Q288" s="220"/>
      <c r="R288" s="220"/>
      <c r="S288" s="220"/>
      <c r="T288" s="221"/>
      <c r="AT288" s="222" t="s">
        <v>141</v>
      </c>
      <c r="AU288" s="222" t="s">
        <v>89</v>
      </c>
      <c r="AV288" s="14" t="s">
        <v>139</v>
      </c>
      <c r="AW288" s="14" t="s">
        <v>36</v>
      </c>
      <c r="AX288" s="14" t="s">
        <v>87</v>
      </c>
      <c r="AY288" s="222" t="s">
        <v>132</v>
      </c>
    </row>
    <row r="289" spans="1:65" s="2" customFormat="1" ht="24.2" customHeight="1">
      <c r="A289" s="35"/>
      <c r="B289" s="36"/>
      <c r="C289" s="187" t="s">
        <v>368</v>
      </c>
      <c r="D289" s="187" t="s">
        <v>134</v>
      </c>
      <c r="E289" s="188" t="s">
        <v>369</v>
      </c>
      <c r="F289" s="189" t="s">
        <v>370</v>
      </c>
      <c r="G289" s="190" t="s">
        <v>137</v>
      </c>
      <c r="H289" s="191">
        <v>137.16</v>
      </c>
      <c r="I289" s="192"/>
      <c r="J289" s="193">
        <f>ROUND(I289*H289,2)</f>
        <v>0</v>
      </c>
      <c r="K289" s="189" t="s">
        <v>138</v>
      </c>
      <c r="L289" s="40"/>
      <c r="M289" s="194" t="s">
        <v>1</v>
      </c>
      <c r="N289" s="195" t="s">
        <v>44</v>
      </c>
      <c r="O289" s="72"/>
      <c r="P289" s="196">
        <f>O289*H289</f>
        <v>0</v>
      </c>
      <c r="Q289" s="196">
        <v>0.69</v>
      </c>
      <c r="R289" s="196">
        <f>Q289*H289</f>
        <v>94.640399999999985</v>
      </c>
      <c r="S289" s="196">
        <v>0</v>
      </c>
      <c r="T289" s="197">
        <f>S289*H289</f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198" t="s">
        <v>139</v>
      </c>
      <c r="AT289" s="198" t="s">
        <v>134</v>
      </c>
      <c r="AU289" s="198" t="s">
        <v>89</v>
      </c>
      <c r="AY289" s="18" t="s">
        <v>132</v>
      </c>
      <c r="BE289" s="199">
        <f>IF(N289="základní",J289,0)</f>
        <v>0</v>
      </c>
      <c r="BF289" s="199">
        <f>IF(N289="snížená",J289,0)</f>
        <v>0</v>
      </c>
      <c r="BG289" s="199">
        <f>IF(N289="zákl. přenesená",J289,0)</f>
        <v>0</v>
      </c>
      <c r="BH289" s="199">
        <f>IF(N289="sníž. přenesená",J289,0)</f>
        <v>0</v>
      </c>
      <c r="BI289" s="199">
        <f>IF(N289="nulová",J289,0)</f>
        <v>0</v>
      </c>
      <c r="BJ289" s="18" t="s">
        <v>87</v>
      </c>
      <c r="BK289" s="199">
        <f>ROUND(I289*H289,2)</f>
        <v>0</v>
      </c>
      <c r="BL289" s="18" t="s">
        <v>139</v>
      </c>
      <c r="BM289" s="198" t="s">
        <v>371</v>
      </c>
    </row>
    <row r="290" spans="1:65" s="15" customFormat="1" ht="11.25">
      <c r="B290" s="223"/>
      <c r="C290" s="224"/>
      <c r="D290" s="202" t="s">
        <v>141</v>
      </c>
      <c r="E290" s="225" t="s">
        <v>1</v>
      </c>
      <c r="F290" s="226" t="s">
        <v>350</v>
      </c>
      <c r="G290" s="224"/>
      <c r="H290" s="225" t="s">
        <v>1</v>
      </c>
      <c r="I290" s="227"/>
      <c r="J290" s="224"/>
      <c r="K290" s="224"/>
      <c r="L290" s="228"/>
      <c r="M290" s="229"/>
      <c r="N290" s="230"/>
      <c r="O290" s="230"/>
      <c r="P290" s="230"/>
      <c r="Q290" s="230"/>
      <c r="R290" s="230"/>
      <c r="S290" s="230"/>
      <c r="T290" s="231"/>
      <c r="AT290" s="232" t="s">
        <v>141</v>
      </c>
      <c r="AU290" s="232" t="s">
        <v>89</v>
      </c>
      <c r="AV290" s="15" t="s">
        <v>87</v>
      </c>
      <c r="AW290" s="15" t="s">
        <v>36</v>
      </c>
      <c r="AX290" s="15" t="s">
        <v>79</v>
      </c>
      <c r="AY290" s="232" t="s">
        <v>132</v>
      </c>
    </row>
    <row r="291" spans="1:65" s="15" customFormat="1" ht="11.25">
      <c r="B291" s="223"/>
      <c r="C291" s="224"/>
      <c r="D291" s="202" t="s">
        <v>141</v>
      </c>
      <c r="E291" s="225" t="s">
        <v>1</v>
      </c>
      <c r="F291" s="226" t="s">
        <v>351</v>
      </c>
      <c r="G291" s="224"/>
      <c r="H291" s="225" t="s">
        <v>1</v>
      </c>
      <c r="I291" s="227"/>
      <c r="J291" s="224"/>
      <c r="K291" s="224"/>
      <c r="L291" s="228"/>
      <c r="M291" s="229"/>
      <c r="N291" s="230"/>
      <c r="O291" s="230"/>
      <c r="P291" s="230"/>
      <c r="Q291" s="230"/>
      <c r="R291" s="230"/>
      <c r="S291" s="230"/>
      <c r="T291" s="231"/>
      <c r="AT291" s="232" t="s">
        <v>141</v>
      </c>
      <c r="AU291" s="232" t="s">
        <v>89</v>
      </c>
      <c r="AV291" s="15" t="s">
        <v>87</v>
      </c>
      <c r="AW291" s="15" t="s">
        <v>36</v>
      </c>
      <c r="AX291" s="15" t="s">
        <v>79</v>
      </c>
      <c r="AY291" s="232" t="s">
        <v>132</v>
      </c>
    </row>
    <row r="292" spans="1:65" s="13" customFormat="1" ht="22.5">
      <c r="B292" s="200"/>
      <c r="C292" s="201"/>
      <c r="D292" s="202" t="s">
        <v>141</v>
      </c>
      <c r="E292" s="203" t="s">
        <v>1</v>
      </c>
      <c r="F292" s="204" t="s">
        <v>372</v>
      </c>
      <c r="G292" s="201"/>
      <c r="H292" s="205">
        <v>125.01</v>
      </c>
      <c r="I292" s="206"/>
      <c r="J292" s="201"/>
      <c r="K292" s="201"/>
      <c r="L292" s="207"/>
      <c r="M292" s="208"/>
      <c r="N292" s="209"/>
      <c r="O292" s="209"/>
      <c r="P292" s="209"/>
      <c r="Q292" s="209"/>
      <c r="R292" s="209"/>
      <c r="S292" s="209"/>
      <c r="T292" s="210"/>
      <c r="AT292" s="211" t="s">
        <v>141</v>
      </c>
      <c r="AU292" s="211" t="s">
        <v>89</v>
      </c>
      <c r="AV292" s="13" t="s">
        <v>89</v>
      </c>
      <c r="AW292" s="13" t="s">
        <v>36</v>
      </c>
      <c r="AX292" s="13" t="s">
        <v>79</v>
      </c>
      <c r="AY292" s="211" t="s">
        <v>132</v>
      </c>
    </row>
    <row r="293" spans="1:65" s="13" customFormat="1" ht="11.25">
      <c r="B293" s="200"/>
      <c r="C293" s="201"/>
      <c r="D293" s="202" t="s">
        <v>141</v>
      </c>
      <c r="E293" s="203" t="s">
        <v>1</v>
      </c>
      <c r="F293" s="204" t="s">
        <v>373</v>
      </c>
      <c r="G293" s="201"/>
      <c r="H293" s="205">
        <v>12.15</v>
      </c>
      <c r="I293" s="206"/>
      <c r="J293" s="201"/>
      <c r="K293" s="201"/>
      <c r="L293" s="207"/>
      <c r="M293" s="208"/>
      <c r="N293" s="209"/>
      <c r="O293" s="209"/>
      <c r="P293" s="209"/>
      <c r="Q293" s="209"/>
      <c r="R293" s="209"/>
      <c r="S293" s="209"/>
      <c r="T293" s="210"/>
      <c r="AT293" s="211" t="s">
        <v>141</v>
      </c>
      <c r="AU293" s="211" t="s">
        <v>89</v>
      </c>
      <c r="AV293" s="13" t="s">
        <v>89</v>
      </c>
      <c r="AW293" s="13" t="s">
        <v>36</v>
      </c>
      <c r="AX293" s="13" t="s">
        <v>79</v>
      </c>
      <c r="AY293" s="211" t="s">
        <v>132</v>
      </c>
    </row>
    <row r="294" spans="1:65" s="14" customFormat="1" ht="11.25">
      <c r="B294" s="212"/>
      <c r="C294" s="213"/>
      <c r="D294" s="202" t="s">
        <v>141</v>
      </c>
      <c r="E294" s="214" t="s">
        <v>1</v>
      </c>
      <c r="F294" s="215" t="s">
        <v>152</v>
      </c>
      <c r="G294" s="213"/>
      <c r="H294" s="216">
        <v>137.16</v>
      </c>
      <c r="I294" s="217"/>
      <c r="J294" s="213"/>
      <c r="K294" s="213"/>
      <c r="L294" s="218"/>
      <c r="M294" s="219"/>
      <c r="N294" s="220"/>
      <c r="O294" s="220"/>
      <c r="P294" s="220"/>
      <c r="Q294" s="220"/>
      <c r="R294" s="220"/>
      <c r="S294" s="220"/>
      <c r="T294" s="221"/>
      <c r="AT294" s="222" t="s">
        <v>141</v>
      </c>
      <c r="AU294" s="222" t="s">
        <v>89</v>
      </c>
      <c r="AV294" s="14" t="s">
        <v>139</v>
      </c>
      <c r="AW294" s="14" t="s">
        <v>36</v>
      </c>
      <c r="AX294" s="14" t="s">
        <v>87</v>
      </c>
      <c r="AY294" s="222" t="s">
        <v>132</v>
      </c>
    </row>
    <row r="295" spans="1:65" s="2" customFormat="1" ht="33" customHeight="1">
      <c r="A295" s="35"/>
      <c r="B295" s="36"/>
      <c r="C295" s="187" t="s">
        <v>304</v>
      </c>
      <c r="D295" s="187" t="s">
        <v>134</v>
      </c>
      <c r="E295" s="188" t="s">
        <v>374</v>
      </c>
      <c r="F295" s="189" t="s">
        <v>375</v>
      </c>
      <c r="G295" s="190" t="s">
        <v>137</v>
      </c>
      <c r="H295" s="191">
        <v>183.5</v>
      </c>
      <c r="I295" s="192"/>
      <c r="J295" s="193">
        <f>ROUND(I295*H295,2)</f>
        <v>0</v>
      </c>
      <c r="K295" s="189" t="s">
        <v>138</v>
      </c>
      <c r="L295" s="40"/>
      <c r="M295" s="194" t="s">
        <v>1</v>
      </c>
      <c r="N295" s="195" t="s">
        <v>44</v>
      </c>
      <c r="O295" s="72"/>
      <c r="P295" s="196">
        <f>O295*H295</f>
        <v>0</v>
      </c>
      <c r="Q295" s="196">
        <v>0.13188</v>
      </c>
      <c r="R295" s="196">
        <f>Q295*H295</f>
        <v>24.19998</v>
      </c>
      <c r="S295" s="196">
        <v>0</v>
      </c>
      <c r="T295" s="197">
        <f>S295*H295</f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198" t="s">
        <v>139</v>
      </c>
      <c r="AT295" s="198" t="s">
        <v>134</v>
      </c>
      <c r="AU295" s="198" t="s">
        <v>89</v>
      </c>
      <c r="AY295" s="18" t="s">
        <v>132</v>
      </c>
      <c r="BE295" s="199">
        <f>IF(N295="základní",J295,0)</f>
        <v>0</v>
      </c>
      <c r="BF295" s="199">
        <f>IF(N295="snížená",J295,0)</f>
        <v>0</v>
      </c>
      <c r="BG295" s="199">
        <f>IF(N295="zákl. přenesená",J295,0)</f>
        <v>0</v>
      </c>
      <c r="BH295" s="199">
        <f>IF(N295="sníž. přenesená",J295,0)</f>
        <v>0</v>
      </c>
      <c r="BI295" s="199">
        <f>IF(N295="nulová",J295,0)</f>
        <v>0</v>
      </c>
      <c r="BJ295" s="18" t="s">
        <v>87</v>
      </c>
      <c r="BK295" s="199">
        <f>ROUND(I295*H295,2)</f>
        <v>0</v>
      </c>
      <c r="BL295" s="18" t="s">
        <v>139</v>
      </c>
      <c r="BM295" s="198" t="s">
        <v>376</v>
      </c>
    </row>
    <row r="296" spans="1:65" s="15" customFormat="1" ht="11.25">
      <c r="B296" s="223"/>
      <c r="C296" s="224"/>
      <c r="D296" s="202" t="s">
        <v>141</v>
      </c>
      <c r="E296" s="225" t="s">
        <v>1</v>
      </c>
      <c r="F296" s="226" t="s">
        <v>350</v>
      </c>
      <c r="G296" s="224"/>
      <c r="H296" s="225" t="s">
        <v>1</v>
      </c>
      <c r="I296" s="227"/>
      <c r="J296" s="224"/>
      <c r="K296" s="224"/>
      <c r="L296" s="228"/>
      <c r="M296" s="229"/>
      <c r="N296" s="230"/>
      <c r="O296" s="230"/>
      <c r="P296" s="230"/>
      <c r="Q296" s="230"/>
      <c r="R296" s="230"/>
      <c r="S296" s="230"/>
      <c r="T296" s="231"/>
      <c r="AT296" s="232" t="s">
        <v>141</v>
      </c>
      <c r="AU296" s="232" t="s">
        <v>89</v>
      </c>
      <c r="AV296" s="15" t="s">
        <v>87</v>
      </c>
      <c r="AW296" s="15" t="s">
        <v>36</v>
      </c>
      <c r="AX296" s="15" t="s">
        <v>79</v>
      </c>
      <c r="AY296" s="232" t="s">
        <v>132</v>
      </c>
    </row>
    <row r="297" spans="1:65" s="15" customFormat="1" ht="11.25">
      <c r="B297" s="223"/>
      <c r="C297" s="224"/>
      <c r="D297" s="202" t="s">
        <v>141</v>
      </c>
      <c r="E297" s="225" t="s">
        <v>1</v>
      </c>
      <c r="F297" s="226" t="s">
        <v>377</v>
      </c>
      <c r="G297" s="224"/>
      <c r="H297" s="225" t="s">
        <v>1</v>
      </c>
      <c r="I297" s="227"/>
      <c r="J297" s="224"/>
      <c r="K297" s="224"/>
      <c r="L297" s="228"/>
      <c r="M297" s="229"/>
      <c r="N297" s="230"/>
      <c r="O297" s="230"/>
      <c r="P297" s="230"/>
      <c r="Q297" s="230"/>
      <c r="R297" s="230"/>
      <c r="S297" s="230"/>
      <c r="T297" s="231"/>
      <c r="AT297" s="232" t="s">
        <v>141</v>
      </c>
      <c r="AU297" s="232" t="s">
        <v>89</v>
      </c>
      <c r="AV297" s="15" t="s">
        <v>87</v>
      </c>
      <c r="AW297" s="15" t="s">
        <v>36</v>
      </c>
      <c r="AX297" s="15" t="s">
        <v>79</v>
      </c>
      <c r="AY297" s="232" t="s">
        <v>132</v>
      </c>
    </row>
    <row r="298" spans="1:65" s="13" customFormat="1" ht="11.25">
      <c r="B298" s="200"/>
      <c r="C298" s="201"/>
      <c r="D298" s="202" t="s">
        <v>141</v>
      </c>
      <c r="E298" s="203" t="s">
        <v>1</v>
      </c>
      <c r="F298" s="204" t="s">
        <v>378</v>
      </c>
      <c r="G298" s="201"/>
      <c r="H298" s="205">
        <v>91</v>
      </c>
      <c r="I298" s="206"/>
      <c r="J298" s="201"/>
      <c r="K298" s="201"/>
      <c r="L298" s="207"/>
      <c r="M298" s="208"/>
      <c r="N298" s="209"/>
      <c r="O298" s="209"/>
      <c r="P298" s="209"/>
      <c r="Q298" s="209"/>
      <c r="R298" s="209"/>
      <c r="S298" s="209"/>
      <c r="T298" s="210"/>
      <c r="AT298" s="211" t="s">
        <v>141</v>
      </c>
      <c r="AU298" s="211" t="s">
        <v>89</v>
      </c>
      <c r="AV298" s="13" t="s">
        <v>89</v>
      </c>
      <c r="AW298" s="13" t="s">
        <v>36</v>
      </c>
      <c r="AX298" s="13" t="s">
        <v>79</v>
      </c>
      <c r="AY298" s="211" t="s">
        <v>132</v>
      </c>
    </row>
    <row r="299" spans="1:65" s="13" customFormat="1" ht="11.25">
      <c r="B299" s="200"/>
      <c r="C299" s="201"/>
      <c r="D299" s="202" t="s">
        <v>141</v>
      </c>
      <c r="E299" s="203" t="s">
        <v>1</v>
      </c>
      <c r="F299" s="204" t="s">
        <v>379</v>
      </c>
      <c r="G299" s="201"/>
      <c r="H299" s="205">
        <v>92.5</v>
      </c>
      <c r="I299" s="206"/>
      <c r="J299" s="201"/>
      <c r="K299" s="201"/>
      <c r="L299" s="207"/>
      <c r="M299" s="208"/>
      <c r="N299" s="209"/>
      <c r="O299" s="209"/>
      <c r="P299" s="209"/>
      <c r="Q299" s="209"/>
      <c r="R299" s="209"/>
      <c r="S299" s="209"/>
      <c r="T299" s="210"/>
      <c r="AT299" s="211" t="s">
        <v>141</v>
      </c>
      <c r="AU299" s="211" t="s">
        <v>89</v>
      </c>
      <c r="AV299" s="13" t="s">
        <v>89</v>
      </c>
      <c r="AW299" s="13" t="s">
        <v>36</v>
      </c>
      <c r="AX299" s="13" t="s">
        <v>79</v>
      </c>
      <c r="AY299" s="211" t="s">
        <v>132</v>
      </c>
    </row>
    <row r="300" spans="1:65" s="14" customFormat="1" ht="11.25">
      <c r="B300" s="212"/>
      <c r="C300" s="213"/>
      <c r="D300" s="202" t="s">
        <v>141</v>
      </c>
      <c r="E300" s="214" t="s">
        <v>1</v>
      </c>
      <c r="F300" s="215" t="s">
        <v>152</v>
      </c>
      <c r="G300" s="213"/>
      <c r="H300" s="216">
        <v>183.5</v>
      </c>
      <c r="I300" s="217"/>
      <c r="J300" s="213"/>
      <c r="K300" s="213"/>
      <c r="L300" s="218"/>
      <c r="M300" s="219"/>
      <c r="N300" s="220"/>
      <c r="O300" s="220"/>
      <c r="P300" s="220"/>
      <c r="Q300" s="220"/>
      <c r="R300" s="220"/>
      <c r="S300" s="220"/>
      <c r="T300" s="221"/>
      <c r="AT300" s="222" t="s">
        <v>141</v>
      </c>
      <c r="AU300" s="222" t="s">
        <v>89</v>
      </c>
      <c r="AV300" s="14" t="s">
        <v>139</v>
      </c>
      <c r="AW300" s="14" t="s">
        <v>36</v>
      </c>
      <c r="AX300" s="14" t="s">
        <v>87</v>
      </c>
      <c r="AY300" s="222" t="s">
        <v>132</v>
      </c>
    </row>
    <row r="301" spans="1:65" s="2" customFormat="1" ht="16.5" customHeight="1">
      <c r="A301" s="35"/>
      <c r="B301" s="36"/>
      <c r="C301" s="187" t="s">
        <v>380</v>
      </c>
      <c r="D301" s="187" t="s">
        <v>134</v>
      </c>
      <c r="E301" s="188" t="s">
        <v>381</v>
      </c>
      <c r="F301" s="189" t="s">
        <v>382</v>
      </c>
      <c r="G301" s="190" t="s">
        <v>137</v>
      </c>
      <c r="H301" s="191">
        <v>16</v>
      </c>
      <c r="I301" s="192"/>
      <c r="J301" s="193">
        <f>ROUND(I301*H301,2)</f>
        <v>0</v>
      </c>
      <c r="K301" s="189" t="s">
        <v>138</v>
      </c>
      <c r="L301" s="40"/>
      <c r="M301" s="194" t="s">
        <v>1</v>
      </c>
      <c r="N301" s="195" t="s">
        <v>44</v>
      </c>
      <c r="O301" s="72"/>
      <c r="P301" s="196">
        <f>O301*H301</f>
        <v>0</v>
      </c>
      <c r="Q301" s="196">
        <v>0.23</v>
      </c>
      <c r="R301" s="196">
        <f>Q301*H301</f>
        <v>3.68</v>
      </c>
      <c r="S301" s="196">
        <v>0</v>
      </c>
      <c r="T301" s="197">
        <f>S301*H301</f>
        <v>0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198" t="s">
        <v>139</v>
      </c>
      <c r="AT301" s="198" t="s">
        <v>134</v>
      </c>
      <c r="AU301" s="198" t="s">
        <v>89</v>
      </c>
      <c r="AY301" s="18" t="s">
        <v>132</v>
      </c>
      <c r="BE301" s="199">
        <f>IF(N301="základní",J301,0)</f>
        <v>0</v>
      </c>
      <c r="BF301" s="199">
        <f>IF(N301="snížená",J301,0)</f>
        <v>0</v>
      </c>
      <c r="BG301" s="199">
        <f>IF(N301="zákl. přenesená",J301,0)</f>
        <v>0</v>
      </c>
      <c r="BH301" s="199">
        <f>IF(N301="sníž. přenesená",J301,0)</f>
        <v>0</v>
      </c>
      <c r="BI301" s="199">
        <f>IF(N301="nulová",J301,0)</f>
        <v>0</v>
      </c>
      <c r="BJ301" s="18" t="s">
        <v>87</v>
      </c>
      <c r="BK301" s="199">
        <f>ROUND(I301*H301,2)</f>
        <v>0</v>
      </c>
      <c r="BL301" s="18" t="s">
        <v>139</v>
      </c>
      <c r="BM301" s="198" t="s">
        <v>383</v>
      </c>
    </row>
    <row r="302" spans="1:65" s="15" customFormat="1" ht="11.25">
      <c r="B302" s="223"/>
      <c r="C302" s="224"/>
      <c r="D302" s="202" t="s">
        <v>141</v>
      </c>
      <c r="E302" s="225" t="s">
        <v>1</v>
      </c>
      <c r="F302" s="226" t="s">
        <v>274</v>
      </c>
      <c r="G302" s="224"/>
      <c r="H302" s="225" t="s">
        <v>1</v>
      </c>
      <c r="I302" s="227"/>
      <c r="J302" s="224"/>
      <c r="K302" s="224"/>
      <c r="L302" s="228"/>
      <c r="M302" s="229"/>
      <c r="N302" s="230"/>
      <c r="O302" s="230"/>
      <c r="P302" s="230"/>
      <c r="Q302" s="230"/>
      <c r="R302" s="230"/>
      <c r="S302" s="230"/>
      <c r="T302" s="231"/>
      <c r="AT302" s="232" t="s">
        <v>141</v>
      </c>
      <c r="AU302" s="232" t="s">
        <v>89</v>
      </c>
      <c r="AV302" s="15" t="s">
        <v>87</v>
      </c>
      <c r="AW302" s="15" t="s">
        <v>36</v>
      </c>
      <c r="AX302" s="15" t="s">
        <v>79</v>
      </c>
      <c r="AY302" s="232" t="s">
        <v>132</v>
      </c>
    </row>
    <row r="303" spans="1:65" s="15" customFormat="1" ht="11.25">
      <c r="B303" s="223"/>
      <c r="C303" s="224"/>
      <c r="D303" s="202" t="s">
        <v>141</v>
      </c>
      <c r="E303" s="225" t="s">
        <v>1</v>
      </c>
      <c r="F303" s="226" t="s">
        <v>384</v>
      </c>
      <c r="G303" s="224"/>
      <c r="H303" s="225" t="s">
        <v>1</v>
      </c>
      <c r="I303" s="227"/>
      <c r="J303" s="224"/>
      <c r="K303" s="224"/>
      <c r="L303" s="228"/>
      <c r="M303" s="229"/>
      <c r="N303" s="230"/>
      <c r="O303" s="230"/>
      <c r="P303" s="230"/>
      <c r="Q303" s="230"/>
      <c r="R303" s="230"/>
      <c r="S303" s="230"/>
      <c r="T303" s="231"/>
      <c r="AT303" s="232" t="s">
        <v>141</v>
      </c>
      <c r="AU303" s="232" t="s">
        <v>89</v>
      </c>
      <c r="AV303" s="15" t="s">
        <v>87</v>
      </c>
      <c r="AW303" s="15" t="s">
        <v>36</v>
      </c>
      <c r="AX303" s="15" t="s">
        <v>79</v>
      </c>
      <c r="AY303" s="232" t="s">
        <v>132</v>
      </c>
    </row>
    <row r="304" spans="1:65" s="13" customFormat="1" ht="11.25">
      <c r="B304" s="200"/>
      <c r="C304" s="201"/>
      <c r="D304" s="202" t="s">
        <v>141</v>
      </c>
      <c r="E304" s="203" t="s">
        <v>1</v>
      </c>
      <c r="F304" s="204" t="s">
        <v>385</v>
      </c>
      <c r="G304" s="201"/>
      <c r="H304" s="205">
        <v>4.5</v>
      </c>
      <c r="I304" s="206"/>
      <c r="J304" s="201"/>
      <c r="K304" s="201"/>
      <c r="L304" s="207"/>
      <c r="M304" s="208"/>
      <c r="N304" s="209"/>
      <c r="O304" s="209"/>
      <c r="P304" s="209"/>
      <c r="Q304" s="209"/>
      <c r="R304" s="209"/>
      <c r="S304" s="209"/>
      <c r="T304" s="210"/>
      <c r="AT304" s="211" t="s">
        <v>141</v>
      </c>
      <c r="AU304" s="211" t="s">
        <v>89</v>
      </c>
      <c r="AV304" s="13" t="s">
        <v>89</v>
      </c>
      <c r="AW304" s="13" t="s">
        <v>36</v>
      </c>
      <c r="AX304" s="13" t="s">
        <v>79</v>
      </c>
      <c r="AY304" s="211" t="s">
        <v>132</v>
      </c>
    </row>
    <row r="305" spans="1:65" s="13" customFormat="1" ht="11.25">
      <c r="B305" s="200"/>
      <c r="C305" s="201"/>
      <c r="D305" s="202" t="s">
        <v>141</v>
      </c>
      <c r="E305" s="203" t="s">
        <v>1</v>
      </c>
      <c r="F305" s="204" t="s">
        <v>386</v>
      </c>
      <c r="G305" s="201"/>
      <c r="H305" s="205">
        <v>11.5</v>
      </c>
      <c r="I305" s="206"/>
      <c r="J305" s="201"/>
      <c r="K305" s="201"/>
      <c r="L305" s="207"/>
      <c r="M305" s="208"/>
      <c r="N305" s="209"/>
      <c r="O305" s="209"/>
      <c r="P305" s="209"/>
      <c r="Q305" s="209"/>
      <c r="R305" s="209"/>
      <c r="S305" s="209"/>
      <c r="T305" s="210"/>
      <c r="AT305" s="211" t="s">
        <v>141</v>
      </c>
      <c r="AU305" s="211" t="s">
        <v>89</v>
      </c>
      <c r="AV305" s="13" t="s">
        <v>89</v>
      </c>
      <c r="AW305" s="13" t="s">
        <v>36</v>
      </c>
      <c r="AX305" s="13" t="s">
        <v>79</v>
      </c>
      <c r="AY305" s="211" t="s">
        <v>132</v>
      </c>
    </row>
    <row r="306" spans="1:65" s="14" customFormat="1" ht="11.25">
      <c r="B306" s="212"/>
      <c r="C306" s="213"/>
      <c r="D306" s="202" t="s">
        <v>141</v>
      </c>
      <c r="E306" s="214" t="s">
        <v>1</v>
      </c>
      <c r="F306" s="215" t="s">
        <v>152</v>
      </c>
      <c r="G306" s="213"/>
      <c r="H306" s="216">
        <v>16</v>
      </c>
      <c r="I306" s="217"/>
      <c r="J306" s="213"/>
      <c r="K306" s="213"/>
      <c r="L306" s="218"/>
      <c r="M306" s="219"/>
      <c r="N306" s="220"/>
      <c r="O306" s="220"/>
      <c r="P306" s="220"/>
      <c r="Q306" s="220"/>
      <c r="R306" s="220"/>
      <c r="S306" s="220"/>
      <c r="T306" s="221"/>
      <c r="AT306" s="222" t="s">
        <v>141</v>
      </c>
      <c r="AU306" s="222" t="s">
        <v>89</v>
      </c>
      <c r="AV306" s="14" t="s">
        <v>139</v>
      </c>
      <c r="AW306" s="14" t="s">
        <v>36</v>
      </c>
      <c r="AX306" s="14" t="s">
        <v>87</v>
      </c>
      <c r="AY306" s="222" t="s">
        <v>132</v>
      </c>
    </row>
    <row r="307" spans="1:65" s="2" customFormat="1" ht="24.2" customHeight="1">
      <c r="A307" s="35"/>
      <c r="B307" s="36"/>
      <c r="C307" s="187" t="s">
        <v>309</v>
      </c>
      <c r="D307" s="187" t="s">
        <v>134</v>
      </c>
      <c r="E307" s="188" t="s">
        <v>387</v>
      </c>
      <c r="F307" s="189" t="s">
        <v>388</v>
      </c>
      <c r="G307" s="190" t="s">
        <v>137</v>
      </c>
      <c r="H307" s="191">
        <v>183.5</v>
      </c>
      <c r="I307" s="192"/>
      <c r="J307" s="193">
        <f>ROUND(I307*H307,2)</f>
        <v>0</v>
      </c>
      <c r="K307" s="189" t="s">
        <v>138</v>
      </c>
      <c r="L307" s="40"/>
      <c r="M307" s="194" t="s">
        <v>1</v>
      </c>
      <c r="N307" s="195" t="s">
        <v>44</v>
      </c>
      <c r="O307" s="72"/>
      <c r="P307" s="196">
        <f>O307*H307</f>
        <v>0</v>
      </c>
      <c r="Q307" s="196">
        <v>5.6100000000000004E-3</v>
      </c>
      <c r="R307" s="196">
        <f>Q307*H307</f>
        <v>1.0294350000000001</v>
      </c>
      <c r="S307" s="196">
        <v>0</v>
      </c>
      <c r="T307" s="197">
        <f>S307*H307</f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198" t="s">
        <v>139</v>
      </c>
      <c r="AT307" s="198" t="s">
        <v>134</v>
      </c>
      <c r="AU307" s="198" t="s">
        <v>89</v>
      </c>
      <c r="AY307" s="18" t="s">
        <v>132</v>
      </c>
      <c r="BE307" s="199">
        <f>IF(N307="základní",J307,0)</f>
        <v>0</v>
      </c>
      <c r="BF307" s="199">
        <f>IF(N307="snížená",J307,0)</f>
        <v>0</v>
      </c>
      <c r="BG307" s="199">
        <f>IF(N307="zákl. přenesená",J307,0)</f>
        <v>0</v>
      </c>
      <c r="BH307" s="199">
        <f>IF(N307="sníž. přenesená",J307,0)</f>
        <v>0</v>
      </c>
      <c r="BI307" s="199">
        <f>IF(N307="nulová",J307,0)</f>
        <v>0</v>
      </c>
      <c r="BJ307" s="18" t="s">
        <v>87</v>
      </c>
      <c r="BK307" s="199">
        <f>ROUND(I307*H307,2)</f>
        <v>0</v>
      </c>
      <c r="BL307" s="18" t="s">
        <v>139</v>
      </c>
      <c r="BM307" s="198" t="s">
        <v>389</v>
      </c>
    </row>
    <row r="308" spans="1:65" s="15" customFormat="1" ht="11.25">
      <c r="B308" s="223"/>
      <c r="C308" s="224"/>
      <c r="D308" s="202" t="s">
        <v>141</v>
      </c>
      <c r="E308" s="225" t="s">
        <v>1</v>
      </c>
      <c r="F308" s="226" t="s">
        <v>350</v>
      </c>
      <c r="G308" s="224"/>
      <c r="H308" s="225" t="s">
        <v>1</v>
      </c>
      <c r="I308" s="227"/>
      <c r="J308" s="224"/>
      <c r="K308" s="224"/>
      <c r="L308" s="228"/>
      <c r="M308" s="229"/>
      <c r="N308" s="230"/>
      <c r="O308" s="230"/>
      <c r="P308" s="230"/>
      <c r="Q308" s="230"/>
      <c r="R308" s="230"/>
      <c r="S308" s="230"/>
      <c r="T308" s="231"/>
      <c r="AT308" s="232" t="s">
        <v>141</v>
      </c>
      <c r="AU308" s="232" t="s">
        <v>89</v>
      </c>
      <c r="AV308" s="15" t="s">
        <v>87</v>
      </c>
      <c r="AW308" s="15" t="s">
        <v>36</v>
      </c>
      <c r="AX308" s="15" t="s">
        <v>79</v>
      </c>
      <c r="AY308" s="232" t="s">
        <v>132</v>
      </c>
    </row>
    <row r="309" spans="1:65" s="13" customFormat="1" ht="11.25">
      <c r="B309" s="200"/>
      <c r="C309" s="201"/>
      <c r="D309" s="202" t="s">
        <v>141</v>
      </c>
      <c r="E309" s="203" t="s">
        <v>1</v>
      </c>
      <c r="F309" s="204" t="s">
        <v>378</v>
      </c>
      <c r="G309" s="201"/>
      <c r="H309" s="205">
        <v>91</v>
      </c>
      <c r="I309" s="206"/>
      <c r="J309" s="201"/>
      <c r="K309" s="201"/>
      <c r="L309" s="207"/>
      <c r="M309" s="208"/>
      <c r="N309" s="209"/>
      <c r="O309" s="209"/>
      <c r="P309" s="209"/>
      <c r="Q309" s="209"/>
      <c r="R309" s="209"/>
      <c r="S309" s="209"/>
      <c r="T309" s="210"/>
      <c r="AT309" s="211" t="s">
        <v>141</v>
      </c>
      <c r="AU309" s="211" t="s">
        <v>89</v>
      </c>
      <c r="AV309" s="13" t="s">
        <v>89</v>
      </c>
      <c r="AW309" s="13" t="s">
        <v>36</v>
      </c>
      <c r="AX309" s="13" t="s">
        <v>79</v>
      </c>
      <c r="AY309" s="211" t="s">
        <v>132</v>
      </c>
    </row>
    <row r="310" spans="1:65" s="13" customFormat="1" ht="11.25">
      <c r="B310" s="200"/>
      <c r="C310" s="201"/>
      <c r="D310" s="202" t="s">
        <v>141</v>
      </c>
      <c r="E310" s="203" t="s">
        <v>1</v>
      </c>
      <c r="F310" s="204" t="s">
        <v>379</v>
      </c>
      <c r="G310" s="201"/>
      <c r="H310" s="205">
        <v>92.5</v>
      </c>
      <c r="I310" s="206"/>
      <c r="J310" s="201"/>
      <c r="K310" s="201"/>
      <c r="L310" s="207"/>
      <c r="M310" s="208"/>
      <c r="N310" s="209"/>
      <c r="O310" s="209"/>
      <c r="P310" s="209"/>
      <c r="Q310" s="209"/>
      <c r="R310" s="209"/>
      <c r="S310" s="209"/>
      <c r="T310" s="210"/>
      <c r="AT310" s="211" t="s">
        <v>141</v>
      </c>
      <c r="AU310" s="211" t="s">
        <v>89</v>
      </c>
      <c r="AV310" s="13" t="s">
        <v>89</v>
      </c>
      <c r="AW310" s="13" t="s">
        <v>36</v>
      </c>
      <c r="AX310" s="13" t="s">
        <v>79</v>
      </c>
      <c r="AY310" s="211" t="s">
        <v>132</v>
      </c>
    </row>
    <row r="311" spans="1:65" s="14" customFormat="1" ht="11.25">
      <c r="B311" s="212"/>
      <c r="C311" s="213"/>
      <c r="D311" s="202" t="s">
        <v>141</v>
      </c>
      <c r="E311" s="214" t="s">
        <v>1</v>
      </c>
      <c r="F311" s="215" t="s">
        <v>152</v>
      </c>
      <c r="G311" s="213"/>
      <c r="H311" s="216">
        <v>183.5</v>
      </c>
      <c r="I311" s="217"/>
      <c r="J311" s="213"/>
      <c r="K311" s="213"/>
      <c r="L311" s="218"/>
      <c r="M311" s="219"/>
      <c r="N311" s="220"/>
      <c r="O311" s="220"/>
      <c r="P311" s="220"/>
      <c r="Q311" s="220"/>
      <c r="R311" s="220"/>
      <c r="S311" s="220"/>
      <c r="T311" s="221"/>
      <c r="AT311" s="222" t="s">
        <v>141</v>
      </c>
      <c r="AU311" s="222" t="s">
        <v>89</v>
      </c>
      <c r="AV311" s="14" t="s">
        <v>139</v>
      </c>
      <c r="AW311" s="14" t="s">
        <v>36</v>
      </c>
      <c r="AX311" s="14" t="s">
        <v>87</v>
      </c>
      <c r="AY311" s="222" t="s">
        <v>132</v>
      </c>
    </row>
    <row r="312" spans="1:65" s="2" customFormat="1" ht="21.75" customHeight="1">
      <c r="A312" s="35"/>
      <c r="B312" s="36"/>
      <c r="C312" s="187" t="s">
        <v>390</v>
      </c>
      <c r="D312" s="187" t="s">
        <v>134</v>
      </c>
      <c r="E312" s="188" t="s">
        <v>391</v>
      </c>
      <c r="F312" s="189" t="s">
        <v>392</v>
      </c>
      <c r="G312" s="190" t="s">
        <v>137</v>
      </c>
      <c r="H312" s="191">
        <v>367</v>
      </c>
      <c r="I312" s="192"/>
      <c r="J312" s="193">
        <f>ROUND(I312*H312,2)</f>
        <v>0</v>
      </c>
      <c r="K312" s="189" t="s">
        <v>138</v>
      </c>
      <c r="L312" s="40"/>
      <c r="M312" s="194" t="s">
        <v>1</v>
      </c>
      <c r="N312" s="195" t="s">
        <v>44</v>
      </c>
      <c r="O312" s="72"/>
      <c r="P312" s="196">
        <f>O312*H312</f>
        <v>0</v>
      </c>
      <c r="Q312" s="196">
        <v>3.1E-4</v>
      </c>
      <c r="R312" s="196">
        <f>Q312*H312</f>
        <v>0.11377</v>
      </c>
      <c r="S312" s="196">
        <v>0</v>
      </c>
      <c r="T312" s="197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198" t="s">
        <v>139</v>
      </c>
      <c r="AT312" s="198" t="s">
        <v>134</v>
      </c>
      <c r="AU312" s="198" t="s">
        <v>89</v>
      </c>
      <c r="AY312" s="18" t="s">
        <v>132</v>
      </c>
      <c r="BE312" s="199">
        <f>IF(N312="základní",J312,0)</f>
        <v>0</v>
      </c>
      <c r="BF312" s="199">
        <f>IF(N312="snížená",J312,0)</f>
        <v>0</v>
      </c>
      <c r="BG312" s="199">
        <f>IF(N312="zákl. přenesená",J312,0)</f>
        <v>0</v>
      </c>
      <c r="BH312" s="199">
        <f>IF(N312="sníž. přenesená",J312,0)</f>
        <v>0</v>
      </c>
      <c r="BI312" s="199">
        <f>IF(N312="nulová",J312,0)</f>
        <v>0</v>
      </c>
      <c r="BJ312" s="18" t="s">
        <v>87</v>
      </c>
      <c r="BK312" s="199">
        <f>ROUND(I312*H312,2)</f>
        <v>0</v>
      </c>
      <c r="BL312" s="18" t="s">
        <v>139</v>
      </c>
      <c r="BM312" s="198" t="s">
        <v>393</v>
      </c>
    </row>
    <row r="313" spans="1:65" s="15" customFormat="1" ht="11.25">
      <c r="B313" s="223"/>
      <c r="C313" s="224"/>
      <c r="D313" s="202" t="s">
        <v>141</v>
      </c>
      <c r="E313" s="225" t="s">
        <v>1</v>
      </c>
      <c r="F313" s="226" t="s">
        <v>350</v>
      </c>
      <c r="G313" s="224"/>
      <c r="H313" s="225" t="s">
        <v>1</v>
      </c>
      <c r="I313" s="227"/>
      <c r="J313" s="224"/>
      <c r="K313" s="224"/>
      <c r="L313" s="228"/>
      <c r="M313" s="229"/>
      <c r="N313" s="230"/>
      <c r="O313" s="230"/>
      <c r="P313" s="230"/>
      <c r="Q313" s="230"/>
      <c r="R313" s="230"/>
      <c r="S313" s="230"/>
      <c r="T313" s="231"/>
      <c r="AT313" s="232" t="s">
        <v>141</v>
      </c>
      <c r="AU313" s="232" t="s">
        <v>89</v>
      </c>
      <c r="AV313" s="15" t="s">
        <v>87</v>
      </c>
      <c r="AW313" s="15" t="s">
        <v>36</v>
      </c>
      <c r="AX313" s="15" t="s">
        <v>79</v>
      </c>
      <c r="AY313" s="232" t="s">
        <v>132</v>
      </c>
    </row>
    <row r="314" spans="1:65" s="15" customFormat="1" ht="22.5">
      <c r="B314" s="223"/>
      <c r="C314" s="224"/>
      <c r="D314" s="202" t="s">
        <v>141</v>
      </c>
      <c r="E314" s="225" t="s">
        <v>1</v>
      </c>
      <c r="F314" s="226" t="s">
        <v>394</v>
      </c>
      <c r="G314" s="224"/>
      <c r="H314" s="225" t="s">
        <v>1</v>
      </c>
      <c r="I314" s="227"/>
      <c r="J314" s="224"/>
      <c r="K314" s="224"/>
      <c r="L314" s="228"/>
      <c r="M314" s="229"/>
      <c r="N314" s="230"/>
      <c r="O314" s="230"/>
      <c r="P314" s="230"/>
      <c r="Q314" s="230"/>
      <c r="R314" s="230"/>
      <c r="S314" s="230"/>
      <c r="T314" s="231"/>
      <c r="AT314" s="232" t="s">
        <v>141</v>
      </c>
      <c r="AU314" s="232" t="s">
        <v>89</v>
      </c>
      <c r="AV314" s="15" t="s">
        <v>87</v>
      </c>
      <c r="AW314" s="15" t="s">
        <v>36</v>
      </c>
      <c r="AX314" s="15" t="s">
        <v>79</v>
      </c>
      <c r="AY314" s="232" t="s">
        <v>132</v>
      </c>
    </row>
    <row r="315" spans="1:65" s="13" customFormat="1" ht="11.25">
      <c r="B315" s="200"/>
      <c r="C315" s="201"/>
      <c r="D315" s="202" t="s">
        <v>141</v>
      </c>
      <c r="E315" s="203" t="s">
        <v>1</v>
      </c>
      <c r="F315" s="204" t="s">
        <v>395</v>
      </c>
      <c r="G315" s="201"/>
      <c r="H315" s="205">
        <v>182</v>
      </c>
      <c r="I315" s="206"/>
      <c r="J315" s="201"/>
      <c r="K315" s="201"/>
      <c r="L315" s="207"/>
      <c r="M315" s="208"/>
      <c r="N315" s="209"/>
      <c r="O315" s="209"/>
      <c r="P315" s="209"/>
      <c r="Q315" s="209"/>
      <c r="R315" s="209"/>
      <c r="S315" s="209"/>
      <c r="T315" s="210"/>
      <c r="AT315" s="211" t="s">
        <v>141</v>
      </c>
      <c r="AU315" s="211" t="s">
        <v>89</v>
      </c>
      <c r="AV315" s="13" t="s">
        <v>89</v>
      </c>
      <c r="AW315" s="13" t="s">
        <v>36</v>
      </c>
      <c r="AX315" s="13" t="s">
        <v>79</v>
      </c>
      <c r="AY315" s="211" t="s">
        <v>132</v>
      </c>
    </row>
    <row r="316" spans="1:65" s="13" customFormat="1" ht="11.25">
      <c r="B316" s="200"/>
      <c r="C316" s="201"/>
      <c r="D316" s="202" t="s">
        <v>141</v>
      </c>
      <c r="E316" s="203" t="s">
        <v>1</v>
      </c>
      <c r="F316" s="204" t="s">
        <v>396</v>
      </c>
      <c r="G316" s="201"/>
      <c r="H316" s="205">
        <v>185</v>
      </c>
      <c r="I316" s="206"/>
      <c r="J316" s="201"/>
      <c r="K316" s="201"/>
      <c r="L316" s="207"/>
      <c r="M316" s="208"/>
      <c r="N316" s="209"/>
      <c r="O316" s="209"/>
      <c r="P316" s="209"/>
      <c r="Q316" s="209"/>
      <c r="R316" s="209"/>
      <c r="S316" s="209"/>
      <c r="T316" s="210"/>
      <c r="AT316" s="211" t="s">
        <v>141</v>
      </c>
      <c r="AU316" s="211" t="s">
        <v>89</v>
      </c>
      <c r="AV316" s="13" t="s">
        <v>89</v>
      </c>
      <c r="AW316" s="13" t="s">
        <v>36</v>
      </c>
      <c r="AX316" s="13" t="s">
        <v>79</v>
      </c>
      <c r="AY316" s="211" t="s">
        <v>132</v>
      </c>
    </row>
    <row r="317" spans="1:65" s="14" customFormat="1" ht="11.25">
      <c r="B317" s="212"/>
      <c r="C317" s="213"/>
      <c r="D317" s="202" t="s">
        <v>141</v>
      </c>
      <c r="E317" s="214" t="s">
        <v>1</v>
      </c>
      <c r="F317" s="215" t="s">
        <v>152</v>
      </c>
      <c r="G317" s="213"/>
      <c r="H317" s="216">
        <v>367</v>
      </c>
      <c r="I317" s="217"/>
      <c r="J317" s="213"/>
      <c r="K317" s="213"/>
      <c r="L317" s="218"/>
      <c r="M317" s="219"/>
      <c r="N317" s="220"/>
      <c r="O317" s="220"/>
      <c r="P317" s="220"/>
      <c r="Q317" s="220"/>
      <c r="R317" s="220"/>
      <c r="S317" s="220"/>
      <c r="T317" s="221"/>
      <c r="AT317" s="222" t="s">
        <v>141</v>
      </c>
      <c r="AU317" s="222" t="s">
        <v>89</v>
      </c>
      <c r="AV317" s="14" t="s">
        <v>139</v>
      </c>
      <c r="AW317" s="14" t="s">
        <v>36</v>
      </c>
      <c r="AX317" s="14" t="s">
        <v>87</v>
      </c>
      <c r="AY317" s="222" t="s">
        <v>132</v>
      </c>
    </row>
    <row r="318" spans="1:65" s="2" customFormat="1" ht="33" customHeight="1">
      <c r="A318" s="35"/>
      <c r="B318" s="36"/>
      <c r="C318" s="187" t="s">
        <v>315</v>
      </c>
      <c r="D318" s="187" t="s">
        <v>134</v>
      </c>
      <c r="E318" s="188" t="s">
        <v>397</v>
      </c>
      <c r="F318" s="189" t="s">
        <v>398</v>
      </c>
      <c r="G318" s="190" t="s">
        <v>137</v>
      </c>
      <c r="H318" s="191">
        <v>183.5</v>
      </c>
      <c r="I318" s="192"/>
      <c r="J318" s="193">
        <f>ROUND(I318*H318,2)</f>
        <v>0</v>
      </c>
      <c r="K318" s="189" t="s">
        <v>138</v>
      </c>
      <c r="L318" s="40"/>
      <c r="M318" s="194" t="s">
        <v>1</v>
      </c>
      <c r="N318" s="195" t="s">
        <v>44</v>
      </c>
      <c r="O318" s="72"/>
      <c r="P318" s="196">
        <f>O318*H318</f>
        <v>0</v>
      </c>
      <c r="Q318" s="196">
        <v>0.10373</v>
      </c>
      <c r="R318" s="196">
        <f>Q318*H318</f>
        <v>19.034455000000001</v>
      </c>
      <c r="S318" s="196">
        <v>0</v>
      </c>
      <c r="T318" s="197">
        <f>S318*H318</f>
        <v>0</v>
      </c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R318" s="198" t="s">
        <v>139</v>
      </c>
      <c r="AT318" s="198" t="s">
        <v>134</v>
      </c>
      <c r="AU318" s="198" t="s">
        <v>89</v>
      </c>
      <c r="AY318" s="18" t="s">
        <v>132</v>
      </c>
      <c r="BE318" s="199">
        <f>IF(N318="základní",J318,0)</f>
        <v>0</v>
      </c>
      <c r="BF318" s="199">
        <f>IF(N318="snížená",J318,0)</f>
        <v>0</v>
      </c>
      <c r="BG318" s="199">
        <f>IF(N318="zákl. přenesená",J318,0)</f>
        <v>0</v>
      </c>
      <c r="BH318" s="199">
        <f>IF(N318="sníž. přenesená",J318,0)</f>
        <v>0</v>
      </c>
      <c r="BI318" s="199">
        <f>IF(N318="nulová",J318,0)</f>
        <v>0</v>
      </c>
      <c r="BJ318" s="18" t="s">
        <v>87</v>
      </c>
      <c r="BK318" s="199">
        <f>ROUND(I318*H318,2)</f>
        <v>0</v>
      </c>
      <c r="BL318" s="18" t="s">
        <v>139</v>
      </c>
      <c r="BM318" s="198" t="s">
        <v>399</v>
      </c>
    </row>
    <row r="319" spans="1:65" s="15" customFormat="1" ht="11.25">
      <c r="B319" s="223"/>
      <c r="C319" s="224"/>
      <c r="D319" s="202" t="s">
        <v>141</v>
      </c>
      <c r="E319" s="225" t="s">
        <v>1</v>
      </c>
      <c r="F319" s="226" t="s">
        <v>350</v>
      </c>
      <c r="G319" s="224"/>
      <c r="H319" s="225" t="s">
        <v>1</v>
      </c>
      <c r="I319" s="227"/>
      <c r="J319" s="224"/>
      <c r="K319" s="224"/>
      <c r="L319" s="228"/>
      <c r="M319" s="229"/>
      <c r="N319" s="230"/>
      <c r="O319" s="230"/>
      <c r="P319" s="230"/>
      <c r="Q319" s="230"/>
      <c r="R319" s="230"/>
      <c r="S319" s="230"/>
      <c r="T319" s="231"/>
      <c r="AT319" s="232" t="s">
        <v>141</v>
      </c>
      <c r="AU319" s="232" t="s">
        <v>89</v>
      </c>
      <c r="AV319" s="15" t="s">
        <v>87</v>
      </c>
      <c r="AW319" s="15" t="s">
        <v>36</v>
      </c>
      <c r="AX319" s="15" t="s">
        <v>79</v>
      </c>
      <c r="AY319" s="232" t="s">
        <v>132</v>
      </c>
    </row>
    <row r="320" spans="1:65" s="13" customFormat="1" ht="11.25">
      <c r="B320" s="200"/>
      <c r="C320" s="201"/>
      <c r="D320" s="202" t="s">
        <v>141</v>
      </c>
      <c r="E320" s="203" t="s">
        <v>1</v>
      </c>
      <c r="F320" s="204" t="s">
        <v>378</v>
      </c>
      <c r="G320" s="201"/>
      <c r="H320" s="205">
        <v>91</v>
      </c>
      <c r="I320" s="206"/>
      <c r="J320" s="201"/>
      <c r="K320" s="201"/>
      <c r="L320" s="207"/>
      <c r="M320" s="208"/>
      <c r="N320" s="209"/>
      <c r="O320" s="209"/>
      <c r="P320" s="209"/>
      <c r="Q320" s="209"/>
      <c r="R320" s="209"/>
      <c r="S320" s="209"/>
      <c r="T320" s="210"/>
      <c r="AT320" s="211" t="s">
        <v>141</v>
      </c>
      <c r="AU320" s="211" t="s">
        <v>89</v>
      </c>
      <c r="AV320" s="13" t="s">
        <v>89</v>
      </c>
      <c r="AW320" s="13" t="s">
        <v>36</v>
      </c>
      <c r="AX320" s="13" t="s">
        <v>79</v>
      </c>
      <c r="AY320" s="211" t="s">
        <v>132</v>
      </c>
    </row>
    <row r="321" spans="1:65" s="13" customFormat="1" ht="11.25">
      <c r="B321" s="200"/>
      <c r="C321" s="201"/>
      <c r="D321" s="202" t="s">
        <v>141</v>
      </c>
      <c r="E321" s="203" t="s">
        <v>1</v>
      </c>
      <c r="F321" s="204" t="s">
        <v>379</v>
      </c>
      <c r="G321" s="201"/>
      <c r="H321" s="205">
        <v>92.5</v>
      </c>
      <c r="I321" s="206"/>
      <c r="J321" s="201"/>
      <c r="K321" s="201"/>
      <c r="L321" s="207"/>
      <c r="M321" s="208"/>
      <c r="N321" s="209"/>
      <c r="O321" s="209"/>
      <c r="P321" s="209"/>
      <c r="Q321" s="209"/>
      <c r="R321" s="209"/>
      <c r="S321" s="209"/>
      <c r="T321" s="210"/>
      <c r="AT321" s="211" t="s">
        <v>141</v>
      </c>
      <c r="AU321" s="211" t="s">
        <v>89</v>
      </c>
      <c r="AV321" s="13" t="s">
        <v>89</v>
      </c>
      <c r="AW321" s="13" t="s">
        <v>36</v>
      </c>
      <c r="AX321" s="13" t="s">
        <v>79</v>
      </c>
      <c r="AY321" s="211" t="s">
        <v>132</v>
      </c>
    </row>
    <row r="322" spans="1:65" s="14" customFormat="1" ht="11.25">
      <c r="B322" s="212"/>
      <c r="C322" s="213"/>
      <c r="D322" s="202" t="s">
        <v>141</v>
      </c>
      <c r="E322" s="214" t="s">
        <v>1</v>
      </c>
      <c r="F322" s="215" t="s">
        <v>152</v>
      </c>
      <c r="G322" s="213"/>
      <c r="H322" s="216">
        <v>183.5</v>
      </c>
      <c r="I322" s="217"/>
      <c r="J322" s="213"/>
      <c r="K322" s="213"/>
      <c r="L322" s="218"/>
      <c r="M322" s="219"/>
      <c r="N322" s="220"/>
      <c r="O322" s="220"/>
      <c r="P322" s="220"/>
      <c r="Q322" s="220"/>
      <c r="R322" s="220"/>
      <c r="S322" s="220"/>
      <c r="T322" s="221"/>
      <c r="AT322" s="222" t="s">
        <v>141</v>
      </c>
      <c r="AU322" s="222" t="s">
        <v>89</v>
      </c>
      <c r="AV322" s="14" t="s">
        <v>139</v>
      </c>
      <c r="AW322" s="14" t="s">
        <v>36</v>
      </c>
      <c r="AX322" s="14" t="s">
        <v>87</v>
      </c>
      <c r="AY322" s="222" t="s">
        <v>132</v>
      </c>
    </row>
    <row r="323" spans="1:65" s="2" customFormat="1" ht="24.2" customHeight="1">
      <c r="A323" s="35"/>
      <c r="B323" s="36"/>
      <c r="C323" s="187" t="s">
        <v>400</v>
      </c>
      <c r="D323" s="187" t="s">
        <v>134</v>
      </c>
      <c r="E323" s="188" t="s">
        <v>401</v>
      </c>
      <c r="F323" s="189" t="s">
        <v>402</v>
      </c>
      <c r="G323" s="190" t="s">
        <v>137</v>
      </c>
      <c r="H323" s="191">
        <v>183.5</v>
      </c>
      <c r="I323" s="192"/>
      <c r="J323" s="193">
        <f>ROUND(I323*H323,2)</f>
        <v>0</v>
      </c>
      <c r="K323" s="189" t="s">
        <v>138</v>
      </c>
      <c r="L323" s="40"/>
      <c r="M323" s="194" t="s">
        <v>1</v>
      </c>
      <c r="N323" s="195" t="s">
        <v>44</v>
      </c>
      <c r="O323" s="72"/>
      <c r="P323" s="196">
        <f>O323*H323</f>
        <v>0</v>
      </c>
      <c r="Q323" s="196">
        <v>0.15559000000000001</v>
      </c>
      <c r="R323" s="196">
        <f>Q323*H323</f>
        <v>28.550765000000002</v>
      </c>
      <c r="S323" s="196">
        <v>0</v>
      </c>
      <c r="T323" s="197">
        <f>S323*H323</f>
        <v>0</v>
      </c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R323" s="198" t="s">
        <v>139</v>
      </c>
      <c r="AT323" s="198" t="s">
        <v>134</v>
      </c>
      <c r="AU323" s="198" t="s">
        <v>89</v>
      </c>
      <c r="AY323" s="18" t="s">
        <v>132</v>
      </c>
      <c r="BE323" s="199">
        <f>IF(N323="základní",J323,0)</f>
        <v>0</v>
      </c>
      <c r="BF323" s="199">
        <f>IF(N323="snížená",J323,0)</f>
        <v>0</v>
      </c>
      <c r="BG323" s="199">
        <f>IF(N323="zákl. přenesená",J323,0)</f>
        <v>0</v>
      </c>
      <c r="BH323" s="199">
        <f>IF(N323="sníž. přenesená",J323,0)</f>
        <v>0</v>
      </c>
      <c r="BI323" s="199">
        <f>IF(N323="nulová",J323,0)</f>
        <v>0</v>
      </c>
      <c r="BJ323" s="18" t="s">
        <v>87</v>
      </c>
      <c r="BK323" s="199">
        <f>ROUND(I323*H323,2)</f>
        <v>0</v>
      </c>
      <c r="BL323" s="18" t="s">
        <v>139</v>
      </c>
      <c r="BM323" s="198" t="s">
        <v>403</v>
      </c>
    </row>
    <row r="324" spans="1:65" s="15" customFormat="1" ht="11.25">
      <c r="B324" s="223"/>
      <c r="C324" s="224"/>
      <c r="D324" s="202" t="s">
        <v>141</v>
      </c>
      <c r="E324" s="225" t="s">
        <v>1</v>
      </c>
      <c r="F324" s="226" t="s">
        <v>350</v>
      </c>
      <c r="G324" s="224"/>
      <c r="H324" s="225" t="s">
        <v>1</v>
      </c>
      <c r="I324" s="227"/>
      <c r="J324" s="224"/>
      <c r="K324" s="224"/>
      <c r="L324" s="228"/>
      <c r="M324" s="229"/>
      <c r="N324" s="230"/>
      <c r="O324" s="230"/>
      <c r="P324" s="230"/>
      <c r="Q324" s="230"/>
      <c r="R324" s="230"/>
      <c r="S324" s="230"/>
      <c r="T324" s="231"/>
      <c r="AT324" s="232" t="s">
        <v>141</v>
      </c>
      <c r="AU324" s="232" t="s">
        <v>89</v>
      </c>
      <c r="AV324" s="15" t="s">
        <v>87</v>
      </c>
      <c r="AW324" s="15" t="s">
        <v>36</v>
      </c>
      <c r="AX324" s="15" t="s">
        <v>79</v>
      </c>
      <c r="AY324" s="232" t="s">
        <v>132</v>
      </c>
    </row>
    <row r="325" spans="1:65" s="15" customFormat="1" ht="11.25">
      <c r="B325" s="223"/>
      <c r="C325" s="224"/>
      <c r="D325" s="202" t="s">
        <v>141</v>
      </c>
      <c r="E325" s="225" t="s">
        <v>1</v>
      </c>
      <c r="F325" s="226" t="s">
        <v>404</v>
      </c>
      <c r="G325" s="224"/>
      <c r="H325" s="225" t="s">
        <v>1</v>
      </c>
      <c r="I325" s="227"/>
      <c r="J325" s="224"/>
      <c r="K325" s="224"/>
      <c r="L325" s="228"/>
      <c r="M325" s="229"/>
      <c r="N325" s="230"/>
      <c r="O325" s="230"/>
      <c r="P325" s="230"/>
      <c r="Q325" s="230"/>
      <c r="R325" s="230"/>
      <c r="S325" s="230"/>
      <c r="T325" s="231"/>
      <c r="AT325" s="232" t="s">
        <v>141</v>
      </c>
      <c r="AU325" s="232" t="s">
        <v>89</v>
      </c>
      <c r="AV325" s="15" t="s">
        <v>87</v>
      </c>
      <c r="AW325" s="15" t="s">
        <v>36</v>
      </c>
      <c r="AX325" s="15" t="s">
        <v>79</v>
      </c>
      <c r="AY325" s="232" t="s">
        <v>132</v>
      </c>
    </row>
    <row r="326" spans="1:65" s="13" customFormat="1" ht="11.25">
      <c r="B326" s="200"/>
      <c r="C326" s="201"/>
      <c r="D326" s="202" t="s">
        <v>141</v>
      </c>
      <c r="E326" s="203" t="s">
        <v>1</v>
      </c>
      <c r="F326" s="204" t="s">
        <v>378</v>
      </c>
      <c r="G326" s="201"/>
      <c r="H326" s="205">
        <v>91</v>
      </c>
      <c r="I326" s="206"/>
      <c r="J326" s="201"/>
      <c r="K326" s="201"/>
      <c r="L326" s="207"/>
      <c r="M326" s="208"/>
      <c r="N326" s="209"/>
      <c r="O326" s="209"/>
      <c r="P326" s="209"/>
      <c r="Q326" s="209"/>
      <c r="R326" s="209"/>
      <c r="S326" s="209"/>
      <c r="T326" s="210"/>
      <c r="AT326" s="211" t="s">
        <v>141</v>
      </c>
      <c r="AU326" s="211" t="s">
        <v>89</v>
      </c>
      <c r="AV326" s="13" t="s">
        <v>89</v>
      </c>
      <c r="AW326" s="13" t="s">
        <v>36</v>
      </c>
      <c r="AX326" s="13" t="s">
        <v>79</v>
      </c>
      <c r="AY326" s="211" t="s">
        <v>132</v>
      </c>
    </row>
    <row r="327" spans="1:65" s="13" customFormat="1" ht="11.25">
      <c r="B327" s="200"/>
      <c r="C327" s="201"/>
      <c r="D327" s="202" t="s">
        <v>141</v>
      </c>
      <c r="E327" s="203" t="s">
        <v>1</v>
      </c>
      <c r="F327" s="204" t="s">
        <v>379</v>
      </c>
      <c r="G327" s="201"/>
      <c r="H327" s="205">
        <v>92.5</v>
      </c>
      <c r="I327" s="206"/>
      <c r="J327" s="201"/>
      <c r="K327" s="201"/>
      <c r="L327" s="207"/>
      <c r="M327" s="208"/>
      <c r="N327" s="209"/>
      <c r="O327" s="209"/>
      <c r="P327" s="209"/>
      <c r="Q327" s="209"/>
      <c r="R327" s="209"/>
      <c r="S327" s="209"/>
      <c r="T327" s="210"/>
      <c r="AT327" s="211" t="s">
        <v>141</v>
      </c>
      <c r="AU327" s="211" t="s">
        <v>89</v>
      </c>
      <c r="AV327" s="13" t="s">
        <v>89</v>
      </c>
      <c r="AW327" s="13" t="s">
        <v>36</v>
      </c>
      <c r="AX327" s="13" t="s">
        <v>79</v>
      </c>
      <c r="AY327" s="211" t="s">
        <v>132</v>
      </c>
    </row>
    <row r="328" spans="1:65" s="14" customFormat="1" ht="11.25">
      <c r="B328" s="212"/>
      <c r="C328" s="213"/>
      <c r="D328" s="202" t="s">
        <v>141</v>
      </c>
      <c r="E328" s="214" t="s">
        <v>1</v>
      </c>
      <c r="F328" s="215" t="s">
        <v>152</v>
      </c>
      <c r="G328" s="213"/>
      <c r="H328" s="216">
        <v>183.5</v>
      </c>
      <c r="I328" s="217"/>
      <c r="J328" s="213"/>
      <c r="K328" s="213"/>
      <c r="L328" s="218"/>
      <c r="M328" s="219"/>
      <c r="N328" s="220"/>
      <c r="O328" s="220"/>
      <c r="P328" s="220"/>
      <c r="Q328" s="220"/>
      <c r="R328" s="220"/>
      <c r="S328" s="220"/>
      <c r="T328" s="221"/>
      <c r="AT328" s="222" t="s">
        <v>141</v>
      </c>
      <c r="AU328" s="222" t="s">
        <v>89</v>
      </c>
      <c r="AV328" s="14" t="s">
        <v>139</v>
      </c>
      <c r="AW328" s="14" t="s">
        <v>36</v>
      </c>
      <c r="AX328" s="14" t="s">
        <v>87</v>
      </c>
      <c r="AY328" s="222" t="s">
        <v>132</v>
      </c>
    </row>
    <row r="329" spans="1:65" s="2" customFormat="1" ht="24.2" customHeight="1">
      <c r="A329" s="35"/>
      <c r="B329" s="36"/>
      <c r="C329" s="187" t="s">
        <v>321</v>
      </c>
      <c r="D329" s="187" t="s">
        <v>134</v>
      </c>
      <c r="E329" s="188" t="s">
        <v>405</v>
      </c>
      <c r="F329" s="189" t="s">
        <v>406</v>
      </c>
      <c r="G329" s="190" t="s">
        <v>137</v>
      </c>
      <c r="H329" s="191">
        <v>109.81</v>
      </c>
      <c r="I329" s="192"/>
      <c r="J329" s="193">
        <f>ROUND(I329*H329,2)</f>
        <v>0</v>
      </c>
      <c r="K329" s="189" t="s">
        <v>138</v>
      </c>
      <c r="L329" s="40"/>
      <c r="M329" s="194" t="s">
        <v>1</v>
      </c>
      <c r="N329" s="195" t="s">
        <v>44</v>
      </c>
      <c r="O329" s="72"/>
      <c r="P329" s="196">
        <f>O329*H329</f>
        <v>0</v>
      </c>
      <c r="Q329" s="196">
        <v>8.9219999999999994E-2</v>
      </c>
      <c r="R329" s="196">
        <f>Q329*H329</f>
        <v>9.7972482000000003</v>
      </c>
      <c r="S329" s="196">
        <v>0</v>
      </c>
      <c r="T329" s="197">
        <f>S329*H329</f>
        <v>0</v>
      </c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R329" s="198" t="s">
        <v>139</v>
      </c>
      <c r="AT329" s="198" t="s">
        <v>134</v>
      </c>
      <c r="AU329" s="198" t="s">
        <v>89</v>
      </c>
      <c r="AY329" s="18" t="s">
        <v>132</v>
      </c>
      <c r="BE329" s="199">
        <f>IF(N329="základní",J329,0)</f>
        <v>0</v>
      </c>
      <c r="BF329" s="199">
        <f>IF(N329="snížená",J329,0)</f>
        <v>0</v>
      </c>
      <c r="BG329" s="199">
        <f>IF(N329="zákl. přenesená",J329,0)</f>
        <v>0</v>
      </c>
      <c r="BH329" s="199">
        <f>IF(N329="sníž. přenesená",J329,0)</f>
        <v>0</v>
      </c>
      <c r="BI329" s="199">
        <f>IF(N329="nulová",J329,0)</f>
        <v>0</v>
      </c>
      <c r="BJ329" s="18" t="s">
        <v>87</v>
      </c>
      <c r="BK329" s="199">
        <f>ROUND(I329*H329,2)</f>
        <v>0</v>
      </c>
      <c r="BL329" s="18" t="s">
        <v>139</v>
      </c>
      <c r="BM329" s="198" t="s">
        <v>407</v>
      </c>
    </row>
    <row r="330" spans="1:65" s="15" customFormat="1" ht="11.25">
      <c r="B330" s="223"/>
      <c r="C330" s="224"/>
      <c r="D330" s="202" t="s">
        <v>141</v>
      </c>
      <c r="E330" s="225" t="s">
        <v>1</v>
      </c>
      <c r="F330" s="226" t="s">
        <v>246</v>
      </c>
      <c r="G330" s="224"/>
      <c r="H330" s="225" t="s">
        <v>1</v>
      </c>
      <c r="I330" s="227"/>
      <c r="J330" s="224"/>
      <c r="K330" s="224"/>
      <c r="L330" s="228"/>
      <c r="M330" s="229"/>
      <c r="N330" s="230"/>
      <c r="O330" s="230"/>
      <c r="P330" s="230"/>
      <c r="Q330" s="230"/>
      <c r="R330" s="230"/>
      <c r="S330" s="230"/>
      <c r="T330" s="231"/>
      <c r="AT330" s="232" t="s">
        <v>141</v>
      </c>
      <c r="AU330" s="232" t="s">
        <v>89</v>
      </c>
      <c r="AV330" s="15" t="s">
        <v>87</v>
      </c>
      <c r="AW330" s="15" t="s">
        <v>36</v>
      </c>
      <c r="AX330" s="15" t="s">
        <v>79</v>
      </c>
      <c r="AY330" s="232" t="s">
        <v>132</v>
      </c>
    </row>
    <row r="331" spans="1:65" s="13" customFormat="1" ht="11.25">
      <c r="B331" s="200"/>
      <c r="C331" s="201"/>
      <c r="D331" s="202" t="s">
        <v>141</v>
      </c>
      <c r="E331" s="203" t="s">
        <v>1</v>
      </c>
      <c r="F331" s="204" t="s">
        <v>408</v>
      </c>
      <c r="G331" s="201"/>
      <c r="H331" s="205">
        <v>87.8</v>
      </c>
      <c r="I331" s="206"/>
      <c r="J331" s="201"/>
      <c r="K331" s="201"/>
      <c r="L331" s="207"/>
      <c r="M331" s="208"/>
      <c r="N331" s="209"/>
      <c r="O331" s="209"/>
      <c r="P331" s="209"/>
      <c r="Q331" s="209"/>
      <c r="R331" s="209"/>
      <c r="S331" s="209"/>
      <c r="T331" s="210"/>
      <c r="AT331" s="211" t="s">
        <v>141</v>
      </c>
      <c r="AU331" s="211" t="s">
        <v>89</v>
      </c>
      <c r="AV331" s="13" t="s">
        <v>89</v>
      </c>
      <c r="AW331" s="13" t="s">
        <v>36</v>
      </c>
      <c r="AX331" s="13" t="s">
        <v>79</v>
      </c>
      <c r="AY331" s="211" t="s">
        <v>132</v>
      </c>
    </row>
    <row r="332" spans="1:65" s="13" customFormat="1" ht="11.25">
      <c r="B332" s="200"/>
      <c r="C332" s="201"/>
      <c r="D332" s="202" t="s">
        <v>141</v>
      </c>
      <c r="E332" s="203" t="s">
        <v>1</v>
      </c>
      <c r="F332" s="204" t="s">
        <v>409</v>
      </c>
      <c r="G332" s="201"/>
      <c r="H332" s="205">
        <v>9.6</v>
      </c>
      <c r="I332" s="206"/>
      <c r="J332" s="201"/>
      <c r="K332" s="201"/>
      <c r="L332" s="207"/>
      <c r="M332" s="208"/>
      <c r="N332" s="209"/>
      <c r="O332" s="209"/>
      <c r="P332" s="209"/>
      <c r="Q332" s="209"/>
      <c r="R332" s="209"/>
      <c r="S332" s="209"/>
      <c r="T332" s="210"/>
      <c r="AT332" s="211" t="s">
        <v>141</v>
      </c>
      <c r="AU332" s="211" t="s">
        <v>89</v>
      </c>
      <c r="AV332" s="13" t="s">
        <v>89</v>
      </c>
      <c r="AW332" s="13" t="s">
        <v>36</v>
      </c>
      <c r="AX332" s="13" t="s">
        <v>79</v>
      </c>
      <c r="AY332" s="211" t="s">
        <v>132</v>
      </c>
    </row>
    <row r="333" spans="1:65" s="13" customFormat="1" ht="11.25">
      <c r="B333" s="200"/>
      <c r="C333" s="201"/>
      <c r="D333" s="202" t="s">
        <v>141</v>
      </c>
      <c r="E333" s="203" t="s">
        <v>1</v>
      </c>
      <c r="F333" s="204" t="s">
        <v>410</v>
      </c>
      <c r="G333" s="201"/>
      <c r="H333" s="205">
        <v>6.03</v>
      </c>
      <c r="I333" s="206"/>
      <c r="J333" s="201"/>
      <c r="K333" s="201"/>
      <c r="L333" s="207"/>
      <c r="M333" s="208"/>
      <c r="N333" s="209"/>
      <c r="O333" s="209"/>
      <c r="P333" s="209"/>
      <c r="Q333" s="209"/>
      <c r="R333" s="209"/>
      <c r="S333" s="209"/>
      <c r="T333" s="210"/>
      <c r="AT333" s="211" t="s">
        <v>141</v>
      </c>
      <c r="AU333" s="211" t="s">
        <v>89</v>
      </c>
      <c r="AV333" s="13" t="s">
        <v>89</v>
      </c>
      <c r="AW333" s="13" t="s">
        <v>36</v>
      </c>
      <c r="AX333" s="13" t="s">
        <v>79</v>
      </c>
      <c r="AY333" s="211" t="s">
        <v>132</v>
      </c>
    </row>
    <row r="334" spans="1:65" s="13" customFormat="1" ht="11.25">
      <c r="B334" s="200"/>
      <c r="C334" s="201"/>
      <c r="D334" s="202" t="s">
        <v>141</v>
      </c>
      <c r="E334" s="203" t="s">
        <v>1</v>
      </c>
      <c r="F334" s="204" t="s">
        <v>411</v>
      </c>
      <c r="G334" s="201"/>
      <c r="H334" s="205">
        <v>6.38</v>
      </c>
      <c r="I334" s="206"/>
      <c r="J334" s="201"/>
      <c r="K334" s="201"/>
      <c r="L334" s="207"/>
      <c r="M334" s="208"/>
      <c r="N334" s="209"/>
      <c r="O334" s="209"/>
      <c r="P334" s="209"/>
      <c r="Q334" s="209"/>
      <c r="R334" s="209"/>
      <c r="S334" s="209"/>
      <c r="T334" s="210"/>
      <c r="AT334" s="211" t="s">
        <v>141</v>
      </c>
      <c r="AU334" s="211" t="s">
        <v>89</v>
      </c>
      <c r="AV334" s="13" t="s">
        <v>89</v>
      </c>
      <c r="AW334" s="13" t="s">
        <v>36</v>
      </c>
      <c r="AX334" s="13" t="s">
        <v>79</v>
      </c>
      <c r="AY334" s="211" t="s">
        <v>132</v>
      </c>
    </row>
    <row r="335" spans="1:65" s="14" customFormat="1" ht="11.25">
      <c r="B335" s="212"/>
      <c r="C335" s="213"/>
      <c r="D335" s="202" t="s">
        <v>141</v>
      </c>
      <c r="E335" s="214" t="s">
        <v>1</v>
      </c>
      <c r="F335" s="215" t="s">
        <v>152</v>
      </c>
      <c r="G335" s="213"/>
      <c r="H335" s="216">
        <v>109.80999999999999</v>
      </c>
      <c r="I335" s="217"/>
      <c r="J335" s="213"/>
      <c r="K335" s="213"/>
      <c r="L335" s="218"/>
      <c r="M335" s="219"/>
      <c r="N335" s="220"/>
      <c r="O335" s="220"/>
      <c r="P335" s="220"/>
      <c r="Q335" s="220"/>
      <c r="R335" s="220"/>
      <c r="S335" s="220"/>
      <c r="T335" s="221"/>
      <c r="AT335" s="222" t="s">
        <v>141</v>
      </c>
      <c r="AU335" s="222" t="s">
        <v>89</v>
      </c>
      <c r="AV335" s="14" t="s">
        <v>139</v>
      </c>
      <c r="AW335" s="14" t="s">
        <v>36</v>
      </c>
      <c r="AX335" s="14" t="s">
        <v>87</v>
      </c>
      <c r="AY335" s="222" t="s">
        <v>132</v>
      </c>
    </row>
    <row r="336" spans="1:65" s="2" customFormat="1" ht="21.75" customHeight="1">
      <c r="A336" s="35"/>
      <c r="B336" s="36"/>
      <c r="C336" s="233" t="s">
        <v>412</v>
      </c>
      <c r="D336" s="233" t="s">
        <v>209</v>
      </c>
      <c r="E336" s="234" t="s">
        <v>413</v>
      </c>
      <c r="F336" s="235" t="s">
        <v>414</v>
      </c>
      <c r="G336" s="236" t="s">
        <v>137</v>
      </c>
      <c r="H336" s="237">
        <v>87.8</v>
      </c>
      <c r="I336" s="238"/>
      <c r="J336" s="239">
        <f>ROUND(I336*H336,2)</f>
        <v>0</v>
      </c>
      <c r="K336" s="235" t="s">
        <v>138</v>
      </c>
      <c r="L336" s="240"/>
      <c r="M336" s="241" t="s">
        <v>1</v>
      </c>
      <c r="N336" s="242" t="s">
        <v>44</v>
      </c>
      <c r="O336" s="72"/>
      <c r="P336" s="196">
        <f>O336*H336</f>
        <v>0</v>
      </c>
      <c r="Q336" s="196">
        <v>0.13100000000000001</v>
      </c>
      <c r="R336" s="196">
        <f>Q336*H336</f>
        <v>11.501799999999999</v>
      </c>
      <c r="S336" s="196">
        <v>0</v>
      </c>
      <c r="T336" s="197">
        <f>S336*H336</f>
        <v>0</v>
      </c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R336" s="198" t="s">
        <v>172</v>
      </c>
      <c r="AT336" s="198" t="s">
        <v>209</v>
      </c>
      <c r="AU336" s="198" t="s">
        <v>89</v>
      </c>
      <c r="AY336" s="18" t="s">
        <v>132</v>
      </c>
      <c r="BE336" s="199">
        <f>IF(N336="základní",J336,0)</f>
        <v>0</v>
      </c>
      <c r="BF336" s="199">
        <f>IF(N336="snížená",J336,0)</f>
        <v>0</v>
      </c>
      <c r="BG336" s="199">
        <f>IF(N336="zákl. přenesená",J336,0)</f>
        <v>0</v>
      </c>
      <c r="BH336" s="199">
        <f>IF(N336="sníž. přenesená",J336,0)</f>
        <v>0</v>
      </c>
      <c r="BI336" s="199">
        <f>IF(N336="nulová",J336,0)</f>
        <v>0</v>
      </c>
      <c r="BJ336" s="18" t="s">
        <v>87</v>
      </c>
      <c r="BK336" s="199">
        <f>ROUND(I336*H336,2)</f>
        <v>0</v>
      </c>
      <c r="BL336" s="18" t="s">
        <v>139</v>
      </c>
      <c r="BM336" s="198" t="s">
        <v>415</v>
      </c>
    </row>
    <row r="337" spans="1:65" s="15" customFormat="1" ht="11.25">
      <c r="B337" s="223"/>
      <c r="C337" s="224"/>
      <c r="D337" s="202" t="s">
        <v>141</v>
      </c>
      <c r="E337" s="225" t="s">
        <v>1</v>
      </c>
      <c r="F337" s="226" t="s">
        <v>246</v>
      </c>
      <c r="G337" s="224"/>
      <c r="H337" s="225" t="s">
        <v>1</v>
      </c>
      <c r="I337" s="227"/>
      <c r="J337" s="224"/>
      <c r="K337" s="224"/>
      <c r="L337" s="228"/>
      <c r="M337" s="229"/>
      <c r="N337" s="230"/>
      <c r="O337" s="230"/>
      <c r="P337" s="230"/>
      <c r="Q337" s="230"/>
      <c r="R337" s="230"/>
      <c r="S337" s="230"/>
      <c r="T337" s="231"/>
      <c r="AT337" s="232" t="s">
        <v>141</v>
      </c>
      <c r="AU337" s="232" t="s">
        <v>89</v>
      </c>
      <c r="AV337" s="15" t="s">
        <v>87</v>
      </c>
      <c r="AW337" s="15" t="s">
        <v>36</v>
      </c>
      <c r="AX337" s="15" t="s">
        <v>79</v>
      </c>
      <c r="AY337" s="232" t="s">
        <v>132</v>
      </c>
    </row>
    <row r="338" spans="1:65" s="15" customFormat="1" ht="11.25">
      <c r="B338" s="223"/>
      <c r="C338" s="224"/>
      <c r="D338" s="202" t="s">
        <v>141</v>
      </c>
      <c r="E338" s="225" t="s">
        <v>1</v>
      </c>
      <c r="F338" s="226" t="s">
        <v>416</v>
      </c>
      <c r="G338" s="224"/>
      <c r="H338" s="225" t="s">
        <v>1</v>
      </c>
      <c r="I338" s="227"/>
      <c r="J338" s="224"/>
      <c r="K338" s="224"/>
      <c r="L338" s="228"/>
      <c r="M338" s="229"/>
      <c r="N338" s="230"/>
      <c r="O338" s="230"/>
      <c r="P338" s="230"/>
      <c r="Q338" s="230"/>
      <c r="R338" s="230"/>
      <c r="S338" s="230"/>
      <c r="T338" s="231"/>
      <c r="AT338" s="232" t="s">
        <v>141</v>
      </c>
      <c r="AU338" s="232" t="s">
        <v>89</v>
      </c>
      <c r="AV338" s="15" t="s">
        <v>87</v>
      </c>
      <c r="AW338" s="15" t="s">
        <v>36</v>
      </c>
      <c r="AX338" s="15" t="s">
        <v>79</v>
      </c>
      <c r="AY338" s="232" t="s">
        <v>132</v>
      </c>
    </row>
    <row r="339" spans="1:65" s="13" customFormat="1" ht="11.25">
      <c r="B339" s="200"/>
      <c r="C339" s="201"/>
      <c r="D339" s="202" t="s">
        <v>141</v>
      </c>
      <c r="E339" s="203" t="s">
        <v>1</v>
      </c>
      <c r="F339" s="204" t="s">
        <v>417</v>
      </c>
      <c r="G339" s="201"/>
      <c r="H339" s="205">
        <v>87.8</v>
      </c>
      <c r="I339" s="206"/>
      <c r="J339" s="201"/>
      <c r="K339" s="201"/>
      <c r="L339" s="207"/>
      <c r="M339" s="208"/>
      <c r="N339" s="209"/>
      <c r="O339" s="209"/>
      <c r="P339" s="209"/>
      <c r="Q339" s="209"/>
      <c r="R339" s="209"/>
      <c r="S339" s="209"/>
      <c r="T339" s="210"/>
      <c r="AT339" s="211" t="s">
        <v>141</v>
      </c>
      <c r="AU339" s="211" t="s">
        <v>89</v>
      </c>
      <c r="AV339" s="13" t="s">
        <v>89</v>
      </c>
      <c r="AW339" s="13" t="s">
        <v>36</v>
      </c>
      <c r="AX339" s="13" t="s">
        <v>79</v>
      </c>
      <c r="AY339" s="211" t="s">
        <v>132</v>
      </c>
    </row>
    <row r="340" spans="1:65" s="14" customFormat="1" ht="11.25">
      <c r="B340" s="212"/>
      <c r="C340" s="213"/>
      <c r="D340" s="202" t="s">
        <v>141</v>
      </c>
      <c r="E340" s="214" t="s">
        <v>1</v>
      </c>
      <c r="F340" s="215" t="s">
        <v>152</v>
      </c>
      <c r="G340" s="213"/>
      <c r="H340" s="216">
        <v>87.8</v>
      </c>
      <c r="I340" s="217"/>
      <c r="J340" s="213"/>
      <c r="K340" s="213"/>
      <c r="L340" s="218"/>
      <c r="M340" s="219"/>
      <c r="N340" s="220"/>
      <c r="O340" s="220"/>
      <c r="P340" s="220"/>
      <c r="Q340" s="220"/>
      <c r="R340" s="220"/>
      <c r="S340" s="220"/>
      <c r="T340" s="221"/>
      <c r="AT340" s="222" t="s">
        <v>141</v>
      </c>
      <c r="AU340" s="222" t="s">
        <v>89</v>
      </c>
      <c r="AV340" s="14" t="s">
        <v>139</v>
      </c>
      <c r="AW340" s="14" t="s">
        <v>36</v>
      </c>
      <c r="AX340" s="14" t="s">
        <v>87</v>
      </c>
      <c r="AY340" s="222" t="s">
        <v>132</v>
      </c>
    </row>
    <row r="341" spans="1:65" s="2" customFormat="1" ht="21.75" customHeight="1">
      <c r="A341" s="35"/>
      <c r="B341" s="36"/>
      <c r="C341" s="233" t="s">
        <v>326</v>
      </c>
      <c r="D341" s="233" t="s">
        <v>209</v>
      </c>
      <c r="E341" s="234" t="s">
        <v>418</v>
      </c>
      <c r="F341" s="235" t="s">
        <v>419</v>
      </c>
      <c r="G341" s="236" t="s">
        <v>137</v>
      </c>
      <c r="H341" s="237">
        <v>9.8879999999999999</v>
      </c>
      <c r="I341" s="238"/>
      <c r="J341" s="239">
        <f>ROUND(I341*H341,2)</f>
        <v>0</v>
      </c>
      <c r="K341" s="235" t="s">
        <v>138</v>
      </c>
      <c r="L341" s="240"/>
      <c r="M341" s="241" t="s">
        <v>1</v>
      </c>
      <c r="N341" s="242" t="s">
        <v>44</v>
      </c>
      <c r="O341" s="72"/>
      <c r="P341" s="196">
        <f>O341*H341</f>
        <v>0</v>
      </c>
      <c r="Q341" s="196">
        <v>0.13100000000000001</v>
      </c>
      <c r="R341" s="196">
        <f>Q341*H341</f>
        <v>1.295328</v>
      </c>
      <c r="S341" s="196">
        <v>0</v>
      </c>
      <c r="T341" s="197">
        <f>S341*H341</f>
        <v>0</v>
      </c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R341" s="198" t="s">
        <v>172</v>
      </c>
      <c r="AT341" s="198" t="s">
        <v>209</v>
      </c>
      <c r="AU341" s="198" t="s">
        <v>89</v>
      </c>
      <c r="AY341" s="18" t="s">
        <v>132</v>
      </c>
      <c r="BE341" s="199">
        <f>IF(N341="základní",J341,0)</f>
        <v>0</v>
      </c>
      <c r="BF341" s="199">
        <f>IF(N341="snížená",J341,0)</f>
        <v>0</v>
      </c>
      <c r="BG341" s="199">
        <f>IF(N341="zákl. přenesená",J341,0)</f>
        <v>0</v>
      </c>
      <c r="BH341" s="199">
        <f>IF(N341="sníž. přenesená",J341,0)</f>
        <v>0</v>
      </c>
      <c r="BI341" s="199">
        <f>IF(N341="nulová",J341,0)</f>
        <v>0</v>
      </c>
      <c r="BJ341" s="18" t="s">
        <v>87</v>
      </c>
      <c r="BK341" s="199">
        <f>ROUND(I341*H341,2)</f>
        <v>0</v>
      </c>
      <c r="BL341" s="18" t="s">
        <v>139</v>
      </c>
      <c r="BM341" s="198" t="s">
        <v>420</v>
      </c>
    </row>
    <row r="342" spans="1:65" s="15" customFormat="1" ht="11.25">
      <c r="B342" s="223"/>
      <c r="C342" s="224"/>
      <c r="D342" s="202" t="s">
        <v>141</v>
      </c>
      <c r="E342" s="225" t="s">
        <v>1</v>
      </c>
      <c r="F342" s="226" t="s">
        <v>246</v>
      </c>
      <c r="G342" s="224"/>
      <c r="H342" s="225" t="s">
        <v>1</v>
      </c>
      <c r="I342" s="227"/>
      <c r="J342" s="224"/>
      <c r="K342" s="224"/>
      <c r="L342" s="228"/>
      <c r="M342" s="229"/>
      <c r="N342" s="230"/>
      <c r="O342" s="230"/>
      <c r="P342" s="230"/>
      <c r="Q342" s="230"/>
      <c r="R342" s="230"/>
      <c r="S342" s="230"/>
      <c r="T342" s="231"/>
      <c r="AT342" s="232" t="s">
        <v>141</v>
      </c>
      <c r="AU342" s="232" t="s">
        <v>89</v>
      </c>
      <c r="AV342" s="15" t="s">
        <v>87</v>
      </c>
      <c r="AW342" s="15" t="s">
        <v>36</v>
      </c>
      <c r="AX342" s="15" t="s">
        <v>79</v>
      </c>
      <c r="AY342" s="232" t="s">
        <v>132</v>
      </c>
    </row>
    <row r="343" spans="1:65" s="15" customFormat="1" ht="11.25">
      <c r="B343" s="223"/>
      <c r="C343" s="224"/>
      <c r="D343" s="202" t="s">
        <v>141</v>
      </c>
      <c r="E343" s="225" t="s">
        <v>1</v>
      </c>
      <c r="F343" s="226" t="s">
        <v>421</v>
      </c>
      <c r="G343" s="224"/>
      <c r="H343" s="225" t="s">
        <v>1</v>
      </c>
      <c r="I343" s="227"/>
      <c r="J343" s="224"/>
      <c r="K343" s="224"/>
      <c r="L343" s="228"/>
      <c r="M343" s="229"/>
      <c r="N343" s="230"/>
      <c r="O343" s="230"/>
      <c r="P343" s="230"/>
      <c r="Q343" s="230"/>
      <c r="R343" s="230"/>
      <c r="S343" s="230"/>
      <c r="T343" s="231"/>
      <c r="AT343" s="232" t="s">
        <v>141</v>
      </c>
      <c r="AU343" s="232" t="s">
        <v>89</v>
      </c>
      <c r="AV343" s="15" t="s">
        <v>87</v>
      </c>
      <c r="AW343" s="15" t="s">
        <v>36</v>
      </c>
      <c r="AX343" s="15" t="s">
        <v>79</v>
      </c>
      <c r="AY343" s="232" t="s">
        <v>132</v>
      </c>
    </row>
    <row r="344" spans="1:65" s="13" customFormat="1" ht="11.25">
      <c r="B344" s="200"/>
      <c r="C344" s="201"/>
      <c r="D344" s="202" t="s">
        <v>141</v>
      </c>
      <c r="E344" s="203" t="s">
        <v>1</v>
      </c>
      <c r="F344" s="204" t="s">
        <v>422</v>
      </c>
      <c r="G344" s="201"/>
      <c r="H344" s="205">
        <v>9.8879999999999999</v>
      </c>
      <c r="I344" s="206"/>
      <c r="J344" s="201"/>
      <c r="K344" s="201"/>
      <c r="L344" s="207"/>
      <c r="M344" s="208"/>
      <c r="N344" s="209"/>
      <c r="O344" s="209"/>
      <c r="P344" s="209"/>
      <c r="Q344" s="209"/>
      <c r="R344" s="209"/>
      <c r="S344" s="209"/>
      <c r="T344" s="210"/>
      <c r="AT344" s="211" t="s">
        <v>141</v>
      </c>
      <c r="AU344" s="211" t="s">
        <v>89</v>
      </c>
      <c r="AV344" s="13" t="s">
        <v>89</v>
      </c>
      <c r="AW344" s="13" t="s">
        <v>36</v>
      </c>
      <c r="AX344" s="13" t="s">
        <v>79</v>
      </c>
      <c r="AY344" s="211" t="s">
        <v>132</v>
      </c>
    </row>
    <row r="345" spans="1:65" s="14" customFormat="1" ht="11.25">
      <c r="B345" s="212"/>
      <c r="C345" s="213"/>
      <c r="D345" s="202" t="s">
        <v>141</v>
      </c>
      <c r="E345" s="214" t="s">
        <v>1</v>
      </c>
      <c r="F345" s="215" t="s">
        <v>152</v>
      </c>
      <c r="G345" s="213"/>
      <c r="H345" s="216">
        <v>9.8879999999999999</v>
      </c>
      <c r="I345" s="217"/>
      <c r="J345" s="213"/>
      <c r="K345" s="213"/>
      <c r="L345" s="218"/>
      <c r="M345" s="219"/>
      <c r="N345" s="220"/>
      <c r="O345" s="220"/>
      <c r="P345" s="220"/>
      <c r="Q345" s="220"/>
      <c r="R345" s="220"/>
      <c r="S345" s="220"/>
      <c r="T345" s="221"/>
      <c r="AT345" s="222" t="s">
        <v>141</v>
      </c>
      <c r="AU345" s="222" t="s">
        <v>89</v>
      </c>
      <c r="AV345" s="14" t="s">
        <v>139</v>
      </c>
      <c r="AW345" s="14" t="s">
        <v>36</v>
      </c>
      <c r="AX345" s="14" t="s">
        <v>87</v>
      </c>
      <c r="AY345" s="222" t="s">
        <v>132</v>
      </c>
    </row>
    <row r="346" spans="1:65" s="2" customFormat="1" ht="24.2" customHeight="1">
      <c r="A346" s="35"/>
      <c r="B346" s="36"/>
      <c r="C346" s="233" t="s">
        <v>423</v>
      </c>
      <c r="D346" s="233" t="s">
        <v>209</v>
      </c>
      <c r="E346" s="234" t="s">
        <v>424</v>
      </c>
      <c r="F346" s="235" t="s">
        <v>425</v>
      </c>
      <c r="G346" s="236" t="s">
        <v>137</v>
      </c>
      <c r="H346" s="237">
        <v>6.2110000000000003</v>
      </c>
      <c r="I346" s="238"/>
      <c r="J346" s="239">
        <f>ROUND(I346*H346,2)</f>
        <v>0</v>
      </c>
      <c r="K346" s="235" t="s">
        <v>138</v>
      </c>
      <c r="L346" s="240"/>
      <c r="M346" s="241" t="s">
        <v>1</v>
      </c>
      <c r="N346" s="242" t="s">
        <v>44</v>
      </c>
      <c r="O346" s="72"/>
      <c r="P346" s="196">
        <f>O346*H346</f>
        <v>0</v>
      </c>
      <c r="Q346" s="196">
        <v>0.13100000000000001</v>
      </c>
      <c r="R346" s="196">
        <f>Q346*H346</f>
        <v>0.81364100000000006</v>
      </c>
      <c r="S346" s="196">
        <v>0</v>
      </c>
      <c r="T346" s="197">
        <f>S346*H346</f>
        <v>0</v>
      </c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R346" s="198" t="s">
        <v>172</v>
      </c>
      <c r="AT346" s="198" t="s">
        <v>209</v>
      </c>
      <c r="AU346" s="198" t="s">
        <v>89</v>
      </c>
      <c r="AY346" s="18" t="s">
        <v>132</v>
      </c>
      <c r="BE346" s="199">
        <f>IF(N346="základní",J346,0)</f>
        <v>0</v>
      </c>
      <c r="BF346" s="199">
        <f>IF(N346="snížená",J346,0)</f>
        <v>0</v>
      </c>
      <c r="BG346" s="199">
        <f>IF(N346="zákl. přenesená",J346,0)</f>
        <v>0</v>
      </c>
      <c r="BH346" s="199">
        <f>IF(N346="sníž. přenesená",J346,0)</f>
        <v>0</v>
      </c>
      <c r="BI346" s="199">
        <f>IF(N346="nulová",J346,0)</f>
        <v>0</v>
      </c>
      <c r="BJ346" s="18" t="s">
        <v>87</v>
      </c>
      <c r="BK346" s="199">
        <f>ROUND(I346*H346,2)</f>
        <v>0</v>
      </c>
      <c r="BL346" s="18" t="s">
        <v>139</v>
      </c>
      <c r="BM346" s="198" t="s">
        <v>426</v>
      </c>
    </row>
    <row r="347" spans="1:65" s="15" customFormat="1" ht="11.25">
      <c r="B347" s="223"/>
      <c r="C347" s="224"/>
      <c r="D347" s="202" t="s">
        <v>141</v>
      </c>
      <c r="E347" s="225" t="s">
        <v>1</v>
      </c>
      <c r="F347" s="226" t="s">
        <v>427</v>
      </c>
      <c r="G347" s="224"/>
      <c r="H347" s="225" t="s">
        <v>1</v>
      </c>
      <c r="I347" s="227"/>
      <c r="J347" s="224"/>
      <c r="K347" s="224"/>
      <c r="L347" s="228"/>
      <c r="M347" s="229"/>
      <c r="N347" s="230"/>
      <c r="O347" s="230"/>
      <c r="P347" s="230"/>
      <c r="Q347" s="230"/>
      <c r="R347" s="230"/>
      <c r="S347" s="230"/>
      <c r="T347" s="231"/>
      <c r="AT347" s="232" t="s">
        <v>141</v>
      </c>
      <c r="AU347" s="232" t="s">
        <v>89</v>
      </c>
      <c r="AV347" s="15" t="s">
        <v>87</v>
      </c>
      <c r="AW347" s="15" t="s">
        <v>36</v>
      </c>
      <c r="AX347" s="15" t="s">
        <v>79</v>
      </c>
      <c r="AY347" s="232" t="s">
        <v>132</v>
      </c>
    </row>
    <row r="348" spans="1:65" s="13" customFormat="1" ht="11.25">
      <c r="B348" s="200"/>
      <c r="C348" s="201"/>
      <c r="D348" s="202" t="s">
        <v>141</v>
      </c>
      <c r="E348" s="203" t="s">
        <v>1</v>
      </c>
      <c r="F348" s="204" t="s">
        <v>428</v>
      </c>
      <c r="G348" s="201"/>
      <c r="H348" s="205">
        <v>6.2110000000000003</v>
      </c>
      <c r="I348" s="206"/>
      <c r="J348" s="201"/>
      <c r="K348" s="201"/>
      <c r="L348" s="207"/>
      <c r="M348" s="208"/>
      <c r="N348" s="209"/>
      <c r="O348" s="209"/>
      <c r="P348" s="209"/>
      <c r="Q348" s="209"/>
      <c r="R348" s="209"/>
      <c r="S348" s="209"/>
      <c r="T348" s="210"/>
      <c r="AT348" s="211" t="s">
        <v>141</v>
      </c>
      <c r="AU348" s="211" t="s">
        <v>89</v>
      </c>
      <c r="AV348" s="13" t="s">
        <v>89</v>
      </c>
      <c r="AW348" s="13" t="s">
        <v>36</v>
      </c>
      <c r="AX348" s="13" t="s">
        <v>79</v>
      </c>
      <c r="AY348" s="211" t="s">
        <v>132</v>
      </c>
    </row>
    <row r="349" spans="1:65" s="14" customFormat="1" ht="11.25">
      <c r="B349" s="212"/>
      <c r="C349" s="213"/>
      <c r="D349" s="202" t="s">
        <v>141</v>
      </c>
      <c r="E349" s="214" t="s">
        <v>1</v>
      </c>
      <c r="F349" s="215" t="s">
        <v>152</v>
      </c>
      <c r="G349" s="213"/>
      <c r="H349" s="216">
        <v>6.2110000000000003</v>
      </c>
      <c r="I349" s="217"/>
      <c r="J349" s="213"/>
      <c r="K349" s="213"/>
      <c r="L349" s="218"/>
      <c r="M349" s="219"/>
      <c r="N349" s="220"/>
      <c r="O349" s="220"/>
      <c r="P349" s="220"/>
      <c r="Q349" s="220"/>
      <c r="R349" s="220"/>
      <c r="S349" s="220"/>
      <c r="T349" s="221"/>
      <c r="AT349" s="222" t="s">
        <v>141</v>
      </c>
      <c r="AU349" s="222" t="s">
        <v>89</v>
      </c>
      <c r="AV349" s="14" t="s">
        <v>139</v>
      </c>
      <c r="AW349" s="14" t="s">
        <v>36</v>
      </c>
      <c r="AX349" s="14" t="s">
        <v>87</v>
      </c>
      <c r="AY349" s="222" t="s">
        <v>132</v>
      </c>
    </row>
    <row r="350" spans="1:65" s="2" customFormat="1" ht="24.2" customHeight="1">
      <c r="A350" s="35"/>
      <c r="B350" s="36"/>
      <c r="C350" s="233" t="s">
        <v>429</v>
      </c>
      <c r="D350" s="233" t="s">
        <v>209</v>
      </c>
      <c r="E350" s="234" t="s">
        <v>430</v>
      </c>
      <c r="F350" s="235" t="s">
        <v>431</v>
      </c>
      <c r="G350" s="236" t="s">
        <v>137</v>
      </c>
      <c r="H350" s="237">
        <v>6.5709999999999997</v>
      </c>
      <c r="I350" s="238"/>
      <c r="J350" s="239">
        <f>ROUND(I350*H350,2)</f>
        <v>0</v>
      </c>
      <c r="K350" s="235" t="s">
        <v>1</v>
      </c>
      <c r="L350" s="240"/>
      <c r="M350" s="241" t="s">
        <v>1</v>
      </c>
      <c r="N350" s="242" t="s">
        <v>44</v>
      </c>
      <c r="O350" s="72"/>
      <c r="P350" s="196">
        <f>O350*H350</f>
        <v>0</v>
      </c>
      <c r="Q350" s="196">
        <v>0.13100000000000001</v>
      </c>
      <c r="R350" s="196">
        <f>Q350*H350</f>
        <v>0.86080100000000004</v>
      </c>
      <c r="S350" s="196">
        <v>0</v>
      </c>
      <c r="T350" s="197">
        <f>S350*H350</f>
        <v>0</v>
      </c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R350" s="198" t="s">
        <v>172</v>
      </c>
      <c r="AT350" s="198" t="s">
        <v>209</v>
      </c>
      <c r="AU350" s="198" t="s">
        <v>89</v>
      </c>
      <c r="AY350" s="18" t="s">
        <v>132</v>
      </c>
      <c r="BE350" s="199">
        <f>IF(N350="základní",J350,0)</f>
        <v>0</v>
      </c>
      <c r="BF350" s="199">
        <f>IF(N350="snížená",J350,0)</f>
        <v>0</v>
      </c>
      <c r="BG350" s="199">
        <f>IF(N350="zákl. přenesená",J350,0)</f>
        <v>0</v>
      </c>
      <c r="BH350" s="199">
        <f>IF(N350="sníž. přenesená",J350,0)</f>
        <v>0</v>
      </c>
      <c r="BI350" s="199">
        <f>IF(N350="nulová",J350,0)</f>
        <v>0</v>
      </c>
      <c r="BJ350" s="18" t="s">
        <v>87</v>
      </c>
      <c r="BK350" s="199">
        <f>ROUND(I350*H350,2)</f>
        <v>0</v>
      </c>
      <c r="BL350" s="18" t="s">
        <v>139</v>
      </c>
      <c r="BM350" s="198" t="s">
        <v>432</v>
      </c>
    </row>
    <row r="351" spans="1:65" s="15" customFormat="1" ht="11.25">
      <c r="B351" s="223"/>
      <c r="C351" s="224"/>
      <c r="D351" s="202" t="s">
        <v>141</v>
      </c>
      <c r="E351" s="225" t="s">
        <v>1</v>
      </c>
      <c r="F351" s="226" t="s">
        <v>433</v>
      </c>
      <c r="G351" s="224"/>
      <c r="H351" s="225" t="s">
        <v>1</v>
      </c>
      <c r="I351" s="227"/>
      <c r="J351" s="224"/>
      <c r="K351" s="224"/>
      <c r="L351" s="228"/>
      <c r="M351" s="229"/>
      <c r="N351" s="230"/>
      <c r="O351" s="230"/>
      <c r="P351" s="230"/>
      <c r="Q351" s="230"/>
      <c r="R351" s="230"/>
      <c r="S351" s="230"/>
      <c r="T351" s="231"/>
      <c r="AT351" s="232" t="s">
        <v>141</v>
      </c>
      <c r="AU351" s="232" t="s">
        <v>89</v>
      </c>
      <c r="AV351" s="15" t="s">
        <v>87</v>
      </c>
      <c r="AW351" s="15" t="s">
        <v>36</v>
      </c>
      <c r="AX351" s="15" t="s">
        <v>79</v>
      </c>
      <c r="AY351" s="232" t="s">
        <v>132</v>
      </c>
    </row>
    <row r="352" spans="1:65" s="13" customFormat="1" ht="11.25">
      <c r="B352" s="200"/>
      <c r="C352" s="201"/>
      <c r="D352" s="202" t="s">
        <v>141</v>
      </c>
      <c r="E352" s="203" t="s">
        <v>1</v>
      </c>
      <c r="F352" s="204" t="s">
        <v>434</v>
      </c>
      <c r="G352" s="201"/>
      <c r="H352" s="205">
        <v>6.5709999999999997</v>
      </c>
      <c r="I352" s="206"/>
      <c r="J352" s="201"/>
      <c r="K352" s="201"/>
      <c r="L352" s="207"/>
      <c r="M352" s="208"/>
      <c r="N352" s="209"/>
      <c r="O352" s="209"/>
      <c r="P352" s="209"/>
      <c r="Q352" s="209"/>
      <c r="R352" s="209"/>
      <c r="S352" s="209"/>
      <c r="T352" s="210"/>
      <c r="AT352" s="211" t="s">
        <v>141</v>
      </c>
      <c r="AU352" s="211" t="s">
        <v>89</v>
      </c>
      <c r="AV352" s="13" t="s">
        <v>89</v>
      </c>
      <c r="AW352" s="13" t="s">
        <v>36</v>
      </c>
      <c r="AX352" s="13" t="s">
        <v>79</v>
      </c>
      <c r="AY352" s="211" t="s">
        <v>132</v>
      </c>
    </row>
    <row r="353" spans="1:65" s="14" customFormat="1" ht="11.25">
      <c r="B353" s="212"/>
      <c r="C353" s="213"/>
      <c r="D353" s="202" t="s">
        <v>141</v>
      </c>
      <c r="E353" s="214" t="s">
        <v>1</v>
      </c>
      <c r="F353" s="215" t="s">
        <v>152</v>
      </c>
      <c r="G353" s="213"/>
      <c r="H353" s="216">
        <v>6.5709999999999997</v>
      </c>
      <c r="I353" s="217"/>
      <c r="J353" s="213"/>
      <c r="K353" s="213"/>
      <c r="L353" s="218"/>
      <c r="M353" s="219"/>
      <c r="N353" s="220"/>
      <c r="O353" s="220"/>
      <c r="P353" s="220"/>
      <c r="Q353" s="220"/>
      <c r="R353" s="220"/>
      <c r="S353" s="220"/>
      <c r="T353" s="221"/>
      <c r="AT353" s="222" t="s">
        <v>141</v>
      </c>
      <c r="AU353" s="222" t="s">
        <v>89</v>
      </c>
      <c r="AV353" s="14" t="s">
        <v>139</v>
      </c>
      <c r="AW353" s="14" t="s">
        <v>36</v>
      </c>
      <c r="AX353" s="14" t="s">
        <v>87</v>
      </c>
      <c r="AY353" s="222" t="s">
        <v>132</v>
      </c>
    </row>
    <row r="354" spans="1:65" s="2" customFormat="1" ht="24.2" customHeight="1">
      <c r="A354" s="35"/>
      <c r="B354" s="36"/>
      <c r="C354" s="187" t="s">
        <v>435</v>
      </c>
      <c r="D354" s="187" t="s">
        <v>134</v>
      </c>
      <c r="E354" s="188" t="s">
        <v>436</v>
      </c>
      <c r="F354" s="189" t="s">
        <v>437</v>
      </c>
      <c r="G354" s="190" t="s">
        <v>137</v>
      </c>
      <c r="H354" s="191">
        <v>9.15</v>
      </c>
      <c r="I354" s="192"/>
      <c r="J354" s="193">
        <f>ROUND(I354*H354,2)</f>
        <v>0</v>
      </c>
      <c r="K354" s="189" t="s">
        <v>138</v>
      </c>
      <c r="L354" s="40"/>
      <c r="M354" s="194" t="s">
        <v>1</v>
      </c>
      <c r="N354" s="195" t="s">
        <v>44</v>
      </c>
      <c r="O354" s="72"/>
      <c r="P354" s="196">
        <f>O354*H354</f>
        <v>0</v>
      </c>
      <c r="Q354" s="196">
        <v>0.11162</v>
      </c>
      <c r="R354" s="196">
        <f>Q354*H354</f>
        <v>1.021323</v>
      </c>
      <c r="S354" s="196">
        <v>0</v>
      </c>
      <c r="T354" s="197">
        <f>S354*H354</f>
        <v>0</v>
      </c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R354" s="198" t="s">
        <v>139</v>
      </c>
      <c r="AT354" s="198" t="s">
        <v>134</v>
      </c>
      <c r="AU354" s="198" t="s">
        <v>89</v>
      </c>
      <c r="AY354" s="18" t="s">
        <v>132</v>
      </c>
      <c r="BE354" s="199">
        <f>IF(N354="základní",J354,0)</f>
        <v>0</v>
      </c>
      <c r="BF354" s="199">
        <f>IF(N354="snížená",J354,0)</f>
        <v>0</v>
      </c>
      <c r="BG354" s="199">
        <f>IF(N354="zákl. přenesená",J354,0)</f>
        <v>0</v>
      </c>
      <c r="BH354" s="199">
        <f>IF(N354="sníž. přenesená",J354,0)</f>
        <v>0</v>
      </c>
      <c r="BI354" s="199">
        <f>IF(N354="nulová",J354,0)</f>
        <v>0</v>
      </c>
      <c r="BJ354" s="18" t="s">
        <v>87</v>
      </c>
      <c r="BK354" s="199">
        <f>ROUND(I354*H354,2)</f>
        <v>0</v>
      </c>
      <c r="BL354" s="18" t="s">
        <v>139</v>
      </c>
      <c r="BM354" s="198" t="s">
        <v>438</v>
      </c>
    </row>
    <row r="355" spans="1:65" s="15" customFormat="1" ht="11.25">
      <c r="B355" s="223"/>
      <c r="C355" s="224"/>
      <c r="D355" s="202" t="s">
        <v>141</v>
      </c>
      <c r="E355" s="225" t="s">
        <v>1</v>
      </c>
      <c r="F355" s="226" t="s">
        <v>439</v>
      </c>
      <c r="G355" s="224"/>
      <c r="H355" s="225" t="s">
        <v>1</v>
      </c>
      <c r="I355" s="227"/>
      <c r="J355" s="224"/>
      <c r="K355" s="224"/>
      <c r="L355" s="228"/>
      <c r="M355" s="229"/>
      <c r="N355" s="230"/>
      <c r="O355" s="230"/>
      <c r="P355" s="230"/>
      <c r="Q355" s="230"/>
      <c r="R355" s="230"/>
      <c r="S355" s="230"/>
      <c r="T355" s="231"/>
      <c r="AT355" s="232" t="s">
        <v>141</v>
      </c>
      <c r="AU355" s="232" t="s">
        <v>89</v>
      </c>
      <c r="AV355" s="15" t="s">
        <v>87</v>
      </c>
      <c r="AW355" s="15" t="s">
        <v>36</v>
      </c>
      <c r="AX355" s="15" t="s">
        <v>79</v>
      </c>
      <c r="AY355" s="232" t="s">
        <v>132</v>
      </c>
    </row>
    <row r="356" spans="1:65" s="13" customFormat="1" ht="11.25">
      <c r="B356" s="200"/>
      <c r="C356" s="201"/>
      <c r="D356" s="202" t="s">
        <v>141</v>
      </c>
      <c r="E356" s="203" t="s">
        <v>1</v>
      </c>
      <c r="F356" s="204" t="s">
        <v>440</v>
      </c>
      <c r="G356" s="201"/>
      <c r="H356" s="205">
        <v>5</v>
      </c>
      <c r="I356" s="206"/>
      <c r="J356" s="201"/>
      <c r="K356" s="201"/>
      <c r="L356" s="207"/>
      <c r="M356" s="208"/>
      <c r="N356" s="209"/>
      <c r="O356" s="209"/>
      <c r="P356" s="209"/>
      <c r="Q356" s="209"/>
      <c r="R356" s="209"/>
      <c r="S356" s="209"/>
      <c r="T356" s="210"/>
      <c r="AT356" s="211" t="s">
        <v>141</v>
      </c>
      <c r="AU356" s="211" t="s">
        <v>89</v>
      </c>
      <c r="AV356" s="13" t="s">
        <v>89</v>
      </c>
      <c r="AW356" s="13" t="s">
        <v>36</v>
      </c>
      <c r="AX356" s="13" t="s">
        <v>79</v>
      </c>
      <c r="AY356" s="211" t="s">
        <v>132</v>
      </c>
    </row>
    <row r="357" spans="1:65" s="13" customFormat="1" ht="11.25">
      <c r="B357" s="200"/>
      <c r="C357" s="201"/>
      <c r="D357" s="202" t="s">
        <v>141</v>
      </c>
      <c r="E357" s="203" t="s">
        <v>1</v>
      </c>
      <c r="F357" s="204" t="s">
        <v>441</v>
      </c>
      <c r="G357" s="201"/>
      <c r="H357" s="205">
        <v>1.8</v>
      </c>
      <c r="I357" s="206"/>
      <c r="J357" s="201"/>
      <c r="K357" s="201"/>
      <c r="L357" s="207"/>
      <c r="M357" s="208"/>
      <c r="N357" s="209"/>
      <c r="O357" s="209"/>
      <c r="P357" s="209"/>
      <c r="Q357" s="209"/>
      <c r="R357" s="209"/>
      <c r="S357" s="209"/>
      <c r="T357" s="210"/>
      <c r="AT357" s="211" t="s">
        <v>141</v>
      </c>
      <c r="AU357" s="211" t="s">
        <v>89</v>
      </c>
      <c r="AV357" s="13" t="s">
        <v>89</v>
      </c>
      <c r="AW357" s="13" t="s">
        <v>36</v>
      </c>
      <c r="AX357" s="13" t="s">
        <v>79</v>
      </c>
      <c r="AY357" s="211" t="s">
        <v>132</v>
      </c>
    </row>
    <row r="358" spans="1:65" s="13" customFormat="1" ht="11.25">
      <c r="B358" s="200"/>
      <c r="C358" s="201"/>
      <c r="D358" s="202" t="s">
        <v>141</v>
      </c>
      <c r="E358" s="203" t="s">
        <v>1</v>
      </c>
      <c r="F358" s="204" t="s">
        <v>442</v>
      </c>
      <c r="G358" s="201"/>
      <c r="H358" s="205">
        <v>2.35</v>
      </c>
      <c r="I358" s="206"/>
      <c r="J358" s="201"/>
      <c r="K358" s="201"/>
      <c r="L358" s="207"/>
      <c r="M358" s="208"/>
      <c r="N358" s="209"/>
      <c r="O358" s="209"/>
      <c r="P358" s="209"/>
      <c r="Q358" s="209"/>
      <c r="R358" s="209"/>
      <c r="S358" s="209"/>
      <c r="T358" s="210"/>
      <c r="AT358" s="211" t="s">
        <v>141</v>
      </c>
      <c r="AU358" s="211" t="s">
        <v>89</v>
      </c>
      <c r="AV358" s="13" t="s">
        <v>89</v>
      </c>
      <c r="AW358" s="13" t="s">
        <v>36</v>
      </c>
      <c r="AX358" s="13" t="s">
        <v>79</v>
      </c>
      <c r="AY358" s="211" t="s">
        <v>132</v>
      </c>
    </row>
    <row r="359" spans="1:65" s="14" customFormat="1" ht="11.25">
      <c r="B359" s="212"/>
      <c r="C359" s="213"/>
      <c r="D359" s="202" t="s">
        <v>141</v>
      </c>
      <c r="E359" s="214" t="s">
        <v>1</v>
      </c>
      <c r="F359" s="215" t="s">
        <v>152</v>
      </c>
      <c r="G359" s="213"/>
      <c r="H359" s="216">
        <v>9.15</v>
      </c>
      <c r="I359" s="217"/>
      <c r="J359" s="213"/>
      <c r="K359" s="213"/>
      <c r="L359" s="218"/>
      <c r="M359" s="219"/>
      <c r="N359" s="220"/>
      <c r="O359" s="220"/>
      <c r="P359" s="220"/>
      <c r="Q359" s="220"/>
      <c r="R359" s="220"/>
      <c r="S359" s="220"/>
      <c r="T359" s="221"/>
      <c r="AT359" s="222" t="s">
        <v>141</v>
      </c>
      <c r="AU359" s="222" t="s">
        <v>89</v>
      </c>
      <c r="AV359" s="14" t="s">
        <v>139</v>
      </c>
      <c r="AW359" s="14" t="s">
        <v>36</v>
      </c>
      <c r="AX359" s="14" t="s">
        <v>87</v>
      </c>
      <c r="AY359" s="222" t="s">
        <v>132</v>
      </c>
    </row>
    <row r="360" spans="1:65" s="2" customFormat="1" ht="21.75" customHeight="1">
      <c r="A360" s="35"/>
      <c r="B360" s="36"/>
      <c r="C360" s="233" t="s">
        <v>443</v>
      </c>
      <c r="D360" s="233" t="s">
        <v>209</v>
      </c>
      <c r="E360" s="234" t="s">
        <v>444</v>
      </c>
      <c r="F360" s="235" t="s">
        <v>445</v>
      </c>
      <c r="G360" s="236" t="s">
        <v>137</v>
      </c>
      <c r="H360" s="237">
        <v>5.0999999999999996</v>
      </c>
      <c r="I360" s="238"/>
      <c r="J360" s="239">
        <f>ROUND(I360*H360,2)</f>
        <v>0</v>
      </c>
      <c r="K360" s="235" t="s">
        <v>138</v>
      </c>
      <c r="L360" s="240"/>
      <c r="M360" s="241" t="s">
        <v>1</v>
      </c>
      <c r="N360" s="242" t="s">
        <v>44</v>
      </c>
      <c r="O360" s="72"/>
      <c r="P360" s="196">
        <f>O360*H360</f>
        <v>0</v>
      </c>
      <c r="Q360" s="196">
        <v>0.17599999999999999</v>
      </c>
      <c r="R360" s="196">
        <f>Q360*H360</f>
        <v>0.89759999999999984</v>
      </c>
      <c r="S360" s="196">
        <v>0</v>
      </c>
      <c r="T360" s="197">
        <f>S360*H360</f>
        <v>0</v>
      </c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R360" s="198" t="s">
        <v>172</v>
      </c>
      <c r="AT360" s="198" t="s">
        <v>209</v>
      </c>
      <c r="AU360" s="198" t="s">
        <v>89</v>
      </c>
      <c r="AY360" s="18" t="s">
        <v>132</v>
      </c>
      <c r="BE360" s="199">
        <f>IF(N360="základní",J360,0)</f>
        <v>0</v>
      </c>
      <c r="BF360" s="199">
        <f>IF(N360="snížená",J360,0)</f>
        <v>0</v>
      </c>
      <c r="BG360" s="199">
        <f>IF(N360="zákl. přenesená",J360,0)</f>
        <v>0</v>
      </c>
      <c r="BH360" s="199">
        <f>IF(N360="sníž. přenesená",J360,0)</f>
        <v>0</v>
      </c>
      <c r="BI360" s="199">
        <f>IF(N360="nulová",J360,0)</f>
        <v>0</v>
      </c>
      <c r="BJ360" s="18" t="s">
        <v>87</v>
      </c>
      <c r="BK360" s="199">
        <f>ROUND(I360*H360,2)</f>
        <v>0</v>
      </c>
      <c r="BL360" s="18" t="s">
        <v>139</v>
      </c>
      <c r="BM360" s="198" t="s">
        <v>446</v>
      </c>
    </row>
    <row r="361" spans="1:65" s="13" customFormat="1" ht="11.25">
      <c r="B361" s="200"/>
      <c r="C361" s="201"/>
      <c r="D361" s="202" t="s">
        <v>141</v>
      </c>
      <c r="E361" s="203" t="s">
        <v>1</v>
      </c>
      <c r="F361" s="204" t="s">
        <v>447</v>
      </c>
      <c r="G361" s="201"/>
      <c r="H361" s="205">
        <v>5.0999999999999996</v>
      </c>
      <c r="I361" s="206"/>
      <c r="J361" s="201"/>
      <c r="K361" s="201"/>
      <c r="L361" s="207"/>
      <c r="M361" s="208"/>
      <c r="N361" s="209"/>
      <c r="O361" s="209"/>
      <c r="P361" s="209"/>
      <c r="Q361" s="209"/>
      <c r="R361" s="209"/>
      <c r="S361" s="209"/>
      <c r="T361" s="210"/>
      <c r="AT361" s="211" t="s">
        <v>141</v>
      </c>
      <c r="AU361" s="211" t="s">
        <v>89</v>
      </c>
      <c r="AV361" s="13" t="s">
        <v>89</v>
      </c>
      <c r="AW361" s="13" t="s">
        <v>36</v>
      </c>
      <c r="AX361" s="13" t="s">
        <v>79</v>
      </c>
      <c r="AY361" s="211" t="s">
        <v>132</v>
      </c>
    </row>
    <row r="362" spans="1:65" s="14" customFormat="1" ht="11.25">
      <c r="B362" s="212"/>
      <c r="C362" s="213"/>
      <c r="D362" s="202" t="s">
        <v>141</v>
      </c>
      <c r="E362" s="214" t="s">
        <v>1</v>
      </c>
      <c r="F362" s="215" t="s">
        <v>152</v>
      </c>
      <c r="G362" s="213"/>
      <c r="H362" s="216">
        <v>5.0999999999999996</v>
      </c>
      <c r="I362" s="217"/>
      <c r="J362" s="213"/>
      <c r="K362" s="213"/>
      <c r="L362" s="218"/>
      <c r="M362" s="219"/>
      <c r="N362" s="220"/>
      <c r="O362" s="220"/>
      <c r="P362" s="220"/>
      <c r="Q362" s="220"/>
      <c r="R362" s="220"/>
      <c r="S362" s="220"/>
      <c r="T362" s="221"/>
      <c r="AT362" s="222" t="s">
        <v>141</v>
      </c>
      <c r="AU362" s="222" t="s">
        <v>89</v>
      </c>
      <c r="AV362" s="14" t="s">
        <v>139</v>
      </c>
      <c r="AW362" s="14" t="s">
        <v>36</v>
      </c>
      <c r="AX362" s="14" t="s">
        <v>87</v>
      </c>
      <c r="AY362" s="222" t="s">
        <v>132</v>
      </c>
    </row>
    <row r="363" spans="1:65" s="2" customFormat="1" ht="24.2" customHeight="1">
      <c r="A363" s="35"/>
      <c r="B363" s="36"/>
      <c r="C363" s="233" t="s">
        <v>448</v>
      </c>
      <c r="D363" s="233" t="s">
        <v>209</v>
      </c>
      <c r="E363" s="234" t="s">
        <v>449</v>
      </c>
      <c r="F363" s="235" t="s">
        <v>450</v>
      </c>
      <c r="G363" s="236" t="s">
        <v>137</v>
      </c>
      <c r="H363" s="237">
        <v>1.8540000000000001</v>
      </c>
      <c r="I363" s="238"/>
      <c r="J363" s="239">
        <f>ROUND(I363*H363,2)</f>
        <v>0</v>
      </c>
      <c r="K363" s="235" t="s">
        <v>138</v>
      </c>
      <c r="L363" s="240"/>
      <c r="M363" s="241" t="s">
        <v>1</v>
      </c>
      <c r="N363" s="242" t="s">
        <v>44</v>
      </c>
      <c r="O363" s="72"/>
      <c r="P363" s="196">
        <f>O363*H363</f>
        <v>0</v>
      </c>
      <c r="Q363" s="196">
        <v>0.17499999999999999</v>
      </c>
      <c r="R363" s="196">
        <f>Q363*H363</f>
        <v>0.32445000000000002</v>
      </c>
      <c r="S363" s="196">
        <v>0</v>
      </c>
      <c r="T363" s="197">
        <f>S363*H363</f>
        <v>0</v>
      </c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R363" s="198" t="s">
        <v>172</v>
      </c>
      <c r="AT363" s="198" t="s">
        <v>209</v>
      </c>
      <c r="AU363" s="198" t="s">
        <v>89</v>
      </c>
      <c r="AY363" s="18" t="s">
        <v>132</v>
      </c>
      <c r="BE363" s="199">
        <f>IF(N363="základní",J363,0)</f>
        <v>0</v>
      </c>
      <c r="BF363" s="199">
        <f>IF(N363="snížená",J363,0)</f>
        <v>0</v>
      </c>
      <c r="BG363" s="199">
        <f>IF(N363="zákl. přenesená",J363,0)</f>
        <v>0</v>
      </c>
      <c r="BH363" s="199">
        <f>IF(N363="sníž. přenesená",J363,0)</f>
        <v>0</v>
      </c>
      <c r="BI363" s="199">
        <f>IF(N363="nulová",J363,0)</f>
        <v>0</v>
      </c>
      <c r="BJ363" s="18" t="s">
        <v>87</v>
      </c>
      <c r="BK363" s="199">
        <f>ROUND(I363*H363,2)</f>
        <v>0</v>
      </c>
      <c r="BL363" s="18" t="s">
        <v>139</v>
      </c>
      <c r="BM363" s="198" t="s">
        <v>451</v>
      </c>
    </row>
    <row r="364" spans="1:65" s="15" customFormat="1" ht="11.25">
      <c r="B364" s="223"/>
      <c r="C364" s="224"/>
      <c r="D364" s="202" t="s">
        <v>141</v>
      </c>
      <c r="E364" s="225" t="s">
        <v>1</v>
      </c>
      <c r="F364" s="226" t="s">
        <v>452</v>
      </c>
      <c r="G364" s="224"/>
      <c r="H364" s="225" t="s">
        <v>1</v>
      </c>
      <c r="I364" s="227"/>
      <c r="J364" s="224"/>
      <c r="K364" s="224"/>
      <c r="L364" s="228"/>
      <c r="M364" s="229"/>
      <c r="N364" s="230"/>
      <c r="O364" s="230"/>
      <c r="P364" s="230"/>
      <c r="Q364" s="230"/>
      <c r="R364" s="230"/>
      <c r="S364" s="230"/>
      <c r="T364" s="231"/>
      <c r="AT364" s="232" t="s">
        <v>141</v>
      </c>
      <c r="AU364" s="232" t="s">
        <v>89</v>
      </c>
      <c r="AV364" s="15" t="s">
        <v>87</v>
      </c>
      <c r="AW364" s="15" t="s">
        <v>36</v>
      </c>
      <c r="AX364" s="15" t="s">
        <v>79</v>
      </c>
      <c r="AY364" s="232" t="s">
        <v>132</v>
      </c>
    </row>
    <row r="365" spans="1:65" s="13" customFormat="1" ht="11.25">
      <c r="B365" s="200"/>
      <c r="C365" s="201"/>
      <c r="D365" s="202" t="s">
        <v>141</v>
      </c>
      <c r="E365" s="203" t="s">
        <v>1</v>
      </c>
      <c r="F365" s="204" t="s">
        <v>453</v>
      </c>
      <c r="G365" s="201"/>
      <c r="H365" s="205">
        <v>1.8540000000000001</v>
      </c>
      <c r="I365" s="206"/>
      <c r="J365" s="201"/>
      <c r="K365" s="201"/>
      <c r="L365" s="207"/>
      <c r="M365" s="208"/>
      <c r="N365" s="209"/>
      <c r="O365" s="209"/>
      <c r="P365" s="209"/>
      <c r="Q365" s="209"/>
      <c r="R365" s="209"/>
      <c r="S365" s="209"/>
      <c r="T365" s="210"/>
      <c r="AT365" s="211" t="s">
        <v>141</v>
      </c>
      <c r="AU365" s="211" t="s">
        <v>89</v>
      </c>
      <c r="AV365" s="13" t="s">
        <v>89</v>
      </c>
      <c r="AW365" s="13" t="s">
        <v>36</v>
      </c>
      <c r="AX365" s="13" t="s">
        <v>87</v>
      </c>
      <c r="AY365" s="211" t="s">
        <v>132</v>
      </c>
    </row>
    <row r="366" spans="1:65" s="2" customFormat="1" ht="24.2" customHeight="1">
      <c r="A366" s="35"/>
      <c r="B366" s="36"/>
      <c r="C366" s="233" t="s">
        <v>349</v>
      </c>
      <c r="D366" s="233" t="s">
        <v>209</v>
      </c>
      <c r="E366" s="234" t="s">
        <v>454</v>
      </c>
      <c r="F366" s="235" t="s">
        <v>455</v>
      </c>
      <c r="G366" s="236" t="s">
        <v>137</v>
      </c>
      <c r="H366" s="237">
        <v>2.4209999999999998</v>
      </c>
      <c r="I366" s="238"/>
      <c r="J366" s="239">
        <f>ROUND(I366*H366,2)</f>
        <v>0</v>
      </c>
      <c r="K366" s="235" t="s">
        <v>1</v>
      </c>
      <c r="L366" s="240"/>
      <c r="M366" s="241" t="s">
        <v>1</v>
      </c>
      <c r="N366" s="242" t="s">
        <v>44</v>
      </c>
      <c r="O366" s="72"/>
      <c r="P366" s="196">
        <f>O366*H366</f>
        <v>0</v>
      </c>
      <c r="Q366" s="196">
        <v>0.15</v>
      </c>
      <c r="R366" s="196">
        <f>Q366*H366</f>
        <v>0.36314999999999997</v>
      </c>
      <c r="S366" s="196">
        <v>0</v>
      </c>
      <c r="T366" s="197">
        <f>S366*H366</f>
        <v>0</v>
      </c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R366" s="198" t="s">
        <v>172</v>
      </c>
      <c r="AT366" s="198" t="s">
        <v>209</v>
      </c>
      <c r="AU366" s="198" t="s">
        <v>89</v>
      </c>
      <c r="AY366" s="18" t="s">
        <v>132</v>
      </c>
      <c r="BE366" s="199">
        <f>IF(N366="základní",J366,0)</f>
        <v>0</v>
      </c>
      <c r="BF366" s="199">
        <f>IF(N366="snížená",J366,0)</f>
        <v>0</v>
      </c>
      <c r="BG366" s="199">
        <f>IF(N366="zákl. přenesená",J366,0)</f>
        <v>0</v>
      </c>
      <c r="BH366" s="199">
        <f>IF(N366="sníž. přenesená",J366,0)</f>
        <v>0</v>
      </c>
      <c r="BI366" s="199">
        <f>IF(N366="nulová",J366,0)</f>
        <v>0</v>
      </c>
      <c r="BJ366" s="18" t="s">
        <v>87</v>
      </c>
      <c r="BK366" s="199">
        <f>ROUND(I366*H366,2)</f>
        <v>0</v>
      </c>
      <c r="BL366" s="18" t="s">
        <v>139</v>
      </c>
      <c r="BM366" s="198" t="s">
        <v>456</v>
      </c>
    </row>
    <row r="367" spans="1:65" s="15" customFormat="1" ht="11.25">
      <c r="B367" s="223"/>
      <c r="C367" s="224"/>
      <c r="D367" s="202" t="s">
        <v>141</v>
      </c>
      <c r="E367" s="225" t="s">
        <v>1</v>
      </c>
      <c r="F367" s="226" t="s">
        <v>433</v>
      </c>
      <c r="G367" s="224"/>
      <c r="H367" s="225" t="s">
        <v>1</v>
      </c>
      <c r="I367" s="227"/>
      <c r="J367" s="224"/>
      <c r="K367" s="224"/>
      <c r="L367" s="228"/>
      <c r="M367" s="229"/>
      <c r="N367" s="230"/>
      <c r="O367" s="230"/>
      <c r="P367" s="230"/>
      <c r="Q367" s="230"/>
      <c r="R367" s="230"/>
      <c r="S367" s="230"/>
      <c r="T367" s="231"/>
      <c r="AT367" s="232" t="s">
        <v>141</v>
      </c>
      <c r="AU367" s="232" t="s">
        <v>89</v>
      </c>
      <c r="AV367" s="15" t="s">
        <v>87</v>
      </c>
      <c r="AW367" s="15" t="s">
        <v>36</v>
      </c>
      <c r="AX367" s="15" t="s">
        <v>79</v>
      </c>
      <c r="AY367" s="232" t="s">
        <v>132</v>
      </c>
    </row>
    <row r="368" spans="1:65" s="13" customFormat="1" ht="11.25">
      <c r="B368" s="200"/>
      <c r="C368" s="201"/>
      <c r="D368" s="202" t="s">
        <v>141</v>
      </c>
      <c r="E368" s="203" t="s">
        <v>1</v>
      </c>
      <c r="F368" s="204" t="s">
        <v>457</v>
      </c>
      <c r="G368" s="201"/>
      <c r="H368" s="205">
        <v>2.4209999999999998</v>
      </c>
      <c r="I368" s="206"/>
      <c r="J368" s="201"/>
      <c r="K368" s="201"/>
      <c r="L368" s="207"/>
      <c r="M368" s="208"/>
      <c r="N368" s="209"/>
      <c r="O368" s="209"/>
      <c r="P368" s="209"/>
      <c r="Q368" s="209"/>
      <c r="R368" s="209"/>
      <c r="S368" s="209"/>
      <c r="T368" s="210"/>
      <c r="AT368" s="211" t="s">
        <v>141</v>
      </c>
      <c r="AU368" s="211" t="s">
        <v>89</v>
      </c>
      <c r="AV368" s="13" t="s">
        <v>89</v>
      </c>
      <c r="AW368" s="13" t="s">
        <v>36</v>
      </c>
      <c r="AX368" s="13" t="s">
        <v>79</v>
      </c>
      <c r="AY368" s="211" t="s">
        <v>132</v>
      </c>
    </row>
    <row r="369" spans="1:65" s="14" customFormat="1" ht="11.25">
      <c r="B369" s="212"/>
      <c r="C369" s="213"/>
      <c r="D369" s="202" t="s">
        <v>141</v>
      </c>
      <c r="E369" s="214" t="s">
        <v>1</v>
      </c>
      <c r="F369" s="215" t="s">
        <v>152</v>
      </c>
      <c r="G369" s="213"/>
      <c r="H369" s="216">
        <v>2.4209999999999998</v>
      </c>
      <c r="I369" s="217"/>
      <c r="J369" s="213"/>
      <c r="K369" s="213"/>
      <c r="L369" s="218"/>
      <c r="M369" s="219"/>
      <c r="N369" s="220"/>
      <c r="O369" s="220"/>
      <c r="P369" s="220"/>
      <c r="Q369" s="220"/>
      <c r="R369" s="220"/>
      <c r="S369" s="220"/>
      <c r="T369" s="221"/>
      <c r="AT369" s="222" t="s">
        <v>141</v>
      </c>
      <c r="AU369" s="222" t="s">
        <v>89</v>
      </c>
      <c r="AV369" s="14" t="s">
        <v>139</v>
      </c>
      <c r="AW369" s="14" t="s">
        <v>36</v>
      </c>
      <c r="AX369" s="14" t="s">
        <v>87</v>
      </c>
      <c r="AY369" s="222" t="s">
        <v>132</v>
      </c>
    </row>
    <row r="370" spans="1:65" s="2" customFormat="1" ht="24.2" customHeight="1">
      <c r="A370" s="35"/>
      <c r="B370" s="36"/>
      <c r="C370" s="187" t="s">
        <v>458</v>
      </c>
      <c r="D370" s="187" t="s">
        <v>134</v>
      </c>
      <c r="E370" s="188" t="s">
        <v>459</v>
      </c>
      <c r="F370" s="189" t="s">
        <v>460</v>
      </c>
      <c r="G370" s="190" t="s">
        <v>137</v>
      </c>
      <c r="H370" s="191">
        <v>0.64</v>
      </c>
      <c r="I370" s="192"/>
      <c r="J370" s="193">
        <f>ROUND(I370*H370,2)</f>
        <v>0</v>
      </c>
      <c r="K370" s="189" t="s">
        <v>138</v>
      </c>
      <c r="L370" s="40"/>
      <c r="M370" s="194" t="s">
        <v>1</v>
      </c>
      <c r="N370" s="195" t="s">
        <v>44</v>
      </c>
      <c r="O370" s="72"/>
      <c r="P370" s="196">
        <f>O370*H370</f>
        <v>0</v>
      </c>
      <c r="Q370" s="196">
        <v>0.85660000000000003</v>
      </c>
      <c r="R370" s="196">
        <f>Q370*H370</f>
        <v>0.54822400000000004</v>
      </c>
      <c r="S370" s="196">
        <v>0</v>
      </c>
      <c r="T370" s="197">
        <f>S370*H370</f>
        <v>0</v>
      </c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R370" s="198" t="s">
        <v>139</v>
      </c>
      <c r="AT370" s="198" t="s">
        <v>134</v>
      </c>
      <c r="AU370" s="198" t="s">
        <v>89</v>
      </c>
      <c r="AY370" s="18" t="s">
        <v>132</v>
      </c>
      <c r="BE370" s="199">
        <f>IF(N370="základní",J370,0)</f>
        <v>0</v>
      </c>
      <c r="BF370" s="199">
        <f>IF(N370="snížená",J370,0)</f>
        <v>0</v>
      </c>
      <c r="BG370" s="199">
        <f>IF(N370="zákl. přenesená",J370,0)</f>
        <v>0</v>
      </c>
      <c r="BH370" s="199">
        <f>IF(N370="sníž. přenesená",J370,0)</f>
        <v>0</v>
      </c>
      <c r="BI370" s="199">
        <f>IF(N370="nulová",J370,0)</f>
        <v>0</v>
      </c>
      <c r="BJ370" s="18" t="s">
        <v>87</v>
      </c>
      <c r="BK370" s="199">
        <f>ROUND(I370*H370,2)</f>
        <v>0</v>
      </c>
      <c r="BL370" s="18" t="s">
        <v>139</v>
      </c>
      <c r="BM370" s="198" t="s">
        <v>461</v>
      </c>
    </row>
    <row r="371" spans="1:65" s="15" customFormat="1" ht="11.25">
      <c r="B371" s="223"/>
      <c r="C371" s="224"/>
      <c r="D371" s="202" t="s">
        <v>141</v>
      </c>
      <c r="E371" s="225" t="s">
        <v>1</v>
      </c>
      <c r="F371" s="226" t="s">
        <v>274</v>
      </c>
      <c r="G371" s="224"/>
      <c r="H371" s="225" t="s">
        <v>1</v>
      </c>
      <c r="I371" s="227"/>
      <c r="J371" s="224"/>
      <c r="K371" s="224"/>
      <c r="L371" s="228"/>
      <c r="M371" s="229"/>
      <c r="N371" s="230"/>
      <c r="O371" s="230"/>
      <c r="P371" s="230"/>
      <c r="Q371" s="230"/>
      <c r="R371" s="230"/>
      <c r="S371" s="230"/>
      <c r="T371" s="231"/>
      <c r="AT371" s="232" t="s">
        <v>141</v>
      </c>
      <c r="AU371" s="232" t="s">
        <v>89</v>
      </c>
      <c r="AV371" s="15" t="s">
        <v>87</v>
      </c>
      <c r="AW371" s="15" t="s">
        <v>36</v>
      </c>
      <c r="AX371" s="15" t="s">
        <v>79</v>
      </c>
      <c r="AY371" s="232" t="s">
        <v>132</v>
      </c>
    </row>
    <row r="372" spans="1:65" s="15" customFormat="1" ht="33.75">
      <c r="B372" s="223"/>
      <c r="C372" s="224"/>
      <c r="D372" s="202" t="s">
        <v>141</v>
      </c>
      <c r="E372" s="225" t="s">
        <v>1</v>
      </c>
      <c r="F372" s="226" t="s">
        <v>462</v>
      </c>
      <c r="G372" s="224"/>
      <c r="H372" s="225" t="s">
        <v>1</v>
      </c>
      <c r="I372" s="227"/>
      <c r="J372" s="224"/>
      <c r="K372" s="224"/>
      <c r="L372" s="228"/>
      <c r="M372" s="229"/>
      <c r="N372" s="230"/>
      <c r="O372" s="230"/>
      <c r="P372" s="230"/>
      <c r="Q372" s="230"/>
      <c r="R372" s="230"/>
      <c r="S372" s="230"/>
      <c r="T372" s="231"/>
      <c r="AT372" s="232" t="s">
        <v>141</v>
      </c>
      <c r="AU372" s="232" t="s">
        <v>89</v>
      </c>
      <c r="AV372" s="15" t="s">
        <v>87</v>
      </c>
      <c r="AW372" s="15" t="s">
        <v>36</v>
      </c>
      <c r="AX372" s="15" t="s">
        <v>79</v>
      </c>
      <c r="AY372" s="232" t="s">
        <v>132</v>
      </c>
    </row>
    <row r="373" spans="1:65" s="13" customFormat="1" ht="11.25">
      <c r="B373" s="200"/>
      <c r="C373" s="201"/>
      <c r="D373" s="202" t="s">
        <v>141</v>
      </c>
      <c r="E373" s="203" t="s">
        <v>1</v>
      </c>
      <c r="F373" s="204" t="s">
        <v>463</v>
      </c>
      <c r="G373" s="201"/>
      <c r="H373" s="205">
        <v>0.64</v>
      </c>
      <c r="I373" s="206"/>
      <c r="J373" s="201"/>
      <c r="K373" s="201"/>
      <c r="L373" s="207"/>
      <c r="M373" s="208"/>
      <c r="N373" s="209"/>
      <c r="O373" s="209"/>
      <c r="P373" s="209"/>
      <c r="Q373" s="209"/>
      <c r="R373" s="209"/>
      <c r="S373" s="209"/>
      <c r="T373" s="210"/>
      <c r="AT373" s="211" t="s">
        <v>141</v>
      </c>
      <c r="AU373" s="211" t="s">
        <v>89</v>
      </c>
      <c r="AV373" s="13" t="s">
        <v>89</v>
      </c>
      <c r="AW373" s="13" t="s">
        <v>36</v>
      </c>
      <c r="AX373" s="13" t="s">
        <v>79</v>
      </c>
      <c r="AY373" s="211" t="s">
        <v>132</v>
      </c>
    </row>
    <row r="374" spans="1:65" s="14" customFormat="1" ht="11.25">
      <c r="B374" s="212"/>
      <c r="C374" s="213"/>
      <c r="D374" s="202" t="s">
        <v>141</v>
      </c>
      <c r="E374" s="214" t="s">
        <v>1</v>
      </c>
      <c r="F374" s="215" t="s">
        <v>152</v>
      </c>
      <c r="G374" s="213"/>
      <c r="H374" s="216">
        <v>0.64</v>
      </c>
      <c r="I374" s="217"/>
      <c r="J374" s="213"/>
      <c r="K374" s="213"/>
      <c r="L374" s="218"/>
      <c r="M374" s="219"/>
      <c r="N374" s="220"/>
      <c r="O374" s="220"/>
      <c r="P374" s="220"/>
      <c r="Q374" s="220"/>
      <c r="R374" s="220"/>
      <c r="S374" s="220"/>
      <c r="T374" s="221"/>
      <c r="AT374" s="222" t="s">
        <v>141</v>
      </c>
      <c r="AU374" s="222" t="s">
        <v>89</v>
      </c>
      <c r="AV374" s="14" t="s">
        <v>139</v>
      </c>
      <c r="AW374" s="14" t="s">
        <v>36</v>
      </c>
      <c r="AX374" s="14" t="s">
        <v>87</v>
      </c>
      <c r="AY374" s="222" t="s">
        <v>132</v>
      </c>
    </row>
    <row r="375" spans="1:65" s="12" customFormat="1" ht="22.9" customHeight="1">
      <c r="B375" s="171"/>
      <c r="C375" s="172"/>
      <c r="D375" s="173" t="s">
        <v>78</v>
      </c>
      <c r="E375" s="185" t="s">
        <v>172</v>
      </c>
      <c r="F375" s="185" t="s">
        <v>464</v>
      </c>
      <c r="G375" s="172"/>
      <c r="H375" s="172"/>
      <c r="I375" s="175"/>
      <c r="J375" s="186">
        <f>BK375</f>
        <v>0</v>
      </c>
      <c r="K375" s="172"/>
      <c r="L375" s="177"/>
      <c r="M375" s="178"/>
      <c r="N375" s="179"/>
      <c r="O375" s="179"/>
      <c r="P375" s="180">
        <f>SUM(P376:P397)</f>
        <v>0</v>
      </c>
      <c r="Q375" s="179"/>
      <c r="R375" s="180">
        <f>SUM(R376:R397)</f>
        <v>4.7790599999999996E-2</v>
      </c>
      <c r="S375" s="179"/>
      <c r="T375" s="181">
        <f>SUM(T376:T397)</f>
        <v>0</v>
      </c>
      <c r="AR375" s="182" t="s">
        <v>87</v>
      </c>
      <c r="AT375" s="183" t="s">
        <v>78</v>
      </c>
      <c r="AU375" s="183" t="s">
        <v>87</v>
      </c>
      <c r="AY375" s="182" t="s">
        <v>132</v>
      </c>
      <c r="BK375" s="184">
        <f>SUM(BK376:BK397)</f>
        <v>0</v>
      </c>
    </row>
    <row r="376" spans="1:65" s="2" customFormat="1" ht="24.2" customHeight="1">
      <c r="A376" s="35"/>
      <c r="B376" s="36"/>
      <c r="C376" s="187" t="s">
        <v>465</v>
      </c>
      <c r="D376" s="187" t="s">
        <v>134</v>
      </c>
      <c r="E376" s="188" t="s">
        <v>466</v>
      </c>
      <c r="F376" s="189" t="s">
        <v>467</v>
      </c>
      <c r="G376" s="190" t="s">
        <v>159</v>
      </c>
      <c r="H376" s="191">
        <v>2.9</v>
      </c>
      <c r="I376" s="192"/>
      <c r="J376" s="193">
        <f>ROUND(I376*H376,2)</f>
        <v>0</v>
      </c>
      <c r="K376" s="189" t="s">
        <v>138</v>
      </c>
      <c r="L376" s="40"/>
      <c r="M376" s="194" t="s">
        <v>1</v>
      </c>
      <c r="N376" s="195" t="s">
        <v>44</v>
      </c>
      <c r="O376" s="72"/>
      <c r="P376" s="196">
        <f>O376*H376</f>
        <v>0</v>
      </c>
      <c r="Q376" s="196">
        <v>1.0000000000000001E-5</v>
      </c>
      <c r="R376" s="196">
        <f>Q376*H376</f>
        <v>2.9E-5</v>
      </c>
      <c r="S376" s="196">
        <v>0</v>
      </c>
      <c r="T376" s="197">
        <f>S376*H376</f>
        <v>0</v>
      </c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R376" s="198" t="s">
        <v>139</v>
      </c>
      <c r="AT376" s="198" t="s">
        <v>134</v>
      </c>
      <c r="AU376" s="198" t="s">
        <v>89</v>
      </c>
      <c r="AY376" s="18" t="s">
        <v>132</v>
      </c>
      <c r="BE376" s="199">
        <f>IF(N376="základní",J376,0)</f>
        <v>0</v>
      </c>
      <c r="BF376" s="199">
        <f>IF(N376="snížená",J376,0)</f>
        <v>0</v>
      </c>
      <c r="BG376" s="199">
        <f>IF(N376="zákl. přenesená",J376,0)</f>
        <v>0</v>
      </c>
      <c r="BH376" s="199">
        <f>IF(N376="sníž. přenesená",J376,0)</f>
        <v>0</v>
      </c>
      <c r="BI376" s="199">
        <f>IF(N376="nulová",J376,0)</f>
        <v>0</v>
      </c>
      <c r="BJ376" s="18" t="s">
        <v>87</v>
      </c>
      <c r="BK376" s="199">
        <f>ROUND(I376*H376,2)</f>
        <v>0</v>
      </c>
      <c r="BL376" s="18" t="s">
        <v>139</v>
      </c>
      <c r="BM376" s="198" t="s">
        <v>468</v>
      </c>
    </row>
    <row r="377" spans="1:65" s="15" customFormat="1" ht="11.25">
      <c r="B377" s="223"/>
      <c r="C377" s="224"/>
      <c r="D377" s="202" t="s">
        <v>141</v>
      </c>
      <c r="E377" s="225" t="s">
        <v>1</v>
      </c>
      <c r="F377" s="226" t="s">
        <v>274</v>
      </c>
      <c r="G377" s="224"/>
      <c r="H377" s="225" t="s">
        <v>1</v>
      </c>
      <c r="I377" s="227"/>
      <c r="J377" s="224"/>
      <c r="K377" s="224"/>
      <c r="L377" s="228"/>
      <c r="M377" s="229"/>
      <c r="N377" s="230"/>
      <c r="O377" s="230"/>
      <c r="P377" s="230"/>
      <c r="Q377" s="230"/>
      <c r="R377" s="230"/>
      <c r="S377" s="230"/>
      <c r="T377" s="231"/>
      <c r="AT377" s="232" t="s">
        <v>141</v>
      </c>
      <c r="AU377" s="232" t="s">
        <v>89</v>
      </c>
      <c r="AV377" s="15" t="s">
        <v>87</v>
      </c>
      <c r="AW377" s="15" t="s">
        <v>36</v>
      </c>
      <c r="AX377" s="15" t="s">
        <v>79</v>
      </c>
      <c r="AY377" s="232" t="s">
        <v>132</v>
      </c>
    </row>
    <row r="378" spans="1:65" s="15" customFormat="1" ht="11.25">
      <c r="B378" s="223"/>
      <c r="C378" s="224"/>
      <c r="D378" s="202" t="s">
        <v>141</v>
      </c>
      <c r="E378" s="225" t="s">
        <v>1</v>
      </c>
      <c r="F378" s="226" t="s">
        <v>469</v>
      </c>
      <c r="G378" s="224"/>
      <c r="H378" s="225" t="s">
        <v>1</v>
      </c>
      <c r="I378" s="227"/>
      <c r="J378" s="224"/>
      <c r="K378" s="224"/>
      <c r="L378" s="228"/>
      <c r="M378" s="229"/>
      <c r="N378" s="230"/>
      <c r="O378" s="230"/>
      <c r="P378" s="230"/>
      <c r="Q378" s="230"/>
      <c r="R378" s="230"/>
      <c r="S378" s="230"/>
      <c r="T378" s="231"/>
      <c r="AT378" s="232" t="s">
        <v>141</v>
      </c>
      <c r="AU378" s="232" t="s">
        <v>89</v>
      </c>
      <c r="AV378" s="15" t="s">
        <v>87</v>
      </c>
      <c r="AW378" s="15" t="s">
        <v>36</v>
      </c>
      <c r="AX378" s="15" t="s">
        <v>79</v>
      </c>
      <c r="AY378" s="232" t="s">
        <v>132</v>
      </c>
    </row>
    <row r="379" spans="1:65" s="13" customFormat="1" ht="11.25">
      <c r="B379" s="200"/>
      <c r="C379" s="201"/>
      <c r="D379" s="202" t="s">
        <v>141</v>
      </c>
      <c r="E379" s="203" t="s">
        <v>1</v>
      </c>
      <c r="F379" s="204" t="s">
        <v>470</v>
      </c>
      <c r="G379" s="201"/>
      <c r="H379" s="205">
        <v>1.3</v>
      </c>
      <c r="I379" s="206"/>
      <c r="J379" s="201"/>
      <c r="K379" s="201"/>
      <c r="L379" s="207"/>
      <c r="M379" s="208"/>
      <c r="N379" s="209"/>
      <c r="O379" s="209"/>
      <c r="P379" s="209"/>
      <c r="Q379" s="209"/>
      <c r="R379" s="209"/>
      <c r="S379" s="209"/>
      <c r="T379" s="210"/>
      <c r="AT379" s="211" t="s">
        <v>141</v>
      </c>
      <c r="AU379" s="211" t="s">
        <v>89</v>
      </c>
      <c r="AV379" s="13" t="s">
        <v>89</v>
      </c>
      <c r="AW379" s="13" t="s">
        <v>36</v>
      </c>
      <c r="AX379" s="13" t="s">
        <v>79</v>
      </c>
      <c r="AY379" s="211" t="s">
        <v>132</v>
      </c>
    </row>
    <row r="380" spans="1:65" s="13" customFormat="1" ht="11.25">
      <c r="B380" s="200"/>
      <c r="C380" s="201"/>
      <c r="D380" s="202" t="s">
        <v>141</v>
      </c>
      <c r="E380" s="203" t="s">
        <v>1</v>
      </c>
      <c r="F380" s="204" t="s">
        <v>471</v>
      </c>
      <c r="G380" s="201"/>
      <c r="H380" s="205">
        <v>1.6</v>
      </c>
      <c r="I380" s="206"/>
      <c r="J380" s="201"/>
      <c r="K380" s="201"/>
      <c r="L380" s="207"/>
      <c r="M380" s="208"/>
      <c r="N380" s="209"/>
      <c r="O380" s="209"/>
      <c r="P380" s="209"/>
      <c r="Q380" s="209"/>
      <c r="R380" s="209"/>
      <c r="S380" s="209"/>
      <c r="T380" s="210"/>
      <c r="AT380" s="211" t="s">
        <v>141</v>
      </c>
      <c r="AU380" s="211" t="s">
        <v>89</v>
      </c>
      <c r="AV380" s="13" t="s">
        <v>89</v>
      </c>
      <c r="AW380" s="13" t="s">
        <v>36</v>
      </c>
      <c r="AX380" s="13" t="s">
        <v>79</v>
      </c>
      <c r="AY380" s="211" t="s">
        <v>132</v>
      </c>
    </row>
    <row r="381" spans="1:65" s="14" customFormat="1" ht="11.25">
      <c r="B381" s="212"/>
      <c r="C381" s="213"/>
      <c r="D381" s="202" t="s">
        <v>141</v>
      </c>
      <c r="E381" s="214" t="s">
        <v>1</v>
      </c>
      <c r="F381" s="215" t="s">
        <v>152</v>
      </c>
      <c r="G381" s="213"/>
      <c r="H381" s="216">
        <v>2.9000000000000004</v>
      </c>
      <c r="I381" s="217"/>
      <c r="J381" s="213"/>
      <c r="K381" s="213"/>
      <c r="L381" s="218"/>
      <c r="M381" s="219"/>
      <c r="N381" s="220"/>
      <c r="O381" s="220"/>
      <c r="P381" s="220"/>
      <c r="Q381" s="220"/>
      <c r="R381" s="220"/>
      <c r="S381" s="220"/>
      <c r="T381" s="221"/>
      <c r="AT381" s="222" t="s">
        <v>141</v>
      </c>
      <c r="AU381" s="222" t="s">
        <v>89</v>
      </c>
      <c r="AV381" s="14" t="s">
        <v>139</v>
      </c>
      <c r="AW381" s="14" t="s">
        <v>36</v>
      </c>
      <c r="AX381" s="14" t="s">
        <v>87</v>
      </c>
      <c r="AY381" s="222" t="s">
        <v>132</v>
      </c>
    </row>
    <row r="382" spans="1:65" s="2" customFormat="1" ht="24.2" customHeight="1">
      <c r="A382" s="35"/>
      <c r="B382" s="36"/>
      <c r="C382" s="233" t="s">
        <v>472</v>
      </c>
      <c r="D382" s="233" t="s">
        <v>209</v>
      </c>
      <c r="E382" s="234" t="s">
        <v>473</v>
      </c>
      <c r="F382" s="235" t="s">
        <v>474</v>
      </c>
      <c r="G382" s="236" t="s">
        <v>159</v>
      </c>
      <c r="H382" s="237">
        <v>2.944</v>
      </c>
      <c r="I382" s="238"/>
      <c r="J382" s="239">
        <f>ROUND(I382*H382,2)</f>
        <v>0</v>
      </c>
      <c r="K382" s="235" t="s">
        <v>138</v>
      </c>
      <c r="L382" s="240"/>
      <c r="M382" s="241" t="s">
        <v>1</v>
      </c>
      <c r="N382" s="242" t="s">
        <v>44</v>
      </c>
      <c r="O382" s="72"/>
      <c r="P382" s="196">
        <f>O382*H382</f>
        <v>0</v>
      </c>
      <c r="Q382" s="196">
        <v>1.4E-3</v>
      </c>
      <c r="R382" s="196">
        <f>Q382*H382</f>
        <v>4.1215999999999996E-3</v>
      </c>
      <c r="S382" s="196">
        <v>0</v>
      </c>
      <c r="T382" s="197">
        <f>S382*H382</f>
        <v>0</v>
      </c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R382" s="198" t="s">
        <v>172</v>
      </c>
      <c r="AT382" s="198" t="s">
        <v>209</v>
      </c>
      <c r="AU382" s="198" t="s">
        <v>89</v>
      </c>
      <c r="AY382" s="18" t="s">
        <v>132</v>
      </c>
      <c r="BE382" s="199">
        <f>IF(N382="základní",J382,0)</f>
        <v>0</v>
      </c>
      <c r="BF382" s="199">
        <f>IF(N382="snížená",J382,0)</f>
        <v>0</v>
      </c>
      <c r="BG382" s="199">
        <f>IF(N382="zákl. přenesená",J382,0)</f>
        <v>0</v>
      </c>
      <c r="BH382" s="199">
        <f>IF(N382="sníž. přenesená",J382,0)</f>
        <v>0</v>
      </c>
      <c r="BI382" s="199">
        <f>IF(N382="nulová",J382,0)</f>
        <v>0</v>
      </c>
      <c r="BJ382" s="18" t="s">
        <v>87</v>
      </c>
      <c r="BK382" s="199">
        <f>ROUND(I382*H382,2)</f>
        <v>0</v>
      </c>
      <c r="BL382" s="18" t="s">
        <v>139</v>
      </c>
      <c r="BM382" s="198" t="s">
        <v>475</v>
      </c>
    </row>
    <row r="383" spans="1:65" s="15" customFormat="1" ht="11.25">
      <c r="B383" s="223"/>
      <c r="C383" s="224"/>
      <c r="D383" s="202" t="s">
        <v>141</v>
      </c>
      <c r="E383" s="225" t="s">
        <v>1</v>
      </c>
      <c r="F383" s="226" t="s">
        <v>274</v>
      </c>
      <c r="G383" s="224"/>
      <c r="H383" s="225" t="s">
        <v>1</v>
      </c>
      <c r="I383" s="227"/>
      <c r="J383" s="224"/>
      <c r="K383" s="224"/>
      <c r="L383" s="228"/>
      <c r="M383" s="229"/>
      <c r="N383" s="230"/>
      <c r="O383" s="230"/>
      <c r="P383" s="230"/>
      <c r="Q383" s="230"/>
      <c r="R383" s="230"/>
      <c r="S383" s="230"/>
      <c r="T383" s="231"/>
      <c r="AT383" s="232" t="s">
        <v>141</v>
      </c>
      <c r="AU383" s="232" t="s">
        <v>89</v>
      </c>
      <c r="AV383" s="15" t="s">
        <v>87</v>
      </c>
      <c r="AW383" s="15" t="s">
        <v>36</v>
      </c>
      <c r="AX383" s="15" t="s">
        <v>79</v>
      </c>
      <c r="AY383" s="232" t="s">
        <v>132</v>
      </c>
    </row>
    <row r="384" spans="1:65" s="15" customFormat="1" ht="11.25">
      <c r="B384" s="223"/>
      <c r="C384" s="224"/>
      <c r="D384" s="202" t="s">
        <v>141</v>
      </c>
      <c r="E384" s="225" t="s">
        <v>1</v>
      </c>
      <c r="F384" s="226" t="s">
        <v>469</v>
      </c>
      <c r="G384" s="224"/>
      <c r="H384" s="225" t="s">
        <v>1</v>
      </c>
      <c r="I384" s="227"/>
      <c r="J384" s="224"/>
      <c r="K384" s="224"/>
      <c r="L384" s="228"/>
      <c r="M384" s="229"/>
      <c r="N384" s="230"/>
      <c r="O384" s="230"/>
      <c r="P384" s="230"/>
      <c r="Q384" s="230"/>
      <c r="R384" s="230"/>
      <c r="S384" s="230"/>
      <c r="T384" s="231"/>
      <c r="AT384" s="232" t="s">
        <v>141</v>
      </c>
      <c r="AU384" s="232" t="s">
        <v>89</v>
      </c>
      <c r="AV384" s="15" t="s">
        <v>87</v>
      </c>
      <c r="AW384" s="15" t="s">
        <v>36</v>
      </c>
      <c r="AX384" s="15" t="s">
        <v>79</v>
      </c>
      <c r="AY384" s="232" t="s">
        <v>132</v>
      </c>
    </row>
    <row r="385" spans="1:65" s="13" customFormat="1" ht="11.25">
      <c r="B385" s="200"/>
      <c r="C385" s="201"/>
      <c r="D385" s="202" t="s">
        <v>141</v>
      </c>
      <c r="E385" s="203" t="s">
        <v>1</v>
      </c>
      <c r="F385" s="204" t="s">
        <v>470</v>
      </c>
      <c r="G385" s="201"/>
      <c r="H385" s="205">
        <v>1.3</v>
      </c>
      <c r="I385" s="206"/>
      <c r="J385" s="201"/>
      <c r="K385" s="201"/>
      <c r="L385" s="207"/>
      <c r="M385" s="208"/>
      <c r="N385" s="209"/>
      <c r="O385" s="209"/>
      <c r="P385" s="209"/>
      <c r="Q385" s="209"/>
      <c r="R385" s="209"/>
      <c r="S385" s="209"/>
      <c r="T385" s="210"/>
      <c r="AT385" s="211" t="s">
        <v>141</v>
      </c>
      <c r="AU385" s="211" t="s">
        <v>89</v>
      </c>
      <c r="AV385" s="13" t="s">
        <v>89</v>
      </c>
      <c r="AW385" s="13" t="s">
        <v>36</v>
      </c>
      <c r="AX385" s="13" t="s">
        <v>79</v>
      </c>
      <c r="AY385" s="211" t="s">
        <v>132</v>
      </c>
    </row>
    <row r="386" spans="1:65" s="13" customFormat="1" ht="11.25">
      <c r="B386" s="200"/>
      <c r="C386" s="201"/>
      <c r="D386" s="202" t="s">
        <v>141</v>
      </c>
      <c r="E386" s="203" t="s">
        <v>1</v>
      </c>
      <c r="F386" s="204" t="s">
        <v>471</v>
      </c>
      <c r="G386" s="201"/>
      <c r="H386" s="205">
        <v>1.6</v>
      </c>
      <c r="I386" s="206"/>
      <c r="J386" s="201"/>
      <c r="K386" s="201"/>
      <c r="L386" s="207"/>
      <c r="M386" s="208"/>
      <c r="N386" s="209"/>
      <c r="O386" s="209"/>
      <c r="P386" s="209"/>
      <c r="Q386" s="209"/>
      <c r="R386" s="209"/>
      <c r="S386" s="209"/>
      <c r="T386" s="210"/>
      <c r="AT386" s="211" t="s">
        <v>141</v>
      </c>
      <c r="AU386" s="211" t="s">
        <v>89</v>
      </c>
      <c r="AV386" s="13" t="s">
        <v>89</v>
      </c>
      <c r="AW386" s="13" t="s">
        <v>36</v>
      </c>
      <c r="AX386" s="13" t="s">
        <v>79</v>
      </c>
      <c r="AY386" s="211" t="s">
        <v>132</v>
      </c>
    </row>
    <row r="387" spans="1:65" s="14" customFormat="1" ht="11.25">
      <c r="B387" s="212"/>
      <c r="C387" s="213"/>
      <c r="D387" s="202" t="s">
        <v>141</v>
      </c>
      <c r="E387" s="214" t="s">
        <v>1</v>
      </c>
      <c r="F387" s="215" t="s">
        <v>152</v>
      </c>
      <c r="G387" s="213"/>
      <c r="H387" s="216">
        <v>2.9000000000000004</v>
      </c>
      <c r="I387" s="217"/>
      <c r="J387" s="213"/>
      <c r="K387" s="213"/>
      <c r="L387" s="218"/>
      <c r="M387" s="219"/>
      <c r="N387" s="220"/>
      <c r="O387" s="220"/>
      <c r="P387" s="220"/>
      <c r="Q387" s="220"/>
      <c r="R387" s="220"/>
      <c r="S387" s="220"/>
      <c r="T387" s="221"/>
      <c r="AT387" s="222" t="s">
        <v>141</v>
      </c>
      <c r="AU387" s="222" t="s">
        <v>89</v>
      </c>
      <c r="AV387" s="14" t="s">
        <v>139</v>
      </c>
      <c r="AW387" s="14" t="s">
        <v>36</v>
      </c>
      <c r="AX387" s="14" t="s">
        <v>79</v>
      </c>
      <c r="AY387" s="222" t="s">
        <v>132</v>
      </c>
    </row>
    <row r="388" spans="1:65" s="13" customFormat="1" ht="11.25">
      <c r="B388" s="200"/>
      <c r="C388" s="201"/>
      <c r="D388" s="202" t="s">
        <v>141</v>
      </c>
      <c r="E388" s="203" t="s">
        <v>1</v>
      </c>
      <c r="F388" s="204" t="s">
        <v>476</v>
      </c>
      <c r="G388" s="201"/>
      <c r="H388" s="205">
        <v>2.944</v>
      </c>
      <c r="I388" s="206"/>
      <c r="J388" s="201"/>
      <c r="K388" s="201"/>
      <c r="L388" s="207"/>
      <c r="M388" s="208"/>
      <c r="N388" s="209"/>
      <c r="O388" s="209"/>
      <c r="P388" s="209"/>
      <c r="Q388" s="209"/>
      <c r="R388" s="209"/>
      <c r="S388" s="209"/>
      <c r="T388" s="210"/>
      <c r="AT388" s="211" t="s">
        <v>141</v>
      </c>
      <c r="AU388" s="211" t="s">
        <v>89</v>
      </c>
      <c r="AV388" s="13" t="s">
        <v>89</v>
      </c>
      <c r="AW388" s="13" t="s">
        <v>36</v>
      </c>
      <c r="AX388" s="13" t="s">
        <v>79</v>
      </c>
      <c r="AY388" s="211" t="s">
        <v>132</v>
      </c>
    </row>
    <row r="389" spans="1:65" s="14" customFormat="1" ht="11.25">
      <c r="B389" s="212"/>
      <c r="C389" s="213"/>
      <c r="D389" s="202" t="s">
        <v>141</v>
      </c>
      <c r="E389" s="214" t="s">
        <v>1</v>
      </c>
      <c r="F389" s="215" t="s">
        <v>152</v>
      </c>
      <c r="G389" s="213"/>
      <c r="H389" s="216">
        <v>2.944</v>
      </c>
      <c r="I389" s="217"/>
      <c r="J389" s="213"/>
      <c r="K389" s="213"/>
      <c r="L389" s="218"/>
      <c r="M389" s="219"/>
      <c r="N389" s="220"/>
      <c r="O389" s="220"/>
      <c r="P389" s="220"/>
      <c r="Q389" s="220"/>
      <c r="R389" s="220"/>
      <c r="S389" s="220"/>
      <c r="T389" s="221"/>
      <c r="AT389" s="222" t="s">
        <v>141</v>
      </c>
      <c r="AU389" s="222" t="s">
        <v>89</v>
      </c>
      <c r="AV389" s="14" t="s">
        <v>139</v>
      </c>
      <c r="AW389" s="14" t="s">
        <v>36</v>
      </c>
      <c r="AX389" s="14" t="s">
        <v>87</v>
      </c>
      <c r="AY389" s="222" t="s">
        <v>132</v>
      </c>
    </row>
    <row r="390" spans="1:65" s="2" customFormat="1" ht="24.2" customHeight="1">
      <c r="A390" s="35"/>
      <c r="B390" s="36"/>
      <c r="C390" s="187" t="s">
        <v>366</v>
      </c>
      <c r="D390" s="187" t="s">
        <v>134</v>
      </c>
      <c r="E390" s="188" t="s">
        <v>477</v>
      </c>
      <c r="F390" s="189" t="s">
        <v>478</v>
      </c>
      <c r="G390" s="190" t="s">
        <v>159</v>
      </c>
      <c r="H390" s="191">
        <v>14</v>
      </c>
      <c r="I390" s="192"/>
      <c r="J390" s="193">
        <f>ROUND(I390*H390,2)</f>
        <v>0</v>
      </c>
      <c r="K390" s="189" t="s">
        <v>138</v>
      </c>
      <c r="L390" s="40"/>
      <c r="M390" s="194" t="s">
        <v>1</v>
      </c>
      <c r="N390" s="195" t="s">
        <v>44</v>
      </c>
      <c r="O390" s="72"/>
      <c r="P390" s="196">
        <f>O390*H390</f>
        <v>0</v>
      </c>
      <c r="Q390" s="196">
        <v>1.0000000000000001E-5</v>
      </c>
      <c r="R390" s="196">
        <f>Q390*H390</f>
        <v>1.4000000000000001E-4</v>
      </c>
      <c r="S390" s="196">
        <v>0</v>
      </c>
      <c r="T390" s="197">
        <f>S390*H390</f>
        <v>0</v>
      </c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R390" s="198" t="s">
        <v>139</v>
      </c>
      <c r="AT390" s="198" t="s">
        <v>134</v>
      </c>
      <c r="AU390" s="198" t="s">
        <v>89</v>
      </c>
      <c r="AY390" s="18" t="s">
        <v>132</v>
      </c>
      <c r="BE390" s="199">
        <f>IF(N390="základní",J390,0)</f>
        <v>0</v>
      </c>
      <c r="BF390" s="199">
        <f>IF(N390="snížená",J390,0)</f>
        <v>0</v>
      </c>
      <c r="BG390" s="199">
        <f>IF(N390="zákl. přenesená",J390,0)</f>
        <v>0</v>
      </c>
      <c r="BH390" s="199">
        <f>IF(N390="sníž. přenesená",J390,0)</f>
        <v>0</v>
      </c>
      <c r="BI390" s="199">
        <f>IF(N390="nulová",J390,0)</f>
        <v>0</v>
      </c>
      <c r="BJ390" s="18" t="s">
        <v>87</v>
      </c>
      <c r="BK390" s="199">
        <f>ROUND(I390*H390,2)</f>
        <v>0</v>
      </c>
      <c r="BL390" s="18" t="s">
        <v>139</v>
      </c>
      <c r="BM390" s="198" t="s">
        <v>479</v>
      </c>
    </row>
    <row r="391" spans="1:65" s="2" customFormat="1" ht="24.2" customHeight="1">
      <c r="A391" s="35"/>
      <c r="B391" s="36"/>
      <c r="C391" s="233" t="s">
        <v>480</v>
      </c>
      <c r="D391" s="233" t="s">
        <v>209</v>
      </c>
      <c r="E391" s="234" t="s">
        <v>481</v>
      </c>
      <c r="F391" s="235" t="s">
        <v>482</v>
      </c>
      <c r="G391" s="236" t="s">
        <v>159</v>
      </c>
      <c r="H391" s="237">
        <v>15</v>
      </c>
      <c r="I391" s="238"/>
      <c r="J391" s="239">
        <f>ROUND(I391*H391,2)</f>
        <v>0</v>
      </c>
      <c r="K391" s="235" t="s">
        <v>138</v>
      </c>
      <c r="L391" s="240"/>
      <c r="M391" s="241" t="s">
        <v>1</v>
      </c>
      <c r="N391" s="242" t="s">
        <v>44</v>
      </c>
      <c r="O391" s="72"/>
      <c r="P391" s="196">
        <f>O391*H391</f>
        <v>0</v>
      </c>
      <c r="Q391" s="196">
        <v>2.8999999999999998E-3</v>
      </c>
      <c r="R391" s="196">
        <f>Q391*H391</f>
        <v>4.3499999999999997E-2</v>
      </c>
      <c r="S391" s="196">
        <v>0</v>
      </c>
      <c r="T391" s="197">
        <f>S391*H391</f>
        <v>0</v>
      </c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R391" s="198" t="s">
        <v>172</v>
      </c>
      <c r="AT391" s="198" t="s">
        <v>209</v>
      </c>
      <c r="AU391" s="198" t="s">
        <v>89</v>
      </c>
      <c r="AY391" s="18" t="s">
        <v>132</v>
      </c>
      <c r="BE391" s="199">
        <f>IF(N391="základní",J391,0)</f>
        <v>0</v>
      </c>
      <c r="BF391" s="199">
        <f>IF(N391="snížená",J391,0)</f>
        <v>0</v>
      </c>
      <c r="BG391" s="199">
        <f>IF(N391="zákl. přenesená",J391,0)</f>
        <v>0</v>
      </c>
      <c r="BH391" s="199">
        <f>IF(N391="sníž. přenesená",J391,0)</f>
        <v>0</v>
      </c>
      <c r="BI391" s="199">
        <f>IF(N391="nulová",J391,0)</f>
        <v>0</v>
      </c>
      <c r="BJ391" s="18" t="s">
        <v>87</v>
      </c>
      <c r="BK391" s="199">
        <f>ROUND(I391*H391,2)</f>
        <v>0</v>
      </c>
      <c r="BL391" s="18" t="s">
        <v>139</v>
      </c>
      <c r="BM391" s="198" t="s">
        <v>483</v>
      </c>
    </row>
    <row r="392" spans="1:65" s="13" customFormat="1" ht="22.5">
      <c r="B392" s="200"/>
      <c r="C392" s="201"/>
      <c r="D392" s="202" t="s">
        <v>141</v>
      </c>
      <c r="E392" s="201"/>
      <c r="F392" s="204" t="s">
        <v>484</v>
      </c>
      <c r="G392" s="201"/>
      <c r="H392" s="205">
        <v>15</v>
      </c>
      <c r="I392" s="206"/>
      <c r="J392" s="201"/>
      <c r="K392" s="201"/>
      <c r="L392" s="207"/>
      <c r="M392" s="208"/>
      <c r="N392" s="209"/>
      <c r="O392" s="209"/>
      <c r="P392" s="209"/>
      <c r="Q392" s="209"/>
      <c r="R392" s="209"/>
      <c r="S392" s="209"/>
      <c r="T392" s="210"/>
      <c r="AT392" s="211" t="s">
        <v>141</v>
      </c>
      <c r="AU392" s="211" t="s">
        <v>89</v>
      </c>
      <c r="AV392" s="13" t="s">
        <v>89</v>
      </c>
      <c r="AW392" s="13" t="s">
        <v>4</v>
      </c>
      <c r="AX392" s="13" t="s">
        <v>87</v>
      </c>
      <c r="AY392" s="211" t="s">
        <v>132</v>
      </c>
    </row>
    <row r="393" spans="1:65" s="2" customFormat="1" ht="16.5" customHeight="1">
      <c r="A393" s="35"/>
      <c r="B393" s="36"/>
      <c r="C393" s="187" t="s">
        <v>371</v>
      </c>
      <c r="D393" s="187" t="s">
        <v>134</v>
      </c>
      <c r="E393" s="188" t="s">
        <v>485</v>
      </c>
      <c r="F393" s="189" t="s">
        <v>486</v>
      </c>
      <c r="G393" s="190" t="s">
        <v>314</v>
      </c>
      <c r="H393" s="191">
        <v>3</v>
      </c>
      <c r="I393" s="192"/>
      <c r="J393" s="193">
        <f>ROUND(I393*H393,2)</f>
        <v>0</v>
      </c>
      <c r="K393" s="189" t="s">
        <v>1</v>
      </c>
      <c r="L393" s="40"/>
      <c r="M393" s="194" t="s">
        <v>1</v>
      </c>
      <c r="N393" s="195" t="s">
        <v>44</v>
      </c>
      <c r="O393" s="72"/>
      <c r="P393" s="196">
        <f>O393*H393</f>
        <v>0</v>
      </c>
      <c r="Q393" s="196">
        <v>0</v>
      </c>
      <c r="R393" s="196">
        <f>Q393*H393</f>
        <v>0</v>
      </c>
      <c r="S393" s="196">
        <v>0</v>
      </c>
      <c r="T393" s="197">
        <f>S393*H393</f>
        <v>0</v>
      </c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  <c r="AE393" s="35"/>
      <c r="AR393" s="198" t="s">
        <v>139</v>
      </c>
      <c r="AT393" s="198" t="s">
        <v>134</v>
      </c>
      <c r="AU393" s="198" t="s">
        <v>89</v>
      </c>
      <c r="AY393" s="18" t="s">
        <v>132</v>
      </c>
      <c r="BE393" s="199">
        <f>IF(N393="základní",J393,0)</f>
        <v>0</v>
      </c>
      <c r="BF393" s="199">
        <f>IF(N393="snížená",J393,0)</f>
        <v>0</v>
      </c>
      <c r="BG393" s="199">
        <f>IF(N393="zákl. přenesená",J393,0)</f>
        <v>0</v>
      </c>
      <c r="BH393" s="199">
        <f>IF(N393="sníž. přenesená",J393,0)</f>
        <v>0</v>
      </c>
      <c r="BI393" s="199">
        <f>IF(N393="nulová",J393,0)</f>
        <v>0</v>
      </c>
      <c r="BJ393" s="18" t="s">
        <v>87</v>
      </c>
      <c r="BK393" s="199">
        <f>ROUND(I393*H393,2)</f>
        <v>0</v>
      </c>
      <c r="BL393" s="18" t="s">
        <v>139</v>
      </c>
      <c r="BM393" s="198" t="s">
        <v>487</v>
      </c>
    </row>
    <row r="394" spans="1:65" s="15" customFormat="1" ht="11.25">
      <c r="B394" s="223"/>
      <c r="C394" s="224"/>
      <c r="D394" s="202" t="s">
        <v>141</v>
      </c>
      <c r="E394" s="225" t="s">
        <v>1</v>
      </c>
      <c r="F394" s="226" t="s">
        <v>488</v>
      </c>
      <c r="G394" s="224"/>
      <c r="H394" s="225" t="s">
        <v>1</v>
      </c>
      <c r="I394" s="227"/>
      <c r="J394" s="224"/>
      <c r="K394" s="224"/>
      <c r="L394" s="228"/>
      <c r="M394" s="229"/>
      <c r="N394" s="230"/>
      <c r="O394" s="230"/>
      <c r="P394" s="230"/>
      <c r="Q394" s="230"/>
      <c r="R394" s="230"/>
      <c r="S394" s="230"/>
      <c r="T394" s="231"/>
      <c r="AT394" s="232" t="s">
        <v>141</v>
      </c>
      <c r="AU394" s="232" t="s">
        <v>89</v>
      </c>
      <c r="AV394" s="15" t="s">
        <v>87</v>
      </c>
      <c r="AW394" s="15" t="s">
        <v>36</v>
      </c>
      <c r="AX394" s="15" t="s">
        <v>79</v>
      </c>
      <c r="AY394" s="232" t="s">
        <v>132</v>
      </c>
    </row>
    <row r="395" spans="1:65" s="15" customFormat="1" ht="22.5">
      <c r="B395" s="223"/>
      <c r="C395" s="224"/>
      <c r="D395" s="202" t="s">
        <v>141</v>
      </c>
      <c r="E395" s="225" t="s">
        <v>1</v>
      </c>
      <c r="F395" s="226" t="s">
        <v>489</v>
      </c>
      <c r="G395" s="224"/>
      <c r="H395" s="225" t="s">
        <v>1</v>
      </c>
      <c r="I395" s="227"/>
      <c r="J395" s="224"/>
      <c r="K395" s="224"/>
      <c r="L395" s="228"/>
      <c r="M395" s="229"/>
      <c r="N395" s="230"/>
      <c r="O395" s="230"/>
      <c r="P395" s="230"/>
      <c r="Q395" s="230"/>
      <c r="R395" s="230"/>
      <c r="S395" s="230"/>
      <c r="T395" s="231"/>
      <c r="AT395" s="232" t="s">
        <v>141</v>
      </c>
      <c r="AU395" s="232" t="s">
        <v>89</v>
      </c>
      <c r="AV395" s="15" t="s">
        <v>87</v>
      </c>
      <c r="AW395" s="15" t="s">
        <v>36</v>
      </c>
      <c r="AX395" s="15" t="s">
        <v>79</v>
      </c>
      <c r="AY395" s="232" t="s">
        <v>132</v>
      </c>
    </row>
    <row r="396" spans="1:65" s="13" customFormat="1" ht="11.25">
      <c r="B396" s="200"/>
      <c r="C396" s="201"/>
      <c r="D396" s="202" t="s">
        <v>141</v>
      </c>
      <c r="E396" s="203" t="s">
        <v>1</v>
      </c>
      <c r="F396" s="204" t="s">
        <v>146</v>
      </c>
      <c r="G396" s="201"/>
      <c r="H396" s="205">
        <v>3</v>
      </c>
      <c r="I396" s="206"/>
      <c r="J396" s="201"/>
      <c r="K396" s="201"/>
      <c r="L396" s="207"/>
      <c r="M396" s="208"/>
      <c r="N396" s="209"/>
      <c r="O396" s="209"/>
      <c r="P396" s="209"/>
      <c r="Q396" s="209"/>
      <c r="R396" s="209"/>
      <c r="S396" s="209"/>
      <c r="T396" s="210"/>
      <c r="AT396" s="211" t="s">
        <v>141</v>
      </c>
      <c r="AU396" s="211" t="s">
        <v>89</v>
      </c>
      <c r="AV396" s="13" t="s">
        <v>89</v>
      </c>
      <c r="AW396" s="13" t="s">
        <v>36</v>
      </c>
      <c r="AX396" s="13" t="s">
        <v>79</v>
      </c>
      <c r="AY396" s="211" t="s">
        <v>132</v>
      </c>
    </row>
    <row r="397" spans="1:65" s="14" customFormat="1" ht="11.25">
      <c r="B397" s="212"/>
      <c r="C397" s="213"/>
      <c r="D397" s="202" t="s">
        <v>141</v>
      </c>
      <c r="E397" s="214" t="s">
        <v>1</v>
      </c>
      <c r="F397" s="215" t="s">
        <v>152</v>
      </c>
      <c r="G397" s="213"/>
      <c r="H397" s="216">
        <v>3</v>
      </c>
      <c r="I397" s="217"/>
      <c r="J397" s="213"/>
      <c r="K397" s="213"/>
      <c r="L397" s="218"/>
      <c r="M397" s="219"/>
      <c r="N397" s="220"/>
      <c r="O397" s="220"/>
      <c r="P397" s="220"/>
      <c r="Q397" s="220"/>
      <c r="R397" s="220"/>
      <c r="S397" s="220"/>
      <c r="T397" s="221"/>
      <c r="AT397" s="222" t="s">
        <v>141</v>
      </c>
      <c r="AU397" s="222" t="s">
        <v>89</v>
      </c>
      <c r="AV397" s="14" t="s">
        <v>139</v>
      </c>
      <c r="AW397" s="14" t="s">
        <v>36</v>
      </c>
      <c r="AX397" s="14" t="s">
        <v>87</v>
      </c>
      <c r="AY397" s="222" t="s">
        <v>132</v>
      </c>
    </row>
    <row r="398" spans="1:65" s="12" customFormat="1" ht="22.9" customHeight="1">
      <c r="B398" s="171"/>
      <c r="C398" s="172"/>
      <c r="D398" s="173" t="s">
        <v>78</v>
      </c>
      <c r="E398" s="185" t="s">
        <v>178</v>
      </c>
      <c r="F398" s="185" t="s">
        <v>490</v>
      </c>
      <c r="G398" s="172"/>
      <c r="H398" s="172"/>
      <c r="I398" s="175"/>
      <c r="J398" s="186">
        <f>BK398</f>
        <v>0</v>
      </c>
      <c r="K398" s="172"/>
      <c r="L398" s="177"/>
      <c r="M398" s="178"/>
      <c r="N398" s="179"/>
      <c r="O398" s="179"/>
      <c r="P398" s="180">
        <f>SUM(P399:P512)</f>
        <v>0</v>
      </c>
      <c r="Q398" s="179"/>
      <c r="R398" s="180">
        <f>SUM(R399:R512)</f>
        <v>31.924892600000007</v>
      </c>
      <c r="S398" s="179"/>
      <c r="T398" s="181">
        <f>SUM(T399:T512)</f>
        <v>0.43000000000000005</v>
      </c>
      <c r="AR398" s="182" t="s">
        <v>87</v>
      </c>
      <c r="AT398" s="183" t="s">
        <v>78</v>
      </c>
      <c r="AU398" s="183" t="s">
        <v>87</v>
      </c>
      <c r="AY398" s="182" t="s">
        <v>132</v>
      </c>
      <c r="BK398" s="184">
        <f>SUM(BK399:BK512)</f>
        <v>0</v>
      </c>
    </row>
    <row r="399" spans="1:65" s="2" customFormat="1" ht="24.2" customHeight="1">
      <c r="A399" s="35"/>
      <c r="B399" s="36"/>
      <c r="C399" s="187" t="s">
        <v>491</v>
      </c>
      <c r="D399" s="187" t="s">
        <v>134</v>
      </c>
      <c r="E399" s="188" t="s">
        <v>492</v>
      </c>
      <c r="F399" s="189" t="s">
        <v>493</v>
      </c>
      <c r="G399" s="190" t="s">
        <v>159</v>
      </c>
      <c r="H399" s="191">
        <v>27.8</v>
      </c>
      <c r="I399" s="192"/>
      <c r="J399" s="193">
        <f>ROUND(I399*H399,2)</f>
        <v>0</v>
      </c>
      <c r="K399" s="189" t="s">
        <v>138</v>
      </c>
      <c r="L399" s="40"/>
      <c r="M399" s="194" t="s">
        <v>1</v>
      </c>
      <c r="N399" s="195" t="s">
        <v>44</v>
      </c>
      <c r="O399" s="72"/>
      <c r="P399" s="196">
        <f>O399*H399</f>
        <v>0</v>
      </c>
      <c r="Q399" s="196">
        <v>2.9999999999999997E-4</v>
      </c>
      <c r="R399" s="196">
        <f>Q399*H399</f>
        <v>8.3400000000000002E-3</v>
      </c>
      <c r="S399" s="196">
        <v>0</v>
      </c>
      <c r="T399" s="197">
        <f>S399*H399</f>
        <v>0</v>
      </c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R399" s="198" t="s">
        <v>139</v>
      </c>
      <c r="AT399" s="198" t="s">
        <v>134</v>
      </c>
      <c r="AU399" s="198" t="s">
        <v>89</v>
      </c>
      <c r="AY399" s="18" t="s">
        <v>132</v>
      </c>
      <c r="BE399" s="199">
        <f>IF(N399="základní",J399,0)</f>
        <v>0</v>
      </c>
      <c r="BF399" s="199">
        <f>IF(N399="snížená",J399,0)</f>
        <v>0</v>
      </c>
      <c r="BG399" s="199">
        <f>IF(N399="zákl. přenesená",J399,0)</f>
        <v>0</v>
      </c>
      <c r="BH399" s="199">
        <f>IF(N399="sníž. přenesená",J399,0)</f>
        <v>0</v>
      </c>
      <c r="BI399" s="199">
        <f>IF(N399="nulová",J399,0)</f>
        <v>0</v>
      </c>
      <c r="BJ399" s="18" t="s">
        <v>87</v>
      </c>
      <c r="BK399" s="199">
        <f>ROUND(I399*H399,2)</f>
        <v>0</v>
      </c>
      <c r="BL399" s="18" t="s">
        <v>139</v>
      </c>
      <c r="BM399" s="198" t="s">
        <v>494</v>
      </c>
    </row>
    <row r="400" spans="1:65" s="15" customFormat="1" ht="11.25">
      <c r="B400" s="223"/>
      <c r="C400" s="224"/>
      <c r="D400" s="202" t="s">
        <v>141</v>
      </c>
      <c r="E400" s="225" t="s">
        <v>1</v>
      </c>
      <c r="F400" s="226" t="s">
        <v>495</v>
      </c>
      <c r="G400" s="224"/>
      <c r="H400" s="225" t="s">
        <v>1</v>
      </c>
      <c r="I400" s="227"/>
      <c r="J400" s="224"/>
      <c r="K400" s="224"/>
      <c r="L400" s="228"/>
      <c r="M400" s="229"/>
      <c r="N400" s="230"/>
      <c r="O400" s="230"/>
      <c r="P400" s="230"/>
      <c r="Q400" s="230"/>
      <c r="R400" s="230"/>
      <c r="S400" s="230"/>
      <c r="T400" s="231"/>
      <c r="AT400" s="232" t="s">
        <v>141</v>
      </c>
      <c r="AU400" s="232" t="s">
        <v>89</v>
      </c>
      <c r="AV400" s="15" t="s">
        <v>87</v>
      </c>
      <c r="AW400" s="15" t="s">
        <v>36</v>
      </c>
      <c r="AX400" s="15" t="s">
        <v>79</v>
      </c>
      <c r="AY400" s="232" t="s">
        <v>132</v>
      </c>
    </row>
    <row r="401" spans="1:65" s="13" customFormat="1" ht="11.25">
      <c r="B401" s="200"/>
      <c r="C401" s="201"/>
      <c r="D401" s="202" t="s">
        <v>141</v>
      </c>
      <c r="E401" s="203" t="s">
        <v>1</v>
      </c>
      <c r="F401" s="204" t="s">
        <v>496</v>
      </c>
      <c r="G401" s="201"/>
      <c r="H401" s="205">
        <v>27.8</v>
      </c>
      <c r="I401" s="206"/>
      <c r="J401" s="201"/>
      <c r="K401" s="201"/>
      <c r="L401" s="207"/>
      <c r="M401" s="208"/>
      <c r="N401" s="209"/>
      <c r="O401" s="209"/>
      <c r="P401" s="209"/>
      <c r="Q401" s="209"/>
      <c r="R401" s="209"/>
      <c r="S401" s="209"/>
      <c r="T401" s="210"/>
      <c r="AT401" s="211" t="s">
        <v>141</v>
      </c>
      <c r="AU401" s="211" t="s">
        <v>89</v>
      </c>
      <c r="AV401" s="13" t="s">
        <v>89</v>
      </c>
      <c r="AW401" s="13" t="s">
        <v>36</v>
      </c>
      <c r="AX401" s="13" t="s">
        <v>79</v>
      </c>
      <c r="AY401" s="211" t="s">
        <v>132</v>
      </c>
    </row>
    <row r="402" spans="1:65" s="14" customFormat="1" ht="11.25">
      <c r="B402" s="212"/>
      <c r="C402" s="213"/>
      <c r="D402" s="202" t="s">
        <v>141</v>
      </c>
      <c r="E402" s="214" t="s">
        <v>1</v>
      </c>
      <c r="F402" s="215" t="s">
        <v>152</v>
      </c>
      <c r="G402" s="213"/>
      <c r="H402" s="216">
        <v>27.8</v>
      </c>
      <c r="I402" s="217"/>
      <c r="J402" s="213"/>
      <c r="K402" s="213"/>
      <c r="L402" s="218"/>
      <c r="M402" s="219"/>
      <c r="N402" s="220"/>
      <c r="O402" s="220"/>
      <c r="P402" s="220"/>
      <c r="Q402" s="220"/>
      <c r="R402" s="220"/>
      <c r="S402" s="220"/>
      <c r="T402" s="221"/>
      <c r="AT402" s="222" t="s">
        <v>141</v>
      </c>
      <c r="AU402" s="222" t="s">
        <v>89</v>
      </c>
      <c r="AV402" s="14" t="s">
        <v>139</v>
      </c>
      <c r="AW402" s="14" t="s">
        <v>36</v>
      </c>
      <c r="AX402" s="14" t="s">
        <v>87</v>
      </c>
      <c r="AY402" s="222" t="s">
        <v>132</v>
      </c>
    </row>
    <row r="403" spans="1:65" s="2" customFormat="1" ht="24.2" customHeight="1">
      <c r="A403" s="35"/>
      <c r="B403" s="36"/>
      <c r="C403" s="233" t="s">
        <v>376</v>
      </c>
      <c r="D403" s="233" t="s">
        <v>209</v>
      </c>
      <c r="E403" s="234" t="s">
        <v>497</v>
      </c>
      <c r="F403" s="235" t="s">
        <v>498</v>
      </c>
      <c r="G403" s="236" t="s">
        <v>499</v>
      </c>
      <c r="H403" s="237">
        <v>1</v>
      </c>
      <c r="I403" s="238"/>
      <c r="J403" s="239">
        <f>ROUND(I403*H403,2)</f>
        <v>0</v>
      </c>
      <c r="K403" s="235" t="s">
        <v>1</v>
      </c>
      <c r="L403" s="240"/>
      <c r="M403" s="241" t="s">
        <v>1</v>
      </c>
      <c r="N403" s="242" t="s">
        <v>44</v>
      </c>
      <c r="O403" s="72"/>
      <c r="P403" s="196">
        <f>O403*H403</f>
        <v>0</v>
      </c>
      <c r="Q403" s="196">
        <v>0</v>
      </c>
      <c r="R403" s="196">
        <f>Q403*H403</f>
        <v>0</v>
      </c>
      <c r="S403" s="196">
        <v>0</v>
      </c>
      <c r="T403" s="197">
        <f>S403*H403</f>
        <v>0</v>
      </c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R403" s="198" t="s">
        <v>172</v>
      </c>
      <c r="AT403" s="198" t="s">
        <v>209</v>
      </c>
      <c r="AU403" s="198" t="s">
        <v>89</v>
      </c>
      <c r="AY403" s="18" t="s">
        <v>132</v>
      </c>
      <c r="BE403" s="199">
        <f>IF(N403="základní",J403,0)</f>
        <v>0</v>
      </c>
      <c r="BF403" s="199">
        <f>IF(N403="snížená",J403,0)</f>
        <v>0</v>
      </c>
      <c r="BG403" s="199">
        <f>IF(N403="zákl. přenesená",J403,0)</f>
        <v>0</v>
      </c>
      <c r="BH403" s="199">
        <f>IF(N403="sníž. přenesená",J403,0)</f>
        <v>0</v>
      </c>
      <c r="BI403" s="199">
        <f>IF(N403="nulová",J403,0)</f>
        <v>0</v>
      </c>
      <c r="BJ403" s="18" t="s">
        <v>87</v>
      </c>
      <c r="BK403" s="199">
        <f>ROUND(I403*H403,2)</f>
        <v>0</v>
      </c>
      <c r="BL403" s="18" t="s">
        <v>139</v>
      </c>
      <c r="BM403" s="198" t="s">
        <v>500</v>
      </c>
    </row>
    <row r="404" spans="1:65" s="15" customFormat="1" ht="22.5">
      <c r="B404" s="223"/>
      <c r="C404" s="224"/>
      <c r="D404" s="202" t="s">
        <v>141</v>
      </c>
      <c r="E404" s="225" t="s">
        <v>1</v>
      </c>
      <c r="F404" s="226" t="s">
        <v>501</v>
      </c>
      <c r="G404" s="224"/>
      <c r="H404" s="225" t="s">
        <v>1</v>
      </c>
      <c r="I404" s="227"/>
      <c r="J404" s="224"/>
      <c r="K404" s="224"/>
      <c r="L404" s="228"/>
      <c r="M404" s="229"/>
      <c r="N404" s="230"/>
      <c r="O404" s="230"/>
      <c r="P404" s="230"/>
      <c r="Q404" s="230"/>
      <c r="R404" s="230"/>
      <c r="S404" s="230"/>
      <c r="T404" s="231"/>
      <c r="AT404" s="232" t="s">
        <v>141</v>
      </c>
      <c r="AU404" s="232" t="s">
        <v>89</v>
      </c>
      <c r="AV404" s="15" t="s">
        <v>87</v>
      </c>
      <c r="AW404" s="15" t="s">
        <v>36</v>
      </c>
      <c r="AX404" s="15" t="s">
        <v>79</v>
      </c>
      <c r="AY404" s="232" t="s">
        <v>132</v>
      </c>
    </row>
    <row r="405" spans="1:65" s="13" customFormat="1" ht="11.25">
      <c r="B405" s="200"/>
      <c r="C405" s="201"/>
      <c r="D405" s="202" t="s">
        <v>141</v>
      </c>
      <c r="E405" s="203" t="s">
        <v>1</v>
      </c>
      <c r="F405" s="204" t="s">
        <v>87</v>
      </c>
      <c r="G405" s="201"/>
      <c r="H405" s="205">
        <v>1</v>
      </c>
      <c r="I405" s="206"/>
      <c r="J405" s="201"/>
      <c r="K405" s="201"/>
      <c r="L405" s="207"/>
      <c r="M405" s="208"/>
      <c r="N405" s="209"/>
      <c r="O405" s="209"/>
      <c r="P405" s="209"/>
      <c r="Q405" s="209"/>
      <c r="R405" s="209"/>
      <c r="S405" s="209"/>
      <c r="T405" s="210"/>
      <c r="AT405" s="211" t="s">
        <v>141</v>
      </c>
      <c r="AU405" s="211" t="s">
        <v>89</v>
      </c>
      <c r="AV405" s="13" t="s">
        <v>89</v>
      </c>
      <c r="AW405" s="13" t="s">
        <v>36</v>
      </c>
      <c r="AX405" s="13" t="s">
        <v>79</v>
      </c>
      <c r="AY405" s="211" t="s">
        <v>132</v>
      </c>
    </row>
    <row r="406" spans="1:65" s="14" customFormat="1" ht="11.25">
      <c r="B406" s="212"/>
      <c r="C406" s="213"/>
      <c r="D406" s="202" t="s">
        <v>141</v>
      </c>
      <c r="E406" s="214" t="s">
        <v>1</v>
      </c>
      <c r="F406" s="215" t="s">
        <v>152</v>
      </c>
      <c r="G406" s="213"/>
      <c r="H406" s="216">
        <v>1</v>
      </c>
      <c r="I406" s="217"/>
      <c r="J406" s="213"/>
      <c r="K406" s="213"/>
      <c r="L406" s="218"/>
      <c r="M406" s="219"/>
      <c r="N406" s="220"/>
      <c r="O406" s="220"/>
      <c r="P406" s="220"/>
      <c r="Q406" s="220"/>
      <c r="R406" s="220"/>
      <c r="S406" s="220"/>
      <c r="T406" s="221"/>
      <c r="AT406" s="222" t="s">
        <v>141</v>
      </c>
      <c r="AU406" s="222" t="s">
        <v>89</v>
      </c>
      <c r="AV406" s="14" t="s">
        <v>139</v>
      </c>
      <c r="AW406" s="14" t="s">
        <v>36</v>
      </c>
      <c r="AX406" s="14" t="s">
        <v>87</v>
      </c>
      <c r="AY406" s="222" t="s">
        <v>132</v>
      </c>
    </row>
    <row r="407" spans="1:65" s="2" customFormat="1" ht="24.2" customHeight="1">
      <c r="A407" s="35"/>
      <c r="B407" s="36"/>
      <c r="C407" s="187" t="s">
        <v>502</v>
      </c>
      <c r="D407" s="187" t="s">
        <v>134</v>
      </c>
      <c r="E407" s="188" t="s">
        <v>503</v>
      </c>
      <c r="F407" s="189" t="s">
        <v>504</v>
      </c>
      <c r="G407" s="190" t="s">
        <v>314</v>
      </c>
      <c r="H407" s="191">
        <v>5</v>
      </c>
      <c r="I407" s="192"/>
      <c r="J407" s="193">
        <f>ROUND(I407*H407,2)</f>
        <v>0</v>
      </c>
      <c r="K407" s="189" t="s">
        <v>138</v>
      </c>
      <c r="L407" s="40"/>
      <c r="M407" s="194" t="s">
        <v>1</v>
      </c>
      <c r="N407" s="195" t="s">
        <v>44</v>
      </c>
      <c r="O407" s="72"/>
      <c r="P407" s="196">
        <f>O407*H407</f>
        <v>0</v>
      </c>
      <c r="Q407" s="196">
        <v>6.9999999999999999E-4</v>
      </c>
      <c r="R407" s="196">
        <f>Q407*H407</f>
        <v>3.5000000000000001E-3</v>
      </c>
      <c r="S407" s="196">
        <v>0</v>
      </c>
      <c r="T407" s="197">
        <f>S407*H407</f>
        <v>0</v>
      </c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R407" s="198" t="s">
        <v>139</v>
      </c>
      <c r="AT407" s="198" t="s">
        <v>134</v>
      </c>
      <c r="AU407" s="198" t="s">
        <v>89</v>
      </c>
      <c r="AY407" s="18" t="s">
        <v>132</v>
      </c>
      <c r="BE407" s="199">
        <f>IF(N407="základní",J407,0)</f>
        <v>0</v>
      </c>
      <c r="BF407" s="199">
        <f>IF(N407="snížená",J407,0)</f>
        <v>0</v>
      </c>
      <c r="BG407" s="199">
        <f>IF(N407="zákl. přenesená",J407,0)</f>
        <v>0</v>
      </c>
      <c r="BH407" s="199">
        <f>IF(N407="sníž. přenesená",J407,0)</f>
        <v>0</v>
      </c>
      <c r="BI407" s="199">
        <f>IF(N407="nulová",J407,0)</f>
        <v>0</v>
      </c>
      <c r="BJ407" s="18" t="s">
        <v>87</v>
      </c>
      <c r="BK407" s="199">
        <f>ROUND(I407*H407,2)</f>
        <v>0</v>
      </c>
      <c r="BL407" s="18" t="s">
        <v>139</v>
      </c>
      <c r="BM407" s="198" t="s">
        <v>505</v>
      </c>
    </row>
    <row r="408" spans="1:65" s="15" customFormat="1" ht="11.25">
      <c r="B408" s="223"/>
      <c r="C408" s="224"/>
      <c r="D408" s="202" t="s">
        <v>141</v>
      </c>
      <c r="E408" s="225" t="s">
        <v>1</v>
      </c>
      <c r="F408" s="226" t="s">
        <v>274</v>
      </c>
      <c r="G408" s="224"/>
      <c r="H408" s="225" t="s">
        <v>1</v>
      </c>
      <c r="I408" s="227"/>
      <c r="J408" s="224"/>
      <c r="K408" s="224"/>
      <c r="L408" s="228"/>
      <c r="M408" s="229"/>
      <c r="N408" s="230"/>
      <c r="O408" s="230"/>
      <c r="P408" s="230"/>
      <c r="Q408" s="230"/>
      <c r="R408" s="230"/>
      <c r="S408" s="230"/>
      <c r="T408" s="231"/>
      <c r="AT408" s="232" t="s">
        <v>141</v>
      </c>
      <c r="AU408" s="232" t="s">
        <v>89</v>
      </c>
      <c r="AV408" s="15" t="s">
        <v>87</v>
      </c>
      <c r="AW408" s="15" t="s">
        <v>36</v>
      </c>
      <c r="AX408" s="15" t="s">
        <v>79</v>
      </c>
      <c r="AY408" s="232" t="s">
        <v>132</v>
      </c>
    </row>
    <row r="409" spans="1:65" s="15" customFormat="1" ht="11.25">
      <c r="B409" s="223"/>
      <c r="C409" s="224"/>
      <c r="D409" s="202" t="s">
        <v>141</v>
      </c>
      <c r="E409" s="225" t="s">
        <v>1</v>
      </c>
      <c r="F409" s="226" t="s">
        <v>506</v>
      </c>
      <c r="G409" s="224"/>
      <c r="H409" s="225" t="s">
        <v>1</v>
      </c>
      <c r="I409" s="227"/>
      <c r="J409" s="224"/>
      <c r="K409" s="224"/>
      <c r="L409" s="228"/>
      <c r="M409" s="229"/>
      <c r="N409" s="230"/>
      <c r="O409" s="230"/>
      <c r="P409" s="230"/>
      <c r="Q409" s="230"/>
      <c r="R409" s="230"/>
      <c r="S409" s="230"/>
      <c r="T409" s="231"/>
      <c r="AT409" s="232" t="s">
        <v>141</v>
      </c>
      <c r="AU409" s="232" t="s">
        <v>89</v>
      </c>
      <c r="AV409" s="15" t="s">
        <v>87</v>
      </c>
      <c r="AW409" s="15" t="s">
        <v>36</v>
      </c>
      <c r="AX409" s="15" t="s">
        <v>79</v>
      </c>
      <c r="AY409" s="232" t="s">
        <v>132</v>
      </c>
    </row>
    <row r="410" spans="1:65" s="13" customFormat="1" ht="11.25">
      <c r="B410" s="200"/>
      <c r="C410" s="201"/>
      <c r="D410" s="202" t="s">
        <v>141</v>
      </c>
      <c r="E410" s="203" t="s">
        <v>1</v>
      </c>
      <c r="F410" s="204" t="s">
        <v>507</v>
      </c>
      <c r="G410" s="201"/>
      <c r="H410" s="205">
        <v>2</v>
      </c>
      <c r="I410" s="206"/>
      <c r="J410" s="201"/>
      <c r="K410" s="201"/>
      <c r="L410" s="207"/>
      <c r="M410" s="208"/>
      <c r="N410" s="209"/>
      <c r="O410" s="209"/>
      <c r="P410" s="209"/>
      <c r="Q410" s="209"/>
      <c r="R410" s="209"/>
      <c r="S410" s="209"/>
      <c r="T410" s="210"/>
      <c r="AT410" s="211" t="s">
        <v>141</v>
      </c>
      <c r="AU410" s="211" t="s">
        <v>89</v>
      </c>
      <c r="AV410" s="13" t="s">
        <v>89</v>
      </c>
      <c r="AW410" s="13" t="s">
        <v>36</v>
      </c>
      <c r="AX410" s="13" t="s">
        <v>79</v>
      </c>
      <c r="AY410" s="211" t="s">
        <v>132</v>
      </c>
    </row>
    <row r="411" spans="1:65" s="13" customFormat="1" ht="11.25">
      <c r="B411" s="200"/>
      <c r="C411" s="201"/>
      <c r="D411" s="202" t="s">
        <v>141</v>
      </c>
      <c r="E411" s="203" t="s">
        <v>1</v>
      </c>
      <c r="F411" s="204" t="s">
        <v>508</v>
      </c>
      <c r="G411" s="201"/>
      <c r="H411" s="205">
        <v>1</v>
      </c>
      <c r="I411" s="206"/>
      <c r="J411" s="201"/>
      <c r="K411" s="201"/>
      <c r="L411" s="207"/>
      <c r="M411" s="208"/>
      <c r="N411" s="209"/>
      <c r="O411" s="209"/>
      <c r="P411" s="209"/>
      <c r="Q411" s="209"/>
      <c r="R411" s="209"/>
      <c r="S411" s="209"/>
      <c r="T411" s="210"/>
      <c r="AT411" s="211" t="s">
        <v>141</v>
      </c>
      <c r="AU411" s="211" t="s">
        <v>89</v>
      </c>
      <c r="AV411" s="13" t="s">
        <v>89</v>
      </c>
      <c r="AW411" s="13" t="s">
        <v>36</v>
      </c>
      <c r="AX411" s="13" t="s">
        <v>79</v>
      </c>
      <c r="AY411" s="211" t="s">
        <v>132</v>
      </c>
    </row>
    <row r="412" spans="1:65" s="13" customFormat="1" ht="11.25">
      <c r="B412" s="200"/>
      <c r="C412" s="201"/>
      <c r="D412" s="202" t="s">
        <v>141</v>
      </c>
      <c r="E412" s="203" t="s">
        <v>1</v>
      </c>
      <c r="F412" s="204" t="s">
        <v>509</v>
      </c>
      <c r="G412" s="201"/>
      <c r="H412" s="205">
        <v>1</v>
      </c>
      <c r="I412" s="206"/>
      <c r="J412" s="201"/>
      <c r="K412" s="201"/>
      <c r="L412" s="207"/>
      <c r="M412" s="208"/>
      <c r="N412" s="209"/>
      <c r="O412" s="209"/>
      <c r="P412" s="209"/>
      <c r="Q412" s="209"/>
      <c r="R412" s="209"/>
      <c r="S412" s="209"/>
      <c r="T412" s="210"/>
      <c r="AT412" s="211" t="s">
        <v>141</v>
      </c>
      <c r="AU412" s="211" t="s">
        <v>89</v>
      </c>
      <c r="AV412" s="13" t="s">
        <v>89</v>
      </c>
      <c r="AW412" s="13" t="s">
        <v>36</v>
      </c>
      <c r="AX412" s="13" t="s">
        <v>79</v>
      </c>
      <c r="AY412" s="211" t="s">
        <v>132</v>
      </c>
    </row>
    <row r="413" spans="1:65" s="13" customFormat="1" ht="11.25">
      <c r="B413" s="200"/>
      <c r="C413" s="201"/>
      <c r="D413" s="202" t="s">
        <v>141</v>
      </c>
      <c r="E413" s="203" t="s">
        <v>1</v>
      </c>
      <c r="F413" s="204" t="s">
        <v>510</v>
      </c>
      <c r="G413" s="201"/>
      <c r="H413" s="205">
        <v>1</v>
      </c>
      <c r="I413" s="206"/>
      <c r="J413" s="201"/>
      <c r="K413" s="201"/>
      <c r="L413" s="207"/>
      <c r="M413" s="208"/>
      <c r="N413" s="209"/>
      <c r="O413" s="209"/>
      <c r="P413" s="209"/>
      <c r="Q413" s="209"/>
      <c r="R413" s="209"/>
      <c r="S413" s="209"/>
      <c r="T413" s="210"/>
      <c r="AT413" s="211" t="s">
        <v>141</v>
      </c>
      <c r="AU413" s="211" t="s">
        <v>89</v>
      </c>
      <c r="AV413" s="13" t="s">
        <v>89</v>
      </c>
      <c r="AW413" s="13" t="s">
        <v>36</v>
      </c>
      <c r="AX413" s="13" t="s">
        <v>79</v>
      </c>
      <c r="AY413" s="211" t="s">
        <v>132</v>
      </c>
    </row>
    <row r="414" spans="1:65" s="14" customFormat="1" ht="11.25">
      <c r="B414" s="212"/>
      <c r="C414" s="213"/>
      <c r="D414" s="202" t="s">
        <v>141</v>
      </c>
      <c r="E414" s="214" t="s">
        <v>1</v>
      </c>
      <c r="F414" s="215" t="s">
        <v>152</v>
      </c>
      <c r="G414" s="213"/>
      <c r="H414" s="216">
        <v>5</v>
      </c>
      <c r="I414" s="217"/>
      <c r="J414" s="213"/>
      <c r="K414" s="213"/>
      <c r="L414" s="218"/>
      <c r="M414" s="219"/>
      <c r="N414" s="220"/>
      <c r="O414" s="220"/>
      <c r="P414" s="220"/>
      <c r="Q414" s="220"/>
      <c r="R414" s="220"/>
      <c r="S414" s="220"/>
      <c r="T414" s="221"/>
      <c r="AT414" s="222" t="s">
        <v>141</v>
      </c>
      <c r="AU414" s="222" t="s">
        <v>89</v>
      </c>
      <c r="AV414" s="14" t="s">
        <v>139</v>
      </c>
      <c r="AW414" s="14" t="s">
        <v>36</v>
      </c>
      <c r="AX414" s="14" t="s">
        <v>87</v>
      </c>
      <c r="AY414" s="222" t="s">
        <v>132</v>
      </c>
    </row>
    <row r="415" spans="1:65" s="2" customFormat="1" ht="16.5" customHeight="1">
      <c r="A415" s="35"/>
      <c r="B415" s="36"/>
      <c r="C415" s="233" t="s">
        <v>383</v>
      </c>
      <c r="D415" s="233" t="s">
        <v>209</v>
      </c>
      <c r="E415" s="234" t="s">
        <v>511</v>
      </c>
      <c r="F415" s="235" t="s">
        <v>512</v>
      </c>
      <c r="G415" s="236" t="s">
        <v>314</v>
      </c>
      <c r="H415" s="237">
        <v>2</v>
      </c>
      <c r="I415" s="238"/>
      <c r="J415" s="239">
        <f>ROUND(I415*H415,2)</f>
        <v>0</v>
      </c>
      <c r="K415" s="235" t="s">
        <v>138</v>
      </c>
      <c r="L415" s="240"/>
      <c r="M415" s="241" t="s">
        <v>1</v>
      </c>
      <c r="N415" s="242" t="s">
        <v>44</v>
      </c>
      <c r="O415" s="72"/>
      <c r="P415" s="196">
        <f>O415*H415</f>
        <v>0</v>
      </c>
      <c r="Q415" s="196">
        <v>1.2999999999999999E-3</v>
      </c>
      <c r="R415" s="196">
        <f>Q415*H415</f>
        <v>2.5999999999999999E-3</v>
      </c>
      <c r="S415" s="196">
        <v>0</v>
      </c>
      <c r="T415" s="197">
        <f>S415*H415</f>
        <v>0</v>
      </c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R415" s="198" t="s">
        <v>172</v>
      </c>
      <c r="AT415" s="198" t="s">
        <v>209</v>
      </c>
      <c r="AU415" s="198" t="s">
        <v>89</v>
      </c>
      <c r="AY415" s="18" t="s">
        <v>132</v>
      </c>
      <c r="BE415" s="199">
        <f>IF(N415="základní",J415,0)</f>
        <v>0</v>
      </c>
      <c r="BF415" s="199">
        <f>IF(N415="snížená",J415,0)</f>
        <v>0</v>
      </c>
      <c r="BG415" s="199">
        <f>IF(N415="zákl. přenesená",J415,0)</f>
        <v>0</v>
      </c>
      <c r="BH415" s="199">
        <f>IF(N415="sníž. přenesená",J415,0)</f>
        <v>0</v>
      </c>
      <c r="BI415" s="199">
        <f>IF(N415="nulová",J415,0)</f>
        <v>0</v>
      </c>
      <c r="BJ415" s="18" t="s">
        <v>87</v>
      </c>
      <c r="BK415" s="199">
        <f>ROUND(I415*H415,2)</f>
        <v>0</v>
      </c>
      <c r="BL415" s="18" t="s">
        <v>139</v>
      </c>
      <c r="BM415" s="198" t="s">
        <v>513</v>
      </c>
    </row>
    <row r="416" spans="1:65" s="13" customFormat="1" ht="11.25">
      <c r="B416" s="200"/>
      <c r="C416" s="201"/>
      <c r="D416" s="202" t="s">
        <v>141</v>
      </c>
      <c r="E416" s="203" t="s">
        <v>1</v>
      </c>
      <c r="F416" s="204" t="s">
        <v>507</v>
      </c>
      <c r="G416" s="201"/>
      <c r="H416" s="205">
        <v>2</v>
      </c>
      <c r="I416" s="206"/>
      <c r="J416" s="201"/>
      <c r="K416" s="201"/>
      <c r="L416" s="207"/>
      <c r="M416" s="208"/>
      <c r="N416" s="209"/>
      <c r="O416" s="209"/>
      <c r="P416" s="209"/>
      <c r="Q416" s="209"/>
      <c r="R416" s="209"/>
      <c r="S416" s="209"/>
      <c r="T416" s="210"/>
      <c r="AT416" s="211" t="s">
        <v>141</v>
      </c>
      <c r="AU416" s="211" t="s">
        <v>89</v>
      </c>
      <c r="AV416" s="13" t="s">
        <v>89</v>
      </c>
      <c r="AW416" s="13" t="s">
        <v>36</v>
      </c>
      <c r="AX416" s="13" t="s">
        <v>79</v>
      </c>
      <c r="AY416" s="211" t="s">
        <v>132</v>
      </c>
    </row>
    <row r="417" spans="1:65" s="14" customFormat="1" ht="11.25">
      <c r="B417" s="212"/>
      <c r="C417" s="213"/>
      <c r="D417" s="202" t="s">
        <v>141</v>
      </c>
      <c r="E417" s="214" t="s">
        <v>1</v>
      </c>
      <c r="F417" s="215" t="s">
        <v>152</v>
      </c>
      <c r="G417" s="213"/>
      <c r="H417" s="216">
        <v>2</v>
      </c>
      <c r="I417" s="217"/>
      <c r="J417" s="213"/>
      <c r="K417" s="213"/>
      <c r="L417" s="218"/>
      <c r="M417" s="219"/>
      <c r="N417" s="220"/>
      <c r="O417" s="220"/>
      <c r="P417" s="220"/>
      <c r="Q417" s="220"/>
      <c r="R417" s="220"/>
      <c r="S417" s="220"/>
      <c r="T417" s="221"/>
      <c r="AT417" s="222" t="s">
        <v>141</v>
      </c>
      <c r="AU417" s="222" t="s">
        <v>89</v>
      </c>
      <c r="AV417" s="14" t="s">
        <v>139</v>
      </c>
      <c r="AW417" s="14" t="s">
        <v>36</v>
      </c>
      <c r="AX417" s="14" t="s">
        <v>87</v>
      </c>
      <c r="AY417" s="222" t="s">
        <v>132</v>
      </c>
    </row>
    <row r="418" spans="1:65" s="2" customFormat="1" ht="24.2" customHeight="1">
      <c r="A418" s="35"/>
      <c r="B418" s="36"/>
      <c r="C418" s="233" t="s">
        <v>514</v>
      </c>
      <c r="D418" s="233" t="s">
        <v>209</v>
      </c>
      <c r="E418" s="234" t="s">
        <v>515</v>
      </c>
      <c r="F418" s="235" t="s">
        <v>516</v>
      </c>
      <c r="G418" s="236" t="s">
        <v>314</v>
      </c>
      <c r="H418" s="237">
        <v>1</v>
      </c>
      <c r="I418" s="238"/>
      <c r="J418" s="239">
        <f>ROUND(I418*H418,2)</f>
        <v>0</v>
      </c>
      <c r="K418" s="235" t="s">
        <v>138</v>
      </c>
      <c r="L418" s="240"/>
      <c r="M418" s="241" t="s">
        <v>1</v>
      </c>
      <c r="N418" s="242" t="s">
        <v>44</v>
      </c>
      <c r="O418" s="72"/>
      <c r="P418" s="196">
        <f>O418*H418</f>
        <v>0</v>
      </c>
      <c r="Q418" s="196">
        <v>1.2999999999999999E-3</v>
      </c>
      <c r="R418" s="196">
        <f>Q418*H418</f>
        <v>1.2999999999999999E-3</v>
      </c>
      <c r="S418" s="196">
        <v>0</v>
      </c>
      <c r="T418" s="197">
        <f>S418*H418</f>
        <v>0</v>
      </c>
      <c r="U418" s="35"/>
      <c r="V418" s="35"/>
      <c r="W418" s="35"/>
      <c r="X418" s="35"/>
      <c r="Y418" s="35"/>
      <c r="Z418" s="35"/>
      <c r="AA418" s="35"/>
      <c r="AB418" s="35"/>
      <c r="AC418" s="35"/>
      <c r="AD418" s="35"/>
      <c r="AE418" s="35"/>
      <c r="AR418" s="198" t="s">
        <v>172</v>
      </c>
      <c r="AT418" s="198" t="s">
        <v>209</v>
      </c>
      <c r="AU418" s="198" t="s">
        <v>89</v>
      </c>
      <c r="AY418" s="18" t="s">
        <v>132</v>
      </c>
      <c r="BE418" s="199">
        <f>IF(N418="základní",J418,0)</f>
        <v>0</v>
      </c>
      <c r="BF418" s="199">
        <f>IF(N418="snížená",J418,0)</f>
        <v>0</v>
      </c>
      <c r="BG418" s="199">
        <f>IF(N418="zákl. přenesená",J418,0)</f>
        <v>0</v>
      </c>
      <c r="BH418" s="199">
        <f>IF(N418="sníž. přenesená",J418,0)</f>
        <v>0</v>
      </c>
      <c r="BI418" s="199">
        <f>IF(N418="nulová",J418,0)</f>
        <v>0</v>
      </c>
      <c r="BJ418" s="18" t="s">
        <v>87</v>
      </c>
      <c r="BK418" s="199">
        <f>ROUND(I418*H418,2)</f>
        <v>0</v>
      </c>
      <c r="BL418" s="18" t="s">
        <v>139</v>
      </c>
      <c r="BM418" s="198" t="s">
        <v>517</v>
      </c>
    </row>
    <row r="419" spans="1:65" s="13" customFormat="1" ht="11.25">
      <c r="B419" s="200"/>
      <c r="C419" s="201"/>
      <c r="D419" s="202" t="s">
        <v>141</v>
      </c>
      <c r="E419" s="203" t="s">
        <v>1</v>
      </c>
      <c r="F419" s="204" t="s">
        <v>518</v>
      </c>
      <c r="G419" s="201"/>
      <c r="H419" s="205">
        <v>1</v>
      </c>
      <c r="I419" s="206"/>
      <c r="J419" s="201"/>
      <c r="K419" s="201"/>
      <c r="L419" s="207"/>
      <c r="M419" s="208"/>
      <c r="N419" s="209"/>
      <c r="O419" s="209"/>
      <c r="P419" s="209"/>
      <c r="Q419" s="209"/>
      <c r="R419" s="209"/>
      <c r="S419" s="209"/>
      <c r="T419" s="210"/>
      <c r="AT419" s="211" t="s">
        <v>141</v>
      </c>
      <c r="AU419" s="211" t="s">
        <v>89</v>
      </c>
      <c r="AV419" s="13" t="s">
        <v>89</v>
      </c>
      <c r="AW419" s="13" t="s">
        <v>36</v>
      </c>
      <c r="AX419" s="13" t="s">
        <v>79</v>
      </c>
      <c r="AY419" s="211" t="s">
        <v>132</v>
      </c>
    </row>
    <row r="420" spans="1:65" s="14" customFormat="1" ht="11.25">
      <c r="B420" s="212"/>
      <c r="C420" s="213"/>
      <c r="D420" s="202" t="s">
        <v>141</v>
      </c>
      <c r="E420" s="214" t="s">
        <v>1</v>
      </c>
      <c r="F420" s="215" t="s">
        <v>152</v>
      </c>
      <c r="G420" s="213"/>
      <c r="H420" s="216">
        <v>1</v>
      </c>
      <c r="I420" s="217"/>
      <c r="J420" s="213"/>
      <c r="K420" s="213"/>
      <c r="L420" s="218"/>
      <c r="M420" s="219"/>
      <c r="N420" s="220"/>
      <c r="O420" s="220"/>
      <c r="P420" s="220"/>
      <c r="Q420" s="220"/>
      <c r="R420" s="220"/>
      <c r="S420" s="220"/>
      <c r="T420" s="221"/>
      <c r="AT420" s="222" t="s">
        <v>141</v>
      </c>
      <c r="AU420" s="222" t="s">
        <v>89</v>
      </c>
      <c r="AV420" s="14" t="s">
        <v>139</v>
      </c>
      <c r="AW420" s="14" t="s">
        <v>36</v>
      </c>
      <c r="AX420" s="14" t="s">
        <v>87</v>
      </c>
      <c r="AY420" s="222" t="s">
        <v>132</v>
      </c>
    </row>
    <row r="421" spans="1:65" s="2" customFormat="1" ht="16.5" customHeight="1">
      <c r="A421" s="35"/>
      <c r="B421" s="36"/>
      <c r="C421" s="233" t="s">
        <v>389</v>
      </c>
      <c r="D421" s="233" t="s">
        <v>209</v>
      </c>
      <c r="E421" s="234" t="s">
        <v>519</v>
      </c>
      <c r="F421" s="235" t="s">
        <v>520</v>
      </c>
      <c r="G421" s="236" t="s">
        <v>314</v>
      </c>
      <c r="H421" s="237">
        <v>1</v>
      </c>
      <c r="I421" s="238"/>
      <c r="J421" s="239">
        <f>ROUND(I421*H421,2)</f>
        <v>0</v>
      </c>
      <c r="K421" s="235" t="s">
        <v>138</v>
      </c>
      <c r="L421" s="240"/>
      <c r="M421" s="241" t="s">
        <v>1</v>
      </c>
      <c r="N421" s="242" t="s">
        <v>44</v>
      </c>
      <c r="O421" s="72"/>
      <c r="P421" s="196">
        <f>O421*H421</f>
        <v>0</v>
      </c>
      <c r="Q421" s="196">
        <v>4.0000000000000001E-3</v>
      </c>
      <c r="R421" s="196">
        <f>Q421*H421</f>
        <v>4.0000000000000001E-3</v>
      </c>
      <c r="S421" s="196">
        <v>0</v>
      </c>
      <c r="T421" s="197">
        <f>S421*H421</f>
        <v>0</v>
      </c>
      <c r="U421" s="35"/>
      <c r="V421" s="35"/>
      <c r="W421" s="35"/>
      <c r="X421" s="35"/>
      <c r="Y421" s="35"/>
      <c r="Z421" s="35"/>
      <c r="AA421" s="35"/>
      <c r="AB421" s="35"/>
      <c r="AC421" s="35"/>
      <c r="AD421" s="35"/>
      <c r="AE421" s="35"/>
      <c r="AR421" s="198" t="s">
        <v>172</v>
      </c>
      <c r="AT421" s="198" t="s">
        <v>209</v>
      </c>
      <c r="AU421" s="198" t="s">
        <v>89</v>
      </c>
      <c r="AY421" s="18" t="s">
        <v>132</v>
      </c>
      <c r="BE421" s="199">
        <f>IF(N421="základní",J421,0)</f>
        <v>0</v>
      </c>
      <c r="BF421" s="199">
        <f>IF(N421="snížená",J421,0)</f>
        <v>0</v>
      </c>
      <c r="BG421" s="199">
        <f>IF(N421="zákl. přenesená",J421,0)</f>
        <v>0</v>
      </c>
      <c r="BH421" s="199">
        <f>IF(N421="sníž. přenesená",J421,0)</f>
        <v>0</v>
      </c>
      <c r="BI421" s="199">
        <f>IF(N421="nulová",J421,0)</f>
        <v>0</v>
      </c>
      <c r="BJ421" s="18" t="s">
        <v>87</v>
      </c>
      <c r="BK421" s="199">
        <f>ROUND(I421*H421,2)</f>
        <v>0</v>
      </c>
      <c r="BL421" s="18" t="s">
        <v>139</v>
      </c>
      <c r="BM421" s="198" t="s">
        <v>521</v>
      </c>
    </row>
    <row r="422" spans="1:65" s="13" customFormat="1" ht="11.25">
      <c r="B422" s="200"/>
      <c r="C422" s="201"/>
      <c r="D422" s="202" t="s">
        <v>141</v>
      </c>
      <c r="E422" s="203" t="s">
        <v>1</v>
      </c>
      <c r="F422" s="204" t="s">
        <v>509</v>
      </c>
      <c r="G422" s="201"/>
      <c r="H422" s="205">
        <v>1</v>
      </c>
      <c r="I422" s="206"/>
      <c r="J422" s="201"/>
      <c r="K422" s="201"/>
      <c r="L422" s="207"/>
      <c r="M422" s="208"/>
      <c r="N422" s="209"/>
      <c r="O422" s="209"/>
      <c r="P422" s="209"/>
      <c r="Q422" s="209"/>
      <c r="R422" s="209"/>
      <c r="S422" s="209"/>
      <c r="T422" s="210"/>
      <c r="AT422" s="211" t="s">
        <v>141</v>
      </c>
      <c r="AU422" s="211" t="s">
        <v>89</v>
      </c>
      <c r="AV422" s="13" t="s">
        <v>89</v>
      </c>
      <c r="AW422" s="13" t="s">
        <v>36</v>
      </c>
      <c r="AX422" s="13" t="s">
        <v>79</v>
      </c>
      <c r="AY422" s="211" t="s">
        <v>132</v>
      </c>
    </row>
    <row r="423" spans="1:65" s="14" customFormat="1" ht="11.25">
      <c r="B423" s="212"/>
      <c r="C423" s="213"/>
      <c r="D423" s="202" t="s">
        <v>141</v>
      </c>
      <c r="E423" s="214" t="s">
        <v>1</v>
      </c>
      <c r="F423" s="215" t="s">
        <v>152</v>
      </c>
      <c r="G423" s="213"/>
      <c r="H423" s="216">
        <v>1</v>
      </c>
      <c r="I423" s="217"/>
      <c r="J423" s="213"/>
      <c r="K423" s="213"/>
      <c r="L423" s="218"/>
      <c r="M423" s="219"/>
      <c r="N423" s="220"/>
      <c r="O423" s="220"/>
      <c r="P423" s="220"/>
      <c r="Q423" s="220"/>
      <c r="R423" s="220"/>
      <c r="S423" s="220"/>
      <c r="T423" s="221"/>
      <c r="AT423" s="222" t="s">
        <v>141</v>
      </c>
      <c r="AU423" s="222" t="s">
        <v>89</v>
      </c>
      <c r="AV423" s="14" t="s">
        <v>139</v>
      </c>
      <c r="AW423" s="14" t="s">
        <v>36</v>
      </c>
      <c r="AX423" s="14" t="s">
        <v>87</v>
      </c>
      <c r="AY423" s="222" t="s">
        <v>132</v>
      </c>
    </row>
    <row r="424" spans="1:65" s="2" customFormat="1" ht="21.75" customHeight="1">
      <c r="A424" s="35"/>
      <c r="B424" s="36"/>
      <c r="C424" s="233" t="s">
        <v>522</v>
      </c>
      <c r="D424" s="233" t="s">
        <v>209</v>
      </c>
      <c r="E424" s="234" t="s">
        <v>523</v>
      </c>
      <c r="F424" s="235" t="s">
        <v>524</v>
      </c>
      <c r="G424" s="236" t="s">
        <v>314</v>
      </c>
      <c r="H424" s="237">
        <v>1</v>
      </c>
      <c r="I424" s="238"/>
      <c r="J424" s="239">
        <f>ROUND(I424*H424,2)</f>
        <v>0</v>
      </c>
      <c r="K424" s="235" t="s">
        <v>138</v>
      </c>
      <c r="L424" s="240"/>
      <c r="M424" s="241" t="s">
        <v>1</v>
      </c>
      <c r="N424" s="242" t="s">
        <v>44</v>
      </c>
      <c r="O424" s="72"/>
      <c r="P424" s="196">
        <f>O424*H424</f>
        <v>0</v>
      </c>
      <c r="Q424" s="196">
        <v>8.9999999999999998E-4</v>
      </c>
      <c r="R424" s="196">
        <f>Q424*H424</f>
        <v>8.9999999999999998E-4</v>
      </c>
      <c r="S424" s="196">
        <v>0</v>
      </c>
      <c r="T424" s="197">
        <f>S424*H424</f>
        <v>0</v>
      </c>
      <c r="U424" s="35"/>
      <c r="V424" s="35"/>
      <c r="W424" s="35"/>
      <c r="X424" s="35"/>
      <c r="Y424" s="35"/>
      <c r="Z424" s="35"/>
      <c r="AA424" s="35"/>
      <c r="AB424" s="35"/>
      <c r="AC424" s="35"/>
      <c r="AD424" s="35"/>
      <c r="AE424" s="35"/>
      <c r="AR424" s="198" t="s">
        <v>172</v>
      </c>
      <c r="AT424" s="198" t="s">
        <v>209</v>
      </c>
      <c r="AU424" s="198" t="s">
        <v>89</v>
      </c>
      <c r="AY424" s="18" t="s">
        <v>132</v>
      </c>
      <c r="BE424" s="199">
        <f>IF(N424="základní",J424,0)</f>
        <v>0</v>
      </c>
      <c r="BF424" s="199">
        <f>IF(N424="snížená",J424,0)</f>
        <v>0</v>
      </c>
      <c r="BG424" s="199">
        <f>IF(N424="zákl. přenesená",J424,0)</f>
        <v>0</v>
      </c>
      <c r="BH424" s="199">
        <f>IF(N424="sníž. přenesená",J424,0)</f>
        <v>0</v>
      </c>
      <c r="BI424" s="199">
        <f>IF(N424="nulová",J424,0)</f>
        <v>0</v>
      </c>
      <c r="BJ424" s="18" t="s">
        <v>87</v>
      </c>
      <c r="BK424" s="199">
        <f>ROUND(I424*H424,2)</f>
        <v>0</v>
      </c>
      <c r="BL424" s="18" t="s">
        <v>139</v>
      </c>
      <c r="BM424" s="198" t="s">
        <v>525</v>
      </c>
    </row>
    <row r="425" spans="1:65" s="13" customFormat="1" ht="11.25">
      <c r="B425" s="200"/>
      <c r="C425" s="201"/>
      <c r="D425" s="202" t="s">
        <v>141</v>
      </c>
      <c r="E425" s="203" t="s">
        <v>1</v>
      </c>
      <c r="F425" s="204" t="s">
        <v>526</v>
      </c>
      <c r="G425" s="201"/>
      <c r="H425" s="205">
        <v>1</v>
      </c>
      <c r="I425" s="206"/>
      <c r="J425" s="201"/>
      <c r="K425" s="201"/>
      <c r="L425" s="207"/>
      <c r="M425" s="208"/>
      <c r="N425" s="209"/>
      <c r="O425" s="209"/>
      <c r="P425" s="209"/>
      <c r="Q425" s="209"/>
      <c r="R425" s="209"/>
      <c r="S425" s="209"/>
      <c r="T425" s="210"/>
      <c r="AT425" s="211" t="s">
        <v>141</v>
      </c>
      <c r="AU425" s="211" t="s">
        <v>89</v>
      </c>
      <c r="AV425" s="13" t="s">
        <v>89</v>
      </c>
      <c r="AW425" s="13" t="s">
        <v>36</v>
      </c>
      <c r="AX425" s="13" t="s">
        <v>79</v>
      </c>
      <c r="AY425" s="211" t="s">
        <v>132</v>
      </c>
    </row>
    <row r="426" spans="1:65" s="14" customFormat="1" ht="11.25">
      <c r="B426" s="212"/>
      <c r="C426" s="213"/>
      <c r="D426" s="202" t="s">
        <v>141</v>
      </c>
      <c r="E426" s="214" t="s">
        <v>1</v>
      </c>
      <c r="F426" s="215" t="s">
        <v>152</v>
      </c>
      <c r="G426" s="213"/>
      <c r="H426" s="216">
        <v>1</v>
      </c>
      <c r="I426" s="217"/>
      <c r="J426" s="213"/>
      <c r="K426" s="213"/>
      <c r="L426" s="218"/>
      <c r="M426" s="219"/>
      <c r="N426" s="220"/>
      <c r="O426" s="220"/>
      <c r="P426" s="220"/>
      <c r="Q426" s="220"/>
      <c r="R426" s="220"/>
      <c r="S426" s="220"/>
      <c r="T426" s="221"/>
      <c r="AT426" s="222" t="s">
        <v>141</v>
      </c>
      <c r="AU426" s="222" t="s">
        <v>89</v>
      </c>
      <c r="AV426" s="14" t="s">
        <v>139</v>
      </c>
      <c r="AW426" s="14" t="s">
        <v>36</v>
      </c>
      <c r="AX426" s="14" t="s">
        <v>87</v>
      </c>
      <c r="AY426" s="222" t="s">
        <v>132</v>
      </c>
    </row>
    <row r="427" spans="1:65" s="2" customFormat="1" ht="24.2" customHeight="1">
      <c r="A427" s="35"/>
      <c r="B427" s="36"/>
      <c r="C427" s="187" t="s">
        <v>393</v>
      </c>
      <c r="D427" s="187" t="s">
        <v>134</v>
      </c>
      <c r="E427" s="188" t="s">
        <v>527</v>
      </c>
      <c r="F427" s="189" t="s">
        <v>528</v>
      </c>
      <c r="G427" s="190" t="s">
        <v>314</v>
      </c>
      <c r="H427" s="191">
        <v>4</v>
      </c>
      <c r="I427" s="192"/>
      <c r="J427" s="193">
        <f>ROUND(I427*H427,2)</f>
        <v>0</v>
      </c>
      <c r="K427" s="189" t="s">
        <v>138</v>
      </c>
      <c r="L427" s="40"/>
      <c r="M427" s="194" t="s">
        <v>1</v>
      </c>
      <c r="N427" s="195" t="s">
        <v>44</v>
      </c>
      <c r="O427" s="72"/>
      <c r="P427" s="196">
        <f>O427*H427</f>
        <v>0</v>
      </c>
      <c r="Q427" s="196">
        <v>0.11241</v>
      </c>
      <c r="R427" s="196">
        <f>Q427*H427</f>
        <v>0.44963999999999998</v>
      </c>
      <c r="S427" s="196">
        <v>0</v>
      </c>
      <c r="T427" s="197">
        <f>S427*H427</f>
        <v>0</v>
      </c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  <c r="AR427" s="198" t="s">
        <v>139</v>
      </c>
      <c r="AT427" s="198" t="s">
        <v>134</v>
      </c>
      <c r="AU427" s="198" t="s">
        <v>89</v>
      </c>
      <c r="AY427" s="18" t="s">
        <v>132</v>
      </c>
      <c r="BE427" s="199">
        <f>IF(N427="základní",J427,0)</f>
        <v>0</v>
      </c>
      <c r="BF427" s="199">
        <f>IF(N427="snížená",J427,0)</f>
        <v>0</v>
      </c>
      <c r="BG427" s="199">
        <f>IF(N427="zákl. přenesená",J427,0)</f>
        <v>0</v>
      </c>
      <c r="BH427" s="199">
        <f>IF(N427="sníž. přenesená",J427,0)</f>
        <v>0</v>
      </c>
      <c r="BI427" s="199">
        <f>IF(N427="nulová",J427,0)</f>
        <v>0</v>
      </c>
      <c r="BJ427" s="18" t="s">
        <v>87</v>
      </c>
      <c r="BK427" s="199">
        <f>ROUND(I427*H427,2)</f>
        <v>0</v>
      </c>
      <c r="BL427" s="18" t="s">
        <v>139</v>
      </c>
      <c r="BM427" s="198" t="s">
        <v>529</v>
      </c>
    </row>
    <row r="428" spans="1:65" s="15" customFormat="1" ht="11.25">
      <c r="B428" s="223"/>
      <c r="C428" s="224"/>
      <c r="D428" s="202" t="s">
        <v>141</v>
      </c>
      <c r="E428" s="225" t="s">
        <v>1</v>
      </c>
      <c r="F428" s="226" t="s">
        <v>274</v>
      </c>
      <c r="G428" s="224"/>
      <c r="H428" s="225" t="s">
        <v>1</v>
      </c>
      <c r="I428" s="227"/>
      <c r="J428" s="224"/>
      <c r="K428" s="224"/>
      <c r="L428" s="228"/>
      <c r="M428" s="229"/>
      <c r="N428" s="230"/>
      <c r="O428" s="230"/>
      <c r="P428" s="230"/>
      <c r="Q428" s="230"/>
      <c r="R428" s="230"/>
      <c r="S428" s="230"/>
      <c r="T428" s="231"/>
      <c r="AT428" s="232" t="s">
        <v>141</v>
      </c>
      <c r="AU428" s="232" t="s">
        <v>89</v>
      </c>
      <c r="AV428" s="15" t="s">
        <v>87</v>
      </c>
      <c r="AW428" s="15" t="s">
        <v>36</v>
      </c>
      <c r="AX428" s="15" t="s">
        <v>79</v>
      </c>
      <c r="AY428" s="232" t="s">
        <v>132</v>
      </c>
    </row>
    <row r="429" spans="1:65" s="15" customFormat="1" ht="11.25">
      <c r="B429" s="223"/>
      <c r="C429" s="224"/>
      <c r="D429" s="202" t="s">
        <v>141</v>
      </c>
      <c r="E429" s="225" t="s">
        <v>1</v>
      </c>
      <c r="F429" s="226" t="s">
        <v>530</v>
      </c>
      <c r="G429" s="224"/>
      <c r="H429" s="225" t="s">
        <v>1</v>
      </c>
      <c r="I429" s="227"/>
      <c r="J429" s="224"/>
      <c r="K429" s="224"/>
      <c r="L429" s="228"/>
      <c r="M429" s="229"/>
      <c r="N429" s="230"/>
      <c r="O429" s="230"/>
      <c r="P429" s="230"/>
      <c r="Q429" s="230"/>
      <c r="R429" s="230"/>
      <c r="S429" s="230"/>
      <c r="T429" s="231"/>
      <c r="AT429" s="232" t="s">
        <v>141</v>
      </c>
      <c r="AU429" s="232" t="s">
        <v>89</v>
      </c>
      <c r="AV429" s="15" t="s">
        <v>87</v>
      </c>
      <c r="AW429" s="15" t="s">
        <v>36</v>
      </c>
      <c r="AX429" s="15" t="s">
        <v>79</v>
      </c>
      <c r="AY429" s="232" t="s">
        <v>132</v>
      </c>
    </row>
    <row r="430" spans="1:65" s="13" customFormat="1" ht="11.25">
      <c r="B430" s="200"/>
      <c r="C430" s="201"/>
      <c r="D430" s="202" t="s">
        <v>141</v>
      </c>
      <c r="E430" s="203" t="s">
        <v>1</v>
      </c>
      <c r="F430" s="204" t="s">
        <v>139</v>
      </c>
      <c r="G430" s="201"/>
      <c r="H430" s="205">
        <v>4</v>
      </c>
      <c r="I430" s="206"/>
      <c r="J430" s="201"/>
      <c r="K430" s="201"/>
      <c r="L430" s="207"/>
      <c r="M430" s="208"/>
      <c r="N430" s="209"/>
      <c r="O430" s="209"/>
      <c r="P430" s="209"/>
      <c r="Q430" s="209"/>
      <c r="R430" s="209"/>
      <c r="S430" s="209"/>
      <c r="T430" s="210"/>
      <c r="AT430" s="211" t="s">
        <v>141</v>
      </c>
      <c r="AU430" s="211" t="s">
        <v>89</v>
      </c>
      <c r="AV430" s="13" t="s">
        <v>89</v>
      </c>
      <c r="AW430" s="13" t="s">
        <v>36</v>
      </c>
      <c r="AX430" s="13" t="s">
        <v>79</v>
      </c>
      <c r="AY430" s="211" t="s">
        <v>132</v>
      </c>
    </row>
    <row r="431" spans="1:65" s="14" customFormat="1" ht="11.25">
      <c r="B431" s="212"/>
      <c r="C431" s="213"/>
      <c r="D431" s="202" t="s">
        <v>141</v>
      </c>
      <c r="E431" s="214" t="s">
        <v>1</v>
      </c>
      <c r="F431" s="215" t="s">
        <v>152</v>
      </c>
      <c r="G431" s="213"/>
      <c r="H431" s="216">
        <v>4</v>
      </c>
      <c r="I431" s="217"/>
      <c r="J431" s="213"/>
      <c r="K431" s="213"/>
      <c r="L431" s="218"/>
      <c r="M431" s="219"/>
      <c r="N431" s="220"/>
      <c r="O431" s="220"/>
      <c r="P431" s="220"/>
      <c r="Q431" s="220"/>
      <c r="R431" s="220"/>
      <c r="S431" s="220"/>
      <c r="T431" s="221"/>
      <c r="AT431" s="222" t="s">
        <v>141</v>
      </c>
      <c r="AU431" s="222" t="s">
        <v>89</v>
      </c>
      <c r="AV431" s="14" t="s">
        <v>139</v>
      </c>
      <c r="AW431" s="14" t="s">
        <v>36</v>
      </c>
      <c r="AX431" s="14" t="s">
        <v>87</v>
      </c>
      <c r="AY431" s="222" t="s">
        <v>132</v>
      </c>
    </row>
    <row r="432" spans="1:65" s="2" customFormat="1" ht="21.75" customHeight="1">
      <c r="A432" s="35"/>
      <c r="B432" s="36"/>
      <c r="C432" s="233" t="s">
        <v>531</v>
      </c>
      <c r="D432" s="233" t="s">
        <v>209</v>
      </c>
      <c r="E432" s="234" t="s">
        <v>532</v>
      </c>
      <c r="F432" s="235" t="s">
        <v>533</v>
      </c>
      <c r="G432" s="236" t="s">
        <v>314</v>
      </c>
      <c r="H432" s="237">
        <v>4</v>
      </c>
      <c r="I432" s="238"/>
      <c r="J432" s="239">
        <f>ROUND(I432*H432,2)</f>
        <v>0</v>
      </c>
      <c r="K432" s="235" t="s">
        <v>138</v>
      </c>
      <c r="L432" s="240"/>
      <c r="M432" s="241" t="s">
        <v>1</v>
      </c>
      <c r="N432" s="242" t="s">
        <v>44</v>
      </c>
      <c r="O432" s="72"/>
      <c r="P432" s="196">
        <f>O432*H432</f>
        <v>0</v>
      </c>
      <c r="Q432" s="196">
        <v>6.1000000000000004E-3</v>
      </c>
      <c r="R432" s="196">
        <f>Q432*H432</f>
        <v>2.4400000000000002E-2</v>
      </c>
      <c r="S432" s="196">
        <v>0</v>
      </c>
      <c r="T432" s="197">
        <f>S432*H432</f>
        <v>0</v>
      </c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/>
      <c r="AR432" s="198" t="s">
        <v>172</v>
      </c>
      <c r="AT432" s="198" t="s">
        <v>209</v>
      </c>
      <c r="AU432" s="198" t="s">
        <v>89</v>
      </c>
      <c r="AY432" s="18" t="s">
        <v>132</v>
      </c>
      <c r="BE432" s="199">
        <f>IF(N432="základní",J432,0)</f>
        <v>0</v>
      </c>
      <c r="BF432" s="199">
        <f>IF(N432="snížená",J432,0)</f>
        <v>0</v>
      </c>
      <c r="BG432" s="199">
        <f>IF(N432="zákl. přenesená",J432,0)</f>
        <v>0</v>
      </c>
      <c r="BH432" s="199">
        <f>IF(N432="sníž. přenesená",J432,0)</f>
        <v>0</v>
      </c>
      <c r="BI432" s="199">
        <f>IF(N432="nulová",J432,0)</f>
        <v>0</v>
      </c>
      <c r="BJ432" s="18" t="s">
        <v>87</v>
      </c>
      <c r="BK432" s="199">
        <f>ROUND(I432*H432,2)</f>
        <v>0</v>
      </c>
      <c r="BL432" s="18" t="s">
        <v>139</v>
      </c>
      <c r="BM432" s="198" t="s">
        <v>534</v>
      </c>
    </row>
    <row r="433" spans="1:65" s="15" customFormat="1" ht="11.25">
      <c r="B433" s="223"/>
      <c r="C433" s="224"/>
      <c r="D433" s="202" t="s">
        <v>141</v>
      </c>
      <c r="E433" s="225" t="s">
        <v>1</v>
      </c>
      <c r="F433" s="226" t="s">
        <v>274</v>
      </c>
      <c r="G433" s="224"/>
      <c r="H433" s="225" t="s">
        <v>1</v>
      </c>
      <c r="I433" s="227"/>
      <c r="J433" s="224"/>
      <c r="K433" s="224"/>
      <c r="L433" s="228"/>
      <c r="M433" s="229"/>
      <c r="N433" s="230"/>
      <c r="O433" s="230"/>
      <c r="P433" s="230"/>
      <c r="Q433" s="230"/>
      <c r="R433" s="230"/>
      <c r="S433" s="230"/>
      <c r="T433" s="231"/>
      <c r="AT433" s="232" t="s">
        <v>141</v>
      </c>
      <c r="AU433" s="232" t="s">
        <v>89</v>
      </c>
      <c r="AV433" s="15" t="s">
        <v>87</v>
      </c>
      <c r="AW433" s="15" t="s">
        <v>36</v>
      </c>
      <c r="AX433" s="15" t="s">
        <v>79</v>
      </c>
      <c r="AY433" s="232" t="s">
        <v>132</v>
      </c>
    </row>
    <row r="434" spans="1:65" s="13" customFormat="1" ht="11.25">
      <c r="B434" s="200"/>
      <c r="C434" s="201"/>
      <c r="D434" s="202" t="s">
        <v>141</v>
      </c>
      <c r="E434" s="203" t="s">
        <v>1</v>
      </c>
      <c r="F434" s="204" t="s">
        <v>139</v>
      </c>
      <c r="G434" s="201"/>
      <c r="H434" s="205">
        <v>4</v>
      </c>
      <c r="I434" s="206"/>
      <c r="J434" s="201"/>
      <c r="K434" s="201"/>
      <c r="L434" s="207"/>
      <c r="M434" s="208"/>
      <c r="N434" s="209"/>
      <c r="O434" s="209"/>
      <c r="P434" s="209"/>
      <c r="Q434" s="209"/>
      <c r="R434" s="209"/>
      <c r="S434" s="209"/>
      <c r="T434" s="210"/>
      <c r="AT434" s="211" t="s">
        <v>141</v>
      </c>
      <c r="AU434" s="211" t="s">
        <v>89</v>
      </c>
      <c r="AV434" s="13" t="s">
        <v>89</v>
      </c>
      <c r="AW434" s="13" t="s">
        <v>36</v>
      </c>
      <c r="AX434" s="13" t="s">
        <v>79</v>
      </c>
      <c r="AY434" s="211" t="s">
        <v>132</v>
      </c>
    </row>
    <row r="435" spans="1:65" s="14" customFormat="1" ht="11.25">
      <c r="B435" s="212"/>
      <c r="C435" s="213"/>
      <c r="D435" s="202" t="s">
        <v>141</v>
      </c>
      <c r="E435" s="214" t="s">
        <v>1</v>
      </c>
      <c r="F435" s="215" t="s">
        <v>152</v>
      </c>
      <c r="G435" s="213"/>
      <c r="H435" s="216">
        <v>4</v>
      </c>
      <c r="I435" s="217"/>
      <c r="J435" s="213"/>
      <c r="K435" s="213"/>
      <c r="L435" s="218"/>
      <c r="M435" s="219"/>
      <c r="N435" s="220"/>
      <c r="O435" s="220"/>
      <c r="P435" s="220"/>
      <c r="Q435" s="220"/>
      <c r="R435" s="220"/>
      <c r="S435" s="220"/>
      <c r="T435" s="221"/>
      <c r="AT435" s="222" t="s">
        <v>141</v>
      </c>
      <c r="AU435" s="222" t="s">
        <v>89</v>
      </c>
      <c r="AV435" s="14" t="s">
        <v>139</v>
      </c>
      <c r="AW435" s="14" t="s">
        <v>36</v>
      </c>
      <c r="AX435" s="14" t="s">
        <v>87</v>
      </c>
      <c r="AY435" s="222" t="s">
        <v>132</v>
      </c>
    </row>
    <row r="436" spans="1:65" s="2" customFormat="1" ht="24.2" customHeight="1">
      <c r="A436" s="35"/>
      <c r="B436" s="36"/>
      <c r="C436" s="187" t="s">
        <v>399</v>
      </c>
      <c r="D436" s="187" t="s">
        <v>134</v>
      </c>
      <c r="E436" s="188" t="s">
        <v>535</v>
      </c>
      <c r="F436" s="189" t="s">
        <v>536</v>
      </c>
      <c r="G436" s="190" t="s">
        <v>159</v>
      </c>
      <c r="H436" s="191">
        <v>15.3</v>
      </c>
      <c r="I436" s="192"/>
      <c r="J436" s="193">
        <f>ROUND(I436*H436,2)</f>
        <v>0</v>
      </c>
      <c r="K436" s="189" t="s">
        <v>138</v>
      </c>
      <c r="L436" s="40"/>
      <c r="M436" s="194" t="s">
        <v>1</v>
      </c>
      <c r="N436" s="195" t="s">
        <v>44</v>
      </c>
      <c r="O436" s="72"/>
      <c r="P436" s="196">
        <f>O436*H436</f>
        <v>0</v>
      </c>
      <c r="Q436" s="196">
        <v>1E-4</v>
      </c>
      <c r="R436" s="196">
        <f>Q436*H436</f>
        <v>1.5300000000000001E-3</v>
      </c>
      <c r="S436" s="196">
        <v>0</v>
      </c>
      <c r="T436" s="197">
        <f>S436*H436</f>
        <v>0</v>
      </c>
      <c r="U436" s="35"/>
      <c r="V436" s="35"/>
      <c r="W436" s="35"/>
      <c r="X436" s="35"/>
      <c r="Y436" s="35"/>
      <c r="Z436" s="35"/>
      <c r="AA436" s="35"/>
      <c r="AB436" s="35"/>
      <c r="AC436" s="35"/>
      <c r="AD436" s="35"/>
      <c r="AE436" s="35"/>
      <c r="AR436" s="198" t="s">
        <v>139</v>
      </c>
      <c r="AT436" s="198" t="s">
        <v>134</v>
      </c>
      <c r="AU436" s="198" t="s">
        <v>89</v>
      </c>
      <c r="AY436" s="18" t="s">
        <v>132</v>
      </c>
      <c r="BE436" s="199">
        <f>IF(N436="základní",J436,0)</f>
        <v>0</v>
      </c>
      <c r="BF436" s="199">
        <f>IF(N436="snížená",J436,0)</f>
        <v>0</v>
      </c>
      <c r="BG436" s="199">
        <f>IF(N436="zákl. přenesená",J436,0)</f>
        <v>0</v>
      </c>
      <c r="BH436" s="199">
        <f>IF(N436="sníž. přenesená",J436,0)</f>
        <v>0</v>
      </c>
      <c r="BI436" s="199">
        <f>IF(N436="nulová",J436,0)</f>
        <v>0</v>
      </c>
      <c r="BJ436" s="18" t="s">
        <v>87</v>
      </c>
      <c r="BK436" s="199">
        <f>ROUND(I436*H436,2)</f>
        <v>0</v>
      </c>
      <c r="BL436" s="18" t="s">
        <v>139</v>
      </c>
      <c r="BM436" s="198" t="s">
        <v>537</v>
      </c>
    </row>
    <row r="437" spans="1:65" s="2" customFormat="1" ht="24.2" customHeight="1">
      <c r="A437" s="35"/>
      <c r="B437" s="36"/>
      <c r="C437" s="187" t="s">
        <v>538</v>
      </c>
      <c r="D437" s="187" t="s">
        <v>134</v>
      </c>
      <c r="E437" s="188" t="s">
        <v>539</v>
      </c>
      <c r="F437" s="189" t="s">
        <v>540</v>
      </c>
      <c r="G437" s="190" t="s">
        <v>159</v>
      </c>
      <c r="H437" s="191">
        <v>15</v>
      </c>
      <c r="I437" s="192"/>
      <c r="J437" s="193">
        <f>ROUND(I437*H437,2)</f>
        <v>0</v>
      </c>
      <c r="K437" s="189" t="s">
        <v>138</v>
      </c>
      <c r="L437" s="40"/>
      <c r="M437" s="194" t="s">
        <v>1</v>
      </c>
      <c r="N437" s="195" t="s">
        <v>44</v>
      </c>
      <c r="O437" s="72"/>
      <c r="P437" s="196">
        <f>O437*H437</f>
        <v>0</v>
      </c>
      <c r="Q437" s="196">
        <v>5.0000000000000002E-5</v>
      </c>
      <c r="R437" s="196">
        <f>Q437*H437</f>
        <v>7.5000000000000002E-4</v>
      </c>
      <c r="S437" s="196">
        <v>0</v>
      </c>
      <c r="T437" s="197">
        <f>S437*H437</f>
        <v>0</v>
      </c>
      <c r="U437" s="35"/>
      <c r="V437" s="35"/>
      <c r="W437" s="35"/>
      <c r="X437" s="35"/>
      <c r="Y437" s="35"/>
      <c r="Z437" s="35"/>
      <c r="AA437" s="35"/>
      <c r="AB437" s="35"/>
      <c r="AC437" s="35"/>
      <c r="AD437" s="35"/>
      <c r="AE437" s="35"/>
      <c r="AR437" s="198" t="s">
        <v>139</v>
      </c>
      <c r="AT437" s="198" t="s">
        <v>134</v>
      </c>
      <c r="AU437" s="198" t="s">
        <v>89</v>
      </c>
      <c r="AY437" s="18" t="s">
        <v>132</v>
      </c>
      <c r="BE437" s="199">
        <f>IF(N437="základní",J437,0)</f>
        <v>0</v>
      </c>
      <c r="BF437" s="199">
        <f>IF(N437="snížená",J437,0)</f>
        <v>0</v>
      </c>
      <c r="BG437" s="199">
        <f>IF(N437="zákl. přenesená",J437,0)</f>
        <v>0</v>
      </c>
      <c r="BH437" s="199">
        <f>IF(N437="sníž. přenesená",J437,0)</f>
        <v>0</v>
      </c>
      <c r="BI437" s="199">
        <f>IF(N437="nulová",J437,0)</f>
        <v>0</v>
      </c>
      <c r="BJ437" s="18" t="s">
        <v>87</v>
      </c>
      <c r="BK437" s="199">
        <f>ROUND(I437*H437,2)</f>
        <v>0</v>
      </c>
      <c r="BL437" s="18" t="s">
        <v>139</v>
      </c>
      <c r="BM437" s="198" t="s">
        <v>541</v>
      </c>
    </row>
    <row r="438" spans="1:65" s="2" customFormat="1" ht="24.2" customHeight="1">
      <c r="A438" s="35"/>
      <c r="B438" s="36"/>
      <c r="C438" s="187" t="s">
        <v>403</v>
      </c>
      <c r="D438" s="187" t="s">
        <v>134</v>
      </c>
      <c r="E438" s="188" t="s">
        <v>542</v>
      </c>
      <c r="F438" s="189" t="s">
        <v>543</v>
      </c>
      <c r="G438" s="190" t="s">
        <v>159</v>
      </c>
      <c r="H438" s="191">
        <v>24.25</v>
      </c>
      <c r="I438" s="192"/>
      <c r="J438" s="193">
        <f>ROUND(I438*H438,2)</f>
        <v>0</v>
      </c>
      <c r="K438" s="189" t="s">
        <v>138</v>
      </c>
      <c r="L438" s="40"/>
      <c r="M438" s="194" t="s">
        <v>1</v>
      </c>
      <c r="N438" s="195" t="s">
        <v>44</v>
      </c>
      <c r="O438" s="72"/>
      <c r="P438" s="196">
        <f>O438*H438</f>
        <v>0</v>
      </c>
      <c r="Q438" s="196">
        <v>2.0000000000000001E-4</v>
      </c>
      <c r="R438" s="196">
        <f>Q438*H438</f>
        <v>4.8500000000000001E-3</v>
      </c>
      <c r="S438" s="196">
        <v>0</v>
      </c>
      <c r="T438" s="197">
        <f>S438*H438</f>
        <v>0</v>
      </c>
      <c r="U438" s="35"/>
      <c r="V438" s="35"/>
      <c r="W438" s="35"/>
      <c r="X438" s="35"/>
      <c r="Y438" s="35"/>
      <c r="Z438" s="35"/>
      <c r="AA438" s="35"/>
      <c r="AB438" s="35"/>
      <c r="AC438" s="35"/>
      <c r="AD438" s="35"/>
      <c r="AE438" s="35"/>
      <c r="AR438" s="198" t="s">
        <v>139</v>
      </c>
      <c r="AT438" s="198" t="s">
        <v>134</v>
      </c>
      <c r="AU438" s="198" t="s">
        <v>89</v>
      </c>
      <c r="AY438" s="18" t="s">
        <v>132</v>
      </c>
      <c r="BE438" s="199">
        <f>IF(N438="základní",J438,0)</f>
        <v>0</v>
      </c>
      <c r="BF438" s="199">
        <f>IF(N438="snížená",J438,0)</f>
        <v>0</v>
      </c>
      <c r="BG438" s="199">
        <f>IF(N438="zákl. přenesená",J438,0)</f>
        <v>0</v>
      </c>
      <c r="BH438" s="199">
        <f>IF(N438="sníž. přenesená",J438,0)</f>
        <v>0</v>
      </c>
      <c r="BI438" s="199">
        <f>IF(N438="nulová",J438,0)</f>
        <v>0</v>
      </c>
      <c r="BJ438" s="18" t="s">
        <v>87</v>
      </c>
      <c r="BK438" s="199">
        <f>ROUND(I438*H438,2)</f>
        <v>0</v>
      </c>
      <c r="BL438" s="18" t="s">
        <v>139</v>
      </c>
      <c r="BM438" s="198" t="s">
        <v>544</v>
      </c>
    </row>
    <row r="439" spans="1:65" s="2" customFormat="1" ht="24.2" customHeight="1">
      <c r="A439" s="35"/>
      <c r="B439" s="36"/>
      <c r="C439" s="187" t="s">
        <v>545</v>
      </c>
      <c r="D439" s="187" t="s">
        <v>134</v>
      </c>
      <c r="E439" s="188" t="s">
        <v>546</v>
      </c>
      <c r="F439" s="189" t="s">
        <v>547</v>
      </c>
      <c r="G439" s="190" t="s">
        <v>159</v>
      </c>
      <c r="H439" s="191">
        <v>80.25</v>
      </c>
      <c r="I439" s="192"/>
      <c r="J439" s="193">
        <f>ROUND(I439*H439,2)</f>
        <v>0</v>
      </c>
      <c r="K439" s="189" t="s">
        <v>138</v>
      </c>
      <c r="L439" s="40"/>
      <c r="M439" s="194" t="s">
        <v>1</v>
      </c>
      <c r="N439" s="195" t="s">
        <v>44</v>
      </c>
      <c r="O439" s="72"/>
      <c r="P439" s="196">
        <f>O439*H439</f>
        <v>0</v>
      </c>
      <c r="Q439" s="196">
        <v>1E-4</v>
      </c>
      <c r="R439" s="196">
        <f>Q439*H439</f>
        <v>8.0250000000000009E-3</v>
      </c>
      <c r="S439" s="196">
        <v>0</v>
      </c>
      <c r="T439" s="197">
        <f>S439*H439</f>
        <v>0</v>
      </c>
      <c r="U439" s="35"/>
      <c r="V439" s="35"/>
      <c r="W439" s="35"/>
      <c r="X439" s="35"/>
      <c r="Y439" s="35"/>
      <c r="Z439" s="35"/>
      <c r="AA439" s="35"/>
      <c r="AB439" s="35"/>
      <c r="AC439" s="35"/>
      <c r="AD439" s="35"/>
      <c r="AE439" s="35"/>
      <c r="AR439" s="198" t="s">
        <v>139</v>
      </c>
      <c r="AT439" s="198" t="s">
        <v>134</v>
      </c>
      <c r="AU439" s="198" t="s">
        <v>89</v>
      </c>
      <c r="AY439" s="18" t="s">
        <v>132</v>
      </c>
      <c r="BE439" s="199">
        <f>IF(N439="základní",J439,0)</f>
        <v>0</v>
      </c>
      <c r="BF439" s="199">
        <f>IF(N439="snížená",J439,0)</f>
        <v>0</v>
      </c>
      <c r="BG439" s="199">
        <f>IF(N439="zákl. přenesená",J439,0)</f>
        <v>0</v>
      </c>
      <c r="BH439" s="199">
        <f>IF(N439="sníž. přenesená",J439,0)</f>
        <v>0</v>
      </c>
      <c r="BI439" s="199">
        <f>IF(N439="nulová",J439,0)</f>
        <v>0</v>
      </c>
      <c r="BJ439" s="18" t="s">
        <v>87</v>
      </c>
      <c r="BK439" s="199">
        <f>ROUND(I439*H439,2)</f>
        <v>0</v>
      </c>
      <c r="BL439" s="18" t="s">
        <v>139</v>
      </c>
      <c r="BM439" s="198" t="s">
        <v>548</v>
      </c>
    </row>
    <row r="440" spans="1:65" s="2" customFormat="1" ht="33" customHeight="1">
      <c r="A440" s="35"/>
      <c r="B440" s="36"/>
      <c r="C440" s="187" t="s">
        <v>549</v>
      </c>
      <c r="D440" s="187" t="s">
        <v>134</v>
      </c>
      <c r="E440" s="188" t="s">
        <v>550</v>
      </c>
      <c r="F440" s="189" t="s">
        <v>551</v>
      </c>
      <c r="G440" s="190" t="s">
        <v>159</v>
      </c>
      <c r="H440" s="191">
        <v>65</v>
      </c>
      <c r="I440" s="192"/>
      <c r="J440" s="193">
        <f>ROUND(I440*H440,2)</f>
        <v>0</v>
      </c>
      <c r="K440" s="189" t="s">
        <v>138</v>
      </c>
      <c r="L440" s="40"/>
      <c r="M440" s="194" t="s">
        <v>1</v>
      </c>
      <c r="N440" s="195" t="s">
        <v>44</v>
      </c>
      <c r="O440" s="72"/>
      <c r="P440" s="196">
        <f>O440*H440</f>
        <v>0</v>
      </c>
      <c r="Q440" s="196">
        <v>0.15540000000000001</v>
      </c>
      <c r="R440" s="196">
        <f>Q440*H440</f>
        <v>10.101000000000001</v>
      </c>
      <c r="S440" s="196">
        <v>0</v>
      </c>
      <c r="T440" s="197">
        <f>S440*H440</f>
        <v>0</v>
      </c>
      <c r="U440" s="35"/>
      <c r="V440" s="35"/>
      <c r="W440" s="35"/>
      <c r="X440" s="35"/>
      <c r="Y440" s="35"/>
      <c r="Z440" s="35"/>
      <c r="AA440" s="35"/>
      <c r="AB440" s="35"/>
      <c r="AC440" s="35"/>
      <c r="AD440" s="35"/>
      <c r="AE440" s="35"/>
      <c r="AR440" s="198" t="s">
        <v>139</v>
      </c>
      <c r="AT440" s="198" t="s">
        <v>134</v>
      </c>
      <c r="AU440" s="198" t="s">
        <v>89</v>
      </c>
      <c r="AY440" s="18" t="s">
        <v>132</v>
      </c>
      <c r="BE440" s="199">
        <f>IF(N440="základní",J440,0)</f>
        <v>0</v>
      </c>
      <c r="BF440" s="199">
        <f>IF(N440="snížená",J440,0)</f>
        <v>0</v>
      </c>
      <c r="BG440" s="199">
        <f>IF(N440="zákl. přenesená",J440,0)</f>
        <v>0</v>
      </c>
      <c r="BH440" s="199">
        <f>IF(N440="sníž. přenesená",J440,0)</f>
        <v>0</v>
      </c>
      <c r="BI440" s="199">
        <f>IF(N440="nulová",J440,0)</f>
        <v>0</v>
      </c>
      <c r="BJ440" s="18" t="s">
        <v>87</v>
      </c>
      <c r="BK440" s="199">
        <f>ROUND(I440*H440,2)</f>
        <v>0</v>
      </c>
      <c r="BL440" s="18" t="s">
        <v>139</v>
      </c>
      <c r="BM440" s="198" t="s">
        <v>552</v>
      </c>
    </row>
    <row r="441" spans="1:65" s="15" customFormat="1" ht="11.25">
      <c r="B441" s="223"/>
      <c r="C441" s="224"/>
      <c r="D441" s="202" t="s">
        <v>141</v>
      </c>
      <c r="E441" s="225" t="s">
        <v>1</v>
      </c>
      <c r="F441" s="226" t="s">
        <v>274</v>
      </c>
      <c r="G441" s="224"/>
      <c r="H441" s="225" t="s">
        <v>1</v>
      </c>
      <c r="I441" s="227"/>
      <c r="J441" s="224"/>
      <c r="K441" s="224"/>
      <c r="L441" s="228"/>
      <c r="M441" s="229"/>
      <c r="N441" s="230"/>
      <c r="O441" s="230"/>
      <c r="P441" s="230"/>
      <c r="Q441" s="230"/>
      <c r="R441" s="230"/>
      <c r="S441" s="230"/>
      <c r="T441" s="231"/>
      <c r="AT441" s="232" t="s">
        <v>141</v>
      </c>
      <c r="AU441" s="232" t="s">
        <v>89</v>
      </c>
      <c r="AV441" s="15" t="s">
        <v>87</v>
      </c>
      <c r="AW441" s="15" t="s">
        <v>36</v>
      </c>
      <c r="AX441" s="15" t="s">
        <v>79</v>
      </c>
      <c r="AY441" s="232" t="s">
        <v>132</v>
      </c>
    </row>
    <row r="442" spans="1:65" s="13" customFormat="1" ht="22.5">
      <c r="B442" s="200"/>
      <c r="C442" s="201"/>
      <c r="D442" s="202" t="s">
        <v>141</v>
      </c>
      <c r="E442" s="203" t="s">
        <v>1</v>
      </c>
      <c r="F442" s="204" t="s">
        <v>553</v>
      </c>
      <c r="G442" s="201"/>
      <c r="H442" s="205">
        <v>18</v>
      </c>
      <c r="I442" s="206"/>
      <c r="J442" s="201"/>
      <c r="K442" s="201"/>
      <c r="L442" s="207"/>
      <c r="M442" s="208"/>
      <c r="N442" s="209"/>
      <c r="O442" s="209"/>
      <c r="P442" s="209"/>
      <c r="Q442" s="209"/>
      <c r="R442" s="209"/>
      <c r="S442" s="209"/>
      <c r="T442" s="210"/>
      <c r="AT442" s="211" t="s">
        <v>141</v>
      </c>
      <c r="AU442" s="211" t="s">
        <v>89</v>
      </c>
      <c r="AV442" s="13" t="s">
        <v>89</v>
      </c>
      <c r="AW442" s="13" t="s">
        <v>36</v>
      </c>
      <c r="AX442" s="13" t="s">
        <v>79</v>
      </c>
      <c r="AY442" s="211" t="s">
        <v>132</v>
      </c>
    </row>
    <row r="443" spans="1:65" s="13" customFormat="1" ht="11.25">
      <c r="B443" s="200"/>
      <c r="C443" s="201"/>
      <c r="D443" s="202" t="s">
        <v>141</v>
      </c>
      <c r="E443" s="203" t="s">
        <v>1</v>
      </c>
      <c r="F443" s="204" t="s">
        <v>554</v>
      </c>
      <c r="G443" s="201"/>
      <c r="H443" s="205">
        <v>4</v>
      </c>
      <c r="I443" s="206"/>
      <c r="J443" s="201"/>
      <c r="K443" s="201"/>
      <c r="L443" s="207"/>
      <c r="M443" s="208"/>
      <c r="N443" s="209"/>
      <c r="O443" s="209"/>
      <c r="P443" s="209"/>
      <c r="Q443" s="209"/>
      <c r="R443" s="209"/>
      <c r="S443" s="209"/>
      <c r="T443" s="210"/>
      <c r="AT443" s="211" t="s">
        <v>141</v>
      </c>
      <c r="AU443" s="211" t="s">
        <v>89</v>
      </c>
      <c r="AV443" s="13" t="s">
        <v>89</v>
      </c>
      <c r="AW443" s="13" t="s">
        <v>36</v>
      </c>
      <c r="AX443" s="13" t="s">
        <v>79</v>
      </c>
      <c r="AY443" s="211" t="s">
        <v>132</v>
      </c>
    </row>
    <row r="444" spans="1:65" s="13" customFormat="1" ht="22.5">
      <c r="B444" s="200"/>
      <c r="C444" s="201"/>
      <c r="D444" s="202" t="s">
        <v>141</v>
      </c>
      <c r="E444" s="203" t="s">
        <v>1</v>
      </c>
      <c r="F444" s="204" t="s">
        <v>555</v>
      </c>
      <c r="G444" s="201"/>
      <c r="H444" s="205">
        <v>9</v>
      </c>
      <c r="I444" s="206"/>
      <c r="J444" s="201"/>
      <c r="K444" s="201"/>
      <c r="L444" s="207"/>
      <c r="M444" s="208"/>
      <c r="N444" s="209"/>
      <c r="O444" s="209"/>
      <c r="P444" s="209"/>
      <c r="Q444" s="209"/>
      <c r="R444" s="209"/>
      <c r="S444" s="209"/>
      <c r="T444" s="210"/>
      <c r="AT444" s="211" t="s">
        <v>141</v>
      </c>
      <c r="AU444" s="211" t="s">
        <v>89</v>
      </c>
      <c r="AV444" s="13" t="s">
        <v>89</v>
      </c>
      <c r="AW444" s="13" t="s">
        <v>36</v>
      </c>
      <c r="AX444" s="13" t="s">
        <v>79</v>
      </c>
      <c r="AY444" s="211" t="s">
        <v>132</v>
      </c>
    </row>
    <row r="445" spans="1:65" s="13" customFormat="1" ht="22.5">
      <c r="B445" s="200"/>
      <c r="C445" s="201"/>
      <c r="D445" s="202" t="s">
        <v>141</v>
      </c>
      <c r="E445" s="203" t="s">
        <v>1</v>
      </c>
      <c r="F445" s="204" t="s">
        <v>556</v>
      </c>
      <c r="G445" s="201"/>
      <c r="H445" s="205">
        <v>6</v>
      </c>
      <c r="I445" s="206"/>
      <c r="J445" s="201"/>
      <c r="K445" s="201"/>
      <c r="L445" s="207"/>
      <c r="M445" s="208"/>
      <c r="N445" s="209"/>
      <c r="O445" s="209"/>
      <c r="P445" s="209"/>
      <c r="Q445" s="209"/>
      <c r="R445" s="209"/>
      <c r="S445" s="209"/>
      <c r="T445" s="210"/>
      <c r="AT445" s="211" t="s">
        <v>141</v>
      </c>
      <c r="AU445" s="211" t="s">
        <v>89</v>
      </c>
      <c r="AV445" s="13" t="s">
        <v>89</v>
      </c>
      <c r="AW445" s="13" t="s">
        <v>36</v>
      </c>
      <c r="AX445" s="13" t="s">
        <v>79</v>
      </c>
      <c r="AY445" s="211" t="s">
        <v>132</v>
      </c>
    </row>
    <row r="446" spans="1:65" s="13" customFormat="1" ht="22.5">
      <c r="B446" s="200"/>
      <c r="C446" s="201"/>
      <c r="D446" s="202" t="s">
        <v>141</v>
      </c>
      <c r="E446" s="203" t="s">
        <v>1</v>
      </c>
      <c r="F446" s="204" t="s">
        <v>557</v>
      </c>
      <c r="G446" s="201"/>
      <c r="H446" s="205">
        <v>24</v>
      </c>
      <c r="I446" s="206"/>
      <c r="J446" s="201"/>
      <c r="K446" s="201"/>
      <c r="L446" s="207"/>
      <c r="M446" s="208"/>
      <c r="N446" s="209"/>
      <c r="O446" s="209"/>
      <c r="P446" s="209"/>
      <c r="Q446" s="209"/>
      <c r="R446" s="209"/>
      <c r="S446" s="209"/>
      <c r="T446" s="210"/>
      <c r="AT446" s="211" t="s">
        <v>141</v>
      </c>
      <c r="AU446" s="211" t="s">
        <v>89</v>
      </c>
      <c r="AV446" s="13" t="s">
        <v>89</v>
      </c>
      <c r="AW446" s="13" t="s">
        <v>36</v>
      </c>
      <c r="AX446" s="13" t="s">
        <v>79</v>
      </c>
      <c r="AY446" s="211" t="s">
        <v>132</v>
      </c>
    </row>
    <row r="447" spans="1:65" s="13" customFormat="1" ht="22.5">
      <c r="B447" s="200"/>
      <c r="C447" s="201"/>
      <c r="D447" s="202" t="s">
        <v>141</v>
      </c>
      <c r="E447" s="203" t="s">
        <v>1</v>
      </c>
      <c r="F447" s="204" t="s">
        <v>558</v>
      </c>
      <c r="G447" s="201"/>
      <c r="H447" s="205">
        <v>4</v>
      </c>
      <c r="I447" s="206"/>
      <c r="J447" s="201"/>
      <c r="K447" s="201"/>
      <c r="L447" s="207"/>
      <c r="M447" s="208"/>
      <c r="N447" s="209"/>
      <c r="O447" s="209"/>
      <c r="P447" s="209"/>
      <c r="Q447" s="209"/>
      <c r="R447" s="209"/>
      <c r="S447" s="209"/>
      <c r="T447" s="210"/>
      <c r="AT447" s="211" t="s">
        <v>141</v>
      </c>
      <c r="AU447" s="211" t="s">
        <v>89</v>
      </c>
      <c r="AV447" s="13" t="s">
        <v>89</v>
      </c>
      <c r="AW447" s="13" t="s">
        <v>36</v>
      </c>
      <c r="AX447" s="13" t="s">
        <v>79</v>
      </c>
      <c r="AY447" s="211" t="s">
        <v>132</v>
      </c>
    </row>
    <row r="448" spans="1:65" s="14" customFormat="1" ht="11.25">
      <c r="B448" s="212"/>
      <c r="C448" s="213"/>
      <c r="D448" s="202" t="s">
        <v>141</v>
      </c>
      <c r="E448" s="214" t="s">
        <v>1</v>
      </c>
      <c r="F448" s="215" t="s">
        <v>152</v>
      </c>
      <c r="G448" s="213"/>
      <c r="H448" s="216">
        <v>65</v>
      </c>
      <c r="I448" s="217"/>
      <c r="J448" s="213"/>
      <c r="K448" s="213"/>
      <c r="L448" s="218"/>
      <c r="M448" s="219"/>
      <c r="N448" s="220"/>
      <c r="O448" s="220"/>
      <c r="P448" s="220"/>
      <c r="Q448" s="220"/>
      <c r="R448" s="220"/>
      <c r="S448" s="220"/>
      <c r="T448" s="221"/>
      <c r="AT448" s="222" t="s">
        <v>141</v>
      </c>
      <c r="AU448" s="222" t="s">
        <v>89</v>
      </c>
      <c r="AV448" s="14" t="s">
        <v>139</v>
      </c>
      <c r="AW448" s="14" t="s">
        <v>36</v>
      </c>
      <c r="AX448" s="14" t="s">
        <v>87</v>
      </c>
      <c r="AY448" s="222" t="s">
        <v>132</v>
      </c>
    </row>
    <row r="449" spans="1:65" s="2" customFormat="1" ht="16.5" customHeight="1">
      <c r="A449" s="35"/>
      <c r="B449" s="36"/>
      <c r="C449" s="233" t="s">
        <v>559</v>
      </c>
      <c r="D449" s="233" t="s">
        <v>209</v>
      </c>
      <c r="E449" s="234" t="s">
        <v>560</v>
      </c>
      <c r="F449" s="235" t="s">
        <v>561</v>
      </c>
      <c r="G449" s="236" t="s">
        <v>159</v>
      </c>
      <c r="H449" s="237">
        <v>18.36</v>
      </c>
      <c r="I449" s="238"/>
      <c r="J449" s="239">
        <f>ROUND(I449*H449,2)</f>
        <v>0</v>
      </c>
      <c r="K449" s="235" t="s">
        <v>138</v>
      </c>
      <c r="L449" s="240"/>
      <c r="M449" s="241" t="s">
        <v>1</v>
      </c>
      <c r="N449" s="242" t="s">
        <v>44</v>
      </c>
      <c r="O449" s="72"/>
      <c r="P449" s="196">
        <f>O449*H449</f>
        <v>0</v>
      </c>
      <c r="Q449" s="196">
        <v>0.08</v>
      </c>
      <c r="R449" s="196">
        <f>Q449*H449</f>
        <v>1.4687999999999999</v>
      </c>
      <c r="S449" s="196">
        <v>0</v>
      </c>
      <c r="T449" s="197">
        <f>S449*H449</f>
        <v>0</v>
      </c>
      <c r="U449" s="35"/>
      <c r="V449" s="35"/>
      <c r="W449" s="35"/>
      <c r="X449" s="35"/>
      <c r="Y449" s="35"/>
      <c r="Z449" s="35"/>
      <c r="AA449" s="35"/>
      <c r="AB449" s="35"/>
      <c r="AC449" s="35"/>
      <c r="AD449" s="35"/>
      <c r="AE449" s="35"/>
      <c r="AR449" s="198" t="s">
        <v>172</v>
      </c>
      <c r="AT449" s="198" t="s">
        <v>209</v>
      </c>
      <c r="AU449" s="198" t="s">
        <v>89</v>
      </c>
      <c r="AY449" s="18" t="s">
        <v>132</v>
      </c>
      <c r="BE449" s="199">
        <f>IF(N449="základní",J449,0)</f>
        <v>0</v>
      </c>
      <c r="BF449" s="199">
        <f>IF(N449="snížená",J449,0)</f>
        <v>0</v>
      </c>
      <c r="BG449" s="199">
        <f>IF(N449="zákl. přenesená",J449,0)</f>
        <v>0</v>
      </c>
      <c r="BH449" s="199">
        <f>IF(N449="sníž. přenesená",J449,0)</f>
        <v>0</v>
      </c>
      <c r="BI449" s="199">
        <f>IF(N449="nulová",J449,0)</f>
        <v>0</v>
      </c>
      <c r="BJ449" s="18" t="s">
        <v>87</v>
      </c>
      <c r="BK449" s="199">
        <f>ROUND(I449*H449,2)</f>
        <v>0</v>
      </c>
      <c r="BL449" s="18" t="s">
        <v>139</v>
      </c>
      <c r="BM449" s="198" t="s">
        <v>562</v>
      </c>
    </row>
    <row r="450" spans="1:65" s="15" customFormat="1" ht="11.25">
      <c r="B450" s="223"/>
      <c r="C450" s="224"/>
      <c r="D450" s="202" t="s">
        <v>141</v>
      </c>
      <c r="E450" s="225" t="s">
        <v>1</v>
      </c>
      <c r="F450" s="226" t="s">
        <v>563</v>
      </c>
      <c r="G450" s="224"/>
      <c r="H450" s="225" t="s">
        <v>1</v>
      </c>
      <c r="I450" s="227"/>
      <c r="J450" s="224"/>
      <c r="K450" s="224"/>
      <c r="L450" s="228"/>
      <c r="M450" s="229"/>
      <c r="N450" s="230"/>
      <c r="O450" s="230"/>
      <c r="P450" s="230"/>
      <c r="Q450" s="230"/>
      <c r="R450" s="230"/>
      <c r="S450" s="230"/>
      <c r="T450" s="231"/>
      <c r="AT450" s="232" t="s">
        <v>141</v>
      </c>
      <c r="AU450" s="232" t="s">
        <v>89</v>
      </c>
      <c r="AV450" s="15" t="s">
        <v>87</v>
      </c>
      <c r="AW450" s="15" t="s">
        <v>36</v>
      </c>
      <c r="AX450" s="15" t="s">
        <v>79</v>
      </c>
      <c r="AY450" s="232" t="s">
        <v>132</v>
      </c>
    </row>
    <row r="451" spans="1:65" s="13" customFormat="1" ht="11.25">
      <c r="B451" s="200"/>
      <c r="C451" s="201"/>
      <c r="D451" s="202" t="s">
        <v>141</v>
      </c>
      <c r="E451" s="203" t="s">
        <v>1</v>
      </c>
      <c r="F451" s="204" t="s">
        <v>564</v>
      </c>
      <c r="G451" s="201"/>
      <c r="H451" s="205">
        <v>3.5</v>
      </c>
      <c r="I451" s="206"/>
      <c r="J451" s="201"/>
      <c r="K451" s="201"/>
      <c r="L451" s="207"/>
      <c r="M451" s="208"/>
      <c r="N451" s="209"/>
      <c r="O451" s="209"/>
      <c r="P451" s="209"/>
      <c r="Q451" s="209"/>
      <c r="R451" s="209"/>
      <c r="S451" s="209"/>
      <c r="T451" s="210"/>
      <c r="AT451" s="211" t="s">
        <v>141</v>
      </c>
      <c r="AU451" s="211" t="s">
        <v>89</v>
      </c>
      <c r="AV451" s="13" t="s">
        <v>89</v>
      </c>
      <c r="AW451" s="13" t="s">
        <v>36</v>
      </c>
      <c r="AX451" s="13" t="s">
        <v>79</v>
      </c>
      <c r="AY451" s="211" t="s">
        <v>132</v>
      </c>
    </row>
    <row r="452" spans="1:65" s="13" customFormat="1" ht="11.25">
      <c r="B452" s="200"/>
      <c r="C452" s="201"/>
      <c r="D452" s="202" t="s">
        <v>141</v>
      </c>
      <c r="E452" s="203" t="s">
        <v>1</v>
      </c>
      <c r="F452" s="204" t="s">
        <v>565</v>
      </c>
      <c r="G452" s="201"/>
      <c r="H452" s="205">
        <v>8.5</v>
      </c>
      <c r="I452" s="206"/>
      <c r="J452" s="201"/>
      <c r="K452" s="201"/>
      <c r="L452" s="207"/>
      <c r="M452" s="208"/>
      <c r="N452" s="209"/>
      <c r="O452" s="209"/>
      <c r="P452" s="209"/>
      <c r="Q452" s="209"/>
      <c r="R452" s="209"/>
      <c r="S452" s="209"/>
      <c r="T452" s="210"/>
      <c r="AT452" s="211" t="s">
        <v>141</v>
      </c>
      <c r="AU452" s="211" t="s">
        <v>89</v>
      </c>
      <c r="AV452" s="13" t="s">
        <v>89</v>
      </c>
      <c r="AW452" s="13" t="s">
        <v>36</v>
      </c>
      <c r="AX452" s="13" t="s">
        <v>79</v>
      </c>
      <c r="AY452" s="211" t="s">
        <v>132</v>
      </c>
    </row>
    <row r="453" spans="1:65" s="13" customFormat="1" ht="11.25">
      <c r="B453" s="200"/>
      <c r="C453" s="201"/>
      <c r="D453" s="202" t="s">
        <v>141</v>
      </c>
      <c r="E453" s="203" t="s">
        <v>1</v>
      </c>
      <c r="F453" s="204" t="s">
        <v>566</v>
      </c>
      <c r="G453" s="201"/>
      <c r="H453" s="205">
        <v>6</v>
      </c>
      <c r="I453" s="206"/>
      <c r="J453" s="201"/>
      <c r="K453" s="201"/>
      <c r="L453" s="207"/>
      <c r="M453" s="208"/>
      <c r="N453" s="209"/>
      <c r="O453" s="209"/>
      <c r="P453" s="209"/>
      <c r="Q453" s="209"/>
      <c r="R453" s="209"/>
      <c r="S453" s="209"/>
      <c r="T453" s="210"/>
      <c r="AT453" s="211" t="s">
        <v>141</v>
      </c>
      <c r="AU453" s="211" t="s">
        <v>89</v>
      </c>
      <c r="AV453" s="13" t="s">
        <v>89</v>
      </c>
      <c r="AW453" s="13" t="s">
        <v>36</v>
      </c>
      <c r="AX453" s="13" t="s">
        <v>79</v>
      </c>
      <c r="AY453" s="211" t="s">
        <v>132</v>
      </c>
    </row>
    <row r="454" spans="1:65" s="14" customFormat="1" ht="11.25">
      <c r="B454" s="212"/>
      <c r="C454" s="213"/>
      <c r="D454" s="202" t="s">
        <v>141</v>
      </c>
      <c r="E454" s="214" t="s">
        <v>1</v>
      </c>
      <c r="F454" s="215" t="s">
        <v>152</v>
      </c>
      <c r="G454" s="213"/>
      <c r="H454" s="216">
        <v>18</v>
      </c>
      <c r="I454" s="217"/>
      <c r="J454" s="213"/>
      <c r="K454" s="213"/>
      <c r="L454" s="218"/>
      <c r="M454" s="219"/>
      <c r="N454" s="220"/>
      <c r="O454" s="220"/>
      <c r="P454" s="220"/>
      <c r="Q454" s="220"/>
      <c r="R454" s="220"/>
      <c r="S454" s="220"/>
      <c r="T454" s="221"/>
      <c r="AT454" s="222" t="s">
        <v>141</v>
      </c>
      <c r="AU454" s="222" t="s">
        <v>89</v>
      </c>
      <c r="AV454" s="14" t="s">
        <v>139</v>
      </c>
      <c r="AW454" s="14" t="s">
        <v>36</v>
      </c>
      <c r="AX454" s="14" t="s">
        <v>79</v>
      </c>
      <c r="AY454" s="222" t="s">
        <v>132</v>
      </c>
    </row>
    <row r="455" spans="1:65" s="13" customFormat="1" ht="11.25">
      <c r="B455" s="200"/>
      <c r="C455" s="201"/>
      <c r="D455" s="202" t="s">
        <v>141</v>
      </c>
      <c r="E455" s="203" t="s">
        <v>1</v>
      </c>
      <c r="F455" s="204" t="s">
        <v>567</v>
      </c>
      <c r="G455" s="201"/>
      <c r="H455" s="205">
        <v>18.36</v>
      </c>
      <c r="I455" s="206"/>
      <c r="J455" s="201"/>
      <c r="K455" s="201"/>
      <c r="L455" s="207"/>
      <c r="M455" s="208"/>
      <c r="N455" s="209"/>
      <c r="O455" s="209"/>
      <c r="P455" s="209"/>
      <c r="Q455" s="209"/>
      <c r="R455" s="209"/>
      <c r="S455" s="209"/>
      <c r="T455" s="210"/>
      <c r="AT455" s="211" t="s">
        <v>141</v>
      </c>
      <c r="AU455" s="211" t="s">
        <v>89</v>
      </c>
      <c r="AV455" s="13" t="s">
        <v>89</v>
      </c>
      <c r="AW455" s="13" t="s">
        <v>36</v>
      </c>
      <c r="AX455" s="13" t="s">
        <v>79</v>
      </c>
      <c r="AY455" s="211" t="s">
        <v>132</v>
      </c>
    </row>
    <row r="456" spans="1:65" s="14" customFormat="1" ht="11.25">
      <c r="B456" s="212"/>
      <c r="C456" s="213"/>
      <c r="D456" s="202" t="s">
        <v>141</v>
      </c>
      <c r="E456" s="214" t="s">
        <v>1</v>
      </c>
      <c r="F456" s="215" t="s">
        <v>152</v>
      </c>
      <c r="G456" s="213"/>
      <c r="H456" s="216">
        <v>18.36</v>
      </c>
      <c r="I456" s="217"/>
      <c r="J456" s="213"/>
      <c r="K456" s="213"/>
      <c r="L456" s="218"/>
      <c r="M456" s="219"/>
      <c r="N456" s="220"/>
      <c r="O456" s="220"/>
      <c r="P456" s="220"/>
      <c r="Q456" s="220"/>
      <c r="R456" s="220"/>
      <c r="S456" s="220"/>
      <c r="T456" s="221"/>
      <c r="AT456" s="222" t="s">
        <v>141</v>
      </c>
      <c r="AU456" s="222" t="s">
        <v>89</v>
      </c>
      <c r="AV456" s="14" t="s">
        <v>139</v>
      </c>
      <c r="AW456" s="14" t="s">
        <v>36</v>
      </c>
      <c r="AX456" s="14" t="s">
        <v>87</v>
      </c>
      <c r="AY456" s="222" t="s">
        <v>132</v>
      </c>
    </row>
    <row r="457" spans="1:65" s="2" customFormat="1" ht="24.2" customHeight="1">
      <c r="A457" s="35"/>
      <c r="B457" s="36"/>
      <c r="C457" s="233" t="s">
        <v>568</v>
      </c>
      <c r="D457" s="233" t="s">
        <v>209</v>
      </c>
      <c r="E457" s="234" t="s">
        <v>569</v>
      </c>
      <c r="F457" s="235" t="s">
        <v>570</v>
      </c>
      <c r="G457" s="236" t="s">
        <v>159</v>
      </c>
      <c r="H457" s="237">
        <v>13.26</v>
      </c>
      <c r="I457" s="238"/>
      <c r="J457" s="239">
        <f>ROUND(I457*H457,2)</f>
        <v>0</v>
      </c>
      <c r="K457" s="235" t="s">
        <v>138</v>
      </c>
      <c r="L457" s="240"/>
      <c r="M457" s="241" t="s">
        <v>1</v>
      </c>
      <c r="N457" s="242" t="s">
        <v>44</v>
      </c>
      <c r="O457" s="72"/>
      <c r="P457" s="196">
        <f>O457*H457</f>
        <v>0</v>
      </c>
      <c r="Q457" s="196">
        <v>4.8300000000000003E-2</v>
      </c>
      <c r="R457" s="196">
        <f>Q457*H457</f>
        <v>0.64045799999999997</v>
      </c>
      <c r="S457" s="196">
        <v>0</v>
      </c>
      <c r="T457" s="197">
        <f>S457*H457</f>
        <v>0</v>
      </c>
      <c r="U457" s="35"/>
      <c r="V457" s="35"/>
      <c r="W457" s="35"/>
      <c r="X457" s="35"/>
      <c r="Y457" s="35"/>
      <c r="Z457" s="35"/>
      <c r="AA457" s="35"/>
      <c r="AB457" s="35"/>
      <c r="AC457" s="35"/>
      <c r="AD457" s="35"/>
      <c r="AE457" s="35"/>
      <c r="AR457" s="198" t="s">
        <v>172</v>
      </c>
      <c r="AT457" s="198" t="s">
        <v>209</v>
      </c>
      <c r="AU457" s="198" t="s">
        <v>89</v>
      </c>
      <c r="AY457" s="18" t="s">
        <v>132</v>
      </c>
      <c r="BE457" s="199">
        <f>IF(N457="základní",J457,0)</f>
        <v>0</v>
      </c>
      <c r="BF457" s="199">
        <f>IF(N457="snížená",J457,0)</f>
        <v>0</v>
      </c>
      <c r="BG457" s="199">
        <f>IF(N457="zákl. přenesená",J457,0)</f>
        <v>0</v>
      </c>
      <c r="BH457" s="199">
        <f>IF(N457="sníž. přenesená",J457,0)</f>
        <v>0</v>
      </c>
      <c r="BI457" s="199">
        <f>IF(N457="nulová",J457,0)</f>
        <v>0</v>
      </c>
      <c r="BJ457" s="18" t="s">
        <v>87</v>
      </c>
      <c r="BK457" s="199">
        <f>ROUND(I457*H457,2)</f>
        <v>0</v>
      </c>
      <c r="BL457" s="18" t="s">
        <v>139</v>
      </c>
      <c r="BM457" s="198" t="s">
        <v>571</v>
      </c>
    </row>
    <row r="458" spans="1:65" s="15" customFormat="1" ht="11.25">
      <c r="B458" s="223"/>
      <c r="C458" s="224"/>
      <c r="D458" s="202" t="s">
        <v>141</v>
      </c>
      <c r="E458" s="225" t="s">
        <v>1</v>
      </c>
      <c r="F458" s="226" t="s">
        <v>572</v>
      </c>
      <c r="G458" s="224"/>
      <c r="H458" s="225" t="s">
        <v>1</v>
      </c>
      <c r="I458" s="227"/>
      <c r="J458" s="224"/>
      <c r="K458" s="224"/>
      <c r="L458" s="228"/>
      <c r="M458" s="229"/>
      <c r="N458" s="230"/>
      <c r="O458" s="230"/>
      <c r="P458" s="230"/>
      <c r="Q458" s="230"/>
      <c r="R458" s="230"/>
      <c r="S458" s="230"/>
      <c r="T458" s="231"/>
      <c r="AT458" s="232" t="s">
        <v>141</v>
      </c>
      <c r="AU458" s="232" t="s">
        <v>89</v>
      </c>
      <c r="AV458" s="15" t="s">
        <v>87</v>
      </c>
      <c r="AW458" s="15" t="s">
        <v>36</v>
      </c>
      <c r="AX458" s="15" t="s">
        <v>79</v>
      </c>
      <c r="AY458" s="232" t="s">
        <v>132</v>
      </c>
    </row>
    <row r="459" spans="1:65" s="13" customFormat="1" ht="11.25">
      <c r="B459" s="200"/>
      <c r="C459" s="201"/>
      <c r="D459" s="202" t="s">
        <v>141</v>
      </c>
      <c r="E459" s="203" t="s">
        <v>1</v>
      </c>
      <c r="F459" s="204" t="s">
        <v>573</v>
      </c>
      <c r="G459" s="201"/>
      <c r="H459" s="205">
        <v>4</v>
      </c>
      <c r="I459" s="206"/>
      <c r="J459" s="201"/>
      <c r="K459" s="201"/>
      <c r="L459" s="207"/>
      <c r="M459" s="208"/>
      <c r="N459" s="209"/>
      <c r="O459" s="209"/>
      <c r="P459" s="209"/>
      <c r="Q459" s="209"/>
      <c r="R459" s="209"/>
      <c r="S459" s="209"/>
      <c r="T459" s="210"/>
      <c r="AT459" s="211" t="s">
        <v>141</v>
      </c>
      <c r="AU459" s="211" t="s">
        <v>89</v>
      </c>
      <c r="AV459" s="13" t="s">
        <v>89</v>
      </c>
      <c r="AW459" s="13" t="s">
        <v>36</v>
      </c>
      <c r="AX459" s="13" t="s">
        <v>79</v>
      </c>
      <c r="AY459" s="211" t="s">
        <v>132</v>
      </c>
    </row>
    <row r="460" spans="1:65" s="16" customFormat="1" ht="11.25">
      <c r="B460" s="243"/>
      <c r="C460" s="244"/>
      <c r="D460" s="202" t="s">
        <v>141</v>
      </c>
      <c r="E460" s="245" t="s">
        <v>1</v>
      </c>
      <c r="F460" s="246" t="s">
        <v>574</v>
      </c>
      <c r="G460" s="244"/>
      <c r="H460" s="247">
        <v>4</v>
      </c>
      <c r="I460" s="248"/>
      <c r="J460" s="244"/>
      <c r="K460" s="244"/>
      <c r="L460" s="249"/>
      <c r="M460" s="250"/>
      <c r="N460" s="251"/>
      <c r="O460" s="251"/>
      <c r="P460" s="251"/>
      <c r="Q460" s="251"/>
      <c r="R460" s="251"/>
      <c r="S460" s="251"/>
      <c r="T460" s="252"/>
      <c r="AT460" s="253" t="s">
        <v>141</v>
      </c>
      <c r="AU460" s="253" t="s">
        <v>89</v>
      </c>
      <c r="AV460" s="16" t="s">
        <v>146</v>
      </c>
      <c r="AW460" s="16" t="s">
        <v>36</v>
      </c>
      <c r="AX460" s="16" t="s">
        <v>79</v>
      </c>
      <c r="AY460" s="253" t="s">
        <v>132</v>
      </c>
    </row>
    <row r="461" spans="1:65" s="15" customFormat="1" ht="11.25">
      <c r="B461" s="223"/>
      <c r="C461" s="224"/>
      <c r="D461" s="202" t="s">
        <v>141</v>
      </c>
      <c r="E461" s="225" t="s">
        <v>1</v>
      </c>
      <c r="F461" s="226" t="s">
        <v>575</v>
      </c>
      <c r="G461" s="224"/>
      <c r="H461" s="225" t="s">
        <v>1</v>
      </c>
      <c r="I461" s="227"/>
      <c r="J461" s="224"/>
      <c r="K461" s="224"/>
      <c r="L461" s="228"/>
      <c r="M461" s="229"/>
      <c r="N461" s="230"/>
      <c r="O461" s="230"/>
      <c r="P461" s="230"/>
      <c r="Q461" s="230"/>
      <c r="R461" s="230"/>
      <c r="S461" s="230"/>
      <c r="T461" s="231"/>
      <c r="AT461" s="232" t="s">
        <v>141</v>
      </c>
      <c r="AU461" s="232" t="s">
        <v>89</v>
      </c>
      <c r="AV461" s="15" t="s">
        <v>87</v>
      </c>
      <c r="AW461" s="15" t="s">
        <v>36</v>
      </c>
      <c r="AX461" s="15" t="s">
        <v>79</v>
      </c>
      <c r="AY461" s="232" t="s">
        <v>132</v>
      </c>
    </row>
    <row r="462" spans="1:65" s="13" customFormat="1" ht="11.25">
      <c r="B462" s="200"/>
      <c r="C462" s="201"/>
      <c r="D462" s="202" t="s">
        <v>141</v>
      </c>
      <c r="E462" s="203" t="s">
        <v>1</v>
      </c>
      <c r="F462" s="204" t="s">
        <v>576</v>
      </c>
      <c r="G462" s="201"/>
      <c r="H462" s="205">
        <v>3.5</v>
      </c>
      <c r="I462" s="206"/>
      <c r="J462" s="201"/>
      <c r="K462" s="201"/>
      <c r="L462" s="207"/>
      <c r="M462" s="208"/>
      <c r="N462" s="209"/>
      <c r="O462" s="209"/>
      <c r="P462" s="209"/>
      <c r="Q462" s="209"/>
      <c r="R462" s="209"/>
      <c r="S462" s="209"/>
      <c r="T462" s="210"/>
      <c r="AT462" s="211" t="s">
        <v>141</v>
      </c>
      <c r="AU462" s="211" t="s">
        <v>89</v>
      </c>
      <c r="AV462" s="13" t="s">
        <v>89</v>
      </c>
      <c r="AW462" s="13" t="s">
        <v>36</v>
      </c>
      <c r="AX462" s="13" t="s">
        <v>79</v>
      </c>
      <c r="AY462" s="211" t="s">
        <v>132</v>
      </c>
    </row>
    <row r="463" spans="1:65" s="13" customFormat="1" ht="11.25">
      <c r="B463" s="200"/>
      <c r="C463" s="201"/>
      <c r="D463" s="202" t="s">
        <v>141</v>
      </c>
      <c r="E463" s="203" t="s">
        <v>1</v>
      </c>
      <c r="F463" s="204" t="s">
        <v>577</v>
      </c>
      <c r="G463" s="201"/>
      <c r="H463" s="205">
        <v>2.1</v>
      </c>
      <c r="I463" s="206"/>
      <c r="J463" s="201"/>
      <c r="K463" s="201"/>
      <c r="L463" s="207"/>
      <c r="M463" s="208"/>
      <c r="N463" s="209"/>
      <c r="O463" s="209"/>
      <c r="P463" s="209"/>
      <c r="Q463" s="209"/>
      <c r="R463" s="209"/>
      <c r="S463" s="209"/>
      <c r="T463" s="210"/>
      <c r="AT463" s="211" t="s">
        <v>141</v>
      </c>
      <c r="AU463" s="211" t="s">
        <v>89</v>
      </c>
      <c r="AV463" s="13" t="s">
        <v>89</v>
      </c>
      <c r="AW463" s="13" t="s">
        <v>36</v>
      </c>
      <c r="AX463" s="13" t="s">
        <v>79</v>
      </c>
      <c r="AY463" s="211" t="s">
        <v>132</v>
      </c>
    </row>
    <row r="464" spans="1:65" s="13" customFormat="1" ht="11.25">
      <c r="B464" s="200"/>
      <c r="C464" s="201"/>
      <c r="D464" s="202" t="s">
        <v>141</v>
      </c>
      <c r="E464" s="203" t="s">
        <v>1</v>
      </c>
      <c r="F464" s="204" t="s">
        <v>578</v>
      </c>
      <c r="G464" s="201"/>
      <c r="H464" s="205">
        <v>3.4</v>
      </c>
      <c r="I464" s="206"/>
      <c r="J464" s="201"/>
      <c r="K464" s="201"/>
      <c r="L464" s="207"/>
      <c r="M464" s="208"/>
      <c r="N464" s="209"/>
      <c r="O464" s="209"/>
      <c r="P464" s="209"/>
      <c r="Q464" s="209"/>
      <c r="R464" s="209"/>
      <c r="S464" s="209"/>
      <c r="T464" s="210"/>
      <c r="AT464" s="211" t="s">
        <v>141</v>
      </c>
      <c r="AU464" s="211" t="s">
        <v>89</v>
      </c>
      <c r="AV464" s="13" t="s">
        <v>89</v>
      </c>
      <c r="AW464" s="13" t="s">
        <v>36</v>
      </c>
      <c r="AX464" s="13" t="s">
        <v>79</v>
      </c>
      <c r="AY464" s="211" t="s">
        <v>132</v>
      </c>
    </row>
    <row r="465" spans="1:65" s="16" customFormat="1" ht="11.25">
      <c r="B465" s="243"/>
      <c r="C465" s="244"/>
      <c r="D465" s="202" t="s">
        <v>141</v>
      </c>
      <c r="E465" s="245" t="s">
        <v>1</v>
      </c>
      <c r="F465" s="246" t="s">
        <v>574</v>
      </c>
      <c r="G465" s="244"/>
      <c r="H465" s="247">
        <v>9</v>
      </c>
      <c r="I465" s="248"/>
      <c r="J465" s="244"/>
      <c r="K465" s="244"/>
      <c r="L465" s="249"/>
      <c r="M465" s="250"/>
      <c r="N465" s="251"/>
      <c r="O465" s="251"/>
      <c r="P465" s="251"/>
      <c r="Q465" s="251"/>
      <c r="R465" s="251"/>
      <c r="S465" s="251"/>
      <c r="T465" s="252"/>
      <c r="AT465" s="253" t="s">
        <v>141</v>
      </c>
      <c r="AU465" s="253" t="s">
        <v>89</v>
      </c>
      <c r="AV465" s="16" t="s">
        <v>146</v>
      </c>
      <c r="AW465" s="16" t="s">
        <v>36</v>
      </c>
      <c r="AX465" s="16" t="s">
        <v>79</v>
      </c>
      <c r="AY465" s="253" t="s">
        <v>132</v>
      </c>
    </row>
    <row r="466" spans="1:65" s="14" customFormat="1" ht="11.25">
      <c r="B466" s="212"/>
      <c r="C466" s="213"/>
      <c r="D466" s="202" t="s">
        <v>141</v>
      </c>
      <c r="E466" s="214" t="s">
        <v>1</v>
      </c>
      <c r="F466" s="215" t="s">
        <v>152</v>
      </c>
      <c r="G466" s="213"/>
      <c r="H466" s="216">
        <v>13</v>
      </c>
      <c r="I466" s="217"/>
      <c r="J466" s="213"/>
      <c r="K466" s="213"/>
      <c r="L466" s="218"/>
      <c r="M466" s="219"/>
      <c r="N466" s="220"/>
      <c r="O466" s="220"/>
      <c r="P466" s="220"/>
      <c r="Q466" s="220"/>
      <c r="R466" s="220"/>
      <c r="S466" s="220"/>
      <c r="T466" s="221"/>
      <c r="AT466" s="222" t="s">
        <v>141</v>
      </c>
      <c r="AU466" s="222" t="s">
        <v>89</v>
      </c>
      <c r="AV466" s="14" t="s">
        <v>139</v>
      </c>
      <c r="AW466" s="14" t="s">
        <v>36</v>
      </c>
      <c r="AX466" s="14" t="s">
        <v>79</v>
      </c>
      <c r="AY466" s="222" t="s">
        <v>132</v>
      </c>
    </row>
    <row r="467" spans="1:65" s="13" customFormat="1" ht="11.25">
      <c r="B467" s="200"/>
      <c r="C467" s="201"/>
      <c r="D467" s="202" t="s">
        <v>141</v>
      </c>
      <c r="E467" s="203" t="s">
        <v>1</v>
      </c>
      <c r="F467" s="204" t="s">
        <v>579</v>
      </c>
      <c r="G467" s="201"/>
      <c r="H467" s="205">
        <v>13.26</v>
      </c>
      <c r="I467" s="206"/>
      <c r="J467" s="201"/>
      <c r="K467" s="201"/>
      <c r="L467" s="207"/>
      <c r="M467" s="208"/>
      <c r="N467" s="209"/>
      <c r="O467" s="209"/>
      <c r="P467" s="209"/>
      <c r="Q467" s="209"/>
      <c r="R467" s="209"/>
      <c r="S467" s="209"/>
      <c r="T467" s="210"/>
      <c r="AT467" s="211" t="s">
        <v>141</v>
      </c>
      <c r="AU467" s="211" t="s">
        <v>89</v>
      </c>
      <c r="AV467" s="13" t="s">
        <v>89</v>
      </c>
      <c r="AW467" s="13" t="s">
        <v>36</v>
      </c>
      <c r="AX467" s="13" t="s">
        <v>79</v>
      </c>
      <c r="AY467" s="211" t="s">
        <v>132</v>
      </c>
    </row>
    <row r="468" spans="1:65" s="14" customFormat="1" ht="11.25">
      <c r="B468" s="212"/>
      <c r="C468" s="213"/>
      <c r="D468" s="202" t="s">
        <v>141</v>
      </c>
      <c r="E468" s="214" t="s">
        <v>1</v>
      </c>
      <c r="F468" s="215" t="s">
        <v>152</v>
      </c>
      <c r="G468" s="213"/>
      <c r="H468" s="216">
        <v>13.26</v>
      </c>
      <c r="I468" s="217"/>
      <c r="J468" s="213"/>
      <c r="K468" s="213"/>
      <c r="L468" s="218"/>
      <c r="M468" s="219"/>
      <c r="N468" s="220"/>
      <c r="O468" s="220"/>
      <c r="P468" s="220"/>
      <c r="Q468" s="220"/>
      <c r="R468" s="220"/>
      <c r="S468" s="220"/>
      <c r="T468" s="221"/>
      <c r="AT468" s="222" t="s">
        <v>141</v>
      </c>
      <c r="AU468" s="222" t="s">
        <v>89</v>
      </c>
      <c r="AV468" s="14" t="s">
        <v>139</v>
      </c>
      <c r="AW468" s="14" t="s">
        <v>36</v>
      </c>
      <c r="AX468" s="14" t="s">
        <v>87</v>
      </c>
      <c r="AY468" s="222" t="s">
        <v>132</v>
      </c>
    </row>
    <row r="469" spans="1:65" s="2" customFormat="1" ht="24.2" customHeight="1">
      <c r="A469" s="35"/>
      <c r="B469" s="36"/>
      <c r="C469" s="233" t="s">
        <v>580</v>
      </c>
      <c r="D469" s="233" t="s">
        <v>209</v>
      </c>
      <c r="E469" s="234" t="s">
        <v>581</v>
      </c>
      <c r="F469" s="235" t="s">
        <v>582</v>
      </c>
      <c r="G469" s="236" t="s">
        <v>159</v>
      </c>
      <c r="H469" s="237">
        <v>6.12</v>
      </c>
      <c r="I469" s="238"/>
      <c r="J469" s="239">
        <f>ROUND(I469*H469,2)</f>
        <v>0</v>
      </c>
      <c r="K469" s="235" t="s">
        <v>138</v>
      </c>
      <c r="L469" s="240"/>
      <c r="M469" s="241" t="s">
        <v>1</v>
      </c>
      <c r="N469" s="242" t="s">
        <v>44</v>
      </c>
      <c r="O469" s="72"/>
      <c r="P469" s="196">
        <f>O469*H469</f>
        <v>0</v>
      </c>
      <c r="Q469" s="196">
        <v>6.5670000000000006E-2</v>
      </c>
      <c r="R469" s="196">
        <f>Q469*H469</f>
        <v>0.40190040000000005</v>
      </c>
      <c r="S469" s="196">
        <v>0</v>
      </c>
      <c r="T469" s="197">
        <f>S469*H469</f>
        <v>0</v>
      </c>
      <c r="U469" s="35"/>
      <c r="V469" s="35"/>
      <c r="W469" s="35"/>
      <c r="X469" s="35"/>
      <c r="Y469" s="35"/>
      <c r="Z469" s="35"/>
      <c r="AA469" s="35"/>
      <c r="AB469" s="35"/>
      <c r="AC469" s="35"/>
      <c r="AD469" s="35"/>
      <c r="AE469" s="35"/>
      <c r="AR469" s="198" t="s">
        <v>172</v>
      </c>
      <c r="AT469" s="198" t="s">
        <v>209</v>
      </c>
      <c r="AU469" s="198" t="s">
        <v>89</v>
      </c>
      <c r="AY469" s="18" t="s">
        <v>132</v>
      </c>
      <c r="BE469" s="199">
        <f>IF(N469="základní",J469,0)</f>
        <v>0</v>
      </c>
      <c r="BF469" s="199">
        <f>IF(N469="snížená",J469,0)</f>
        <v>0</v>
      </c>
      <c r="BG469" s="199">
        <f>IF(N469="zákl. přenesená",J469,0)</f>
        <v>0</v>
      </c>
      <c r="BH469" s="199">
        <f>IF(N469="sníž. přenesená",J469,0)</f>
        <v>0</v>
      </c>
      <c r="BI469" s="199">
        <f>IF(N469="nulová",J469,0)</f>
        <v>0</v>
      </c>
      <c r="BJ469" s="18" t="s">
        <v>87</v>
      </c>
      <c r="BK469" s="199">
        <f>ROUND(I469*H469,2)</f>
        <v>0</v>
      </c>
      <c r="BL469" s="18" t="s">
        <v>139</v>
      </c>
      <c r="BM469" s="198" t="s">
        <v>583</v>
      </c>
    </row>
    <row r="470" spans="1:65" s="15" customFormat="1" ht="11.25">
      <c r="B470" s="223"/>
      <c r="C470" s="224"/>
      <c r="D470" s="202" t="s">
        <v>141</v>
      </c>
      <c r="E470" s="225" t="s">
        <v>1</v>
      </c>
      <c r="F470" s="226" t="s">
        <v>584</v>
      </c>
      <c r="G470" s="224"/>
      <c r="H470" s="225" t="s">
        <v>1</v>
      </c>
      <c r="I470" s="227"/>
      <c r="J470" s="224"/>
      <c r="K470" s="224"/>
      <c r="L470" s="228"/>
      <c r="M470" s="229"/>
      <c r="N470" s="230"/>
      <c r="O470" s="230"/>
      <c r="P470" s="230"/>
      <c r="Q470" s="230"/>
      <c r="R470" s="230"/>
      <c r="S470" s="230"/>
      <c r="T470" s="231"/>
      <c r="AT470" s="232" t="s">
        <v>141</v>
      </c>
      <c r="AU470" s="232" t="s">
        <v>89</v>
      </c>
      <c r="AV470" s="15" t="s">
        <v>87</v>
      </c>
      <c r="AW470" s="15" t="s">
        <v>36</v>
      </c>
      <c r="AX470" s="15" t="s">
        <v>79</v>
      </c>
      <c r="AY470" s="232" t="s">
        <v>132</v>
      </c>
    </row>
    <row r="471" spans="1:65" s="13" customFormat="1" ht="11.25">
      <c r="B471" s="200"/>
      <c r="C471" s="201"/>
      <c r="D471" s="202" t="s">
        <v>141</v>
      </c>
      <c r="E471" s="203" t="s">
        <v>1</v>
      </c>
      <c r="F471" s="204" t="s">
        <v>585</v>
      </c>
      <c r="G471" s="201"/>
      <c r="H471" s="205">
        <v>4</v>
      </c>
      <c r="I471" s="206"/>
      <c r="J471" s="201"/>
      <c r="K471" s="201"/>
      <c r="L471" s="207"/>
      <c r="M471" s="208"/>
      <c r="N471" s="209"/>
      <c r="O471" s="209"/>
      <c r="P471" s="209"/>
      <c r="Q471" s="209"/>
      <c r="R471" s="209"/>
      <c r="S471" s="209"/>
      <c r="T471" s="210"/>
      <c r="AT471" s="211" t="s">
        <v>141</v>
      </c>
      <c r="AU471" s="211" t="s">
        <v>89</v>
      </c>
      <c r="AV471" s="13" t="s">
        <v>89</v>
      </c>
      <c r="AW471" s="13" t="s">
        <v>36</v>
      </c>
      <c r="AX471" s="13" t="s">
        <v>79</v>
      </c>
      <c r="AY471" s="211" t="s">
        <v>132</v>
      </c>
    </row>
    <row r="472" spans="1:65" s="13" customFormat="1" ht="11.25">
      <c r="B472" s="200"/>
      <c r="C472" s="201"/>
      <c r="D472" s="202" t="s">
        <v>141</v>
      </c>
      <c r="E472" s="203" t="s">
        <v>1</v>
      </c>
      <c r="F472" s="204" t="s">
        <v>586</v>
      </c>
      <c r="G472" s="201"/>
      <c r="H472" s="205">
        <v>2</v>
      </c>
      <c r="I472" s="206"/>
      <c r="J472" s="201"/>
      <c r="K472" s="201"/>
      <c r="L472" s="207"/>
      <c r="M472" s="208"/>
      <c r="N472" s="209"/>
      <c r="O472" s="209"/>
      <c r="P472" s="209"/>
      <c r="Q472" s="209"/>
      <c r="R472" s="209"/>
      <c r="S472" s="209"/>
      <c r="T472" s="210"/>
      <c r="AT472" s="211" t="s">
        <v>141</v>
      </c>
      <c r="AU472" s="211" t="s">
        <v>89</v>
      </c>
      <c r="AV472" s="13" t="s">
        <v>89</v>
      </c>
      <c r="AW472" s="13" t="s">
        <v>36</v>
      </c>
      <c r="AX472" s="13" t="s">
        <v>79</v>
      </c>
      <c r="AY472" s="211" t="s">
        <v>132</v>
      </c>
    </row>
    <row r="473" spans="1:65" s="14" customFormat="1" ht="11.25">
      <c r="B473" s="212"/>
      <c r="C473" s="213"/>
      <c r="D473" s="202" t="s">
        <v>141</v>
      </c>
      <c r="E473" s="214" t="s">
        <v>1</v>
      </c>
      <c r="F473" s="215" t="s">
        <v>152</v>
      </c>
      <c r="G473" s="213"/>
      <c r="H473" s="216">
        <v>6</v>
      </c>
      <c r="I473" s="217"/>
      <c r="J473" s="213"/>
      <c r="K473" s="213"/>
      <c r="L473" s="218"/>
      <c r="M473" s="219"/>
      <c r="N473" s="220"/>
      <c r="O473" s="220"/>
      <c r="P473" s="220"/>
      <c r="Q473" s="220"/>
      <c r="R473" s="220"/>
      <c r="S473" s="220"/>
      <c r="T473" s="221"/>
      <c r="AT473" s="222" t="s">
        <v>141</v>
      </c>
      <c r="AU473" s="222" t="s">
        <v>89</v>
      </c>
      <c r="AV473" s="14" t="s">
        <v>139</v>
      </c>
      <c r="AW473" s="14" t="s">
        <v>36</v>
      </c>
      <c r="AX473" s="14" t="s">
        <v>79</v>
      </c>
      <c r="AY473" s="222" t="s">
        <v>132</v>
      </c>
    </row>
    <row r="474" spans="1:65" s="13" customFormat="1" ht="11.25">
      <c r="B474" s="200"/>
      <c r="C474" s="201"/>
      <c r="D474" s="202" t="s">
        <v>141</v>
      </c>
      <c r="E474" s="203" t="s">
        <v>1</v>
      </c>
      <c r="F474" s="204" t="s">
        <v>587</v>
      </c>
      <c r="G474" s="201"/>
      <c r="H474" s="205">
        <v>6.12</v>
      </c>
      <c r="I474" s="206"/>
      <c r="J474" s="201"/>
      <c r="K474" s="201"/>
      <c r="L474" s="207"/>
      <c r="M474" s="208"/>
      <c r="N474" s="209"/>
      <c r="O474" s="209"/>
      <c r="P474" s="209"/>
      <c r="Q474" s="209"/>
      <c r="R474" s="209"/>
      <c r="S474" s="209"/>
      <c r="T474" s="210"/>
      <c r="AT474" s="211" t="s">
        <v>141</v>
      </c>
      <c r="AU474" s="211" t="s">
        <v>89</v>
      </c>
      <c r="AV474" s="13" t="s">
        <v>89</v>
      </c>
      <c r="AW474" s="13" t="s">
        <v>36</v>
      </c>
      <c r="AX474" s="13" t="s">
        <v>79</v>
      </c>
      <c r="AY474" s="211" t="s">
        <v>132</v>
      </c>
    </row>
    <row r="475" spans="1:65" s="14" customFormat="1" ht="11.25">
      <c r="B475" s="212"/>
      <c r="C475" s="213"/>
      <c r="D475" s="202" t="s">
        <v>141</v>
      </c>
      <c r="E475" s="214" t="s">
        <v>1</v>
      </c>
      <c r="F475" s="215" t="s">
        <v>152</v>
      </c>
      <c r="G475" s="213"/>
      <c r="H475" s="216">
        <v>6.12</v>
      </c>
      <c r="I475" s="217"/>
      <c r="J475" s="213"/>
      <c r="K475" s="213"/>
      <c r="L475" s="218"/>
      <c r="M475" s="219"/>
      <c r="N475" s="220"/>
      <c r="O475" s="220"/>
      <c r="P475" s="220"/>
      <c r="Q475" s="220"/>
      <c r="R475" s="220"/>
      <c r="S475" s="220"/>
      <c r="T475" s="221"/>
      <c r="AT475" s="222" t="s">
        <v>141</v>
      </c>
      <c r="AU475" s="222" t="s">
        <v>89</v>
      </c>
      <c r="AV475" s="14" t="s">
        <v>139</v>
      </c>
      <c r="AW475" s="14" t="s">
        <v>36</v>
      </c>
      <c r="AX475" s="14" t="s">
        <v>87</v>
      </c>
      <c r="AY475" s="222" t="s">
        <v>132</v>
      </c>
    </row>
    <row r="476" spans="1:65" s="2" customFormat="1" ht="16.5" customHeight="1">
      <c r="A476" s="35"/>
      <c r="B476" s="36"/>
      <c r="C476" s="233" t="s">
        <v>415</v>
      </c>
      <c r="D476" s="233" t="s">
        <v>209</v>
      </c>
      <c r="E476" s="234" t="s">
        <v>588</v>
      </c>
      <c r="F476" s="235" t="s">
        <v>589</v>
      </c>
      <c r="G476" s="236" t="s">
        <v>159</v>
      </c>
      <c r="H476" s="237">
        <v>24.48</v>
      </c>
      <c r="I476" s="238"/>
      <c r="J476" s="239">
        <f>ROUND(I476*H476,2)</f>
        <v>0</v>
      </c>
      <c r="K476" s="235" t="s">
        <v>1</v>
      </c>
      <c r="L476" s="240"/>
      <c r="M476" s="241" t="s">
        <v>1</v>
      </c>
      <c r="N476" s="242" t="s">
        <v>44</v>
      </c>
      <c r="O476" s="72"/>
      <c r="P476" s="196">
        <f>O476*H476</f>
        <v>0</v>
      </c>
      <c r="Q476" s="196">
        <v>0</v>
      </c>
      <c r="R476" s="196">
        <f>Q476*H476</f>
        <v>0</v>
      </c>
      <c r="S476" s="196">
        <v>0</v>
      </c>
      <c r="T476" s="197">
        <f>S476*H476</f>
        <v>0</v>
      </c>
      <c r="U476" s="35"/>
      <c r="V476" s="35"/>
      <c r="W476" s="35"/>
      <c r="X476" s="35"/>
      <c r="Y476" s="35"/>
      <c r="Z476" s="35"/>
      <c r="AA476" s="35"/>
      <c r="AB476" s="35"/>
      <c r="AC476" s="35"/>
      <c r="AD476" s="35"/>
      <c r="AE476" s="35"/>
      <c r="AR476" s="198" t="s">
        <v>172</v>
      </c>
      <c r="AT476" s="198" t="s">
        <v>209</v>
      </c>
      <c r="AU476" s="198" t="s">
        <v>89</v>
      </c>
      <c r="AY476" s="18" t="s">
        <v>132</v>
      </c>
      <c r="BE476" s="199">
        <f>IF(N476="základní",J476,0)</f>
        <v>0</v>
      </c>
      <c r="BF476" s="199">
        <f>IF(N476="snížená",J476,0)</f>
        <v>0</v>
      </c>
      <c r="BG476" s="199">
        <f>IF(N476="zákl. přenesená",J476,0)</f>
        <v>0</v>
      </c>
      <c r="BH476" s="199">
        <f>IF(N476="sníž. přenesená",J476,0)</f>
        <v>0</v>
      </c>
      <c r="BI476" s="199">
        <f>IF(N476="nulová",J476,0)</f>
        <v>0</v>
      </c>
      <c r="BJ476" s="18" t="s">
        <v>87</v>
      </c>
      <c r="BK476" s="199">
        <f>ROUND(I476*H476,2)</f>
        <v>0</v>
      </c>
      <c r="BL476" s="18" t="s">
        <v>139</v>
      </c>
      <c r="BM476" s="198" t="s">
        <v>590</v>
      </c>
    </row>
    <row r="477" spans="1:65" s="15" customFormat="1" ht="11.25">
      <c r="B477" s="223"/>
      <c r="C477" s="224"/>
      <c r="D477" s="202" t="s">
        <v>141</v>
      </c>
      <c r="E477" s="225" t="s">
        <v>1</v>
      </c>
      <c r="F477" s="226" t="s">
        <v>591</v>
      </c>
      <c r="G477" s="224"/>
      <c r="H477" s="225" t="s">
        <v>1</v>
      </c>
      <c r="I477" s="227"/>
      <c r="J477" s="224"/>
      <c r="K477" s="224"/>
      <c r="L477" s="228"/>
      <c r="M477" s="229"/>
      <c r="N477" s="230"/>
      <c r="O477" s="230"/>
      <c r="P477" s="230"/>
      <c r="Q477" s="230"/>
      <c r="R477" s="230"/>
      <c r="S477" s="230"/>
      <c r="T477" s="231"/>
      <c r="AT477" s="232" t="s">
        <v>141</v>
      </c>
      <c r="AU477" s="232" t="s">
        <v>89</v>
      </c>
      <c r="AV477" s="15" t="s">
        <v>87</v>
      </c>
      <c r="AW477" s="15" t="s">
        <v>36</v>
      </c>
      <c r="AX477" s="15" t="s">
        <v>79</v>
      </c>
      <c r="AY477" s="232" t="s">
        <v>132</v>
      </c>
    </row>
    <row r="478" spans="1:65" s="13" customFormat="1" ht="11.25">
      <c r="B478" s="200"/>
      <c r="C478" s="201"/>
      <c r="D478" s="202" t="s">
        <v>141</v>
      </c>
      <c r="E478" s="203" t="s">
        <v>1</v>
      </c>
      <c r="F478" s="204" t="s">
        <v>592</v>
      </c>
      <c r="G478" s="201"/>
      <c r="H478" s="205">
        <v>12</v>
      </c>
      <c r="I478" s="206"/>
      <c r="J478" s="201"/>
      <c r="K478" s="201"/>
      <c r="L478" s="207"/>
      <c r="M478" s="208"/>
      <c r="N478" s="209"/>
      <c r="O478" s="209"/>
      <c r="P478" s="209"/>
      <c r="Q478" s="209"/>
      <c r="R478" s="209"/>
      <c r="S478" s="209"/>
      <c r="T478" s="210"/>
      <c r="AT478" s="211" t="s">
        <v>141</v>
      </c>
      <c r="AU478" s="211" t="s">
        <v>89</v>
      </c>
      <c r="AV478" s="13" t="s">
        <v>89</v>
      </c>
      <c r="AW478" s="13" t="s">
        <v>36</v>
      </c>
      <c r="AX478" s="13" t="s">
        <v>79</v>
      </c>
      <c r="AY478" s="211" t="s">
        <v>132</v>
      </c>
    </row>
    <row r="479" spans="1:65" s="13" customFormat="1" ht="11.25">
      <c r="B479" s="200"/>
      <c r="C479" s="201"/>
      <c r="D479" s="202" t="s">
        <v>141</v>
      </c>
      <c r="E479" s="203" t="s">
        <v>1</v>
      </c>
      <c r="F479" s="204" t="s">
        <v>593</v>
      </c>
      <c r="G479" s="201"/>
      <c r="H479" s="205">
        <v>12</v>
      </c>
      <c r="I479" s="206"/>
      <c r="J479" s="201"/>
      <c r="K479" s="201"/>
      <c r="L479" s="207"/>
      <c r="M479" s="208"/>
      <c r="N479" s="209"/>
      <c r="O479" s="209"/>
      <c r="P479" s="209"/>
      <c r="Q479" s="209"/>
      <c r="R479" s="209"/>
      <c r="S479" s="209"/>
      <c r="T479" s="210"/>
      <c r="AT479" s="211" t="s">
        <v>141</v>
      </c>
      <c r="AU479" s="211" t="s">
        <v>89</v>
      </c>
      <c r="AV479" s="13" t="s">
        <v>89</v>
      </c>
      <c r="AW479" s="13" t="s">
        <v>36</v>
      </c>
      <c r="AX479" s="13" t="s">
        <v>79</v>
      </c>
      <c r="AY479" s="211" t="s">
        <v>132</v>
      </c>
    </row>
    <row r="480" spans="1:65" s="14" customFormat="1" ht="11.25">
      <c r="B480" s="212"/>
      <c r="C480" s="213"/>
      <c r="D480" s="202" t="s">
        <v>141</v>
      </c>
      <c r="E480" s="214" t="s">
        <v>1</v>
      </c>
      <c r="F480" s="215" t="s">
        <v>152</v>
      </c>
      <c r="G480" s="213"/>
      <c r="H480" s="216">
        <v>24</v>
      </c>
      <c r="I480" s="217"/>
      <c r="J480" s="213"/>
      <c r="K480" s="213"/>
      <c r="L480" s="218"/>
      <c r="M480" s="219"/>
      <c r="N480" s="220"/>
      <c r="O480" s="220"/>
      <c r="P480" s="220"/>
      <c r="Q480" s="220"/>
      <c r="R480" s="220"/>
      <c r="S480" s="220"/>
      <c r="T480" s="221"/>
      <c r="AT480" s="222" t="s">
        <v>141</v>
      </c>
      <c r="AU480" s="222" t="s">
        <v>89</v>
      </c>
      <c r="AV480" s="14" t="s">
        <v>139</v>
      </c>
      <c r="AW480" s="14" t="s">
        <v>36</v>
      </c>
      <c r="AX480" s="14" t="s">
        <v>79</v>
      </c>
      <c r="AY480" s="222" t="s">
        <v>132</v>
      </c>
    </row>
    <row r="481" spans="1:65" s="13" customFormat="1" ht="11.25">
      <c r="B481" s="200"/>
      <c r="C481" s="201"/>
      <c r="D481" s="202" t="s">
        <v>141</v>
      </c>
      <c r="E481" s="203" t="s">
        <v>1</v>
      </c>
      <c r="F481" s="204" t="s">
        <v>594</v>
      </c>
      <c r="G481" s="201"/>
      <c r="H481" s="205">
        <v>24.48</v>
      </c>
      <c r="I481" s="206"/>
      <c r="J481" s="201"/>
      <c r="K481" s="201"/>
      <c r="L481" s="207"/>
      <c r="M481" s="208"/>
      <c r="N481" s="209"/>
      <c r="O481" s="209"/>
      <c r="P481" s="209"/>
      <c r="Q481" s="209"/>
      <c r="R481" s="209"/>
      <c r="S481" s="209"/>
      <c r="T481" s="210"/>
      <c r="AT481" s="211" t="s">
        <v>141</v>
      </c>
      <c r="AU481" s="211" t="s">
        <v>89</v>
      </c>
      <c r="AV481" s="13" t="s">
        <v>89</v>
      </c>
      <c r="AW481" s="13" t="s">
        <v>36</v>
      </c>
      <c r="AX481" s="13" t="s">
        <v>79</v>
      </c>
      <c r="AY481" s="211" t="s">
        <v>132</v>
      </c>
    </row>
    <row r="482" spans="1:65" s="14" customFormat="1" ht="11.25">
      <c r="B482" s="212"/>
      <c r="C482" s="213"/>
      <c r="D482" s="202" t="s">
        <v>141</v>
      </c>
      <c r="E482" s="214" t="s">
        <v>1</v>
      </c>
      <c r="F482" s="215" t="s">
        <v>152</v>
      </c>
      <c r="G482" s="213"/>
      <c r="H482" s="216">
        <v>24.48</v>
      </c>
      <c r="I482" s="217"/>
      <c r="J482" s="213"/>
      <c r="K482" s="213"/>
      <c r="L482" s="218"/>
      <c r="M482" s="219"/>
      <c r="N482" s="220"/>
      <c r="O482" s="220"/>
      <c r="P482" s="220"/>
      <c r="Q482" s="220"/>
      <c r="R482" s="220"/>
      <c r="S482" s="220"/>
      <c r="T482" s="221"/>
      <c r="AT482" s="222" t="s">
        <v>141</v>
      </c>
      <c r="AU482" s="222" t="s">
        <v>89</v>
      </c>
      <c r="AV482" s="14" t="s">
        <v>139</v>
      </c>
      <c r="AW482" s="14" t="s">
        <v>36</v>
      </c>
      <c r="AX482" s="14" t="s">
        <v>87</v>
      </c>
      <c r="AY482" s="222" t="s">
        <v>132</v>
      </c>
    </row>
    <row r="483" spans="1:65" s="2" customFormat="1" ht="16.5" customHeight="1">
      <c r="A483" s="35"/>
      <c r="B483" s="36"/>
      <c r="C483" s="233" t="s">
        <v>595</v>
      </c>
      <c r="D483" s="233" t="s">
        <v>209</v>
      </c>
      <c r="E483" s="234" t="s">
        <v>596</v>
      </c>
      <c r="F483" s="235" t="s">
        <v>597</v>
      </c>
      <c r="G483" s="236" t="s">
        <v>159</v>
      </c>
      <c r="H483" s="237">
        <v>4.08</v>
      </c>
      <c r="I483" s="238"/>
      <c r="J483" s="239">
        <f>ROUND(I483*H483,2)</f>
        <v>0</v>
      </c>
      <c r="K483" s="235" t="s">
        <v>1</v>
      </c>
      <c r="L483" s="240"/>
      <c r="M483" s="241" t="s">
        <v>1</v>
      </c>
      <c r="N483" s="242" t="s">
        <v>44</v>
      </c>
      <c r="O483" s="72"/>
      <c r="P483" s="196">
        <f>O483*H483</f>
        <v>0</v>
      </c>
      <c r="Q483" s="196">
        <v>0</v>
      </c>
      <c r="R483" s="196">
        <f>Q483*H483</f>
        <v>0</v>
      </c>
      <c r="S483" s="196">
        <v>0</v>
      </c>
      <c r="T483" s="197">
        <f>S483*H483</f>
        <v>0</v>
      </c>
      <c r="U483" s="35"/>
      <c r="V483" s="35"/>
      <c r="W483" s="35"/>
      <c r="X483" s="35"/>
      <c r="Y483" s="35"/>
      <c r="Z483" s="35"/>
      <c r="AA483" s="35"/>
      <c r="AB483" s="35"/>
      <c r="AC483" s="35"/>
      <c r="AD483" s="35"/>
      <c r="AE483" s="35"/>
      <c r="AR483" s="198" t="s">
        <v>172</v>
      </c>
      <c r="AT483" s="198" t="s">
        <v>209</v>
      </c>
      <c r="AU483" s="198" t="s">
        <v>89</v>
      </c>
      <c r="AY483" s="18" t="s">
        <v>132</v>
      </c>
      <c r="BE483" s="199">
        <f>IF(N483="základní",J483,0)</f>
        <v>0</v>
      </c>
      <c r="BF483" s="199">
        <f>IF(N483="snížená",J483,0)</f>
        <v>0</v>
      </c>
      <c r="BG483" s="199">
        <f>IF(N483="zákl. přenesená",J483,0)</f>
        <v>0</v>
      </c>
      <c r="BH483" s="199">
        <f>IF(N483="sníž. přenesená",J483,0)</f>
        <v>0</v>
      </c>
      <c r="BI483" s="199">
        <f>IF(N483="nulová",J483,0)</f>
        <v>0</v>
      </c>
      <c r="BJ483" s="18" t="s">
        <v>87</v>
      </c>
      <c r="BK483" s="199">
        <f>ROUND(I483*H483,2)</f>
        <v>0</v>
      </c>
      <c r="BL483" s="18" t="s">
        <v>139</v>
      </c>
      <c r="BM483" s="198" t="s">
        <v>598</v>
      </c>
    </row>
    <row r="484" spans="1:65" s="15" customFormat="1" ht="11.25">
      <c r="B484" s="223"/>
      <c r="C484" s="224"/>
      <c r="D484" s="202" t="s">
        <v>141</v>
      </c>
      <c r="E484" s="225" t="s">
        <v>1</v>
      </c>
      <c r="F484" s="226" t="s">
        <v>597</v>
      </c>
      <c r="G484" s="224"/>
      <c r="H484" s="225" t="s">
        <v>1</v>
      </c>
      <c r="I484" s="227"/>
      <c r="J484" s="224"/>
      <c r="K484" s="224"/>
      <c r="L484" s="228"/>
      <c r="M484" s="229"/>
      <c r="N484" s="230"/>
      <c r="O484" s="230"/>
      <c r="P484" s="230"/>
      <c r="Q484" s="230"/>
      <c r="R484" s="230"/>
      <c r="S484" s="230"/>
      <c r="T484" s="231"/>
      <c r="AT484" s="232" t="s">
        <v>141</v>
      </c>
      <c r="AU484" s="232" t="s">
        <v>89</v>
      </c>
      <c r="AV484" s="15" t="s">
        <v>87</v>
      </c>
      <c r="AW484" s="15" t="s">
        <v>36</v>
      </c>
      <c r="AX484" s="15" t="s">
        <v>79</v>
      </c>
      <c r="AY484" s="232" t="s">
        <v>132</v>
      </c>
    </row>
    <row r="485" spans="1:65" s="13" customFormat="1" ht="11.25">
      <c r="B485" s="200"/>
      <c r="C485" s="201"/>
      <c r="D485" s="202" t="s">
        <v>141</v>
      </c>
      <c r="E485" s="203" t="s">
        <v>1</v>
      </c>
      <c r="F485" s="204" t="s">
        <v>599</v>
      </c>
      <c r="G485" s="201"/>
      <c r="H485" s="205">
        <v>2</v>
      </c>
      <c r="I485" s="206"/>
      <c r="J485" s="201"/>
      <c r="K485" s="201"/>
      <c r="L485" s="207"/>
      <c r="M485" s="208"/>
      <c r="N485" s="209"/>
      <c r="O485" s="209"/>
      <c r="P485" s="209"/>
      <c r="Q485" s="209"/>
      <c r="R485" s="209"/>
      <c r="S485" s="209"/>
      <c r="T485" s="210"/>
      <c r="AT485" s="211" t="s">
        <v>141</v>
      </c>
      <c r="AU485" s="211" t="s">
        <v>89</v>
      </c>
      <c r="AV485" s="13" t="s">
        <v>89</v>
      </c>
      <c r="AW485" s="13" t="s">
        <v>36</v>
      </c>
      <c r="AX485" s="13" t="s">
        <v>79</v>
      </c>
      <c r="AY485" s="211" t="s">
        <v>132</v>
      </c>
    </row>
    <row r="486" spans="1:65" s="13" customFormat="1" ht="11.25">
      <c r="B486" s="200"/>
      <c r="C486" s="201"/>
      <c r="D486" s="202" t="s">
        <v>141</v>
      </c>
      <c r="E486" s="203" t="s">
        <v>1</v>
      </c>
      <c r="F486" s="204" t="s">
        <v>586</v>
      </c>
      <c r="G486" s="201"/>
      <c r="H486" s="205">
        <v>2</v>
      </c>
      <c r="I486" s="206"/>
      <c r="J486" s="201"/>
      <c r="K486" s="201"/>
      <c r="L486" s="207"/>
      <c r="M486" s="208"/>
      <c r="N486" s="209"/>
      <c r="O486" s="209"/>
      <c r="P486" s="209"/>
      <c r="Q486" s="209"/>
      <c r="R486" s="209"/>
      <c r="S486" s="209"/>
      <c r="T486" s="210"/>
      <c r="AT486" s="211" t="s">
        <v>141</v>
      </c>
      <c r="AU486" s="211" t="s">
        <v>89</v>
      </c>
      <c r="AV486" s="13" t="s">
        <v>89</v>
      </c>
      <c r="AW486" s="13" t="s">
        <v>36</v>
      </c>
      <c r="AX486" s="13" t="s">
        <v>79</v>
      </c>
      <c r="AY486" s="211" t="s">
        <v>132</v>
      </c>
    </row>
    <row r="487" spans="1:65" s="14" customFormat="1" ht="11.25">
      <c r="B487" s="212"/>
      <c r="C487" s="213"/>
      <c r="D487" s="202" t="s">
        <v>141</v>
      </c>
      <c r="E487" s="214" t="s">
        <v>1</v>
      </c>
      <c r="F487" s="215" t="s">
        <v>152</v>
      </c>
      <c r="G487" s="213"/>
      <c r="H487" s="216">
        <v>4</v>
      </c>
      <c r="I487" s="217"/>
      <c r="J487" s="213"/>
      <c r="K487" s="213"/>
      <c r="L487" s="218"/>
      <c r="M487" s="219"/>
      <c r="N487" s="220"/>
      <c r="O487" s="220"/>
      <c r="P487" s="220"/>
      <c r="Q487" s="220"/>
      <c r="R487" s="220"/>
      <c r="S487" s="220"/>
      <c r="T487" s="221"/>
      <c r="AT487" s="222" t="s">
        <v>141</v>
      </c>
      <c r="AU487" s="222" t="s">
        <v>89</v>
      </c>
      <c r="AV487" s="14" t="s">
        <v>139</v>
      </c>
      <c r="AW487" s="14" t="s">
        <v>36</v>
      </c>
      <c r="AX487" s="14" t="s">
        <v>79</v>
      </c>
      <c r="AY487" s="222" t="s">
        <v>132</v>
      </c>
    </row>
    <row r="488" spans="1:65" s="13" customFormat="1" ht="11.25">
      <c r="B488" s="200"/>
      <c r="C488" s="201"/>
      <c r="D488" s="202" t="s">
        <v>141</v>
      </c>
      <c r="E488" s="203" t="s">
        <v>1</v>
      </c>
      <c r="F488" s="204" t="s">
        <v>600</v>
      </c>
      <c r="G488" s="201"/>
      <c r="H488" s="205">
        <v>4.08</v>
      </c>
      <c r="I488" s="206"/>
      <c r="J488" s="201"/>
      <c r="K488" s="201"/>
      <c r="L488" s="207"/>
      <c r="M488" s="208"/>
      <c r="N488" s="209"/>
      <c r="O488" s="209"/>
      <c r="P488" s="209"/>
      <c r="Q488" s="209"/>
      <c r="R488" s="209"/>
      <c r="S488" s="209"/>
      <c r="T488" s="210"/>
      <c r="AT488" s="211" t="s">
        <v>141</v>
      </c>
      <c r="AU488" s="211" t="s">
        <v>89</v>
      </c>
      <c r="AV488" s="13" t="s">
        <v>89</v>
      </c>
      <c r="AW488" s="13" t="s">
        <v>36</v>
      </c>
      <c r="AX488" s="13" t="s">
        <v>79</v>
      </c>
      <c r="AY488" s="211" t="s">
        <v>132</v>
      </c>
    </row>
    <row r="489" spans="1:65" s="14" customFormat="1" ht="11.25">
      <c r="B489" s="212"/>
      <c r="C489" s="213"/>
      <c r="D489" s="202" t="s">
        <v>141</v>
      </c>
      <c r="E489" s="214" t="s">
        <v>1</v>
      </c>
      <c r="F489" s="215" t="s">
        <v>152</v>
      </c>
      <c r="G489" s="213"/>
      <c r="H489" s="216">
        <v>4.08</v>
      </c>
      <c r="I489" s="217"/>
      <c r="J489" s="213"/>
      <c r="K489" s="213"/>
      <c r="L489" s="218"/>
      <c r="M489" s="219"/>
      <c r="N489" s="220"/>
      <c r="O489" s="220"/>
      <c r="P489" s="220"/>
      <c r="Q489" s="220"/>
      <c r="R489" s="220"/>
      <c r="S489" s="220"/>
      <c r="T489" s="221"/>
      <c r="AT489" s="222" t="s">
        <v>141</v>
      </c>
      <c r="AU489" s="222" t="s">
        <v>89</v>
      </c>
      <c r="AV489" s="14" t="s">
        <v>139</v>
      </c>
      <c r="AW489" s="14" t="s">
        <v>36</v>
      </c>
      <c r="AX489" s="14" t="s">
        <v>87</v>
      </c>
      <c r="AY489" s="222" t="s">
        <v>132</v>
      </c>
    </row>
    <row r="490" spans="1:65" s="2" customFormat="1" ht="33" customHeight="1">
      <c r="A490" s="35"/>
      <c r="B490" s="36"/>
      <c r="C490" s="187" t="s">
        <v>420</v>
      </c>
      <c r="D490" s="187" t="s">
        <v>134</v>
      </c>
      <c r="E490" s="188" t="s">
        <v>601</v>
      </c>
      <c r="F490" s="189" t="s">
        <v>602</v>
      </c>
      <c r="G490" s="190" t="s">
        <v>159</v>
      </c>
      <c r="H490" s="191">
        <v>98</v>
      </c>
      <c r="I490" s="192"/>
      <c r="J490" s="193">
        <f>ROUND(I490*H490,2)</f>
        <v>0</v>
      </c>
      <c r="K490" s="189" t="s">
        <v>138</v>
      </c>
      <c r="L490" s="40"/>
      <c r="M490" s="194" t="s">
        <v>1</v>
      </c>
      <c r="N490" s="195" t="s">
        <v>44</v>
      </c>
      <c r="O490" s="72"/>
      <c r="P490" s="196">
        <f>O490*H490</f>
        <v>0</v>
      </c>
      <c r="Q490" s="196">
        <v>9.5990000000000006E-2</v>
      </c>
      <c r="R490" s="196">
        <f>Q490*H490</f>
        <v>9.407020000000001</v>
      </c>
      <c r="S490" s="196">
        <v>0</v>
      </c>
      <c r="T490" s="197">
        <f>S490*H490</f>
        <v>0</v>
      </c>
      <c r="U490" s="35"/>
      <c r="V490" s="35"/>
      <c r="W490" s="35"/>
      <c r="X490" s="35"/>
      <c r="Y490" s="35"/>
      <c r="Z490" s="35"/>
      <c r="AA490" s="35"/>
      <c r="AB490" s="35"/>
      <c r="AC490" s="35"/>
      <c r="AD490" s="35"/>
      <c r="AE490" s="35"/>
      <c r="AR490" s="198" t="s">
        <v>139</v>
      </c>
      <c r="AT490" s="198" t="s">
        <v>134</v>
      </c>
      <c r="AU490" s="198" t="s">
        <v>89</v>
      </c>
      <c r="AY490" s="18" t="s">
        <v>132</v>
      </c>
      <c r="BE490" s="199">
        <f>IF(N490="základní",J490,0)</f>
        <v>0</v>
      </c>
      <c r="BF490" s="199">
        <f>IF(N490="snížená",J490,0)</f>
        <v>0</v>
      </c>
      <c r="BG490" s="199">
        <f>IF(N490="zákl. přenesená",J490,0)</f>
        <v>0</v>
      </c>
      <c r="BH490" s="199">
        <f>IF(N490="sníž. přenesená",J490,0)</f>
        <v>0</v>
      </c>
      <c r="BI490" s="199">
        <f>IF(N490="nulová",J490,0)</f>
        <v>0</v>
      </c>
      <c r="BJ490" s="18" t="s">
        <v>87</v>
      </c>
      <c r="BK490" s="199">
        <f>ROUND(I490*H490,2)</f>
        <v>0</v>
      </c>
      <c r="BL490" s="18" t="s">
        <v>139</v>
      </c>
      <c r="BM490" s="198" t="s">
        <v>603</v>
      </c>
    </row>
    <row r="491" spans="1:65" s="15" customFormat="1" ht="11.25">
      <c r="B491" s="223"/>
      <c r="C491" s="224"/>
      <c r="D491" s="202" t="s">
        <v>141</v>
      </c>
      <c r="E491" s="225" t="s">
        <v>1</v>
      </c>
      <c r="F491" s="226" t="s">
        <v>274</v>
      </c>
      <c r="G491" s="224"/>
      <c r="H491" s="225" t="s">
        <v>1</v>
      </c>
      <c r="I491" s="227"/>
      <c r="J491" s="224"/>
      <c r="K491" s="224"/>
      <c r="L491" s="228"/>
      <c r="M491" s="229"/>
      <c r="N491" s="230"/>
      <c r="O491" s="230"/>
      <c r="P491" s="230"/>
      <c r="Q491" s="230"/>
      <c r="R491" s="230"/>
      <c r="S491" s="230"/>
      <c r="T491" s="231"/>
      <c r="AT491" s="232" t="s">
        <v>141</v>
      </c>
      <c r="AU491" s="232" t="s">
        <v>89</v>
      </c>
      <c r="AV491" s="15" t="s">
        <v>87</v>
      </c>
      <c r="AW491" s="15" t="s">
        <v>36</v>
      </c>
      <c r="AX491" s="15" t="s">
        <v>79</v>
      </c>
      <c r="AY491" s="232" t="s">
        <v>132</v>
      </c>
    </row>
    <row r="492" spans="1:65" s="13" customFormat="1" ht="33.75">
      <c r="B492" s="200"/>
      <c r="C492" s="201"/>
      <c r="D492" s="202" t="s">
        <v>141</v>
      </c>
      <c r="E492" s="203" t="s">
        <v>1</v>
      </c>
      <c r="F492" s="204" t="s">
        <v>604</v>
      </c>
      <c r="G492" s="201"/>
      <c r="H492" s="205">
        <v>98</v>
      </c>
      <c r="I492" s="206"/>
      <c r="J492" s="201"/>
      <c r="K492" s="201"/>
      <c r="L492" s="207"/>
      <c r="M492" s="208"/>
      <c r="N492" s="209"/>
      <c r="O492" s="209"/>
      <c r="P492" s="209"/>
      <c r="Q492" s="209"/>
      <c r="R492" s="209"/>
      <c r="S492" s="209"/>
      <c r="T492" s="210"/>
      <c r="AT492" s="211" t="s">
        <v>141</v>
      </c>
      <c r="AU492" s="211" t="s">
        <v>89</v>
      </c>
      <c r="AV492" s="13" t="s">
        <v>89</v>
      </c>
      <c r="AW492" s="13" t="s">
        <v>36</v>
      </c>
      <c r="AX492" s="13" t="s">
        <v>79</v>
      </c>
      <c r="AY492" s="211" t="s">
        <v>132</v>
      </c>
    </row>
    <row r="493" spans="1:65" s="14" customFormat="1" ht="11.25">
      <c r="B493" s="212"/>
      <c r="C493" s="213"/>
      <c r="D493" s="202" t="s">
        <v>141</v>
      </c>
      <c r="E493" s="214" t="s">
        <v>1</v>
      </c>
      <c r="F493" s="215" t="s">
        <v>152</v>
      </c>
      <c r="G493" s="213"/>
      <c r="H493" s="216">
        <v>98</v>
      </c>
      <c r="I493" s="217"/>
      <c r="J493" s="213"/>
      <c r="K493" s="213"/>
      <c r="L493" s="218"/>
      <c r="M493" s="219"/>
      <c r="N493" s="220"/>
      <c r="O493" s="220"/>
      <c r="P493" s="220"/>
      <c r="Q493" s="220"/>
      <c r="R493" s="220"/>
      <c r="S493" s="220"/>
      <c r="T493" s="221"/>
      <c r="AT493" s="222" t="s">
        <v>141</v>
      </c>
      <c r="AU493" s="222" t="s">
        <v>89</v>
      </c>
      <c r="AV493" s="14" t="s">
        <v>139</v>
      </c>
      <c r="AW493" s="14" t="s">
        <v>36</v>
      </c>
      <c r="AX493" s="14" t="s">
        <v>87</v>
      </c>
      <c r="AY493" s="222" t="s">
        <v>132</v>
      </c>
    </row>
    <row r="494" spans="1:65" s="2" customFormat="1" ht="16.5" customHeight="1">
      <c r="A494" s="35"/>
      <c r="B494" s="36"/>
      <c r="C494" s="233" t="s">
        <v>605</v>
      </c>
      <c r="D494" s="233" t="s">
        <v>209</v>
      </c>
      <c r="E494" s="234" t="s">
        <v>606</v>
      </c>
      <c r="F494" s="235" t="s">
        <v>607</v>
      </c>
      <c r="G494" s="236" t="s">
        <v>159</v>
      </c>
      <c r="H494" s="237">
        <v>99.96</v>
      </c>
      <c r="I494" s="238"/>
      <c r="J494" s="239">
        <f>ROUND(I494*H494,2)</f>
        <v>0</v>
      </c>
      <c r="K494" s="235" t="s">
        <v>138</v>
      </c>
      <c r="L494" s="240"/>
      <c r="M494" s="241" t="s">
        <v>1</v>
      </c>
      <c r="N494" s="242" t="s">
        <v>44</v>
      </c>
      <c r="O494" s="72"/>
      <c r="P494" s="196">
        <f>O494*H494</f>
        <v>0</v>
      </c>
      <c r="Q494" s="196">
        <v>5.6120000000000003E-2</v>
      </c>
      <c r="R494" s="196">
        <f>Q494*H494</f>
        <v>5.6097552000000004</v>
      </c>
      <c r="S494" s="196">
        <v>0</v>
      </c>
      <c r="T494" s="197">
        <f>S494*H494</f>
        <v>0</v>
      </c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/>
      <c r="AR494" s="198" t="s">
        <v>172</v>
      </c>
      <c r="AT494" s="198" t="s">
        <v>209</v>
      </c>
      <c r="AU494" s="198" t="s">
        <v>89</v>
      </c>
      <c r="AY494" s="18" t="s">
        <v>132</v>
      </c>
      <c r="BE494" s="199">
        <f>IF(N494="základní",J494,0)</f>
        <v>0</v>
      </c>
      <c r="BF494" s="199">
        <f>IF(N494="snížená",J494,0)</f>
        <v>0</v>
      </c>
      <c r="BG494" s="199">
        <f>IF(N494="zákl. přenesená",J494,0)</f>
        <v>0</v>
      </c>
      <c r="BH494" s="199">
        <f>IF(N494="sníž. přenesená",J494,0)</f>
        <v>0</v>
      </c>
      <c r="BI494" s="199">
        <f>IF(N494="nulová",J494,0)</f>
        <v>0</v>
      </c>
      <c r="BJ494" s="18" t="s">
        <v>87</v>
      </c>
      <c r="BK494" s="199">
        <f>ROUND(I494*H494,2)</f>
        <v>0</v>
      </c>
      <c r="BL494" s="18" t="s">
        <v>139</v>
      </c>
      <c r="BM494" s="198" t="s">
        <v>608</v>
      </c>
    </row>
    <row r="495" spans="1:65" s="13" customFormat="1" ht="11.25">
      <c r="B495" s="200"/>
      <c r="C495" s="201"/>
      <c r="D495" s="202" t="s">
        <v>141</v>
      </c>
      <c r="E495" s="203" t="s">
        <v>1</v>
      </c>
      <c r="F495" s="204" t="s">
        <v>609</v>
      </c>
      <c r="G495" s="201"/>
      <c r="H495" s="205">
        <v>56.1</v>
      </c>
      <c r="I495" s="206"/>
      <c r="J495" s="201"/>
      <c r="K495" s="201"/>
      <c r="L495" s="207"/>
      <c r="M495" s="208"/>
      <c r="N495" s="209"/>
      <c r="O495" s="209"/>
      <c r="P495" s="209"/>
      <c r="Q495" s="209"/>
      <c r="R495" s="209"/>
      <c r="S495" s="209"/>
      <c r="T495" s="210"/>
      <c r="AT495" s="211" t="s">
        <v>141</v>
      </c>
      <c r="AU495" s="211" t="s">
        <v>89</v>
      </c>
      <c r="AV495" s="13" t="s">
        <v>89</v>
      </c>
      <c r="AW495" s="13" t="s">
        <v>36</v>
      </c>
      <c r="AX495" s="13" t="s">
        <v>79</v>
      </c>
      <c r="AY495" s="211" t="s">
        <v>132</v>
      </c>
    </row>
    <row r="496" spans="1:65" s="13" customFormat="1" ht="11.25">
      <c r="B496" s="200"/>
      <c r="C496" s="201"/>
      <c r="D496" s="202" t="s">
        <v>141</v>
      </c>
      <c r="E496" s="203" t="s">
        <v>1</v>
      </c>
      <c r="F496" s="204" t="s">
        <v>610</v>
      </c>
      <c r="G496" s="201"/>
      <c r="H496" s="205">
        <v>29.5</v>
      </c>
      <c r="I496" s="206"/>
      <c r="J496" s="201"/>
      <c r="K496" s="201"/>
      <c r="L496" s="207"/>
      <c r="M496" s="208"/>
      <c r="N496" s="209"/>
      <c r="O496" s="209"/>
      <c r="P496" s="209"/>
      <c r="Q496" s="209"/>
      <c r="R496" s="209"/>
      <c r="S496" s="209"/>
      <c r="T496" s="210"/>
      <c r="AT496" s="211" t="s">
        <v>141</v>
      </c>
      <c r="AU496" s="211" t="s">
        <v>89</v>
      </c>
      <c r="AV496" s="13" t="s">
        <v>89</v>
      </c>
      <c r="AW496" s="13" t="s">
        <v>36</v>
      </c>
      <c r="AX496" s="13" t="s">
        <v>79</v>
      </c>
      <c r="AY496" s="211" t="s">
        <v>132</v>
      </c>
    </row>
    <row r="497" spans="1:65" s="13" customFormat="1" ht="11.25">
      <c r="B497" s="200"/>
      <c r="C497" s="201"/>
      <c r="D497" s="202" t="s">
        <v>141</v>
      </c>
      <c r="E497" s="203" t="s">
        <v>1</v>
      </c>
      <c r="F497" s="204" t="s">
        <v>611</v>
      </c>
      <c r="G497" s="201"/>
      <c r="H497" s="205">
        <v>12.4</v>
      </c>
      <c r="I497" s="206"/>
      <c r="J497" s="201"/>
      <c r="K497" s="201"/>
      <c r="L497" s="207"/>
      <c r="M497" s="208"/>
      <c r="N497" s="209"/>
      <c r="O497" s="209"/>
      <c r="P497" s="209"/>
      <c r="Q497" s="209"/>
      <c r="R497" s="209"/>
      <c r="S497" s="209"/>
      <c r="T497" s="210"/>
      <c r="AT497" s="211" t="s">
        <v>141</v>
      </c>
      <c r="AU497" s="211" t="s">
        <v>89</v>
      </c>
      <c r="AV497" s="13" t="s">
        <v>89</v>
      </c>
      <c r="AW497" s="13" t="s">
        <v>36</v>
      </c>
      <c r="AX497" s="13" t="s">
        <v>79</v>
      </c>
      <c r="AY497" s="211" t="s">
        <v>132</v>
      </c>
    </row>
    <row r="498" spans="1:65" s="14" customFormat="1" ht="11.25">
      <c r="B498" s="212"/>
      <c r="C498" s="213"/>
      <c r="D498" s="202" t="s">
        <v>141</v>
      </c>
      <c r="E498" s="214" t="s">
        <v>1</v>
      </c>
      <c r="F498" s="215" t="s">
        <v>152</v>
      </c>
      <c r="G498" s="213"/>
      <c r="H498" s="216">
        <v>98</v>
      </c>
      <c r="I498" s="217"/>
      <c r="J498" s="213"/>
      <c r="K498" s="213"/>
      <c r="L498" s="218"/>
      <c r="M498" s="219"/>
      <c r="N498" s="220"/>
      <c r="O498" s="220"/>
      <c r="P498" s="220"/>
      <c r="Q498" s="220"/>
      <c r="R498" s="220"/>
      <c r="S498" s="220"/>
      <c r="T498" s="221"/>
      <c r="AT498" s="222" t="s">
        <v>141</v>
      </c>
      <c r="AU498" s="222" t="s">
        <v>89</v>
      </c>
      <c r="AV498" s="14" t="s">
        <v>139</v>
      </c>
      <c r="AW498" s="14" t="s">
        <v>36</v>
      </c>
      <c r="AX498" s="14" t="s">
        <v>79</v>
      </c>
      <c r="AY498" s="222" t="s">
        <v>132</v>
      </c>
    </row>
    <row r="499" spans="1:65" s="13" customFormat="1" ht="11.25">
      <c r="B499" s="200"/>
      <c r="C499" s="201"/>
      <c r="D499" s="202" t="s">
        <v>141</v>
      </c>
      <c r="E499" s="203" t="s">
        <v>1</v>
      </c>
      <c r="F499" s="204" t="s">
        <v>612</v>
      </c>
      <c r="G499" s="201"/>
      <c r="H499" s="205">
        <v>99.96</v>
      </c>
      <c r="I499" s="206"/>
      <c r="J499" s="201"/>
      <c r="K499" s="201"/>
      <c r="L499" s="207"/>
      <c r="M499" s="208"/>
      <c r="N499" s="209"/>
      <c r="O499" s="209"/>
      <c r="P499" s="209"/>
      <c r="Q499" s="209"/>
      <c r="R499" s="209"/>
      <c r="S499" s="209"/>
      <c r="T499" s="210"/>
      <c r="AT499" s="211" t="s">
        <v>141</v>
      </c>
      <c r="AU499" s="211" t="s">
        <v>89</v>
      </c>
      <c r="AV499" s="13" t="s">
        <v>89</v>
      </c>
      <c r="AW499" s="13" t="s">
        <v>36</v>
      </c>
      <c r="AX499" s="13" t="s">
        <v>79</v>
      </c>
      <c r="AY499" s="211" t="s">
        <v>132</v>
      </c>
    </row>
    <row r="500" spans="1:65" s="14" customFormat="1" ht="11.25">
      <c r="B500" s="212"/>
      <c r="C500" s="213"/>
      <c r="D500" s="202" t="s">
        <v>141</v>
      </c>
      <c r="E500" s="214" t="s">
        <v>1</v>
      </c>
      <c r="F500" s="215" t="s">
        <v>152</v>
      </c>
      <c r="G500" s="213"/>
      <c r="H500" s="216">
        <v>99.96</v>
      </c>
      <c r="I500" s="217"/>
      <c r="J500" s="213"/>
      <c r="K500" s="213"/>
      <c r="L500" s="218"/>
      <c r="M500" s="219"/>
      <c r="N500" s="220"/>
      <c r="O500" s="220"/>
      <c r="P500" s="220"/>
      <c r="Q500" s="220"/>
      <c r="R500" s="220"/>
      <c r="S500" s="220"/>
      <c r="T500" s="221"/>
      <c r="AT500" s="222" t="s">
        <v>141</v>
      </c>
      <c r="AU500" s="222" t="s">
        <v>89</v>
      </c>
      <c r="AV500" s="14" t="s">
        <v>139</v>
      </c>
      <c r="AW500" s="14" t="s">
        <v>36</v>
      </c>
      <c r="AX500" s="14" t="s">
        <v>87</v>
      </c>
      <c r="AY500" s="222" t="s">
        <v>132</v>
      </c>
    </row>
    <row r="501" spans="1:65" s="2" customFormat="1" ht="24.2" customHeight="1">
      <c r="A501" s="35"/>
      <c r="B501" s="36"/>
      <c r="C501" s="187" t="s">
        <v>426</v>
      </c>
      <c r="D501" s="187" t="s">
        <v>134</v>
      </c>
      <c r="E501" s="188" t="s">
        <v>613</v>
      </c>
      <c r="F501" s="189" t="s">
        <v>614</v>
      </c>
      <c r="G501" s="190" t="s">
        <v>159</v>
      </c>
      <c r="H501" s="191">
        <v>103.4</v>
      </c>
      <c r="I501" s="192"/>
      <c r="J501" s="193">
        <f>ROUND(I501*H501,2)</f>
        <v>0</v>
      </c>
      <c r="K501" s="189" t="s">
        <v>138</v>
      </c>
      <c r="L501" s="40"/>
      <c r="M501" s="194" t="s">
        <v>1</v>
      </c>
      <c r="N501" s="195" t="s">
        <v>44</v>
      </c>
      <c r="O501" s="72"/>
      <c r="P501" s="196">
        <f>O501*H501</f>
        <v>0</v>
      </c>
      <c r="Q501" s="196">
        <v>0</v>
      </c>
      <c r="R501" s="196">
        <f>Q501*H501</f>
        <v>0</v>
      </c>
      <c r="S501" s="196">
        <v>0</v>
      </c>
      <c r="T501" s="197">
        <f>S501*H501</f>
        <v>0</v>
      </c>
      <c r="U501" s="35"/>
      <c r="V501" s="35"/>
      <c r="W501" s="35"/>
      <c r="X501" s="35"/>
      <c r="Y501" s="35"/>
      <c r="Z501" s="35"/>
      <c r="AA501" s="35"/>
      <c r="AB501" s="35"/>
      <c r="AC501" s="35"/>
      <c r="AD501" s="35"/>
      <c r="AE501" s="35"/>
      <c r="AR501" s="198" t="s">
        <v>139</v>
      </c>
      <c r="AT501" s="198" t="s">
        <v>134</v>
      </c>
      <c r="AU501" s="198" t="s">
        <v>89</v>
      </c>
      <c r="AY501" s="18" t="s">
        <v>132</v>
      </c>
      <c r="BE501" s="199">
        <f>IF(N501="základní",J501,0)</f>
        <v>0</v>
      </c>
      <c r="BF501" s="199">
        <f>IF(N501="snížená",J501,0)</f>
        <v>0</v>
      </c>
      <c r="BG501" s="199">
        <f>IF(N501="zákl. přenesená",J501,0)</f>
        <v>0</v>
      </c>
      <c r="BH501" s="199">
        <f>IF(N501="sníž. přenesená",J501,0)</f>
        <v>0</v>
      </c>
      <c r="BI501" s="199">
        <f>IF(N501="nulová",J501,0)</f>
        <v>0</v>
      </c>
      <c r="BJ501" s="18" t="s">
        <v>87</v>
      </c>
      <c r="BK501" s="199">
        <f>ROUND(I501*H501,2)</f>
        <v>0</v>
      </c>
      <c r="BL501" s="18" t="s">
        <v>139</v>
      </c>
      <c r="BM501" s="198" t="s">
        <v>615</v>
      </c>
    </row>
    <row r="502" spans="1:65" s="2" customFormat="1" ht="33" customHeight="1">
      <c r="A502" s="35"/>
      <c r="B502" s="36"/>
      <c r="C502" s="187" t="s">
        <v>616</v>
      </c>
      <c r="D502" s="187" t="s">
        <v>134</v>
      </c>
      <c r="E502" s="188" t="s">
        <v>617</v>
      </c>
      <c r="F502" s="189" t="s">
        <v>618</v>
      </c>
      <c r="G502" s="190" t="s">
        <v>159</v>
      </c>
      <c r="H502" s="191">
        <v>103.4</v>
      </c>
      <c r="I502" s="192"/>
      <c r="J502" s="193">
        <f>ROUND(I502*H502,2)</f>
        <v>0</v>
      </c>
      <c r="K502" s="189" t="s">
        <v>138</v>
      </c>
      <c r="L502" s="40"/>
      <c r="M502" s="194" t="s">
        <v>1</v>
      </c>
      <c r="N502" s="195" t="s">
        <v>44</v>
      </c>
      <c r="O502" s="72"/>
      <c r="P502" s="196">
        <f>O502*H502</f>
        <v>0</v>
      </c>
      <c r="Q502" s="196">
        <v>6.0999999999999997E-4</v>
      </c>
      <c r="R502" s="196">
        <f>Q502*H502</f>
        <v>6.3074000000000005E-2</v>
      </c>
      <c r="S502" s="196">
        <v>0</v>
      </c>
      <c r="T502" s="197">
        <f>S502*H502</f>
        <v>0</v>
      </c>
      <c r="U502" s="35"/>
      <c r="V502" s="35"/>
      <c r="W502" s="35"/>
      <c r="X502" s="35"/>
      <c r="Y502" s="35"/>
      <c r="Z502" s="35"/>
      <c r="AA502" s="35"/>
      <c r="AB502" s="35"/>
      <c r="AC502" s="35"/>
      <c r="AD502" s="35"/>
      <c r="AE502" s="35"/>
      <c r="AR502" s="198" t="s">
        <v>139</v>
      </c>
      <c r="AT502" s="198" t="s">
        <v>134</v>
      </c>
      <c r="AU502" s="198" t="s">
        <v>89</v>
      </c>
      <c r="AY502" s="18" t="s">
        <v>132</v>
      </c>
      <c r="BE502" s="199">
        <f>IF(N502="základní",J502,0)</f>
        <v>0</v>
      </c>
      <c r="BF502" s="199">
        <f>IF(N502="snížená",J502,0)</f>
        <v>0</v>
      </c>
      <c r="BG502" s="199">
        <f>IF(N502="zákl. přenesená",J502,0)</f>
        <v>0</v>
      </c>
      <c r="BH502" s="199">
        <f>IF(N502="sníž. přenesená",J502,0)</f>
        <v>0</v>
      </c>
      <c r="BI502" s="199">
        <f>IF(N502="nulová",J502,0)</f>
        <v>0</v>
      </c>
      <c r="BJ502" s="18" t="s">
        <v>87</v>
      </c>
      <c r="BK502" s="199">
        <f>ROUND(I502*H502,2)</f>
        <v>0</v>
      </c>
      <c r="BL502" s="18" t="s">
        <v>139</v>
      </c>
      <c r="BM502" s="198" t="s">
        <v>619</v>
      </c>
    </row>
    <row r="503" spans="1:65" s="2" customFormat="1" ht="24.2" customHeight="1">
      <c r="A503" s="35"/>
      <c r="B503" s="36"/>
      <c r="C503" s="187" t="s">
        <v>438</v>
      </c>
      <c r="D503" s="187" t="s">
        <v>134</v>
      </c>
      <c r="E503" s="188" t="s">
        <v>620</v>
      </c>
      <c r="F503" s="189" t="s">
        <v>621</v>
      </c>
      <c r="G503" s="190" t="s">
        <v>159</v>
      </c>
      <c r="H503" s="191">
        <v>5</v>
      </c>
      <c r="I503" s="192"/>
      <c r="J503" s="193">
        <f>ROUND(I503*H503,2)</f>
        <v>0</v>
      </c>
      <c r="K503" s="189" t="s">
        <v>138</v>
      </c>
      <c r="L503" s="40"/>
      <c r="M503" s="194" t="s">
        <v>1</v>
      </c>
      <c r="N503" s="195" t="s">
        <v>44</v>
      </c>
      <c r="O503" s="72"/>
      <c r="P503" s="196">
        <f>O503*H503</f>
        <v>0</v>
      </c>
      <c r="Q503" s="196">
        <v>0.74460999999999999</v>
      </c>
      <c r="R503" s="196">
        <f>Q503*H503</f>
        <v>3.7230499999999997</v>
      </c>
      <c r="S503" s="196">
        <v>0</v>
      </c>
      <c r="T503" s="197">
        <f>S503*H503</f>
        <v>0</v>
      </c>
      <c r="U503" s="35"/>
      <c r="V503" s="35"/>
      <c r="W503" s="35"/>
      <c r="X503" s="35"/>
      <c r="Y503" s="35"/>
      <c r="Z503" s="35"/>
      <c r="AA503" s="35"/>
      <c r="AB503" s="35"/>
      <c r="AC503" s="35"/>
      <c r="AD503" s="35"/>
      <c r="AE503" s="35"/>
      <c r="AR503" s="198" t="s">
        <v>139</v>
      </c>
      <c r="AT503" s="198" t="s">
        <v>134</v>
      </c>
      <c r="AU503" s="198" t="s">
        <v>89</v>
      </c>
      <c r="AY503" s="18" t="s">
        <v>132</v>
      </c>
      <c r="BE503" s="199">
        <f>IF(N503="základní",J503,0)</f>
        <v>0</v>
      </c>
      <c r="BF503" s="199">
        <f>IF(N503="snížená",J503,0)</f>
        <v>0</v>
      </c>
      <c r="BG503" s="199">
        <f>IF(N503="zákl. přenesená",J503,0)</f>
        <v>0</v>
      </c>
      <c r="BH503" s="199">
        <f>IF(N503="sníž. přenesená",J503,0)</f>
        <v>0</v>
      </c>
      <c r="BI503" s="199">
        <f>IF(N503="nulová",J503,0)</f>
        <v>0</v>
      </c>
      <c r="BJ503" s="18" t="s">
        <v>87</v>
      </c>
      <c r="BK503" s="199">
        <f>ROUND(I503*H503,2)</f>
        <v>0</v>
      </c>
      <c r="BL503" s="18" t="s">
        <v>139</v>
      </c>
      <c r="BM503" s="198" t="s">
        <v>622</v>
      </c>
    </row>
    <row r="504" spans="1:65" s="2" customFormat="1" ht="24.2" customHeight="1">
      <c r="A504" s="35"/>
      <c r="B504" s="36"/>
      <c r="C504" s="187" t="s">
        <v>623</v>
      </c>
      <c r="D504" s="187" t="s">
        <v>134</v>
      </c>
      <c r="E504" s="188" t="s">
        <v>624</v>
      </c>
      <c r="F504" s="189" t="s">
        <v>625</v>
      </c>
      <c r="G504" s="190" t="s">
        <v>314</v>
      </c>
      <c r="H504" s="191">
        <v>5</v>
      </c>
      <c r="I504" s="192"/>
      <c r="J504" s="193">
        <f>ROUND(I504*H504,2)</f>
        <v>0</v>
      </c>
      <c r="K504" s="189" t="s">
        <v>138</v>
      </c>
      <c r="L504" s="40"/>
      <c r="M504" s="194" t="s">
        <v>1</v>
      </c>
      <c r="N504" s="195" t="s">
        <v>44</v>
      </c>
      <c r="O504" s="72"/>
      <c r="P504" s="196">
        <f>O504*H504</f>
        <v>0</v>
      </c>
      <c r="Q504" s="196">
        <v>0</v>
      </c>
      <c r="R504" s="196">
        <f>Q504*H504</f>
        <v>0</v>
      </c>
      <c r="S504" s="196">
        <v>8.2000000000000003E-2</v>
      </c>
      <c r="T504" s="197">
        <f>S504*H504</f>
        <v>0.41000000000000003</v>
      </c>
      <c r="U504" s="35"/>
      <c r="V504" s="35"/>
      <c r="W504" s="35"/>
      <c r="X504" s="35"/>
      <c r="Y504" s="35"/>
      <c r="Z504" s="35"/>
      <c r="AA504" s="35"/>
      <c r="AB504" s="35"/>
      <c r="AC504" s="35"/>
      <c r="AD504" s="35"/>
      <c r="AE504" s="35"/>
      <c r="AR504" s="198" t="s">
        <v>139</v>
      </c>
      <c r="AT504" s="198" t="s">
        <v>134</v>
      </c>
      <c r="AU504" s="198" t="s">
        <v>89</v>
      </c>
      <c r="AY504" s="18" t="s">
        <v>132</v>
      </c>
      <c r="BE504" s="199">
        <f>IF(N504="základní",J504,0)</f>
        <v>0</v>
      </c>
      <c r="BF504" s="199">
        <f>IF(N504="snížená",J504,0)</f>
        <v>0</v>
      </c>
      <c r="BG504" s="199">
        <f>IF(N504="zákl. přenesená",J504,0)</f>
        <v>0</v>
      </c>
      <c r="BH504" s="199">
        <f>IF(N504="sníž. přenesená",J504,0)</f>
        <v>0</v>
      </c>
      <c r="BI504" s="199">
        <f>IF(N504="nulová",J504,0)</f>
        <v>0</v>
      </c>
      <c r="BJ504" s="18" t="s">
        <v>87</v>
      </c>
      <c r="BK504" s="199">
        <f>ROUND(I504*H504,2)</f>
        <v>0</v>
      </c>
      <c r="BL504" s="18" t="s">
        <v>139</v>
      </c>
      <c r="BM504" s="198" t="s">
        <v>626</v>
      </c>
    </row>
    <row r="505" spans="1:65" s="15" customFormat="1" ht="11.25">
      <c r="B505" s="223"/>
      <c r="C505" s="224"/>
      <c r="D505" s="202" t="s">
        <v>141</v>
      </c>
      <c r="E505" s="225" t="s">
        <v>1</v>
      </c>
      <c r="F505" s="226" t="s">
        <v>627</v>
      </c>
      <c r="G505" s="224"/>
      <c r="H505" s="225" t="s">
        <v>1</v>
      </c>
      <c r="I505" s="227"/>
      <c r="J505" s="224"/>
      <c r="K505" s="224"/>
      <c r="L505" s="228"/>
      <c r="M505" s="229"/>
      <c r="N505" s="230"/>
      <c r="O505" s="230"/>
      <c r="P505" s="230"/>
      <c r="Q505" s="230"/>
      <c r="R505" s="230"/>
      <c r="S505" s="230"/>
      <c r="T505" s="231"/>
      <c r="AT505" s="232" t="s">
        <v>141</v>
      </c>
      <c r="AU505" s="232" t="s">
        <v>89</v>
      </c>
      <c r="AV505" s="15" t="s">
        <v>87</v>
      </c>
      <c r="AW505" s="15" t="s">
        <v>36</v>
      </c>
      <c r="AX505" s="15" t="s">
        <v>79</v>
      </c>
      <c r="AY505" s="232" t="s">
        <v>132</v>
      </c>
    </row>
    <row r="506" spans="1:65" s="13" customFormat="1" ht="11.25">
      <c r="B506" s="200"/>
      <c r="C506" s="201"/>
      <c r="D506" s="202" t="s">
        <v>141</v>
      </c>
      <c r="E506" s="203" t="s">
        <v>1</v>
      </c>
      <c r="F506" s="204" t="s">
        <v>156</v>
      </c>
      <c r="G506" s="201"/>
      <c r="H506" s="205">
        <v>5</v>
      </c>
      <c r="I506" s="206"/>
      <c r="J506" s="201"/>
      <c r="K506" s="201"/>
      <c r="L506" s="207"/>
      <c r="M506" s="208"/>
      <c r="N506" s="209"/>
      <c r="O506" s="209"/>
      <c r="P506" s="209"/>
      <c r="Q506" s="209"/>
      <c r="R506" s="209"/>
      <c r="S506" s="209"/>
      <c r="T506" s="210"/>
      <c r="AT506" s="211" t="s">
        <v>141</v>
      </c>
      <c r="AU506" s="211" t="s">
        <v>89</v>
      </c>
      <c r="AV506" s="13" t="s">
        <v>89</v>
      </c>
      <c r="AW506" s="13" t="s">
        <v>36</v>
      </c>
      <c r="AX506" s="13" t="s">
        <v>79</v>
      </c>
      <c r="AY506" s="211" t="s">
        <v>132</v>
      </c>
    </row>
    <row r="507" spans="1:65" s="14" customFormat="1" ht="11.25">
      <c r="B507" s="212"/>
      <c r="C507" s="213"/>
      <c r="D507" s="202" t="s">
        <v>141</v>
      </c>
      <c r="E507" s="214" t="s">
        <v>1</v>
      </c>
      <c r="F507" s="215" t="s">
        <v>152</v>
      </c>
      <c r="G507" s="213"/>
      <c r="H507" s="216">
        <v>5</v>
      </c>
      <c r="I507" s="217"/>
      <c r="J507" s="213"/>
      <c r="K507" s="213"/>
      <c r="L507" s="218"/>
      <c r="M507" s="219"/>
      <c r="N507" s="220"/>
      <c r="O507" s="220"/>
      <c r="P507" s="220"/>
      <c r="Q507" s="220"/>
      <c r="R507" s="220"/>
      <c r="S507" s="220"/>
      <c r="T507" s="221"/>
      <c r="AT507" s="222" t="s">
        <v>141</v>
      </c>
      <c r="AU507" s="222" t="s">
        <v>89</v>
      </c>
      <c r="AV507" s="14" t="s">
        <v>139</v>
      </c>
      <c r="AW507" s="14" t="s">
        <v>36</v>
      </c>
      <c r="AX507" s="14" t="s">
        <v>87</v>
      </c>
      <c r="AY507" s="222" t="s">
        <v>132</v>
      </c>
    </row>
    <row r="508" spans="1:65" s="2" customFormat="1" ht="24.2" customHeight="1">
      <c r="A508" s="35"/>
      <c r="B508" s="36"/>
      <c r="C508" s="187" t="s">
        <v>446</v>
      </c>
      <c r="D508" s="187" t="s">
        <v>134</v>
      </c>
      <c r="E508" s="188" t="s">
        <v>628</v>
      </c>
      <c r="F508" s="189" t="s">
        <v>629</v>
      </c>
      <c r="G508" s="190" t="s">
        <v>314</v>
      </c>
      <c r="H508" s="191">
        <v>5</v>
      </c>
      <c r="I508" s="192"/>
      <c r="J508" s="193">
        <f>ROUND(I508*H508,2)</f>
        <v>0</v>
      </c>
      <c r="K508" s="189" t="s">
        <v>138</v>
      </c>
      <c r="L508" s="40"/>
      <c r="M508" s="194" t="s">
        <v>1</v>
      </c>
      <c r="N508" s="195" t="s">
        <v>44</v>
      </c>
      <c r="O508" s="72"/>
      <c r="P508" s="196">
        <f>O508*H508</f>
        <v>0</v>
      </c>
      <c r="Q508" s="196">
        <v>0</v>
      </c>
      <c r="R508" s="196">
        <f>Q508*H508</f>
        <v>0</v>
      </c>
      <c r="S508" s="196">
        <v>4.0000000000000001E-3</v>
      </c>
      <c r="T508" s="197">
        <f>S508*H508</f>
        <v>0.02</v>
      </c>
      <c r="U508" s="35"/>
      <c r="V508" s="35"/>
      <c r="W508" s="35"/>
      <c r="X508" s="35"/>
      <c r="Y508" s="35"/>
      <c r="Z508" s="35"/>
      <c r="AA508" s="35"/>
      <c r="AB508" s="35"/>
      <c r="AC508" s="35"/>
      <c r="AD508" s="35"/>
      <c r="AE508" s="35"/>
      <c r="AR508" s="198" t="s">
        <v>139</v>
      </c>
      <c r="AT508" s="198" t="s">
        <v>134</v>
      </c>
      <c r="AU508" s="198" t="s">
        <v>89</v>
      </c>
      <c r="AY508" s="18" t="s">
        <v>132</v>
      </c>
      <c r="BE508" s="199">
        <f>IF(N508="základní",J508,0)</f>
        <v>0</v>
      </c>
      <c r="BF508" s="199">
        <f>IF(N508="snížená",J508,0)</f>
        <v>0</v>
      </c>
      <c r="BG508" s="199">
        <f>IF(N508="zákl. přenesená",J508,0)</f>
        <v>0</v>
      </c>
      <c r="BH508" s="199">
        <f>IF(N508="sníž. přenesená",J508,0)</f>
        <v>0</v>
      </c>
      <c r="BI508" s="199">
        <f>IF(N508="nulová",J508,0)</f>
        <v>0</v>
      </c>
      <c r="BJ508" s="18" t="s">
        <v>87</v>
      </c>
      <c r="BK508" s="199">
        <f>ROUND(I508*H508,2)</f>
        <v>0</v>
      </c>
      <c r="BL508" s="18" t="s">
        <v>139</v>
      </c>
      <c r="BM508" s="198" t="s">
        <v>630</v>
      </c>
    </row>
    <row r="509" spans="1:65" s="15" customFormat="1" ht="11.25">
      <c r="B509" s="223"/>
      <c r="C509" s="224"/>
      <c r="D509" s="202" t="s">
        <v>141</v>
      </c>
      <c r="E509" s="225" t="s">
        <v>1</v>
      </c>
      <c r="F509" s="226" t="s">
        <v>631</v>
      </c>
      <c r="G509" s="224"/>
      <c r="H509" s="225" t="s">
        <v>1</v>
      </c>
      <c r="I509" s="227"/>
      <c r="J509" s="224"/>
      <c r="K509" s="224"/>
      <c r="L509" s="228"/>
      <c r="M509" s="229"/>
      <c r="N509" s="230"/>
      <c r="O509" s="230"/>
      <c r="P509" s="230"/>
      <c r="Q509" s="230"/>
      <c r="R509" s="230"/>
      <c r="S509" s="230"/>
      <c r="T509" s="231"/>
      <c r="AT509" s="232" t="s">
        <v>141</v>
      </c>
      <c r="AU509" s="232" t="s">
        <v>89</v>
      </c>
      <c r="AV509" s="15" t="s">
        <v>87</v>
      </c>
      <c r="AW509" s="15" t="s">
        <v>36</v>
      </c>
      <c r="AX509" s="15" t="s">
        <v>79</v>
      </c>
      <c r="AY509" s="232" t="s">
        <v>132</v>
      </c>
    </row>
    <row r="510" spans="1:65" s="13" customFormat="1" ht="11.25">
      <c r="B510" s="200"/>
      <c r="C510" s="201"/>
      <c r="D510" s="202" t="s">
        <v>141</v>
      </c>
      <c r="E510" s="203" t="s">
        <v>1</v>
      </c>
      <c r="F510" s="204" t="s">
        <v>156</v>
      </c>
      <c r="G510" s="201"/>
      <c r="H510" s="205">
        <v>5</v>
      </c>
      <c r="I510" s="206"/>
      <c r="J510" s="201"/>
      <c r="K510" s="201"/>
      <c r="L510" s="207"/>
      <c r="M510" s="208"/>
      <c r="N510" s="209"/>
      <c r="O510" s="209"/>
      <c r="P510" s="209"/>
      <c r="Q510" s="209"/>
      <c r="R510" s="209"/>
      <c r="S510" s="209"/>
      <c r="T510" s="210"/>
      <c r="AT510" s="211" t="s">
        <v>141</v>
      </c>
      <c r="AU510" s="211" t="s">
        <v>89</v>
      </c>
      <c r="AV510" s="13" t="s">
        <v>89</v>
      </c>
      <c r="AW510" s="13" t="s">
        <v>36</v>
      </c>
      <c r="AX510" s="13" t="s">
        <v>79</v>
      </c>
      <c r="AY510" s="211" t="s">
        <v>132</v>
      </c>
    </row>
    <row r="511" spans="1:65" s="14" customFormat="1" ht="11.25">
      <c r="B511" s="212"/>
      <c r="C511" s="213"/>
      <c r="D511" s="202" t="s">
        <v>141</v>
      </c>
      <c r="E511" s="214" t="s">
        <v>1</v>
      </c>
      <c r="F511" s="215" t="s">
        <v>152</v>
      </c>
      <c r="G511" s="213"/>
      <c r="H511" s="216">
        <v>5</v>
      </c>
      <c r="I511" s="217"/>
      <c r="J511" s="213"/>
      <c r="K511" s="213"/>
      <c r="L511" s="218"/>
      <c r="M511" s="219"/>
      <c r="N511" s="220"/>
      <c r="O511" s="220"/>
      <c r="P511" s="220"/>
      <c r="Q511" s="220"/>
      <c r="R511" s="220"/>
      <c r="S511" s="220"/>
      <c r="T511" s="221"/>
      <c r="AT511" s="222" t="s">
        <v>141</v>
      </c>
      <c r="AU511" s="222" t="s">
        <v>89</v>
      </c>
      <c r="AV511" s="14" t="s">
        <v>139</v>
      </c>
      <c r="AW511" s="14" t="s">
        <v>36</v>
      </c>
      <c r="AX511" s="14" t="s">
        <v>87</v>
      </c>
      <c r="AY511" s="222" t="s">
        <v>132</v>
      </c>
    </row>
    <row r="512" spans="1:65" s="2" customFormat="1" ht="24.2" customHeight="1">
      <c r="A512" s="35"/>
      <c r="B512" s="36"/>
      <c r="C512" s="187" t="s">
        <v>632</v>
      </c>
      <c r="D512" s="187" t="s">
        <v>134</v>
      </c>
      <c r="E512" s="188" t="s">
        <v>633</v>
      </c>
      <c r="F512" s="189" t="s">
        <v>634</v>
      </c>
      <c r="G512" s="190" t="s">
        <v>159</v>
      </c>
      <c r="H512" s="191">
        <v>100</v>
      </c>
      <c r="I512" s="192"/>
      <c r="J512" s="193">
        <f>ROUND(I512*H512,2)</f>
        <v>0</v>
      </c>
      <c r="K512" s="189" t="s">
        <v>138</v>
      </c>
      <c r="L512" s="40"/>
      <c r="M512" s="194" t="s">
        <v>1</v>
      </c>
      <c r="N512" s="195" t="s">
        <v>44</v>
      </c>
      <c r="O512" s="72"/>
      <c r="P512" s="196">
        <f>O512*H512</f>
        <v>0</v>
      </c>
      <c r="Q512" s="196">
        <v>0</v>
      </c>
      <c r="R512" s="196">
        <f>Q512*H512</f>
        <v>0</v>
      </c>
      <c r="S512" s="196">
        <v>0</v>
      </c>
      <c r="T512" s="197">
        <f>S512*H512</f>
        <v>0</v>
      </c>
      <c r="U512" s="35"/>
      <c r="V512" s="35"/>
      <c r="W512" s="35"/>
      <c r="X512" s="35"/>
      <c r="Y512" s="35"/>
      <c r="Z512" s="35"/>
      <c r="AA512" s="35"/>
      <c r="AB512" s="35"/>
      <c r="AC512" s="35"/>
      <c r="AD512" s="35"/>
      <c r="AE512" s="35"/>
      <c r="AR512" s="198" t="s">
        <v>139</v>
      </c>
      <c r="AT512" s="198" t="s">
        <v>134</v>
      </c>
      <c r="AU512" s="198" t="s">
        <v>89</v>
      </c>
      <c r="AY512" s="18" t="s">
        <v>132</v>
      </c>
      <c r="BE512" s="199">
        <f>IF(N512="základní",J512,0)</f>
        <v>0</v>
      </c>
      <c r="BF512" s="199">
        <f>IF(N512="snížená",J512,0)</f>
        <v>0</v>
      </c>
      <c r="BG512" s="199">
        <f>IF(N512="zákl. přenesená",J512,0)</f>
        <v>0</v>
      </c>
      <c r="BH512" s="199">
        <f>IF(N512="sníž. přenesená",J512,0)</f>
        <v>0</v>
      </c>
      <c r="BI512" s="199">
        <f>IF(N512="nulová",J512,0)</f>
        <v>0</v>
      </c>
      <c r="BJ512" s="18" t="s">
        <v>87</v>
      </c>
      <c r="BK512" s="199">
        <f>ROUND(I512*H512,2)</f>
        <v>0</v>
      </c>
      <c r="BL512" s="18" t="s">
        <v>139</v>
      </c>
      <c r="BM512" s="198" t="s">
        <v>635</v>
      </c>
    </row>
    <row r="513" spans="1:65" s="12" customFormat="1" ht="22.9" customHeight="1">
      <c r="B513" s="171"/>
      <c r="C513" s="172"/>
      <c r="D513" s="173" t="s">
        <v>78</v>
      </c>
      <c r="E513" s="185" t="s">
        <v>636</v>
      </c>
      <c r="F513" s="185" t="s">
        <v>637</v>
      </c>
      <c r="G513" s="172"/>
      <c r="H513" s="172"/>
      <c r="I513" s="175"/>
      <c r="J513" s="186">
        <f>BK513</f>
        <v>0</v>
      </c>
      <c r="K513" s="172"/>
      <c r="L513" s="177"/>
      <c r="M513" s="178"/>
      <c r="N513" s="179"/>
      <c r="O513" s="179"/>
      <c r="P513" s="180">
        <f>SUM(P514:P525)</f>
        <v>0</v>
      </c>
      <c r="Q513" s="179"/>
      <c r="R513" s="180">
        <f>SUM(R514:R525)</f>
        <v>0</v>
      </c>
      <c r="S513" s="179"/>
      <c r="T513" s="181">
        <f>SUM(T514:T525)</f>
        <v>0</v>
      </c>
      <c r="AR513" s="182" t="s">
        <v>87</v>
      </c>
      <c r="AT513" s="183" t="s">
        <v>78</v>
      </c>
      <c r="AU513" s="183" t="s">
        <v>87</v>
      </c>
      <c r="AY513" s="182" t="s">
        <v>132</v>
      </c>
      <c r="BK513" s="184">
        <f>SUM(BK514:BK525)</f>
        <v>0</v>
      </c>
    </row>
    <row r="514" spans="1:65" s="2" customFormat="1" ht="21.75" customHeight="1">
      <c r="A514" s="35"/>
      <c r="B514" s="36"/>
      <c r="C514" s="187" t="s">
        <v>638</v>
      </c>
      <c r="D514" s="187" t="s">
        <v>134</v>
      </c>
      <c r="E514" s="188" t="s">
        <v>639</v>
      </c>
      <c r="F514" s="189" t="s">
        <v>640</v>
      </c>
      <c r="G514" s="190" t="s">
        <v>212</v>
      </c>
      <c r="H514" s="191">
        <v>80.236000000000004</v>
      </c>
      <c r="I514" s="192"/>
      <c r="J514" s="193">
        <f>ROUND(I514*H514,2)</f>
        <v>0</v>
      </c>
      <c r="K514" s="189" t="s">
        <v>138</v>
      </c>
      <c r="L514" s="40"/>
      <c r="M514" s="194" t="s">
        <v>1</v>
      </c>
      <c r="N514" s="195" t="s">
        <v>44</v>
      </c>
      <c r="O514" s="72"/>
      <c r="P514" s="196">
        <f>O514*H514</f>
        <v>0</v>
      </c>
      <c r="Q514" s="196">
        <v>0</v>
      </c>
      <c r="R514" s="196">
        <f>Q514*H514</f>
        <v>0</v>
      </c>
      <c r="S514" s="196">
        <v>0</v>
      </c>
      <c r="T514" s="197">
        <f>S514*H514</f>
        <v>0</v>
      </c>
      <c r="U514" s="35"/>
      <c r="V514" s="35"/>
      <c r="W514" s="35"/>
      <c r="X514" s="35"/>
      <c r="Y514" s="35"/>
      <c r="Z514" s="35"/>
      <c r="AA514" s="35"/>
      <c r="AB514" s="35"/>
      <c r="AC514" s="35"/>
      <c r="AD514" s="35"/>
      <c r="AE514" s="35"/>
      <c r="AR514" s="198" t="s">
        <v>139</v>
      </c>
      <c r="AT514" s="198" t="s">
        <v>134</v>
      </c>
      <c r="AU514" s="198" t="s">
        <v>89</v>
      </c>
      <c r="AY514" s="18" t="s">
        <v>132</v>
      </c>
      <c r="BE514" s="199">
        <f>IF(N514="základní",J514,0)</f>
        <v>0</v>
      </c>
      <c r="BF514" s="199">
        <f>IF(N514="snížená",J514,0)</f>
        <v>0</v>
      </c>
      <c r="BG514" s="199">
        <f>IF(N514="zákl. přenesená",J514,0)</f>
        <v>0</v>
      </c>
      <c r="BH514" s="199">
        <f>IF(N514="sníž. přenesená",J514,0)</f>
        <v>0</v>
      </c>
      <c r="BI514" s="199">
        <f>IF(N514="nulová",J514,0)</f>
        <v>0</v>
      </c>
      <c r="BJ514" s="18" t="s">
        <v>87</v>
      </c>
      <c r="BK514" s="199">
        <f>ROUND(I514*H514,2)</f>
        <v>0</v>
      </c>
      <c r="BL514" s="18" t="s">
        <v>139</v>
      </c>
      <c r="BM514" s="198" t="s">
        <v>641</v>
      </c>
    </row>
    <row r="515" spans="1:65" s="13" customFormat="1" ht="11.25">
      <c r="B515" s="200"/>
      <c r="C515" s="201"/>
      <c r="D515" s="202" t="s">
        <v>141</v>
      </c>
      <c r="E515" s="203" t="s">
        <v>1</v>
      </c>
      <c r="F515" s="204" t="s">
        <v>642</v>
      </c>
      <c r="G515" s="201"/>
      <c r="H515" s="205">
        <v>80.236000000000004</v>
      </c>
      <c r="I515" s="206"/>
      <c r="J515" s="201"/>
      <c r="K515" s="201"/>
      <c r="L515" s="207"/>
      <c r="M515" s="208"/>
      <c r="N515" s="209"/>
      <c r="O515" s="209"/>
      <c r="P515" s="209"/>
      <c r="Q515" s="209"/>
      <c r="R515" s="209"/>
      <c r="S515" s="209"/>
      <c r="T515" s="210"/>
      <c r="AT515" s="211" t="s">
        <v>141</v>
      </c>
      <c r="AU515" s="211" t="s">
        <v>89</v>
      </c>
      <c r="AV515" s="13" t="s">
        <v>89</v>
      </c>
      <c r="AW515" s="13" t="s">
        <v>36</v>
      </c>
      <c r="AX515" s="13" t="s">
        <v>87</v>
      </c>
      <c r="AY515" s="211" t="s">
        <v>132</v>
      </c>
    </row>
    <row r="516" spans="1:65" s="2" customFormat="1" ht="24.2" customHeight="1">
      <c r="A516" s="35"/>
      <c r="B516" s="36"/>
      <c r="C516" s="187" t="s">
        <v>643</v>
      </c>
      <c r="D516" s="187" t="s">
        <v>134</v>
      </c>
      <c r="E516" s="188" t="s">
        <v>644</v>
      </c>
      <c r="F516" s="189" t="s">
        <v>645</v>
      </c>
      <c r="G516" s="190" t="s">
        <v>212</v>
      </c>
      <c r="H516" s="191">
        <v>1925.664</v>
      </c>
      <c r="I516" s="192"/>
      <c r="J516" s="193">
        <f>ROUND(I516*H516,2)</f>
        <v>0</v>
      </c>
      <c r="K516" s="189" t="s">
        <v>138</v>
      </c>
      <c r="L516" s="40"/>
      <c r="M516" s="194" t="s">
        <v>1</v>
      </c>
      <c r="N516" s="195" t="s">
        <v>44</v>
      </c>
      <c r="O516" s="72"/>
      <c r="P516" s="196">
        <f>O516*H516</f>
        <v>0</v>
      </c>
      <c r="Q516" s="196">
        <v>0</v>
      </c>
      <c r="R516" s="196">
        <f>Q516*H516</f>
        <v>0</v>
      </c>
      <c r="S516" s="196">
        <v>0</v>
      </c>
      <c r="T516" s="197">
        <f>S516*H516</f>
        <v>0</v>
      </c>
      <c r="U516" s="35"/>
      <c r="V516" s="35"/>
      <c r="W516" s="35"/>
      <c r="X516" s="35"/>
      <c r="Y516" s="35"/>
      <c r="Z516" s="35"/>
      <c r="AA516" s="35"/>
      <c r="AB516" s="35"/>
      <c r="AC516" s="35"/>
      <c r="AD516" s="35"/>
      <c r="AE516" s="35"/>
      <c r="AR516" s="198" t="s">
        <v>139</v>
      </c>
      <c r="AT516" s="198" t="s">
        <v>134</v>
      </c>
      <c r="AU516" s="198" t="s">
        <v>89</v>
      </c>
      <c r="AY516" s="18" t="s">
        <v>132</v>
      </c>
      <c r="BE516" s="199">
        <f>IF(N516="základní",J516,0)</f>
        <v>0</v>
      </c>
      <c r="BF516" s="199">
        <f>IF(N516="snížená",J516,0)</f>
        <v>0</v>
      </c>
      <c r="BG516" s="199">
        <f>IF(N516="zákl. přenesená",J516,0)</f>
        <v>0</v>
      </c>
      <c r="BH516" s="199">
        <f>IF(N516="sníž. přenesená",J516,0)</f>
        <v>0</v>
      </c>
      <c r="BI516" s="199">
        <f>IF(N516="nulová",J516,0)</f>
        <v>0</v>
      </c>
      <c r="BJ516" s="18" t="s">
        <v>87</v>
      </c>
      <c r="BK516" s="199">
        <f>ROUND(I516*H516,2)</f>
        <v>0</v>
      </c>
      <c r="BL516" s="18" t="s">
        <v>139</v>
      </c>
      <c r="BM516" s="198" t="s">
        <v>646</v>
      </c>
    </row>
    <row r="517" spans="1:65" s="13" customFormat="1" ht="11.25">
      <c r="B517" s="200"/>
      <c r="C517" s="201"/>
      <c r="D517" s="202" t="s">
        <v>141</v>
      </c>
      <c r="E517" s="203" t="s">
        <v>1</v>
      </c>
      <c r="F517" s="204" t="s">
        <v>647</v>
      </c>
      <c r="G517" s="201"/>
      <c r="H517" s="205">
        <v>1925.664</v>
      </c>
      <c r="I517" s="206"/>
      <c r="J517" s="201"/>
      <c r="K517" s="201"/>
      <c r="L517" s="207"/>
      <c r="M517" s="208"/>
      <c r="N517" s="209"/>
      <c r="O517" s="209"/>
      <c r="P517" s="209"/>
      <c r="Q517" s="209"/>
      <c r="R517" s="209"/>
      <c r="S517" s="209"/>
      <c r="T517" s="210"/>
      <c r="AT517" s="211" t="s">
        <v>141</v>
      </c>
      <c r="AU517" s="211" t="s">
        <v>89</v>
      </c>
      <c r="AV517" s="13" t="s">
        <v>89</v>
      </c>
      <c r="AW517" s="13" t="s">
        <v>36</v>
      </c>
      <c r="AX517" s="13" t="s">
        <v>87</v>
      </c>
      <c r="AY517" s="211" t="s">
        <v>132</v>
      </c>
    </row>
    <row r="518" spans="1:65" s="2" customFormat="1" ht="21.75" customHeight="1">
      <c r="A518" s="35"/>
      <c r="B518" s="36"/>
      <c r="C518" s="187" t="s">
        <v>468</v>
      </c>
      <c r="D518" s="187" t="s">
        <v>134</v>
      </c>
      <c r="E518" s="188" t="s">
        <v>648</v>
      </c>
      <c r="F518" s="189" t="s">
        <v>649</v>
      </c>
      <c r="G518" s="190" t="s">
        <v>212</v>
      </c>
      <c r="H518" s="191">
        <v>7.54</v>
      </c>
      <c r="I518" s="192"/>
      <c r="J518" s="193">
        <f>ROUND(I518*H518,2)</f>
        <v>0</v>
      </c>
      <c r="K518" s="189" t="s">
        <v>138</v>
      </c>
      <c r="L518" s="40"/>
      <c r="M518" s="194" t="s">
        <v>1</v>
      </c>
      <c r="N518" s="195" t="s">
        <v>44</v>
      </c>
      <c r="O518" s="72"/>
      <c r="P518" s="196">
        <f>O518*H518</f>
        <v>0</v>
      </c>
      <c r="Q518" s="196">
        <v>0</v>
      </c>
      <c r="R518" s="196">
        <f>Q518*H518</f>
        <v>0</v>
      </c>
      <c r="S518" s="196">
        <v>0</v>
      </c>
      <c r="T518" s="197">
        <f>S518*H518</f>
        <v>0</v>
      </c>
      <c r="U518" s="35"/>
      <c r="V518" s="35"/>
      <c r="W518" s="35"/>
      <c r="X518" s="35"/>
      <c r="Y518" s="35"/>
      <c r="Z518" s="35"/>
      <c r="AA518" s="35"/>
      <c r="AB518" s="35"/>
      <c r="AC518" s="35"/>
      <c r="AD518" s="35"/>
      <c r="AE518" s="35"/>
      <c r="AR518" s="198" t="s">
        <v>139</v>
      </c>
      <c r="AT518" s="198" t="s">
        <v>134</v>
      </c>
      <c r="AU518" s="198" t="s">
        <v>89</v>
      </c>
      <c r="AY518" s="18" t="s">
        <v>132</v>
      </c>
      <c r="BE518" s="199">
        <f>IF(N518="základní",J518,0)</f>
        <v>0</v>
      </c>
      <c r="BF518" s="199">
        <f>IF(N518="snížená",J518,0)</f>
        <v>0</v>
      </c>
      <c r="BG518" s="199">
        <f>IF(N518="zákl. přenesená",J518,0)</f>
        <v>0</v>
      </c>
      <c r="BH518" s="199">
        <f>IF(N518="sníž. přenesená",J518,0)</f>
        <v>0</v>
      </c>
      <c r="BI518" s="199">
        <f>IF(N518="nulová",J518,0)</f>
        <v>0</v>
      </c>
      <c r="BJ518" s="18" t="s">
        <v>87</v>
      </c>
      <c r="BK518" s="199">
        <f>ROUND(I518*H518,2)</f>
        <v>0</v>
      </c>
      <c r="BL518" s="18" t="s">
        <v>139</v>
      </c>
      <c r="BM518" s="198" t="s">
        <v>650</v>
      </c>
    </row>
    <row r="519" spans="1:65" s="13" customFormat="1" ht="11.25">
      <c r="B519" s="200"/>
      <c r="C519" s="201"/>
      <c r="D519" s="202" t="s">
        <v>141</v>
      </c>
      <c r="E519" s="203" t="s">
        <v>1</v>
      </c>
      <c r="F519" s="204" t="s">
        <v>651</v>
      </c>
      <c r="G519" s="201"/>
      <c r="H519" s="205">
        <v>7.54</v>
      </c>
      <c r="I519" s="206"/>
      <c r="J519" s="201"/>
      <c r="K519" s="201"/>
      <c r="L519" s="207"/>
      <c r="M519" s="208"/>
      <c r="N519" s="209"/>
      <c r="O519" s="209"/>
      <c r="P519" s="209"/>
      <c r="Q519" s="209"/>
      <c r="R519" s="209"/>
      <c r="S519" s="209"/>
      <c r="T519" s="210"/>
      <c r="AT519" s="211" t="s">
        <v>141</v>
      </c>
      <c r="AU519" s="211" t="s">
        <v>89</v>
      </c>
      <c r="AV519" s="13" t="s">
        <v>89</v>
      </c>
      <c r="AW519" s="13" t="s">
        <v>36</v>
      </c>
      <c r="AX519" s="13" t="s">
        <v>87</v>
      </c>
      <c r="AY519" s="211" t="s">
        <v>132</v>
      </c>
    </row>
    <row r="520" spans="1:65" s="2" customFormat="1" ht="24.2" customHeight="1">
      <c r="A520" s="35"/>
      <c r="B520" s="36"/>
      <c r="C520" s="187" t="s">
        <v>652</v>
      </c>
      <c r="D520" s="187" t="s">
        <v>134</v>
      </c>
      <c r="E520" s="188" t="s">
        <v>653</v>
      </c>
      <c r="F520" s="189" t="s">
        <v>654</v>
      </c>
      <c r="G520" s="190" t="s">
        <v>212</v>
      </c>
      <c r="H520" s="191">
        <v>180.96</v>
      </c>
      <c r="I520" s="192"/>
      <c r="J520" s="193">
        <f>ROUND(I520*H520,2)</f>
        <v>0</v>
      </c>
      <c r="K520" s="189" t="s">
        <v>138</v>
      </c>
      <c r="L520" s="40"/>
      <c r="M520" s="194" t="s">
        <v>1</v>
      </c>
      <c r="N520" s="195" t="s">
        <v>44</v>
      </c>
      <c r="O520" s="72"/>
      <c r="P520" s="196">
        <f>O520*H520</f>
        <v>0</v>
      </c>
      <c r="Q520" s="196">
        <v>0</v>
      </c>
      <c r="R520" s="196">
        <f>Q520*H520</f>
        <v>0</v>
      </c>
      <c r="S520" s="196">
        <v>0</v>
      </c>
      <c r="T520" s="197">
        <f>S520*H520</f>
        <v>0</v>
      </c>
      <c r="U520" s="35"/>
      <c r="V520" s="35"/>
      <c r="W520" s="35"/>
      <c r="X520" s="35"/>
      <c r="Y520" s="35"/>
      <c r="Z520" s="35"/>
      <c r="AA520" s="35"/>
      <c r="AB520" s="35"/>
      <c r="AC520" s="35"/>
      <c r="AD520" s="35"/>
      <c r="AE520" s="35"/>
      <c r="AR520" s="198" t="s">
        <v>139</v>
      </c>
      <c r="AT520" s="198" t="s">
        <v>134</v>
      </c>
      <c r="AU520" s="198" t="s">
        <v>89</v>
      </c>
      <c r="AY520" s="18" t="s">
        <v>132</v>
      </c>
      <c r="BE520" s="199">
        <f>IF(N520="základní",J520,0)</f>
        <v>0</v>
      </c>
      <c r="BF520" s="199">
        <f>IF(N520="snížená",J520,0)</f>
        <v>0</v>
      </c>
      <c r="BG520" s="199">
        <f>IF(N520="zákl. přenesená",J520,0)</f>
        <v>0</v>
      </c>
      <c r="BH520" s="199">
        <f>IF(N520="sníž. přenesená",J520,0)</f>
        <v>0</v>
      </c>
      <c r="BI520" s="199">
        <f>IF(N520="nulová",J520,0)</f>
        <v>0</v>
      </c>
      <c r="BJ520" s="18" t="s">
        <v>87</v>
      </c>
      <c r="BK520" s="199">
        <f>ROUND(I520*H520,2)</f>
        <v>0</v>
      </c>
      <c r="BL520" s="18" t="s">
        <v>139</v>
      </c>
      <c r="BM520" s="198" t="s">
        <v>655</v>
      </c>
    </row>
    <row r="521" spans="1:65" s="13" customFormat="1" ht="11.25">
      <c r="B521" s="200"/>
      <c r="C521" s="201"/>
      <c r="D521" s="202" t="s">
        <v>141</v>
      </c>
      <c r="E521" s="203" t="s">
        <v>1</v>
      </c>
      <c r="F521" s="204" t="s">
        <v>656</v>
      </c>
      <c r="G521" s="201"/>
      <c r="H521" s="205">
        <v>180.96</v>
      </c>
      <c r="I521" s="206"/>
      <c r="J521" s="201"/>
      <c r="K521" s="201"/>
      <c r="L521" s="207"/>
      <c r="M521" s="208"/>
      <c r="N521" s="209"/>
      <c r="O521" s="209"/>
      <c r="P521" s="209"/>
      <c r="Q521" s="209"/>
      <c r="R521" s="209"/>
      <c r="S521" s="209"/>
      <c r="T521" s="210"/>
      <c r="AT521" s="211" t="s">
        <v>141</v>
      </c>
      <c r="AU521" s="211" t="s">
        <v>89</v>
      </c>
      <c r="AV521" s="13" t="s">
        <v>89</v>
      </c>
      <c r="AW521" s="13" t="s">
        <v>36</v>
      </c>
      <c r="AX521" s="13" t="s">
        <v>87</v>
      </c>
      <c r="AY521" s="211" t="s">
        <v>132</v>
      </c>
    </row>
    <row r="522" spans="1:65" s="2" customFormat="1" ht="37.9" customHeight="1">
      <c r="A522" s="35"/>
      <c r="B522" s="36"/>
      <c r="C522" s="187" t="s">
        <v>475</v>
      </c>
      <c r="D522" s="187" t="s">
        <v>134</v>
      </c>
      <c r="E522" s="188" t="s">
        <v>657</v>
      </c>
      <c r="F522" s="189" t="s">
        <v>658</v>
      </c>
      <c r="G522" s="190" t="s">
        <v>212</v>
      </c>
      <c r="H522" s="191">
        <v>5.0549999999999997</v>
      </c>
      <c r="I522" s="192"/>
      <c r="J522" s="193">
        <f>ROUND(I522*H522,2)</f>
        <v>0</v>
      </c>
      <c r="K522" s="189" t="s">
        <v>138</v>
      </c>
      <c r="L522" s="40"/>
      <c r="M522" s="194" t="s">
        <v>1</v>
      </c>
      <c r="N522" s="195" t="s">
        <v>44</v>
      </c>
      <c r="O522" s="72"/>
      <c r="P522" s="196">
        <f>O522*H522</f>
        <v>0</v>
      </c>
      <c r="Q522" s="196">
        <v>0</v>
      </c>
      <c r="R522" s="196">
        <f>Q522*H522</f>
        <v>0</v>
      </c>
      <c r="S522" s="196">
        <v>0</v>
      </c>
      <c r="T522" s="197">
        <f>S522*H522</f>
        <v>0</v>
      </c>
      <c r="U522" s="35"/>
      <c r="V522" s="35"/>
      <c r="W522" s="35"/>
      <c r="X522" s="35"/>
      <c r="Y522" s="35"/>
      <c r="Z522" s="35"/>
      <c r="AA522" s="35"/>
      <c r="AB522" s="35"/>
      <c r="AC522" s="35"/>
      <c r="AD522" s="35"/>
      <c r="AE522" s="35"/>
      <c r="AR522" s="198" t="s">
        <v>139</v>
      </c>
      <c r="AT522" s="198" t="s">
        <v>134</v>
      </c>
      <c r="AU522" s="198" t="s">
        <v>89</v>
      </c>
      <c r="AY522" s="18" t="s">
        <v>132</v>
      </c>
      <c r="BE522" s="199">
        <f>IF(N522="základní",J522,0)</f>
        <v>0</v>
      </c>
      <c r="BF522" s="199">
        <f>IF(N522="snížená",J522,0)</f>
        <v>0</v>
      </c>
      <c r="BG522" s="199">
        <f>IF(N522="zákl. přenesená",J522,0)</f>
        <v>0</v>
      </c>
      <c r="BH522" s="199">
        <f>IF(N522="sníž. přenesená",J522,0)</f>
        <v>0</v>
      </c>
      <c r="BI522" s="199">
        <f>IF(N522="nulová",J522,0)</f>
        <v>0</v>
      </c>
      <c r="BJ522" s="18" t="s">
        <v>87</v>
      </c>
      <c r="BK522" s="199">
        <f>ROUND(I522*H522,2)</f>
        <v>0</v>
      </c>
      <c r="BL522" s="18" t="s">
        <v>139</v>
      </c>
      <c r="BM522" s="198" t="s">
        <v>659</v>
      </c>
    </row>
    <row r="523" spans="1:65" s="2" customFormat="1" ht="37.9" customHeight="1">
      <c r="A523" s="35"/>
      <c r="B523" s="36"/>
      <c r="C523" s="187" t="s">
        <v>660</v>
      </c>
      <c r="D523" s="187" t="s">
        <v>134</v>
      </c>
      <c r="E523" s="188" t="s">
        <v>661</v>
      </c>
      <c r="F523" s="189" t="s">
        <v>662</v>
      </c>
      <c r="G523" s="190" t="s">
        <v>212</v>
      </c>
      <c r="H523" s="191">
        <v>2.4849999999999999</v>
      </c>
      <c r="I523" s="192"/>
      <c r="J523" s="193">
        <f>ROUND(I523*H523,2)</f>
        <v>0</v>
      </c>
      <c r="K523" s="189" t="s">
        <v>138</v>
      </c>
      <c r="L523" s="40"/>
      <c r="M523" s="194" t="s">
        <v>1</v>
      </c>
      <c r="N523" s="195" t="s">
        <v>44</v>
      </c>
      <c r="O523" s="72"/>
      <c r="P523" s="196">
        <f>O523*H523</f>
        <v>0</v>
      </c>
      <c r="Q523" s="196">
        <v>0</v>
      </c>
      <c r="R523" s="196">
        <f>Q523*H523</f>
        <v>0</v>
      </c>
      <c r="S523" s="196">
        <v>0</v>
      </c>
      <c r="T523" s="197">
        <f>S523*H523</f>
        <v>0</v>
      </c>
      <c r="U523" s="35"/>
      <c r="V523" s="35"/>
      <c r="W523" s="35"/>
      <c r="X523" s="35"/>
      <c r="Y523" s="35"/>
      <c r="Z523" s="35"/>
      <c r="AA523" s="35"/>
      <c r="AB523" s="35"/>
      <c r="AC523" s="35"/>
      <c r="AD523" s="35"/>
      <c r="AE523" s="35"/>
      <c r="AR523" s="198" t="s">
        <v>139</v>
      </c>
      <c r="AT523" s="198" t="s">
        <v>134</v>
      </c>
      <c r="AU523" s="198" t="s">
        <v>89</v>
      </c>
      <c r="AY523" s="18" t="s">
        <v>132</v>
      </c>
      <c r="BE523" s="199">
        <f>IF(N523="základní",J523,0)</f>
        <v>0</v>
      </c>
      <c r="BF523" s="199">
        <f>IF(N523="snížená",J523,0)</f>
        <v>0</v>
      </c>
      <c r="BG523" s="199">
        <f>IF(N523="zákl. přenesená",J523,0)</f>
        <v>0</v>
      </c>
      <c r="BH523" s="199">
        <f>IF(N523="sníž. přenesená",J523,0)</f>
        <v>0</v>
      </c>
      <c r="BI523" s="199">
        <f>IF(N523="nulová",J523,0)</f>
        <v>0</v>
      </c>
      <c r="BJ523" s="18" t="s">
        <v>87</v>
      </c>
      <c r="BK523" s="199">
        <f>ROUND(I523*H523,2)</f>
        <v>0</v>
      </c>
      <c r="BL523" s="18" t="s">
        <v>139</v>
      </c>
      <c r="BM523" s="198" t="s">
        <v>663</v>
      </c>
    </row>
    <row r="524" spans="1:65" s="2" customFormat="1" ht="44.25" customHeight="1">
      <c r="A524" s="35"/>
      <c r="B524" s="36"/>
      <c r="C524" s="187" t="s">
        <v>487</v>
      </c>
      <c r="D524" s="187" t="s">
        <v>134</v>
      </c>
      <c r="E524" s="188" t="s">
        <v>664</v>
      </c>
      <c r="F524" s="189" t="s">
        <v>665</v>
      </c>
      <c r="G524" s="190" t="s">
        <v>212</v>
      </c>
      <c r="H524" s="191">
        <v>42.094000000000001</v>
      </c>
      <c r="I524" s="192"/>
      <c r="J524" s="193">
        <f>ROUND(I524*H524,2)</f>
        <v>0</v>
      </c>
      <c r="K524" s="189" t="s">
        <v>138</v>
      </c>
      <c r="L524" s="40"/>
      <c r="M524" s="194" t="s">
        <v>1</v>
      </c>
      <c r="N524" s="195" t="s">
        <v>44</v>
      </c>
      <c r="O524" s="72"/>
      <c r="P524" s="196">
        <f>O524*H524</f>
        <v>0</v>
      </c>
      <c r="Q524" s="196">
        <v>0</v>
      </c>
      <c r="R524" s="196">
        <f>Q524*H524</f>
        <v>0</v>
      </c>
      <c r="S524" s="196">
        <v>0</v>
      </c>
      <c r="T524" s="197">
        <f>S524*H524</f>
        <v>0</v>
      </c>
      <c r="U524" s="35"/>
      <c r="V524" s="35"/>
      <c r="W524" s="35"/>
      <c r="X524" s="35"/>
      <c r="Y524" s="35"/>
      <c r="Z524" s="35"/>
      <c r="AA524" s="35"/>
      <c r="AB524" s="35"/>
      <c r="AC524" s="35"/>
      <c r="AD524" s="35"/>
      <c r="AE524" s="35"/>
      <c r="AR524" s="198" t="s">
        <v>139</v>
      </c>
      <c r="AT524" s="198" t="s">
        <v>134</v>
      </c>
      <c r="AU524" s="198" t="s">
        <v>89</v>
      </c>
      <c r="AY524" s="18" t="s">
        <v>132</v>
      </c>
      <c r="BE524" s="199">
        <f>IF(N524="základní",J524,0)</f>
        <v>0</v>
      </c>
      <c r="BF524" s="199">
        <f>IF(N524="snížená",J524,0)</f>
        <v>0</v>
      </c>
      <c r="BG524" s="199">
        <f>IF(N524="zákl. přenesená",J524,0)</f>
        <v>0</v>
      </c>
      <c r="BH524" s="199">
        <f>IF(N524="sníž. přenesená",J524,0)</f>
        <v>0</v>
      </c>
      <c r="BI524" s="199">
        <f>IF(N524="nulová",J524,0)</f>
        <v>0</v>
      </c>
      <c r="BJ524" s="18" t="s">
        <v>87</v>
      </c>
      <c r="BK524" s="199">
        <f>ROUND(I524*H524,2)</f>
        <v>0</v>
      </c>
      <c r="BL524" s="18" t="s">
        <v>139</v>
      </c>
      <c r="BM524" s="198" t="s">
        <v>666</v>
      </c>
    </row>
    <row r="525" spans="1:65" s="2" customFormat="1" ht="44.25" customHeight="1">
      <c r="A525" s="35"/>
      <c r="B525" s="36"/>
      <c r="C525" s="187" t="s">
        <v>667</v>
      </c>
      <c r="D525" s="187" t="s">
        <v>134</v>
      </c>
      <c r="E525" s="188" t="s">
        <v>668</v>
      </c>
      <c r="F525" s="189" t="s">
        <v>669</v>
      </c>
      <c r="G525" s="190" t="s">
        <v>212</v>
      </c>
      <c r="H525" s="191">
        <v>38.142000000000003</v>
      </c>
      <c r="I525" s="192"/>
      <c r="J525" s="193">
        <f>ROUND(I525*H525,2)</f>
        <v>0</v>
      </c>
      <c r="K525" s="189" t="s">
        <v>138</v>
      </c>
      <c r="L525" s="40"/>
      <c r="M525" s="194" t="s">
        <v>1</v>
      </c>
      <c r="N525" s="195" t="s">
        <v>44</v>
      </c>
      <c r="O525" s="72"/>
      <c r="P525" s="196">
        <f>O525*H525</f>
        <v>0</v>
      </c>
      <c r="Q525" s="196">
        <v>0</v>
      </c>
      <c r="R525" s="196">
        <f>Q525*H525</f>
        <v>0</v>
      </c>
      <c r="S525" s="196">
        <v>0</v>
      </c>
      <c r="T525" s="197">
        <f>S525*H525</f>
        <v>0</v>
      </c>
      <c r="U525" s="35"/>
      <c r="V525" s="35"/>
      <c r="W525" s="35"/>
      <c r="X525" s="35"/>
      <c r="Y525" s="35"/>
      <c r="Z525" s="35"/>
      <c r="AA525" s="35"/>
      <c r="AB525" s="35"/>
      <c r="AC525" s="35"/>
      <c r="AD525" s="35"/>
      <c r="AE525" s="35"/>
      <c r="AR525" s="198" t="s">
        <v>139</v>
      </c>
      <c r="AT525" s="198" t="s">
        <v>134</v>
      </c>
      <c r="AU525" s="198" t="s">
        <v>89</v>
      </c>
      <c r="AY525" s="18" t="s">
        <v>132</v>
      </c>
      <c r="BE525" s="199">
        <f>IF(N525="základní",J525,0)</f>
        <v>0</v>
      </c>
      <c r="BF525" s="199">
        <f>IF(N525="snížená",J525,0)</f>
        <v>0</v>
      </c>
      <c r="BG525" s="199">
        <f>IF(N525="zákl. přenesená",J525,0)</f>
        <v>0</v>
      </c>
      <c r="BH525" s="199">
        <f>IF(N525="sníž. přenesená",J525,0)</f>
        <v>0</v>
      </c>
      <c r="BI525" s="199">
        <f>IF(N525="nulová",J525,0)</f>
        <v>0</v>
      </c>
      <c r="BJ525" s="18" t="s">
        <v>87</v>
      </c>
      <c r="BK525" s="199">
        <f>ROUND(I525*H525,2)</f>
        <v>0</v>
      </c>
      <c r="BL525" s="18" t="s">
        <v>139</v>
      </c>
      <c r="BM525" s="198" t="s">
        <v>670</v>
      </c>
    </row>
    <row r="526" spans="1:65" s="12" customFormat="1" ht="22.9" customHeight="1">
      <c r="B526" s="171"/>
      <c r="C526" s="172"/>
      <c r="D526" s="173" t="s">
        <v>78</v>
      </c>
      <c r="E526" s="185" t="s">
        <v>671</v>
      </c>
      <c r="F526" s="185" t="s">
        <v>672</v>
      </c>
      <c r="G526" s="172"/>
      <c r="H526" s="172"/>
      <c r="I526" s="175"/>
      <c r="J526" s="186">
        <f>BK526</f>
        <v>0</v>
      </c>
      <c r="K526" s="172"/>
      <c r="L526" s="177"/>
      <c r="M526" s="178"/>
      <c r="N526" s="179"/>
      <c r="O526" s="179"/>
      <c r="P526" s="180">
        <f>P527</f>
        <v>0</v>
      </c>
      <c r="Q526" s="179"/>
      <c r="R526" s="180">
        <f>R527</f>
        <v>0</v>
      </c>
      <c r="S526" s="179"/>
      <c r="T526" s="181">
        <f>T527</f>
        <v>0</v>
      </c>
      <c r="AR526" s="182" t="s">
        <v>87</v>
      </c>
      <c r="AT526" s="183" t="s">
        <v>78</v>
      </c>
      <c r="AU526" s="183" t="s">
        <v>87</v>
      </c>
      <c r="AY526" s="182" t="s">
        <v>132</v>
      </c>
      <c r="BK526" s="184">
        <f>BK527</f>
        <v>0</v>
      </c>
    </row>
    <row r="527" spans="1:65" s="2" customFormat="1" ht="33" customHeight="1">
      <c r="A527" s="35"/>
      <c r="B527" s="36"/>
      <c r="C527" s="187" t="s">
        <v>494</v>
      </c>
      <c r="D527" s="187" t="s">
        <v>134</v>
      </c>
      <c r="E527" s="188" t="s">
        <v>673</v>
      </c>
      <c r="F527" s="189" t="s">
        <v>674</v>
      </c>
      <c r="G527" s="190" t="s">
        <v>212</v>
      </c>
      <c r="H527" s="191">
        <v>1024.633</v>
      </c>
      <c r="I527" s="192"/>
      <c r="J527" s="193">
        <f>ROUND(I527*H527,2)</f>
        <v>0</v>
      </c>
      <c r="K527" s="189" t="s">
        <v>138</v>
      </c>
      <c r="L527" s="40"/>
      <c r="M527" s="194" t="s">
        <v>1</v>
      </c>
      <c r="N527" s="195" t="s">
        <v>44</v>
      </c>
      <c r="O527" s="72"/>
      <c r="P527" s="196">
        <f>O527*H527</f>
        <v>0</v>
      </c>
      <c r="Q527" s="196">
        <v>0</v>
      </c>
      <c r="R527" s="196">
        <f>Q527*H527</f>
        <v>0</v>
      </c>
      <c r="S527" s="196">
        <v>0</v>
      </c>
      <c r="T527" s="197">
        <f>S527*H527</f>
        <v>0</v>
      </c>
      <c r="U527" s="35"/>
      <c r="V527" s="35"/>
      <c r="W527" s="35"/>
      <c r="X527" s="35"/>
      <c r="Y527" s="35"/>
      <c r="Z527" s="35"/>
      <c r="AA527" s="35"/>
      <c r="AB527" s="35"/>
      <c r="AC527" s="35"/>
      <c r="AD527" s="35"/>
      <c r="AE527" s="35"/>
      <c r="AR527" s="198" t="s">
        <v>139</v>
      </c>
      <c r="AT527" s="198" t="s">
        <v>134</v>
      </c>
      <c r="AU527" s="198" t="s">
        <v>89</v>
      </c>
      <c r="AY527" s="18" t="s">
        <v>132</v>
      </c>
      <c r="BE527" s="199">
        <f>IF(N527="základní",J527,0)</f>
        <v>0</v>
      </c>
      <c r="BF527" s="199">
        <f>IF(N527="snížená",J527,0)</f>
        <v>0</v>
      </c>
      <c r="BG527" s="199">
        <f>IF(N527="zákl. přenesená",J527,0)</f>
        <v>0</v>
      </c>
      <c r="BH527" s="199">
        <f>IF(N527="sníž. přenesená",J527,0)</f>
        <v>0</v>
      </c>
      <c r="BI527" s="199">
        <f>IF(N527="nulová",J527,0)</f>
        <v>0</v>
      </c>
      <c r="BJ527" s="18" t="s">
        <v>87</v>
      </c>
      <c r="BK527" s="199">
        <f>ROUND(I527*H527,2)</f>
        <v>0</v>
      </c>
      <c r="BL527" s="18" t="s">
        <v>139</v>
      </c>
      <c r="BM527" s="198" t="s">
        <v>675</v>
      </c>
    </row>
    <row r="528" spans="1:65" s="12" customFormat="1" ht="25.9" customHeight="1">
      <c r="B528" s="171"/>
      <c r="C528" s="172"/>
      <c r="D528" s="173" t="s">
        <v>78</v>
      </c>
      <c r="E528" s="174" t="s">
        <v>676</v>
      </c>
      <c r="F528" s="174" t="s">
        <v>677</v>
      </c>
      <c r="G528" s="172"/>
      <c r="H528" s="172"/>
      <c r="I528" s="175"/>
      <c r="J528" s="176">
        <f>BK528</f>
        <v>0</v>
      </c>
      <c r="K528" s="172"/>
      <c r="L528" s="177"/>
      <c r="M528" s="178"/>
      <c r="N528" s="179"/>
      <c r="O528" s="179"/>
      <c r="P528" s="180">
        <f>P529</f>
        <v>0</v>
      </c>
      <c r="Q528" s="179"/>
      <c r="R528" s="180">
        <f>R529</f>
        <v>0.13015589999999999</v>
      </c>
      <c r="S528" s="179"/>
      <c r="T528" s="181">
        <f>T529</f>
        <v>0</v>
      </c>
      <c r="AR528" s="182" t="s">
        <v>89</v>
      </c>
      <c r="AT528" s="183" t="s">
        <v>78</v>
      </c>
      <c r="AU528" s="183" t="s">
        <v>79</v>
      </c>
      <c r="AY528" s="182" t="s">
        <v>132</v>
      </c>
      <c r="BK528" s="184">
        <f>BK529</f>
        <v>0</v>
      </c>
    </row>
    <row r="529" spans="1:65" s="12" customFormat="1" ht="22.9" customHeight="1">
      <c r="B529" s="171"/>
      <c r="C529" s="172"/>
      <c r="D529" s="173" t="s">
        <v>78</v>
      </c>
      <c r="E529" s="185" t="s">
        <v>678</v>
      </c>
      <c r="F529" s="185" t="s">
        <v>679</v>
      </c>
      <c r="G529" s="172"/>
      <c r="H529" s="172"/>
      <c r="I529" s="175"/>
      <c r="J529" s="186">
        <f>BK529</f>
        <v>0</v>
      </c>
      <c r="K529" s="172"/>
      <c r="L529" s="177"/>
      <c r="M529" s="178"/>
      <c r="N529" s="179"/>
      <c r="O529" s="179"/>
      <c r="P529" s="180">
        <f>SUM(P530:P545)</f>
        <v>0</v>
      </c>
      <c r="Q529" s="179"/>
      <c r="R529" s="180">
        <f>SUM(R530:R545)</f>
        <v>0.13015589999999999</v>
      </c>
      <c r="S529" s="179"/>
      <c r="T529" s="181">
        <f>SUM(T530:T545)</f>
        <v>0</v>
      </c>
      <c r="AR529" s="182" t="s">
        <v>89</v>
      </c>
      <c r="AT529" s="183" t="s">
        <v>78</v>
      </c>
      <c r="AU529" s="183" t="s">
        <v>87</v>
      </c>
      <c r="AY529" s="182" t="s">
        <v>132</v>
      </c>
      <c r="BK529" s="184">
        <f>SUM(BK530:BK545)</f>
        <v>0</v>
      </c>
    </row>
    <row r="530" spans="1:65" s="2" customFormat="1" ht="24.2" customHeight="1">
      <c r="A530" s="35"/>
      <c r="B530" s="36"/>
      <c r="C530" s="187" t="s">
        <v>680</v>
      </c>
      <c r="D530" s="187" t="s">
        <v>134</v>
      </c>
      <c r="E530" s="188" t="s">
        <v>681</v>
      </c>
      <c r="F530" s="189" t="s">
        <v>682</v>
      </c>
      <c r="G530" s="190" t="s">
        <v>137</v>
      </c>
      <c r="H530" s="191">
        <v>102.53</v>
      </c>
      <c r="I530" s="192"/>
      <c r="J530" s="193">
        <f>ROUND(I530*H530,2)</f>
        <v>0</v>
      </c>
      <c r="K530" s="189" t="s">
        <v>138</v>
      </c>
      <c r="L530" s="40"/>
      <c r="M530" s="194" t="s">
        <v>1</v>
      </c>
      <c r="N530" s="195" t="s">
        <v>44</v>
      </c>
      <c r="O530" s="72"/>
      <c r="P530" s="196">
        <f>O530*H530</f>
        <v>0</v>
      </c>
      <c r="Q530" s="196">
        <v>4.0000000000000003E-5</v>
      </c>
      <c r="R530" s="196">
        <f>Q530*H530</f>
        <v>4.1012000000000002E-3</v>
      </c>
      <c r="S530" s="196">
        <v>0</v>
      </c>
      <c r="T530" s="197">
        <f>S530*H530</f>
        <v>0</v>
      </c>
      <c r="U530" s="35"/>
      <c r="V530" s="35"/>
      <c r="W530" s="35"/>
      <c r="X530" s="35"/>
      <c r="Y530" s="35"/>
      <c r="Z530" s="35"/>
      <c r="AA530" s="35"/>
      <c r="AB530" s="35"/>
      <c r="AC530" s="35"/>
      <c r="AD530" s="35"/>
      <c r="AE530" s="35"/>
      <c r="AR530" s="198" t="s">
        <v>219</v>
      </c>
      <c r="AT530" s="198" t="s">
        <v>134</v>
      </c>
      <c r="AU530" s="198" t="s">
        <v>89</v>
      </c>
      <c r="AY530" s="18" t="s">
        <v>132</v>
      </c>
      <c r="BE530" s="199">
        <f>IF(N530="základní",J530,0)</f>
        <v>0</v>
      </c>
      <c r="BF530" s="199">
        <f>IF(N530="snížená",J530,0)</f>
        <v>0</v>
      </c>
      <c r="BG530" s="199">
        <f>IF(N530="zákl. přenesená",J530,0)</f>
        <v>0</v>
      </c>
      <c r="BH530" s="199">
        <f>IF(N530="sníž. přenesená",J530,0)</f>
        <v>0</v>
      </c>
      <c r="BI530" s="199">
        <f>IF(N530="nulová",J530,0)</f>
        <v>0</v>
      </c>
      <c r="BJ530" s="18" t="s">
        <v>87</v>
      </c>
      <c r="BK530" s="199">
        <f>ROUND(I530*H530,2)</f>
        <v>0</v>
      </c>
      <c r="BL530" s="18" t="s">
        <v>219</v>
      </c>
      <c r="BM530" s="198" t="s">
        <v>683</v>
      </c>
    </row>
    <row r="531" spans="1:65" s="15" customFormat="1" ht="11.25">
      <c r="B531" s="223"/>
      <c r="C531" s="224"/>
      <c r="D531" s="202" t="s">
        <v>141</v>
      </c>
      <c r="E531" s="225" t="s">
        <v>1</v>
      </c>
      <c r="F531" s="226" t="s">
        <v>684</v>
      </c>
      <c r="G531" s="224"/>
      <c r="H531" s="225" t="s">
        <v>1</v>
      </c>
      <c r="I531" s="227"/>
      <c r="J531" s="224"/>
      <c r="K531" s="224"/>
      <c r="L531" s="228"/>
      <c r="M531" s="229"/>
      <c r="N531" s="230"/>
      <c r="O531" s="230"/>
      <c r="P531" s="230"/>
      <c r="Q531" s="230"/>
      <c r="R531" s="230"/>
      <c r="S531" s="230"/>
      <c r="T531" s="231"/>
      <c r="AT531" s="232" t="s">
        <v>141</v>
      </c>
      <c r="AU531" s="232" t="s">
        <v>89</v>
      </c>
      <c r="AV531" s="15" t="s">
        <v>87</v>
      </c>
      <c r="AW531" s="15" t="s">
        <v>36</v>
      </c>
      <c r="AX531" s="15" t="s">
        <v>79</v>
      </c>
      <c r="AY531" s="232" t="s">
        <v>132</v>
      </c>
    </row>
    <row r="532" spans="1:65" s="13" customFormat="1" ht="11.25">
      <c r="B532" s="200"/>
      <c r="C532" s="201"/>
      <c r="D532" s="202" t="s">
        <v>141</v>
      </c>
      <c r="E532" s="203" t="s">
        <v>1</v>
      </c>
      <c r="F532" s="204" t="s">
        <v>685</v>
      </c>
      <c r="G532" s="201"/>
      <c r="H532" s="205">
        <v>15.51</v>
      </c>
      <c r="I532" s="206"/>
      <c r="J532" s="201"/>
      <c r="K532" s="201"/>
      <c r="L532" s="207"/>
      <c r="M532" s="208"/>
      <c r="N532" s="209"/>
      <c r="O532" s="209"/>
      <c r="P532" s="209"/>
      <c r="Q532" s="209"/>
      <c r="R532" s="209"/>
      <c r="S532" s="209"/>
      <c r="T532" s="210"/>
      <c r="AT532" s="211" t="s">
        <v>141</v>
      </c>
      <c r="AU532" s="211" t="s">
        <v>89</v>
      </c>
      <c r="AV532" s="13" t="s">
        <v>89</v>
      </c>
      <c r="AW532" s="13" t="s">
        <v>36</v>
      </c>
      <c r="AX532" s="13" t="s">
        <v>79</v>
      </c>
      <c r="AY532" s="211" t="s">
        <v>132</v>
      </c>
    </row>
    <row r="533" spans="1:65" s="15" customFormat="1" ht="11.25">
      <c r="B533" s="223"/>
      <c r="C533" s="224"/>
      <c r="D533" s="202" t="s">
        <v>141</v>
      </c>
      <c r="E533" s="225" t="s">
        <v>1</v>
      </c>
      <c r="F533" s="226" t="s">
        <v>686</v>
      </c>
      <c r="G533" s="224"/>
      <c r="H533" s="225" t="s">
        <v>1</v>
      </c>
      <c r="I533" s="227"/>
      <c r="J533" s="224"/>
      <c r="K533" s="224"/>
      <c r="L533" s="228"/>
      <c r="M533" s="229"/>
      <c r="N533" s="230"/>
      <c r="O533" s="230"/>
      <c r="P533" s="230"/>
      <c r="Q533" s="230"/>
      <c r="R533" s="230"/>
      <c r="S533" s="230"/>
      <c r="T533" s="231"/>
      <c r="AT533" s="232" t="s">
        <v>141</v>
      </c>
      <c r="AU533" s="232" t="s">
        <v>89</v>
      </c>
      <c r="AV533" s="15" t="s">
        <v>87</v>
      </c>
      <c r="AW533" s="15" t="s">
        <v>36</v>
      </c>
      <c r="AX533" s="15" t="s">
        <v>79</v>
      </c>
      <c r="AY533" s="232" t="s">
        <v>132</v>
      </c>
    </row>
    <row r="534" spans="1:65" s="13" customFormat="1" ht="11.25">
      <c r="B534" s="200"/>
      <c r="C534" s="201"/>
      <c r="D534" s="202" t="s">
        <v>141</v>
      </c>
      <c r="E534" s="203" t="s">
        <v>1</v>
      </c>
      <c r="F534" s="204" t="s">
        <v>687</v>
      </c>
      <c r="G534" s="201"/>
      <c r="H534" s="205">
        <v>87.02</v>
      </c>
      <c r="I534" s="206"/>
      <c r="J534" s="201"/>
      <c r="K534" s="201"/>
      <c r="L534" s="207"/>
      <c r="M534" s="208"/>
      <c r="N534" s="209"/>
      <c r="O534" s="209"/>
      <c r="P534" s="209"/>
      <c r="Q534" s="209"/>
      <c r="R534" s="209"/>
      <c r="S534" s="209"/>
      <c r="T534" s="210"/>
      <c r="AT534" s="211" t="s">
        <v>141</v>
      </c>
      <c r="AU534" s="211" t="s">
        <v>89</v>
      </c>
      <c r="AV534" s="13" t="s">
        <v>89</v>
      </c>
      <c r="AW534" s="13" t="s">
        <v>36</v>
      </c>
      <c r="AX534" s="13" t="s">
        <v>79</v>
      </c>
      <c r="AY534" s="211" t="s">
        <v>132</v>
      </c>
    </row>
    <row r="535" spans="1:65" s="14" customFormat="1" ht="11.25">
      <c r="B535" s="212"/>
      <c r="C535" s="213"/>
      <c r="D535" s="202" t="s">
        <v>141</v>
      </c>
      <c r="E535" s="214" t="s">
        <v>1</v>
      </c>
      <c r="F535" s="215" t="s">
        <v>152</v>
      </c>
      <c r="G535" s="213"/>
      <c r="H535" s="216">
        <v>102.53</v>
      </c>
      <c r="I535" s="217"/>
      <c r="J535" s="213"/>
      <c r="K535" s="213"/>
      <c r="L535" s="218"/>
      <c r="M535" s="219"/>
      <c r="N535" s="220"/>
      <c r="O535" s="220"/>
      <c r="P535" s="220"/>
      <c r="Q535" s="220"/>
      <c r="R535" s="220"/>
      <c r="S535" s="220"/>
      <c r="T535" s="221"/>
      <c r="AT535" s="222" t="s">
        <v>141</v>
      </c>
      <c r="AU535" s="222" t="s">
        <v>89</v>
      </c>
      <c r="AV535" s="14" t="s">
        <v>139</v>
      </c>
      <c r="AW535" s="14" t="s">
        <v>36</v>
      </c>
      <c r="AX535" s="14" t="s">
        <v>87</v>
      </c>
      <c r="AY535" s="222" t="s">
        <v>132</v>
      </c>
    </row>
    <row r="536" spans="1:65" s="2" customFormat="1" ht="24.2" customHeight="1">
      <c r="A536" s="35"/>
      <c r="B536" s="36"/>
      <c r="C536" s="233" t="s">
        <v>500</v>
      </c>
      <c r="D536" s="233" t="s">
        <v>209</v>
      </c>
      <c r="E536" s="234" t="s">
        <v>688</v>
      </c>
      <c r="F536" s="235" t="s">
        <v>689</v>
      </c>
      <c r="G536" s="236" t="s">
        <v>137</v>
      </c>
      <c r="H536" s="237">
        <v>125.18899999999999</v>
      </c>
      <c r="I536" s="238"/>
      <c r="J536" s="239">
        <f>ROUND(I536*H536,2)</f>
        <v>0</v>
      </c>
      <c r="K536" s="235" t="s">
        <v>138</v>
      </c>
      <c r="L536" s="240"/>
      <c r="M536" s="241" t="s">
        <v>1</v>
      </c>
      <c r="N536" s="242" t="s">
        <v>44</v>
      </c>
      <c r="O536" s="72"/>
      <c r="P536" s="196">
        <f>O536*H536</f>
        <v>0</v>
      </c>
      <c r="Q536" s="196">
        <v>2.9999999999999997E-4</v>
      </c>
      <c r="R536" s="196">
        <f>Q536*H536</f>
        <v>3.7556699999999991E-2</v>
      </c>
      <c r="S536" s="196">
        <v>0</v>
      </c>
      <c r="T536" s="197">
        <f>S536*H536</f>
        <v>0</v>
      </c>
      <c r="U536" s="35"/>
      <c r="V536" s="35"/>
      <c r="W536" s="35"/>
      <c r="X536" s="35"/>
      <c r="Y536" s="35"/>
      <c r="Z536" s="35"/>
      <c r="AA536" s="35"/>
      <c r="AB536" s="35"/>
      <c r="AC536" s="35"/>
      <c r="AD536" s="35"/>
      <c r="AE536" s="35"/>
      <c r="AR536" s="198" t="s">
        <v>269</v>
      </c>
      <c r="AT536" s="198" t="s">
        <v>209</v>
      </c>
      <c r="AU536" s="198" t="s">
        <v>89</v>
      </c>
      <c r="AY536" s="18" t="s">
        <v>132</v>
      </c>
      <c r="BE536" s="199">
        <f>IF(N536="základní",J536,0)</f>
        <v>0</v>
      </c>
      <c r="BF536" s="199">
        <f>IF(N536="snížená",J536,0)</f>
        <v>0</v>
      </c>
      <c r="BG536" s="199">
        <f>IF(N536="zákl. přenesená",J536,0)</f>
        <v>0</v>
      </c>
      <c r="BH536" s="199">
        <f>IF(N536="sníž. přenesená",J536,0)</f>
        <v>0</v>
      </c>
      <c r="BI536" s="199">
        <f>IF(N536="nulová",J536,0)</f>
        <v>0</v>
      </c>
      <c r="BJ536" s="18" t="s">
        <v>87</v>
      </c>
      <c r="BK536" s="199">
        <f>ROUND(I536*H536,2)</f>
        <v>0</v>
      </c>
      <c r="BL536" s="18" t="s">
        <v>219</v>
      </c>
      <c r="BM536" s="198" t="s">
        <v>690</v>
      </c>
    </row>
    <row r="537" spans="1:65" s="13" customFormat="1" ht="11.25">
      <c r="B537" s="200"/>
      <c r="C537" s="201"/>
      <c r="D537" s="202" t="s">
        <v>141</v>
      </c>
      <c r="E537" s="203" t="s">
        <v>1</v>
      </c>
      <c r="F537" s="204" t="s">
        <v>691</v>
      </c>
      <c r="G537" s="201"/>
      <c r="H537" s="205">
        <v>125.18899999999999</v>
      </c>
      <c r="I537" s="206"/>
      <c r="J537" s="201"/>
      <c r="K537" s="201"/>
      <c r="L537" s="207"/>
      <c r="M537" s="208"/>
      <c r="N537" s="209"/>
      <c r="O537" s="209"/>
      <c r="P537" s="209"/>
      <c r="Q537" s="209"/>
      <c r="R537" s="209"/>
      <c r="S537" s="209"/>
      <c r="T537" s="210"/>
      <c r="AT537" s="211" t="s">
        <v>141</v>
      </c>
      <c r="AU537" s="211" t="s">
        <v>89</v>
      </c>
      <c r="AV537" s="13" t="s">
        <v>89</v>
      </c>
      <c r="AW537" s="13" t="s">
        <v>36</v>
      </c>
      <c r="AX537" s="13" t="s">
        <v>79</v>
      </c>
      <c r="AY537" s="211" t="s">
        <v>132</v>
      </c>
    </row>
    <row r="538" spans="1:65" s="14" customFormat="1" ht="11.25">
      <c r="B538" s="212"/>
      <c r="C538" s="213"/>
      <c r="D538" s="202" t="s">
        <v>141</v>
      </c>
      <c r="E538" s="214" t="s">
        <v>1</v>
      </c>
      <c r="F538" s="215" t="s">
        <v>152</v>
      </c>
      <c r="G538" s="213"/>
      <c r="H538" s="216">
        <v>125.18899999999999</v>
      </c>
      <c r="I538" s="217"/>
      <c r="J538" s="213"/>
      <c r="K538" s="213"/>
      <c r="L538" s="218"/>
      <c r="M538" s="219"/>
      <c r="N538" s="220"/>
      <c r="O538" s="220"/>
      <c r="P538" s="220"/>
      <c r="Q538" s="220"/>
      <c r="R538" s="220"/>
      <c r="S538" s="220"/>
      <c r="T538" s="221"/>
      <c r="AT538" s="222" t="s">
        <v>141</v>
      </c>
      <c r="AU538" s="222" t="s">
        <v>89</v>
      </c>
      <c r="AV538" s="14" t="s">
        <v>139</v>
      </c>
      <c r="AW538" s="14" t="s">
        <v>36</v>
      </c>
      <c r="AX538" s="14" t="s">
        <v>87</v>
      </c>
      <c r="AY538" s="222" t="s">
        <v>132</v>
      </c>
    </row>
    <row r="539" spans="1:65" s="2" customFormat="1" ht="24.2" customHeight="1">
      <c r="A539" s="35"/>
      <c r="B539" s="36"/>
      <c r="C539" s="187" t="s">
        <v>692</v>
      </c>
      <c r="D539" s="187" t="s">
        <v>134</v>
      </c>
      <c r="E539" s="188" t="s">
        <v>693</v>
      </c>
      <c r="F539" s="189" t="s">
        <v>694</v>
      </c>
      <c r="G539" s="190" t="s">
        <v>137</v>
      </c>
      <c r="H539" s="191">
        <v>68.075000000000003</v>
      </c>
      <c r="I539" s="192"/>
      <c r="J539" s="193">
        <f>ROUND(I539*H539,2)</f>
        <v>0</v>
      </c>
      <c r="K539" s="189" t="s">
        <v>138</v>
      </c>
      <c r="L539" s="40"/>
      <c r="M539" s="194" t="s">
        <v>1</v>
      </c>
      <c r="N539" s="195" t="s">
        <v>44</v>
      </c>
      <c r="O539" s="72"/>
      <c r="P539" s="196">
        <f>O539*H539</f>
        <v>0</v>
      </c>
      <c r="Q539" s="196">
        <v>0</v>
      </c>
      <c r="R539" s="196">
        <f>Q539*H539</f>
        <v>0</v>
      </c>
      <c r="S539" s="196">
        <v>0</v>
      </c>
      <c r="T539" s="197">
        <f>S539*H539</f>
        <v>0</v>
      </c>
      <c r="U539" s="35"/>
      <c r="V539" s="35"/>
      <c r="W539" s="35"/>
      <c r="X539" s="35"/>
      <c r="Y539" s="35"/>
      <c r="Z539" s="35"/>
      <c r="AA539" s="35"/>
      <c r="AB539" s="35"/>
      <c r="AC539" s="35"/>
      <c r="AD539" s="35"/>
      <c r="AE539" s="35"/>
      <c r="AR539" s="198" t="s">
        <v>219</v>
      </c>
      <c r="AT539" s="198" t="s">
        <v>134</v>
      </c>
      <c r="AU539" s="198" t="s">
        <v>89</v>
      </c>
      <c r="AY539" s="18" t="s">
        <v>132</v>
      </c>
      <c r="BE539" s="199">
        <f>IF(N539="základní",J539,0)</f>
        <v>0</v>
      </c>
      <c r="BF539" s="199">
        <f>IF(N539="snížená",J539,0)</f>
        <v>0</v>
      </c>
      <c r="BG539" s="199">
        <f>IF(N539="zákl. přenesená",J539,0)</f>
        <v>0</v>
      </c>
      <c r="BH539" s="199">
        <f>IF(N539="sníž. přenesená",J539,0)</f>
        <v>0</v>
      </c>
      <c r="BI539" s="199">
        <f>IF(N539="nulová",J539,0)</f>
        <v>0</v>
      </c>
      <c r="BJ539" s="18" t="s">
        <v>87</v>
      </c>
      <c r="BK539" s="199">
        <f>ROUND(I539*H539,2)</f>
        <v>0</v>
      </c>
      <c r="BL539" s="18" t="s">
        <v>219</v>
      </c>
      <c r="BM539" s="198" t="s">
        <v>695</v>
      </c>
    </row>
    <row r="540" spans="1:65" s="13" customFormat="1" ht="11.25">
      <c r="B540" s="200"/>
      <c r="C540" s="201"/>
      <c r="D540" s="202" t="s">
        <v>141</v>
      </c>
      <c r="E540" s="203" t="s">
        <v>1</v>
      </c>
      <c r="F540" s="204" t="s">
        <v>696</v>
      </c>
      <c r="G540" s="201"/>
      <c r="H540" s="205">
        <v>68.075000000000003</v>
      </c>
      <c r="I540" s="206"/>
      <c r="J540" s="201"/>
      <c r="K540" s="201"/>
      <c r="L540" s="207"/>
      <c r="M540" s="208"/>
      <c r="N540" s="209"/>
      <c r="O540" s="209"/>
      <c r="P540" s="209"/>
      <c r="Q540" s="209"/>
      <c r="R540" s="209"/>
      <c r="S540" s="209"/>
      <c r="T540" s="210"/>
      <c r="AT540" s="211" t="s">
        <v>141</v>
      </c>
      <c r="AU540" s="211" t="s">
        <v>89</v>
      </c>
      <c r="AV540" s="13" t="s">
        <v>89</v>
      </c>
      <c r="AW540" s="13" t="s">
        <v>36</v>
      </c>
      <c r="AX540" s="13" t="s">
        <v>87</v>
      </c>
      <c r="AY540" s="211" t="s">
        <v>132</v>
      </c>
    </row>
    <row r="541" spans="1:65" s="2" customFormat="1" ht="16.5" customHeight="1">
      <c r="A541" s="35"/>
      <c r="B541" s="36"/>
      <c r="C541" s="233" t="s">
        <v>505</v>
      </c>
      <c r="D541" s="233" t="s">
        <v>209</v>
      </c>
      <c r="E541" s="234" t="s">
        <v>697</v>
      </c>
      <c r="F541" s="235" t="s">
        <v>698</v>
      </c>
      <c r="G541" s="236" t="s">
        <v>699</v>
      </c>
      <c r="H541" s="237">
        <v>20.422999999999998</v>
      </c>
      <c r="I541" s="238"/>
      <c r="J541" s="239">
        <f>ROUND(I541*H541,2)</f>
        <v>0</v>
      </c>
      <c r="K541" s="235" t="s">
        <v>1</v>
      </c>
      <c r="L541" s="240"/>
      <c r="M541" s="241" t="s">
        <v>1</v>
      </c>
      <c r="N541" s="242" t="s">
        <v>44</v>
      </c>
      <c r="O541" s="72"/>
      <c r="P541" s="196">
        <f>O541*H541</f>
        <v>0</v>
      </c>
      <c r="Q541" s="196">
        <v>1E-3</v>
      </c>
      <c r="R541" s="196">
        <f>Q541*H541</f>
        <v>2.0423E-2</v>
      </c>
      <c r="S541" s="196">
        <v>0</v>
      </c>
      <c r="T541" s="197">
        <f>S541*H541</f>
        <v>0</v>
      </c>
      <c r="U541" s="35"/>
      <c r="V541" s="35"/>
      <c r="W541" s="35"/>
      <c r="X541" s="35"/>
      <c r="Y541" s="35"/>
      <c r="Z541" s="35"/>
      <c r="AA541" s="35"/>
      <c r="AB541" s="35"/>
      <c r="AC541" s="35"/>
      <c r="AD541" s="35"/>
      <c r="AE541" s="35"/>
      <c r="AR541" s="198" t="s">
        <v>269</v>
      </c>
      <c r="AT541" s="198" t="s">
        <v>209</v>
      </c>
      <c r="AU541" s="198" t="s">
        <v>89</v>
      </c>
      <c r="AY541" s="18" t="s">
        <v>132</v>
      </c>
      <c r="BE541" s="199">
        <f>IF(N541="základní",J541,0)</f>
        <v>0</v>
      </c>
      <c r="BF541" s="199">
        <f>IF(N541="snížená",J541,0)</f>
        <v>0</v>
      </c>
      <c r="BG541" s="199">
        <f>IF(N541="zákl. přenesená",J541,0)</f>
        <v>0</v>
      </c>
      <c r="BH541" s="199">
        <f>IF(N541="sníž. přenesená",J541,0)</f>
        <v>0</v>
      </c>
      <c r="BI541" s="199">
        <f>IF(N541="nulová",J541,0)</f>
        <v>0</v>
      </c>
      <c r="BJ541" s="18" t="s">
        <v>87</v>
      </c>
      <c r="BK541" s="199">
        <f>ROUND(I541*H541,2)</f>
        <v>0</v>
      </c>
      <c r="BL541" s="18" t="s">
        <v>219</v>
      </c>
      <c r="BM541" s="198" t="s">
        <v>700</v>
      </c>
    </row>
    <row r="542" spans="1:65" s="13" customFormat="1" ht="11.25">
      <c r="B542" s="200"/>
      <c r="C542" s="201"/>
      <c r="D542" s="202" t="s">
        <v>141</v>
      </c>
      <c r="E542" s="203" t="s">
        <v>1</v>
      </c>
      <c r="F542" s="204" t="s">
        <v>701</v>
      </c>
      <c r="G542" s="201"/>
      <c r="H542" s="205">
        <v>20.422999999999998</v>
      </c>
      <c r="I542" s="206"/>
      <c r="J542" s="201"/>
      <c r="K542" s="201"/>
      <c r="L542" s="207"/>
      <c r="M542" s="208"/>
      <c r="N542" s="209"/>
      <c r="O542" s="209"/>
      <c r="P542" s="209"/>
      <c r="Q542" s="209"/>
      <c r="R542" s="209"/>
      <c r="S542" s="209"/>
      <c r="T542" s="210"/>
      <c r="AT542" s="211" t="s">
        <v>141</v>
      </c>
      <c r="AU542" s="211" t="s">
        <v>89</v>
      </c>
      <c r="AV542" s="13" t="s">
        <v>89</v>
      </c>
      <c r="AW542" s="13" t="s">
        <v>36</v>
      </c>
      <c r="AX542" s="13" t="s">
        <v>87</v>
      </c>
      <c r="AY542" s="211" t="s">
        <v>132</v>
      </c>
    </row>
    <row r="543" spans="1:65" s="2" customFormat="1" ht="16.5" customHeight="1">
      <c r="A543" s="35"/>
      <c r="B543" s="36"/>
      <c r="C543" s="233" t="s">
        <v>702</v>
      </c>
      <c r="D543" s="233" t="s">
        <v>209</v>
      </c>
      <c r="E543" s="234" t="s">
        <v>703</v>
      </c>
      <c r="F543" s="235" t="s">
        <v>704</v>
      </c>
      <c r="G543" s="236" t="s">
        <v>699</v>
      </c>
      <c r="H543" s="237">
        <v>68.075000000000003</v>
      </c>
      <c r="I543" s="238"/>
      <c r="J543" s="239">
        <f>ROUND(I543*H543,2)</f>
        <v>0</v>
      </c>
      <c r="K543" s="235" t="s">
        <v>1</v>
      </c>
      <c r="L543" s="240"/>
      <c r="M543" s="241" t="s">
        <v>1</v>
      </c>
      <c r="N543" s="242" t="s">
        <v>44</v>
      </c>
      <c r="O543" s="72"/>
      <c r="P543" s="196">
        <f>O543*H543</f>
        <v>0</v>
      </c>
      <c r="Q543" s="196">
        <v>1E-3</v>
      </c>
      <c r="R543" s="196">
        <f>Q543*H543</f>
        <v>6.8075000000000011E-2</v>
      </c>
      <c r="S543" s="196">
        <v>0</v>
      </c>
      <c r="T543" s="197">
        <f>S543*H543</f>
        <v>0</v>
      </c>
      <c r="U543" s="35"/>
      <c r="V543" s="35"/>
      <c r="W543" s="35"/>
      <c r="X543" s="35"/>
      <c r="Y543" s="35"/>
      <c r="Z543" s="35"/>
      <c r="AA543" s="35"/>
      <c r="AB543" s="35"/>
      <c r="AC543" s="35"/>
      <c r="AD543" s="35"/>
      <c r="AE543" s="35"/>
      <c r="AR543" s="198" t="s">
        <v>269</v>
      </c>
      <c r="AT543" s="198" t="s">
        <v>209</v>
      </c>
      <c r="AU543" s="198" t="s">
        <v>89</v>
      </c>
      <c r="AY543" s="18" t="s">
        <v>132</v>
      </c>
      <c r="BE543" s="199">
        <f>IF(N543="základní",J543,0)</f>
        <v>0</v>
      </c>
      <c r="BF543" s="199">
        <f>IF(N543="snížená",J543,0)</f>
        <v>0</v>
      </c>
      <c r="BG543" s="199">
        <f>IF(N543="zákl. přenesená",J543,0)</f>
        <v>0</v>
      </c>
      <c r="BH543" s="199">
        <f>IF(N543="sníž. přenesená",J543,0)</f>
        <v>0</v>
      </c>
      <c r="BI543" s="199">
        <f>IF(N543="nulová",J543,0)</f>
        <v>0</v>
      </c>
      <c r="BJ543" s="18" t="s">
        <v>87</v>
      </c>
      <c r="BK543" s="199">
        <f>ROUND(I543*H543,2)</f>
        <v>0</v>
      </c>
      <c r="BL543" s="18" t="s">
        <v>219</v>
      </c>
      <c r="BM543" s="198" t="s">
        <v>705</v>
      </c>
    </row>
    <row r="544" spans="1:65" s="13" customFormat="1" ht="11.25">
      <c r="B544" s="200"/>
      <c r="C544" s="201"/>
      <c r="D544" s="202" t="s">
        <v>141</v>
      </c>
      <c r="E544" s="203" t="s">
        <v>1</v>
      </c>
      <c r="F544" s="204" t="s">
        <v>706</v>
      </c>
      <c r="G544" s="201"/>
      <c r="H544" s="205">
        <v>68.075000000000003</v>
      </c>
      <c r="I544" s="206"/>
      <c r="J544" s="201"/>
      <c r="K544" s="201"/>
      <c r="L544" s="207"/>
      <c r="M544" s="208"/>
      <c r="N544" s="209"/>
      <c r="O544" s="209"/>
      <c r="P544" s="209"/>
      <c r="Q544" s="209"/>
      <c r="R544" s="209"/>
      <c r="S544" s="209"/>
      <c r="T544" s="210"/>
      <c r="AT544" s="211" t="s">
        <v>141</v>
      </c>
      <c r="AU544" s="211" t="s">
        <v>89</v>
      </c>
      <c r="AV544" s="13" t="s">
        <v>89</v>
      </c>
      <c r="AW544" s="13" t="s">
        <v>36</v>
      </c>
      <c r="AX544" s="13" t="s">
        <v>87</v>
      </c>
      <c r="AY544" s="211" t="s">
        <v>132</v>
      </c>
    </row>
    <row r="545" spans="1:65" s="2" customFormat="1" ht="24.2" customHeight="1">
      <c r="A545" s="35"/>
      <c r="B545" s="36"/>
      <c r="C545" s="187" t="s">
        <v>513</v>
      </c>
      <c r="D545" s="187" t="s">
        <v>134</v>
      </c>
      <c r="E545" s="188" t="s">
        <v>707</v>
      </c>
      <c r="F545" s="189" t="s">
        <v>708</v>
      </c>
      <c r="G545" s="190" t="s">
        <v>212</v>
      </c>
      <c r="H545" s="191">
        <v>0.13</v>
      </c>
      <c r="I545" s="192"/>
      <c r="J545" s="193">
        <f>ROUND(I545*H545,2)</f>
        <v>0</v>
      </c>
      <c r="K545" s="189" t="s">
        <v>138</v>
      </c>
      <c r="L545" s="40"/>
      <c r="M545" s="254" t="s">
        <v>1</v>
      </c>
      <c r="N545" s="255" t="s">
        <v>44</v>
      </c>
      <c r="O545" s="256"/>
      <c r="P545" s="257">
        <f>O545*H545</f>
        <v>0</v>
      </c>
      <c r="Q545" s="257">
        <v>0</v>
      </c>
      <c r="R545" s="257">
        <f>Q545*H545</f>
        <v>0</v>
      </c>
      <c r="S545" s="257">
        <v>0</v>
      </c>
      <c r="T545" s="258">
        <f>S545*H545</f>
        <v>0</v>
      </c>
      <c r="U545" s="35"/>
      <c r="V545" s="35"/>
      <c r="W545" s="35"/>
      <c r="X545" s="35"/>
      <c r="Y545" s="35"/>
      <c r="Z545" s="35"/>
      <c r="AA545" s="35"/>
      <c r="AB545" s="35"/>
      <c r="AC545" s="35"/>
      <c r="AD545" s="35"/>
      <c r="AE545" s="35"/>
      <c r="AR545" s="198" t="s">
        <v>219</v>
      </c>
      <c r="AT545" s="198" t="s">
        <v>134</v>
      </c>
      <c r="AU545" s="198" t="s">
        <v>89</v>
      </c>
      <c r="AY545" s="18" t="s">
        <v>132</v>
      </c>
      <c r="BE545" s="199">
        <f>IF(N545="základní",J545,0)</f>
        <v>0</v>
      </c>
      <c r="BF545" s="199">
        <f>IF(N545="snížená",J545,0)</f>
        <v>0</v>
      </c>
      <c r="BG545" s="199">
        <f>IF(N545="zákl. přenesená",J545,0)</f>
        <v>0</v>
      </c>
      <c r="BH545" s="199">
        <f>IF(N545="sníž. přenesená",J545,0)</f>
        <v>0</v>
      </c>
      <c r="BI545" s="199">
        <f>IF(N545="nulová",J545,0)</f>
        <v>0</v>
      </c>
      <c r="BJ545" s="18" t="s">
        <v>87</v>
      </c>
      <c r="BK545" s="199">
        <f>ROUND(I545*H545,2)</f>
        <v>0</v>
      </c>
      <c r="BL545" s="18" t="s">
        <v>219</v>
      </c>
      <c r="BM545" s="198" t="s">
        <v>709</v>
      </c>
    </row>
    <row r="546" spans="1:65" s="2" customFormat="1" ht="6.95" customHeight="1">
      <c r="A546" s="35"/>
      <c r="B546" s="55"/>
      <c r="C546" s="56"/>
      <c r="D546" s="56"/>
      <c r="E546" s="56"/>
      <c r="F546" s="56"/>
      <c r="G546" s="56"/>
      <c r="H546" s="56"/>
      <c r="I546" s="56"/>
      <c r="J546" s="56"/>
      <c r="K546" s="56"/>
      <c r="L546" s="40"/>
      <c r="M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  <c r="AA546" s="35"/>
      <c r="AB546" s="35"/>
      <c r="AC546" s="35"/>
      <c r="AD546" s="35"/>
      <c r="AE546" s="35"/>
    </row>
  </sheetData>
  <sheetProtection algorithmName="SHA-512" hashValue="Oh5S33eeQGY2hGVIeutSfcrvN6i7KNJ4LjNgoDmeBsnLSpOMsXhDtBwdk74ocJvuIw3qtUEtxB9wLUgh4jhzNg==" saltValue="MyNNuKrDBN1swLy4W8bvwr+tDrHY2M1XhNaMK/ixXSJxqmmAcxxBiOlrBDItuqp/Vo7STuegjUHrX2oH5zSrQA==" spinCount="100000" sheet="1" objects="1" scenarios="1" formatColumns="0" formatRows="0" autoFilter="0"/>
  <autoFilter ref="C127:K545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6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AT2" s="18" t="s">
        <v>92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89</v>
      </c>
    </row>
    <row r="4" spans="1:46" s="1" customFormat="1" ht="24.95" customHeight="1">
      <c r="B4" s="21"/>
      <c r="D4" s="111" t="s">
        <v>96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03" t="str">
        <f>'Rekapitulace stavby'!K6</f>
        <v>Autobusová zastávka Bohuslavice</v>
      </c>
      <c r="F7" s="304"/>
      <c r="G7" s="304"/>
      <c r="H7" s="304"/>
      <c r="L7" s="21"/>
    </row>
    <row r="8" spans="1:46" s="2" customFormat="1" ht="12" customHeight="1">
      <c r="A8" s="35"/>
      <c r="B8" s="40"/>
      <c r="C8" s="35"/>
      <c r="D8" s="113" t="s">
        <v>97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05" t="s">
        <v>710</v>
      </c>
      <c r="F9" s="306"/>
      <c r="G9" s="306"/>
      <c r="H9" s="306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19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20</v>
      </c>
      <c r="E12" s="35"/>
      <c r="F12" s="114" t="s">
        <v>99</v>
      </c>
      <c r="G12" s="35"/>
      <c r="H12" s="35"/>
      <c r="I12" s="113" t="s">
        <v>22</v>
      </c>
      <c r="J12" s="115" t="str">
        <f>'Rekapitulace stavby'!AN8</f>
        <v>26. 2. 2023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24</v>
      </c>
      <c r="E14" s="35"/>
      <c r="F14" s="35"/>
      <c r="G14" s="35"/>
      <c r="H14" s="35"/>
      <c r="I14" s="113" t="s">
        <v>25</v>
      </c>
      <c r="J14" s="114" t="str">
        <f>IF('Rekapitulace stavby'!AN10="","",'Rekapitulace stavby'!AN10)</f>
        <v>00285030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4" t="str">
        <f>IF('Rekapitulace stavby'!E11="","",'Rekapitulace stavby'!E11)</f>
        <v xml:space="preserve"> Město Kyjov, Masarykovo náměstí 30, 697 01 Kyjov</v>
      </c>
      <c r="F15" s="35"/>
      <c r="G15" s="35"/>
      <c r="H15" s="35"/>
      <c r="I15" s="113" t="s">
        <v>28</v>
      </c>
      <c r="J15" s="114" t="str">
        <f>IF('Rekapitulace stavby'!AN11="","",'Rekapitulace stavby'!AN11)</f>
        <v>CZ00285030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30</v>
      </c>
      <c r="E17" s="35"/>
      <c r="F17" s="35"/>
      <c r="G17" s="35"/>
      <c r="H17" s="35"/>
      <c r="I17" s="113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07" t="str">
        <f>'Rekapitulace stavby'!E14</f>
        <v>Vyplň údaj</v>
      </c>
      <c r="F18" s="308"/>
      <c r="G18" s="308"/>
      <c r="H18" s="308"/>
      <c r="I18" s="113" t="s">
        <v>28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32</v>
      </c>
      <c r="E20" s="35"/>
      <c r="F20" s="35"/>
      <c r="G20" s="35"/>
      <c r="H20" s="35"/>
      <c r="I20" s="113" t="s">
        <v>25</v>
      </c>
      <c r="J20" s="114" t="str">
        <f>IF('Rekapitulace stavby'!AN16="","",'Rekapitulace stavby'!AN16)</f>
        <v>03271064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4" t="str">
        <f>IF('Rekapitulace stavby'!E17="","",'Rekapitulace stavby'!E17)</f>
        <v xml:space="preserve"> Ing. Vojtěch Holub</v>
      </c>
      <c r="F21" s="35"/>
      <c r="G21" s="35"/>
      <c r="H21" s="35"/>
      <c r="I21" s="113" t="s">
        <v>28</v>
      </c>
      <c r="J21" s="114" t="str">
        <f>IF('Rekapitulace stavby'!AN17="","",'Rekapitulace stavby'!AN17)</f>
        <v>CZ8108180828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37</v>
      </c>
      <c r="E23" s="35"/>
      <c r="F23" s="35"/>
      <c r="G23" s="35"/>
      <c r="H23" s="35"/>
      <c r="I23" s="113" t="s">
        <v>25</v>
      </c>
      <c r="J23" s="114" t="str">
        <f>IF('Rekapitulace stavby'!AN19="","",'Rekapitulace stavby'!AN19)</f>
        <v>03271064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4" t="str">
        <f>IF('Rekapitulace stavby'!E20="","",'Rekapitulace stavby'!E20)</f>
        <v xml:space="preserve"> Ing. Vojtěch Holub</v>
      </c>
      <c r="F24" s="35"/>
      <c r="G24" s="35"/>
      <c r="H24" s="35"/>
      <c r="I24" s="113" t="s">
        <v>28</v>
      </c>
      <c r="J24" s="114" t="str">
        <f>IF('Rekapitulace stavby'!AN20="","",'Rekapitulace stavby'!AN20)</f>
        <v>CZ8108180828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38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09" t="s">
        <v>1</v>
      </c>
      <c r="F27" s="309"/>
      <c r="G27" s="309"/>
      <c r="H27" s="309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39</v>
      </c>
      <c r="E30" s="35"/>
      <c r="F30" s="35"/>
      <c r="G30" s="35"/>
      <c r="H30" s="35"/>
      <c r="I30" s="35"/>
      <c r="J30" s="121">
        <f>ROUND(J122,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2" t="s">
        <v>41</v>
      </c>
      <c r="G32" s="35"/>
      <c r="H32" s="35"/>
      <c r="I32" s="122" t="s">
        <v>40</v>
      </c>
      <c r="J32" s="122" t="s">
        <v>42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3" t="s">
        <v>43</v>
      </c>
      <c r="E33" s="113" t="s">
        <v>44</v>
      </c>
      <c r="F33" s="124">
        <f>ROUND((SUM(BE122:BE268)),  2)</f>
        <v>0</v>
      </c>
      <c r="G33" s="35"/>
      <c r="H33" s="35"/>
      <c r="I33" s="125">
        <v>0.21</v>
      </c>
      <c r="J33" s="124">
        <f>ROUND(((SUM(BE122:BE268))*I33),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3" t="s">
        <v>45</v>
      </c>
      <c r="F34" s="124">
        <f>ROUND((SUM(BF122:BF268)),  2)</f>
        <v>0</v>
      </c>
      <c r="G34" s="35"/>
      <c r="H34" s="35"/>
      <c r="I34" s="125">
        <v>0.15</v>
      </c>
      <c r="J34" s="124">
        <f>ROUND(((SUM(BF122:BF268))*I34),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3" t="s">
        <v>46</v>
      </c>
      <c r="F35" s="124">
        <f>ROUND((SUM(BG122:BG268)),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3" t="s">
        <v>47</v>
      </c>
      <c r="F36" s="124">
        <f>ROUND((SUM(BH122:BH268)),  2)</f>
        <v>0</v>
      </c>
      <c r="G36" s="35"/>
      <c r="H36" s="35"/>
      <c r="I36" s="125">
        <v>0.15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48</v>
      </c>
      <c r="F37" s="124">
        <f>ROUND((SUM(BI122:BI268)),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49</v>
      </c>
      <c r="E39" s="128"/>
      <c r="F39" s="128"/>
      <c r="G39" s="129" t="s">
        <v>50</v>
      </c>
      <c r="H39" s="130" t="s">
        <v>51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3" t="s">
        <v>52</v>
      </c>
      <c r="E50" s="134"/>
      <c r="F50" s="134"/>
      <c r="G50" s="133" t="s">
        <v>53</v>
      </c>
      <c r="H50" s="134"/>
      <c r="I50" s="134"/>
      <c r="J50" s="134"/>
      <c r="K50" s="134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35" t="s">
        <v>54</v>
      </c>
      <c r="E61" s="136"/>
      <c r="F61" s="137" t="s">
        <v>55</v>
      </c>
      <c r="G61" s="135" t="s">
        <v>54</v>
      </c>
      <c r="H61" s="136"/>
      <c r="I61" s="136"/>
      <c r="J61" s="138" t="s">
        <v>55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3" t="s">
        <v>56</v>
      </c>
      <c r="E65" s="139"/>
      <c r="F65" s="139"/>
      <c r="G65" s="133" t="s">
        <v>57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35" t="s">
        <v>54</v>
      </c>
      <c r="E76" s="136"/>
      <c r="F76" s="137" t="s">
        <v>55</v>
      </c>
      <c r="G76" s="135" t="s">
        <v>54</v>
      </c>
      <c r="H76" s="136"/>
      <c r="I76" s="136"/>
      <c r="J76" s="138" t="s">
        <v>55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100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10" t="str">
        <f>E7</f>
        <v>Autobusová zastávka Bohuslavice</v>
      </c>
      <c r="F85" s="311"/>
      <c r="G85" s="311"/>
      <c r="H85" s="31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97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281" t="str">
        <f>E9</f>
        <v>SO 101.2 - Autobusová zastávka - neznatelné náklady</v>
      </c>
      <c r="F87" s="312"/>
      <c r="G87" s="312"/>
      <c r="H87" s="312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 xml:space="preserve"> </v>
      </c>
      <c r="G89" s="37"/>
      <c r="H89" s="37"/>
      <c r="I89" s="30" t="s">
        <v>22</v>
      </c>
      <c r="J89" s="67" t="str">
        <f>IF(J12="","",J12)</f>
        <v>26. 2. 2023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24</v>
      </c>
      <c r="D91" s="37"/>
      <c r="E91" s="37"/>
      <c r="F91" s="28" t="str">
        <f>E15</f>
        <v xml:space="preserve"> Město Kyjov, Masarykovo náměstí 30, 697 01 Kyjov</v>
      </c>
      <c r="G91" s="37"/>
      <c r="H91" s="37"/>
      <c r="I91" s="30" t="s">
        <v>32</v>
      </c>
      <c r="J91" s="33" t="str">
        <f>E21</f>
        <v xml:space="preserve"> Ing. Vojtěch Holub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30</v>
      </c>
      <c r="D92" s="37"/>
      <c r="E92" s="37"/>
      <c r="F92" s="28" t="str">
        <f>IF(E18="","",E18)</f>
        <v>Vyplň údaj</v>
      </c>
      <c r="G92" s="37"/>
      <c r="H92" s="37"/>
      <c r="I92" s="30" t="s">
        <v>37</v>
      </c>
      <c r="J92" s="33" t="str">
        <f>E24</f>
        <v xml:space="preserve"> Ing. Vojtěch Holub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4" t="s">
        <v>101</v>
      </c>
      <c r="D94" s="145"/>
      <c r="E94" s="145"/>
      <c r="F94" s="145"/>
      <c r="G94" s="145"/>
      <c r="H94" s="145"/>
      <c r="I94" s="145"/>
      <c r="J94" s="146" t="s">
        <v>102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47" t="s">
        <v>103</v>
      </c>
      <c r="D96" s="37"/>
      <c r="E96" s="37"/>
      <c r="F96" s="37"/>
      <c r="G96" s="37"/>
      <c r="H96" s="37"/>
      <c r="I96" s="37"/>
      <c r="J96" s="85">
        <f>J122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104</v>
      </c>
    </row>
    <row r="97" spans="1:31" s="9" customFormat="1" ht="24.95" customHeight="1">
      <c r="B97" s="148"/>
      <c r="C97" s="149"/>
      <c r="D97" s="150" t="s">
        <v>105</v>
      </c>
      <c r="E97" s="151"/>
      <c r="F97" s="151"/>
      <c r="G97" s="151"/>
      <c r="H97" s="151"/>
      <c r="I97" s="151"/>
      <c r="J97" s="152">
        <f>J123</f>
        <v>0</v>
      </c>
      <c r="K97" s="149"/>
      <c r="L97" s="153"/>
    </row>
    <row r="98" spans="1:31" s="10" customFormat="1" ht="19.899999999999999" customHeight="1">
      <c r="B98" s="154"/>
      <c r="C98" s="155"/>
      <c r="D98" s="156" t="s">
        <v>106</v>
      </c>
      <c r="E98" s="157"/>
      <c r="F98" s="157"/>
      <c r="G98" s="157"/>
      <c r="H98" s="157"/>
      <c r="I98" s="157"/>
      <c r="J98" s="158">
        <f>J124</f>
        <v>0</v>
      </c>
      <c r="K98" s="155"/>
      <c r="L98" s="159"/>
    </row>
    <row r="99" spans="1:31" s="10" customFormat="1" ht="19.899999999999999" customHeight="1">
      <c r="B99" s="154"/>
      <c r="C99" s="155"/>
      <c r="D99" s="156" t="s">
        <v>110</v>
      </c>
      <c r="E99" s="157"/>
      <c r="F99" s="157"/>
      <c r="G99" s="157"/>
      <c r="H99" s="157"/>
      <c r="I99" s="157"/>
      <c r="J99" s="158">
        <f>J180</f>
        <v>0</v>
      </c>
      <c r="K99" s="155"/>
      <c r="L99" s="159"/>
    </row>
    <row r="100" spans="1:31" s="10" customFormat="1" ht="19.899999999999999" customHeight="1">
      <c r="B100" s="154"/>
      <c r="C100" s="155"/>
      <c r="D100" s="156" t="s">
        <v>112</v>
      </c>
      <c r="E100" s="157"/>
      <c r="F100" s="157"/>
      <c r="G100" s="157"/>
      <c r="H100" s="157"/>
      <c r="I100" s="157"/>
      <c r="J100" s="158">
        <f>J223</f>
        <v>0</v>
      </c>
      <c r="K100" s="155"/>
      <c r="L100" s="159"/>
    </row>
    <row r="101" spans="1:31" s="10" customFormat="1" ht="19.899999999999999" customHeight="1">
      <c r="B101" s="154"/>
      <c r="C101" s="155"/>
      <c r="D101" s="156" t="s">
        <v>113</v>
      </c>
      <c r="E101" s="157"/>
      <c r="F101" s="157"/>
      <c r="G101" s="157"/>
      <c r="H101" s="157"/>
      <c r="I101" s="157"/>
      <c r="J101" s="158">
        <f>J255</f>
        <v>0</v>
      </c>
      <c r="K101" s="155"/>
      <c r="L101" s="159"/>
    </row>
    <row r="102" spans="1:31" s="10" customFormat="1" ht="19.899999999999999" customHeight="1">
      <c r="B102" s="154"/>
      <c r="C102" s="155"/>
      <c r="D102" s="156" t="s">
        <v>114</v>
      </c>
      <c r="E102" s="157"/>
      <c r="F102" s="157"/>
      <c r="G102" s="157"/>
      <c r="H102" s="157"/>
      <c r="I102" s="157"/>
      <c r="J102" s="158">
        <f>J267</f>
        <v>0</v>
      </c>
      <c r="K102" s="155"/>
      <c r="L102" s="159"/>
    </row>
    <row r="103" spans="1:31" s="2" customFormat="1" ht="21.75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52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pans="1:31" s="2" customFormat="1" ht="6.95" customHeight="1">
      <c r="A104" s="35"/>
      <c r="B104" s="55"/>
      <c r="C104" s="56"/>
      <c r="D104" s="56"/>
      <c r="E104" s="56"/>
      <c r="F104" s="56"/>
      <c r="G104" s="56"/>
      <c r="H104" s="56"/>
      <c r="I104" s="56"/>
      <c r="J104" s="56"/>
      <c r="K104" s="56"/>
      <c r="L104" s="52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pans="1:31" s="2" customFormat="1" ht="6.95" customHeight="1">
      <c r="A108" s="35"/>
      <c r="B108" s="57"/>
      <c r="C108" s="58"/>
      <c r="D108" s="58"/>
      <c r="E108" s="58"/>
      <c r="F108" s="58"/>
      <c r="G108" s="58"/>
      <c r="H108" s="58"/>
      <c r="I108" s="58"/>
      <c r="J108" s="58"/>
      <c r="K108" s="58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24.95" customHeight="1">
      <c r="A109" s="35"/>
      <c r="B109" s="36"/>
      <c r="C109" s="24" t="s">
        <v>117</v>
      </c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6.95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2" customHeight="1">
      <c r="A111" s="35"/>
      <c r="B111" s="36"/>
      <c r="C111" s="30" t="s">
        <v>16</v>
      </c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6.5" customHeight="1">
      <c r="A112" s="35"/>
      <c r="B112" s="36"/>
      <c r="C112" s="37"/>
      <c r="D112" s="37"/>
      <c r="E112" s="310" t="str">
        <f>E7</f>
        <v>Autobusová zastávka Bohuslavice</v>
      </c>
      <c r="F112" s="311"/>
      <c r="G112" s="311"/>
      <c r="H112" s="311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97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281" t="str">
        <f>E9</f>
        <v>SO 101.2 - Autobusová zastávka - neznatelné náklady</v>
      </c>
      <c r="F114" s="312"/>
      <c r="G114" s="312"/>
      <c r="H114" s="312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20</v>
      </c>
      <c r="D116" s="37"/>
      <c r="E116" s="37"/>
      <c r="F116" s="28" t="str">
        <f>F12</f>
        <v xml:space="preserve"> </v>
      </c>
      <c r="G116" s="37"/>
      <c r="H116" s="37"/>
      <c r="I116" s="30" t="s">
        <v>22</v>
      </c>
      <c r="J116" s="67" t="str">
        <f>IF(J12="","",J12)</f>
        <v>26. 2. 2023</v>
      </c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5.2" customHeight="1">
      <c r="A118" s="35"/>
      <c r="B118" s="36"/>
      <c r="C118" s="30" t="s">
        <v>24</v>
      </c>
      <c r="D118" s="37"/>
      <c r="E118" s="37"/>
      <c r="F118" s="28" t="str">
        <f>E15</f>
        <v xml:space="preserve"> Město Kyjov, Masarykovo náměstí 30, 697 01 Kyjov</v>
      </c>
      <c r="G118" s="37"/>
      <c r="H118" s="37"/>
      <c r="I118" s="30" t="s">
        <v>32</v>
      </c>
      <c r="J118" s="33" t="str">
        <f>E21</f>
        <v xml:space="preserve"> Ing. Vojtěch Holub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2" customHeight="1">
      <c r="A119" s="35"/>
      <c r="B119" s="36"/>
      <c r="C119" s="30" t="s">
        <v>30</v>
      </c>
      <c r="D119" s="37"/>
      <c r="E119" s="37"/>
      <c r="F119" s="28" t="str">
        <f>IF(E18="","",E18)</f>
        <v>Vyplň údaj</v>
      </c>
      <c r="G119" s="37"/>
      <c r="H119" s="37"/>
      <c r="I119" s="30" t="s">
        <v>37</v>
      </c>
      <c r="J119" s="33" t="str">
        <f>E24</f>
        <v xml:space="preserve"> Ing. Vojtěch Holub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0.3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11" customFormat="1" ht="29.25" customHeight="1">
      <c r="A121" s="160"/>
      <c r="B121" s="161"/>
      <c r="C121" s="162" t="s">
        <v>118</v>
      </c>
      <c r="D121" s="163" t="s">
        <v>64</v>
      </c>
      <c r="E121" s="163" t="s">
        <v>60</v>
      </c>
      <c r="F121" s="163" t="s">
        <v>61</v>
      </c>
      <c r="G121" s="163" t="s">
        <v>119</v>
      </c>
      <c r="H121" s="163" t="s">
        <v>120</v>
      </c>
      <c r="I121" s="163" t="s">
        <v>121</v>
      </c>
      <c r="J121" s="163" t="s">
        <v>102</v>
      </c>
      <c r="K121" s="164" t="s">
        <v>122</v>
      </c>
      <c r="L121" s="165"/>
      <c r="M121" s="76" t="s">
        <v>1</v>
      </c>
      <c r="N121" s="77" t="s">
        <v>43</v>
      </c>
      <c r="O121" s="77" t="s">
        <v>123</v>
      </c>
      <c r="P121" s="77" t="s">
        <v>124</v>
      </c>
      <c r="Q121" s="77" t="s">
        <v>125</v>
      </c>
      <c r="R121" s="77" t="s">
        <v>126</v>
      </c>
      <c r="S121" s="77" t="s">
        <v>127</v>
      </c>
      <c r="T121" s="78" t="s">
        <v>128</v>
      </c>
      <c r="U121" s="160"/>
      <c r="V121" s="160"/>
      <c r="W121" s="160"/>
      <c r="X121" s="160"/>
      <c r="Y121" s="160"/>
      <c r="Z121" s="160"/>
      <c r="AA121" s="160"/>
      <c r="AB121" s="160"/>
      <c r="AC121" s="160"/>
      <c r="AD121" s="160"/>
      <c r="AE121" s="160"/>
    </row>
    <row r="122" spans="1:65" s="2" customFormat="1" ht="22.9" customHeight="1">
      <c r="A122" s="35"/>
      <c r="B122" s="36"/>
      <c r="C122" s="83" t="s">
        <v>129</v>
      </c>
      <c r="D122" s="37"/>
      <c r="E122" s="37"/>
      <c r="F122" s="37"/>
      <c r="G122" s="37"/>
      <c r="H122" s="37"/>
      <c r="I122" s="37"/>
      <c r="J122" s="166">
        <f>BK122</f>
        <v>0</v>
      </c>
      <c r="K122" s="37"/>
      <c r="L122" s="40"/>
      <c r="M122" s="79"/>
      <c r="N122" s="167"/>
      <c r="O122" s="80"/>
      <c r="P122" s="168">
        <f>P123</f>
        <v>0</v>
      </c>
      <c r="Q122" s="80"/>
      <c r="R122" s="168">
        <f>R123</f>
        <v>158.2865692</v>
      </c>
      <c r="S122" s="80"/>
      <c r="T122" s="169">
        <f>T123</f>
        <v>65.757100000000008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78</v>
      </c>
      <c r="AU122" s="18" t="s">
        <v>104</v>
      </c>
      <c r="BK122" s="170">
        <f>BK123</f>
        <v>0</v>
      </c>
    </row>
    <row r="123" spans="1:65" s="12" customFormat="1" ht="25.9" customHeight="1">
      <c r="B123" s="171"/>
      <c r="C123" s="172"/>
      <c r="D123" s="173" t="s">
        <v>78</v>
      </c>
      <c r="E123" s="174" t="s">
        <v>130</v>
      </c>
      <c r="F123" s="174" t="s">
        <v>131</v>
      </c>
      <c r="G123" s="172"/>
      <c r="H123" s="172"/>
      <c r="I123" s="175"/>
      <c r="J123" s="176">
        <f>BK123</f>
        <v>0</v>
      </c>
      <c r="K123" s="172"/>
      <c r="L123" s="177"/>
      <c r="M123" s="178"/>
      <c r="N123" s="179"/>
      <c r="O123" s="179"/>
      <c r="P123" s="180">
        <f>P124+P180+P223+P255+P267</f>
        <v>0</v>
      </c>
      <c r="Q123" s="179"/>
      <c r="R123" s="180">
        <f>R124+R180+R223+R255+R267</f>
        <v>158.2865692</v>
      </c>
      <c r="S123" s="179"/>
      <c r="T123" s="181">
        <f>T124+T180+T223+T255+T267</f>
        <v>65.757100000000008</v>
      </c>
      <c r="AR123" s="182" t="s">
        <v>87</v>
      </c>
      <c r="AT123" s="183" t="s">
        <v>78</v>
      </c>
      <c r="AU123" s="183" t="s">
        <v>79</v>
      </c>
      <c r="AY123" s="182" t="s">
        <v>132</v>
      </c>
      <c r="BK123" s="184">
        <f>BK124+BK180+BK223+BK255+BK267</f>
        <v>0</v>
      </c>
    </row>
    <row r="124" spans="1:65" s="12" customFormat="1" ht="22.9" customHeight="1">
      <c r="B124" s="171"/>
      <c r="C124" s="172"/>
      <c r="D124" s="173" t="s">
        <v>78</v>
      </c>
      <c r="E124" s="185" t="s">
        <v>87</v>
      </c>
      <c r="F124" s="185" t="s">
        <v>133</v>
      </c>
      <c r="G124" s="172"/>
      <c r="H124" s="172"/>
      <c r="I124" s="175"/>
      <c r="J124" s="186">
        <f>BK124</f>
        <v>0</v>
      </c>
      <c r="K124" s="172"/>
      <c r="L124" s="177"/>
      <c r="M124" s="178"/>
      <c r="N124" s="179"/>
      <c r="O124" s="179"/>
      <c r="P124" s="180">
        <f>SUM(P125:P179)</f>
        <v>0</v>
      </c>
      <c r="Q124" s="179"/>
      <c r="R124" s="180">
        <f>SUM(R125:R179)</f>
        <v>1.2003999999999999E-2</v>
      </c>
      <c r="S124" s="179"/>
      <c r="T124" s="181">
        <f>SUM(T125:T179)</f>
        <v>61.431100000000008</v>
      </c>
      <c r="AR124" s="182" t="s">
        <v>87</v>
      </c>
      <c r="AT124" s="183" t="s">
        <v>78</v>
      </c>
      <c r="AU124" s="183" t="s">
        <v>87</v>
      </c>
      <c r="AY124" s="182" t="s">
        <v>132</v>
      </c>
      <c r="BK124" s="184">
        <f>SUM(BK125:BK179)</f>
        <v>0</v>
      </c>
    </row>
    <row r="125" spans="1:65" s="2" customFormat="1" ht="37.9" customHeight="1">
      <c r="A125" s="35"/>
      <c r="B125" s="36"/>
      <c r="C125" s="187" t="s">
        <v>87</v>
      </c>
      <c r="D125" s="187" t="s">
        <v>134</v>
      </c>
      <c r="E125" s="188" t="s">
        <v>711</v>
      </c>
      <c r="F125" s="189" t="s">
        <v>712</v>
      </c>
      <c r="G125" s="190" t="s">
        <v>137</v>
      </c>
      <c r="H125" s="191">
        <v>20</v>
      </c>
      <c r="I125" s="192"/>
      <c r="J125" s="193">
        <f>ROUND(I125*H125,2)</f>
        <v>0</v>
      </c>
      <c r="K125" s="189" t="s">
        <v>138</v>
      </c>
      <c r="L125" s="40"/>
      <c r="M125" s="194" t="s">
        <v>1</v>
      </c>
      <c r="N125" s="195" t="s">
        <v>44</v>
      </c>
      <c r="O125" s="72"/>
      <c r="P125" s="196">
        <f>O125*H125</f>
        <v>0</v>
      </c>
      <c r="Q125" s="196">
        <v>0</v>
      </c>
      <c r="R125" s="196">
        <f>Q125*H125</f>
        <v>0</v>
      </c>
      <c r="S125" s="196">
        <v>0</v>
      </c>
      <c r="T125" s="19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198" t="s">
        <v>139</v>
      </c>
      <c r="AT125" s="198" t="s">
        <v>134</v>
      </c>
      <c r="AU125" s="198" t="s">
        <v>89</v>
      </c>
      <c r="AY125" s="18" t="s">
        <v>132</v>
      </c>
      <c r="BE125" s="199">
        <f>IF(N125="základní",J125,0)</f>
        <v>0</v>
      </c>
      <c r="BF125" s="199">
        <f>IF(N125="snížená",J125,0)</f>
        <v>0</v>
      </c>
      <c r="BG125" s="199">
        <f>IF(N125="zákl. přenesená",J125,0)</f>
        <v>0</v>
      </c>
      <c r="BH125" s="199">
        <f>IF(N125="sníž. přenesená",J125,0)</f>
        <v>0</v>
      </c>
      <c r="BI125" s="199">
        <f>IF(N125="nulová",J125,0)</f>
        <v>0</v>
      </c>
      <c r="BJ125" s="18" t="s">
        <v>87</v>
      </c>
      <c r="BK125" s="199">
        <f>ROUND(I125*H125,2)</f>
        <v>0</v>
      </c>
      <c r="BL125" s="18" t="s">
        <v>139</v>
      </c>
      <c r="BM125" s="198" t="s">
        <v>713</v>
      </c>
    </row>
    <row r="126" spans="1:65" s="2" customFormat="1" ht="24.2" customHeight="1">
      <c r="A126" s="35"/>
      <c r="B126" s="36"/>
      <c r="C126" s="187" t="s">
        <v>89</v>
      </c>
      <c r="D126" s="187" t="s">
        <v>134</v>
      </c>
      <c r="E126" s="188" t="s">
        <v>714</v>
      </c>
      <c r="F126" s="189" t="s">
        <v>715</v>
      </c>
      <c r="G126" s="190" t="s">
        <v>314</v>
      </c>
      <c r="H126" s="191">
        <v>2</v>
      </c>
      <c r="I126" s="192"/>
      <c r="J126" s="193">
        <f>ROUND(I126*H126,2)</f>
        <v>0</v>
      </c>
      <c r="K126" s="189" t="s">
        <v>138</v>
      </c>
      <c r="L126" s="40"/>
      <c r="M126" s="194" t="s">
        <v>1</v>
      </c>
      <c r="N126" s="195" t="s">
        <v>44</v>
      </c>
      <c r="O126" s="72"/>
      <c r="P126" s="196">
        <f>O126*H126</f>
        <v>0</v>
      </c>
      <c r="Q126" s="196">
        <v>0</v>
      </c>
      <c r="R126" s="196">
        <f>Q126*H126</f>
        <v>0</v>
      </c>
      <c r="S126" s="196">
        <v>0</v>
      </c>
      <c r="T126" s="19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198" t="s">
        <v>139</v>
      </c>
      <c r="AT126" s="198" t="s">
        <v>134</v>
      </c>
      <c r="AU126" s="198" t="s">
        <v>89</v>
      </c>
      <c r="AY126" s="18" t="s">
        <v>132</v>
      </c>
      <c r="BE126" s="199">
        <f>IF(N126="základní",J126,0)</f>
        <v>0</v>
      </c>
      <c r="BF126" s="199">
        <f>IF(N126="snížená",J126,0)</f>
        <v>0</v>
      </c>
      <c r="BG126" s="199">
        <f>IF(N126="zákl. přenesená",J126,0)</f>
        <v>0</v>
      </c>
      <c r="BH126" s="199">
        <f>IF(N126="sníž. přenesená",J126,0)</f>
        <v>0</v>
      </c>
      <c r="BI126" s="199">
        <f>IF(N126="nulová",J126,0)</f>
        <v>0</v>
      </c>
      <c r="BJ126" s="18" t="s">
        <v>87</v>
      </c>
      <c r="BK126" s="199">
        <f>ROUND(I126*H126,2)</f>
        <v>0</v>
      </c>
      <c r="BL126" s="18" t="s">
        <v>139</v>
      </c>
      <c r="BM126" s="198" t="s">
        <v>716</v>
      </c>
    </row>
    <row r="127" spans="1:65" s="2" customFormat="1" ht="24.2" customHeight="1">
      <c r="A127" s="35"/>
      <c r="B127" s="36"/>
      <c r="C127" s="187" t="s">
        <v>146</v>
      </c>
      <c r="D127" s="187" t="s">
        <v>134</v>
      </c>
      <c r="E127" s="188" t="s">
        <v>717</v>
      </c>
      <c r="F127" s="189" t="s">
        <v>718</v>
      </c>
      <c r="G127" s="190" t="s">
        <v>314</v>
      </c>
      <c r="H127" s="191">
        <v>1</v>
      </c>
      <c r="I127" s="192"/>
      <c r="J127" s="193">
        <f>ROUND(I127*H127,2)</f>
        <v>0</v>
      </c>
      <c r="K127" s="189" t="s">
        <v>138</v>
      </c>
      <c r="L127" s="40"/>
      <c r="M127" s="194" t="s">
        <v>1</v>
      </c>
      <c r="N127" s="195" t="s">
        <v>44</v>
      </c>
      <c r="O127" s="72"/>
      <c r="P127" s="196">
        <f>O127*H127</f>
        <v>0</v>
      </c>
      <c r="Q127" s="196">
        <v>0</v>
      </c>
      <c r="R127" s="196">
        <f>Q127*H127</f>
        <v>0</v>
      </c>
      <c r="S127" s="196">
        <v>0</v>
      </c>
      <c r="T127" s="19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198" t="s">
        <v>139</v>
      </c>
      <c r="AT127" s="198" t="s">
        <v>134</v>
      </c>
      <c r="AU127" s="198" t="s">
        <v>89</v>
      </c>
      <c r="AY127" s="18" t="s">
        <v>132</v>
      </c>
      <c r="BE127" s="199">
        <f>IF(N127="základní",J127,0)</f>
        <v>0</v>
      </c>
      <c r="BF127" s="199">
        <f>IF(N127="snížená",J127,0)</f>
        <v>0</v>
      </c>
      <c r="BG127" s="199">
        <f>IF(N127="zákl. přenesená",J127,0)</f>
        <v>0</v>
      </c>
      <c r="BH127" s="199">
        <f>IF(N127="sníž. přenesená",J127,0)</f>
        <v>0</v>
      </c>
      <c r="BI127" s="199">
        <f>IF(N127="nulová",J127,0)</f>
        <v>0</v>
      </c>
      <c r="BJ127" s="18" t="s">
        <v>87</v>
      </c>
      <c r="BK127" s="199">
        <f>ROUND(I127*H127,2)</f>
        <v>0</v>
      </c>
      <c r="BL127" s="18" t="s">
        <v>139</v>
      </c>
      <c r="BM127" s="198" t="s">
        <v>719</v>
      </c>
    </row>
    <row r="128" spans="1:65" s="2" customFormat="1" ht="21.75" customHeight="1">
      <c r="A128" s="35"/>
      <c r="B128" s="36"/>
      <c r="C128" s="187" t="s">
        <v>139</v>
      </c>
      <c r="D128" s="187" t="s">
        <v>134</v>
      </c>
      <c r="E128" s="188" t="s">
        <v>720</v>
      </c>
      <c r="F128" s="189" t="s">
        <v>721</v>
      </c>
      <c r="G128" s="190" t="s">
        <v>314</v>
      </c>
      <c r="H128" s="191">
        <v>2</v>
      </c>
      <c r="I128" s="192"/>
      <c r="J128" s="193">
        <f>ROUND(I128*H128,2)</f>
        <v>0</v>
      </c>
      <c r="K128" s="189" t="s">
        <v>138</v>
      </c>
      <c r="L128" s="40"/>
      <c r="M128" s="194" t="s">
        <v>1</v>
      </c>
      <c r="N128" s="195" t="s">
        <v>44</v>
      </c>
      <c r="O128" s="72"/>
      <c r="P128" s="196">
        <f>O128*H128</f>
        <v>0</v>
      </c>
      <c r="Q128" s="196">
        <v>0</v>
      </c>
      <c r="R128" s="196">
        <f>Q128*H128</f>
        <v>0</v>
      </c>
      <c r="S128" s="196">
        <v>0</v>
      </c>
      <c r="T128" s="19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98" t="s">
        <v>139</v>
      </c>
      <c r="AT128" s="198" t="s">
        <v>134</v>
      </c>
      <c r="AU128" s="198" t="s">
        <v>89</v>
      </c>
      <c r="AY128" s="18" t="s">
        <v>132</v>
      </c>
      <c r="BE128" s="199">
        <f>IF(N128="základní",J128,0)</f>
        <v>0</v>
      </c>
      <c r="BF128" s="199">
        <f>IF(N128="snížená",J128,0)</f>
        <v>0</v>
      </c>
      <c r="BG128" s="199">
        <f>IF(N128="zákl. přenesená",J128,0)</f>
        <v>0</v>
      </c>
      <c r="BH128" s="199">
        <f>IF(N128="sníž. přenesená",J128,0)</f>
        <v>0</v>
      </c>
      <c r="BI128" s="199">
        <f>IF(N128="nulová",J128,0)</f>
        <v>0</v>
      </c>
      <c r="BJ128" s="18" t="s">
        <v>87</v>
      </c>
      <c r="BK128" s="199">
        <f>ROUND(I128*H128,2)</f>
        <v>0</v>
      </c>
      <c r="BL128" s="18" t="s">
        <v>139</v>
      </c>
      <c r="BM128" s="198" t="s">
        <v>89</v>
      </c>
    </row>
    <row r="129" spans="1:65" s="15" customFormat="1" ht="11.25">
      <c r="B129" s="223"/>
      <c r="C129" s="224"/>
      <c r="D129" s="202" t="s">
        <v>141</v>
      </c>
      <c r="E129" s="225" t="s">
        <v>1</v>
      </c>
      <c r="F129" s="226" t="s">
        <v>274</v>
      </c>
      <c r="G129" s="224"/>
      <c r="H129" s="225" t="s">
        <v>1</v>
      </c>
      <c r="I129" s="227"/>
      <c r="J129" s="224"/>
      <c r="K129" s="224"/>
      <c r="L129" s="228"/>
      <c r="M129" s="229"/>
      <c r="N129" s="230"/>
      <c r="O129" s="230"/>
      <c r="P129" s="230"/>
      <c r="Q129" s="230"/>
      <c r="R129" s="230"/>
      <c r="S129" s="230"/>
      <c r="T129" s="231"/>
      <c r="AT129" s="232" t="s">
        <v>141</v>
      </c>
      <c r="AU129" s="232" t="s">
        <v>89</v>
      </c>
      <c r="AV129" s="15" t="s">
        <v>87</v>
      </c>
      <c r="AW129" s="15" t="s">
        <v>36</v>
      </c>
      <c r="AX129" s="15" t="s">
        <v>79</v>
      </c>
      <c r="AY129" s="232" t="s">
        <v>132</v>
      </c>
    </row>
    <row r="130" spans="1:65" s="13" customFormat="1" ht="11.25">
      <c r="B130" s="200"/>
      <c r="C130" s="201"/>
      <c r="D130" s="202" t="s">
        <v>141</v>
      </c>
      <c r="E130" s="203" t="s">
        <v>1</v>
      </c>
      <c r="F130" s="204" t="s">
        <v>722</v>
      </c>
      <c r="G130" s="201"/>
      <c r="H130" s="205">
        <v>2</v>
      </c>
      <c r="I130" s="206"/>
      <c r="J130" s="201"/>
      <c r="K130" s="201"/>
      <c r="L130" s="207"/>
      <c r="M130" s="208"/>
      <c r="N130" s="209"/>
      <c r="O130" s="209"/>
      <c r="P130" s="209"/>
      <c r="Q130" s="209"/>
      <c r="R130" s="209"/>
      <c r="S130" s="209"/>
      <c r="T130" s="210"/>
      <c r="AT130" s="211" t="s">
        <v>141</v>
      </c>
      <c r="AU130" s="211" t="s">
        <v>89</v>
      </c>
      <c r="AV130" s="13" t="s">
        <v>89</v>
      </c>
      <c r="AW130" s="13" t="s">
        <v>36</v>
      </c>
      <c r="AX130" s="13" t="s">
        <v>79</v>
      </c>
      <c r="AY130" s="211" t="s">
        <v>132</v>
      </c>
    </row>
    <row r="131" spans="1:65" s="14" customFormat="1" ht="11.25">
      <c r="B131" s="212"/>
      <c r="C131" s="213"/>
      <c r="D131" s="202" t="s">
        <v>141</v>
      </c>
      <c r="E131" s="214" t="s">
        <v>1</v>
      </c>
      <c r="F131" s="215" t="s">
        <v>152</v>
      </c>
      <c r="G131" s="213"/>
      <c r="H131" s="216">
        <v>2</v>
      </c>
      <c r="I131" s="217"/>
      <c r="J131" s="213"/>
      <c r="K131" s="213"/>
      <c r="L131" s="218"/>
      <c r="M131" s="219"/>
      <c r="N131" s="220"/>
      <c r="O131" s="220"/>
      <c r="P131" s="220"/>
      <c r="Q131" s="220"/>
      <c r="R131" s="220"/>
      <c r="S131" s="220"/>
      <c r="T131" s="221"/>
      <c r="AT131" s="222" t="s">
        <v>141</v>
      </c>
      <c r="AU131" s="222" t="s">
        <v>89</v>
      </c>
      <c r="AV131" s="14" t="s">
        <v>139</v>
      </c>
      <c r="AW131" s="14" t="s">
        <v>36</v>
      </c>
      <c r="AX131" s="14" t="s">
        <v>87</v>
      </c>
      <c r="AY131" s="222" t="s">
        <v>132</v>
      </c>
    </row>
    <row r="132" spans="1:65" s="2" customFormat="1" ht="21.75" customHeight="1">
      <c r="A132" s="35"/>
      <c r="B132" s="36"/>
      <c r="C132" s="187" t="s">
        <v>156</v>
      </c>
      <c r="D132" s="187" t="s">
        <v>134</v>
      </c>
      <c r="E132" s="188" t="s">
        <v>723</v>
      </c>
      <c r="F132" s="189" t="s">
        <v>724</v>
      </c>
      <c r="G132" s="190" t="s">
        <v>314</v>
      </c>
      <c r="H132" s="191">
        <v>1</v>
      </c>
      <c r="I132" s="192"/>
      <c r="J132" s="193">
        <f>ROUND(I132*H132,2)</f>
        <v>0</v>
      </c>
      <c r="K132" s="189" t="s">
        <v>138</v>
      </c>
      <c r="L132" s="40"/>
      <c r="M132" s="194" t="s">
        <v>1</v>
      </c>
      <c r="N132" s="195" t="s">
        <v>44</v>
      </c>
      <c r="O132" s="72"/>
      <c r="P132" s="196">
        <f>O132*H132</f>
        <v>0</v>
      </c>
      <c r="Q132" s="196">
        <v>0</v>
      </c>
      <c r="R132" s="196">
        <f>Q132*H132</f>
        <v>0</v>
      </c>
      <c r="S132" s="196">
        <v>0</v>
      </c>
      <c r="T132" s="19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98" t="s">
        <v>139</v>
      </c>
      <c r="AT132" s="198" t="s">
        <v>134</v>
      </c>
      <c r="AU132" s="198" t="s">
        <v>89</v>
      </c>
      <c r="AY132" s="18" t="s">
        <v>132</v>
      </c>
      <c r="BE132" s="199">
        <f>IF(N132="základní",J132,0)</f>
        <v>0</v>
      </c>
      <c r="BF132" s="199">
        <f>IF(N132="snížená",J132,0)</f>
        <v>0</v>
      </c>
      <c r="BG132" s="199">
        <f>IF(N132="zákl. přenesená",J132,0)</f>
        <v>0</v>
      </c>
      <c r="BH132" s="199">
        <f>IF(N132="sníž. přenesená",J132,0)</f>
        <v>0</v>
      </c>
      <c r="BI132" s="199">
        <f>IF(N132="nulová",J132,0)</f>
        <v>0</v>
      </c>
      <c r="BJ132" s="18" t="s">
        <v>87</v>
      </c>
      <c r="BK132" s="199">
        <f>ROUND(I132*H132,2)</f>
        <v>0</v>
      </c>
      <c r="BL132" s="18" t="s">
        <v>139</v>
      </c>
      <c r="BM132" s="198" t="s">
        <v>725</v>
      </c>
    </row>
    <row r="133" spans="1:65" s="15" customFormat="1" ht="11.25">
      <c r="B133" s="223"/>
      <c r="C133" s="224"/>
      <c r="D133" s="202" t="s">
        <v>141</v>
      </c>
      <c r="E133" s="225" t="s">
        <v>1</v>
      </c>
      <c r="F133" s="226" t="s">
        <v>274</v>
      </c>
      <c r="G133" s="224"/>
      <c r="H133" s="225" t="s">
        <v>1</v>
      </c>
      <c r="I133" s="227"/>
      <c r="J133" s="224"/>
      <c r="K133" s="224"/>
      <c r="L133" s="228"/>
      <c r="M133" s="229"/>
      <c r="N133" s="230"/>
      <c r="O133" s="230"/>
      <c r="P133" s="230"/>
      <c r="Q133" s="230"/>
      <c r="R133" s="230"/>
      <c r="S133" s="230"/>
      <c r="T133" s="231"/>
      <c r="AT133" s="232" t="s">
        <v>141</v>
      </c>
      <c r="AU133" s="232" t="s">
        <v>89</v>
      </c>
      <c r="AV133" s="15" t="s">
        <v>87</v>
      </c>
      <c r="AW133" s="15" t="s">
        <v>36</v>
      </c>
      <c r="AX133" s="15" t="s">
        <v>79</v>
      </c>
      <c r="AY133" s="232" t="s">
        <v>132</v>
      </c>
    </row>
    <row r="134" spans="1:65" s="13" customFormat="1" ht="11.25">
      <c r="B134" s="200"/>
      <c r="C134" s="201"/>
      <c r="D134" s="202" t="s">
        <v>141</v>
      </c>
      <c r="E134" s="203" t="s">
        <v>1</v>
      </c>
      <c r="F134" s="204" t="s">
        <v>726</v>
      </c>
      <c r="G134" s="201"/>
      <c r="H134" s="205">
        <v>1</v>
      </c>
      <c r="I134" s="206"/>
      <c r="J134" s="201"/>
      <c r="K134" s="201"/>
      <c r="L134" s="207"/>
      <c r="M134" s="208"/>
      <c r="N134" s="209"/>
      <c r="O134" s="209"/>
      <c r="P134" s="209"/>
      <c r="Q134" s="209"/>
      <c r="R134" s="209"/>
      <c r="S134" s="209"/>
      <c r="T134" s="210"/>
      <c r="AT134" s="211" t="s">
        <v>141</v>
      </c>
      <c r="AU134" s="211" t="s">
        <v>89</v>
      </c>
      <c r="AV134" s="13" t="s">
        <v>89</v>
      </c>
      <c r="AW134" s="13" t="s">
        <v>36</v>
      </c>
      <c r="AX134" s="13" t="s">
        <v>79</v>
      </c>
      <c r="AY134" s="211" t="s">
        <v>132</v>
      </c>
    </row>
    <row r="135" spans="1:65" s="14" customFormat="1" ht="11.25">
      <c r="B135" s="212"/>
      <c r="C135" s="213"/>
      <c r="D135" s="202" t="s">
        <v>141</v>
      </c>
      <c r="E135" s="214" t="s">
        <v>1</v>
      </c>
      <c r="F135" s="215" t="s">
        <v>152</v>
      </c>
      <c r="G135" s="213"/>
      <c r="H135" s="216">
        <v>1</v>
      </c>
      <c r="I135" s="217"/>
      <c r="J135" s="213"/>
      <c r="K135" s="213"/>
      <c r="L135" s="218"/>
      <c r="M135" s="219"/>
      <c r="N135" s="220"/>
      <c r="O135" s="220"/>
      <c r="P135" s="220"/>
      <c r="Q135" s="220"/>
      <c r="R135" s="220"/>
      <c r="S135" s="220"/>
      <c r="T135" s="221"/>
      <c r="AT135" s="222" t="s">
        <v>141</v>
      </c>
      <c r="AU135" s="222" t="s">
        <v>89</v>
      </c>
      <c r="AV135" s="14" t="s">
        <v>139</v>
      </c>
      <c r="AW135" s="14" t="s">
        <v>36</v>
      </c>
      <c r="AX135" s="14" t="s">
        <v>87</v>
      </c>
      <c r="AY135" s="222" t="s">
        <v>132</v>
      </c>
    </row>
    <row r="136" spans="1:65" s="2" customFormat="1" ht="33" customHeight="1">
      <c r="A136" s="35"/>
      <c r="B136" s="36"/>
      <c r="C136" s="187" t="s">
        <v>161</v>
      </c>
      <c r="D136" s="187" t="s">
        <v>134</v>
      </c>
      <c r="E136" s="188" t="s">
        <v>727</v>
      </c>
      <c r="F136" s="189" t="s">
        <v>728</v>
      </c>
      <c r="G136" s="190" t="s">
        <v>137</v>
      </c>
      <c r="H136" s="191">
        <v>7.22</v>
      </c>
      <c r="I136" s="192"/>
      <c r="J136" s="193">
        <f>ROUND(I136*H136,2)</f>
        <v>0</v>
      </c>
      <c r="K136" s="189" t="s">
        <v>138</v>
      </c>
      <c r="L136" s="40"/>
      <c r="M136" s="194" t="s">
        <v>1</v>
      </c>
      <c r="N136" s="195" t="s">
        <v>44</v>
      </c>
      <c r="O136" s="72"/>
      <c r="P136" s="196">
        <f>O136*H136</f>
        <v>0</v>
      </c>
      <c r="Q136" s="196">
        <v>0</v>
      </c>
      <c r="R136" s="196">
        <f>Q136*H136</f>
        <v>0</v>
      </c>
      <c r="S136" s="196">
        <v>0.255</v>
      </c>
      <c r="T136" s="197">
        <f>S136*H136</f>
        <v>1.8411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8" t="s">
        <v>139</v>
      </c>
      <c r="AT136" s="198" t="s">
        <v>134</v>
      </c>
      <c r="AU136" s="198" t="s">
        <v>89</v>
      </c>
      <c r="AY136" s="18" t="s">
        <v>132</v>
      </c>
      <c r="BE136" s="199">
        <f>IF(N136="základní",J136,0)</f>
        <v>0</v>
      </c>
      <c r="BF136" s="199">
        <f>IF(N136="snížená",J136,0)</f>
        <v>0</v>
      </c>
      <c r="BG136" s="199">
        <f>IF(N136="zákl. přenesená",J136,0)</f>
        <v>0</v>
      </c>
      <c r="BH136" s="199">
        <f>IF(N136="sníž. přenesená",J136,0)</f>
        <v>0</v>
      </c>
      <c r="BI136" s="199">
        <f>IF(N136="nulová",J136,0)</f>
        <v>0</v>
      </c>
      <c r="BJ136" s="18" t="s">
        <v>87</v>
      </c>
      <c r="BK136" s="199">
        <f>ROUND(I136*H136,2)</f>
        <v>0</v>
      </c>
      <c r="BL136" s="18" t="s">
        <v>139</v>
      </c>
      <c r="BM136" s="198" t="s">
        <v>729</v>
      </c>
    </row>
    <row r="137" spans="1:65" s="13" customFormat="1" ht="11.25">
      <c r="B137" s="200"/>
      <c r="C137" s="201"/>
      <c r="D137" s="202" t="s">
        <v>141</v>
      </c>
      <c r="E137" s="203" t="s">
        <v>1</v>
      </c>
      <c r="F137" s="204" t="s">
        <v>730</v>
      </c>
      <c r="G137" s="201"/>
      <c r="H137" s="205">
        <v>7.22</v>
      </c>
      <c r="I137" s="206"/>
      <c r="J137" s="201"/>
      <c r="K137" s="201"/>
      <c r="L137" s="207"/>
      <c r="M137" s="208"/>
      <c r="N137" s="209"/>
      <c r="O137" s="209"/>
      <c r="P137" s="209"/>
      <c r="Q137" s="209"/>
      <c r="R137" s="209"/>
      <c r="S137" s="209"/>
      <c r="T137" s="210"/>
      <c r="AT137" s="211" t="s">
        <v>141</v>
      </c>
      <c r="AU137" s="211" t="s">
        <v>89</v>
      </c>
      <c r="AV137" s="13" t="s">
        <v>89</v>
      </c>
      <c r="AW137" s="13" t="s">
        <v>36</v>
      </c>
      <c r="AX137" s="13" t="s">
        <v>87</v>
      </c>
      <c r="AY137" s="211" t="s">
        <v>132</v>
      </c>
    </row>
    <row r="138" spans="1:65" s="2" customFormat="1" ht="33" customHeight="1">
      <c r="A138" s="35"/>
      <c r="B138" s="36"/>
      <c r="C138" s="187" t="s">
        <v>165</v>
      </c>
      <c r="D138" s="187" t="s">
        <v>134</v>
      </c>
      <c r="E138" s="188" t="s">
        <v>135</v>
      </c>
      <c r="F138" s="189" t="s">
        <v>136</v>
      </c>
      <c r="G138" s="190" t="s">
        <v>137</v>
      </c>
      <c r="H138" s="191">
        <v>65</v>
      </c>
      <c r="I138" s="192"/>
      <c r="J138" s="193">
        <f>ROUND(I138*H138,2)</f>
        <v>0</v>
      </c>
      <c r="K138" s="189" t="s">
        <v>138</v>
      </c>
      <c r="L138" s="40"/>
      <c r="M138" s="194" t="s">
        <v>1</v>
      </c>
      <c r="N138" s="195" t="s">
        <v>44</v>
      </c>
      <c r="O138" s="72"/>
      <c r="P138" s="196">
        <f>O138*H138</f>
        <v>0</v>
      </c>
      <c r="Q138" s="196">
        <v>0</v>
      </c>
      <c r="R138" s="196">
        <f>Q138*H138</f>
        <v>0</v>
      </c>
      <c r="S138" s="196">
        <v>0.44</v>
      </c>
      <c r="T138" s="197">
        <f>S138*H138</f>
        <v>28.6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98" t="s">
        <v>139</v>
      </c>
      <c r="AT138" s="198" t="s">
        <v>134</v>
      </c>
      <c r="AU138" s="198" t="s">
        <v>89</v>
      </c>
      <c r="AY138" s="18" t="s">
        <v>132</v>
      </c>
      <c r="BE138" s="199">
        <f>IF(N138="základní",J138,0)</f>
        <v>0</v>
      </c>
      <c r="BF138" s="199">
        <f>IF(N138="snížená",J138,0)</f>
        <v>0</v>
      </c>
      <c r="BG138" s="199">
        <f>IF(N138="zákl. přenesená",J138,0)</f>
        <v>0</v>
      </c>
      <c r="BH138" s="199">
        <f>IF(N138="sníž. přenesená",J138,0)</f>
        <v>0</v>
      </c>
      <c r="BI138" s="199">
        <f>IF(N138="nulová",J138,0)</f>
        <v>0</v>
      </c>
      <c r="BJ138" s="18" t="s">
        <v>87</v>
      </c>
      <c r="BK138" s="199">
        <f>ROUND(I138*H138,2)</f>
        <v>0</v>
      </c>
      <c r="BL138" s="18" t="s">
        <v>139</v>
      </c>
      <c r="BM138" s="198" t="s">
        <v>140</v>
      </c>
    </row>
    <row r="139" spans="1:65" s="2" customFormat="1" ht="24.2" customHeight="1">
      <c r="A139" s="35"/>
      <c r="B139" s="36"/>
      <c r="C139" s="187" t="s">
        <v>172</v>
      </c>
      <c r="D139" s="187" t="s">
        <v>134</v>
      </c>
      <c r="E139" s="188" t="s">
        <v>143</v>
      </c>
      <c r="F139" s="189" t="s">
        <v>144</v>
      </c>
      <c r="G139" s="190" t="s">
        <v>137</v>
      </c>
      <c r="H139" s="191">
        <v>65</v>
      </c>
      <c r="I139" s="192"/>
      <c r="J139" s="193">
        <f>ROUND(I139*H139,2)</f>
        <v>0</v>
      </c>
      <c r="K139" s="189" t="s">
        <v>138</v>
      </c>
      <c r="L139" s="40"/>
      <c r="M139" s="194" t="s">
        <v>1</v>
      </c>
      <c r="N139" s="195" t="s">
        <v>44</v>
      </c>
      <c r="O139" s="72"/>
      <c r="P139" s="196">
        <f>O139*H139</f>
        <v>0</v>
      </c>
      <c r="Q139" s="196">
        <v>0</v>
      </c>
      <c r="R139" s="196">
        <f>Q139*H139</f>
        <v>0</v>
      </c>
      <c r="S139" s="196">
        <v>0.45</v>
      </c>
      <c r="T139" s="197">
        <f>S139*H139</f>
        <v>29.25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98" t="s">
        <v>139</v>
      </c>
      <c r="AT139" s="198" t="s">
        <v>134</v>
      </c>
      <c r="AU139" s="198" t="s">
        <v>89</v>
      </c>
      <c r="AY139" s="18" t="s">
        <v>132</v>
      </c>
      <c r="BE139" s="199">
        <f>IF(N139="základní",J139,0)</f>
        <v>0</v>
      </c>
      <c r="BF139" s="199">
        <f>IF(N139="snížená",J139,0)</f>
        <v>0</v>
      </c>
      <c r="BG139" s="199">
        <f>IF(N139="zákl. přenesená",J139,0)</f>
        <v>0</v>
      </c>
      <c r="BH139" s="199">
        <f>IF(N139="sníž. přenesená",J139,0)</f>
        <v>0</v>
      </c>
      <c r="BI139" s="199">
        <f>IF(N139="nulová",J139,0)</f>
        <v>0</v>
      </c>
      <c r="BJ139" s="18" t="s">
        <v>87</v>
      </c>
      <c r="BK139" s="199">
        <f>ROUND(I139*H139,2)</f>
        <v>0</v>
      </c>
      <c r="BL139" s="18" t="s">
        <v>139</v>
      </c>
      <c r="BM139" s="198" t="s">
        <v>145</v>
      </c>
    </row>
    <row r="140" spans="1:65" s="2" customFormat="1" ht="24.2" customHeight="1">
      <c r="A140" s="35"/>
      <c r="B140" s="36"/>
      <c r="C140" s="187" t="s">
        <v>178</v>
      </c>
      <c r="D140" s="187" t="s">
        <v>134</v>
      </c>
      <c r="E140" s="188" t="s">
        <v>147</v>
      </c>
      <c r="F140" s="189" t="s">
        <v>148</v>
      </c>
      <c r="G140" s="190" t="s">
        <v>137</v>
      </c>
      <c r="H140" s="191">
        <v>6</v>
      </c>
      <c r="I140" s="192"/>
      <c r="J140" s="193">
        <f>ROUND(I140*H140,2)</f>
        <v>0</v>
      </c>
      <c r="K140" s="189" t="s">
        <v>138</v>
      </c>
      <c r="L140" s="40"/>
      <c r="M140" s="194" t="s">
        <v>1</v>
      </c>
      <c r="N140" s="195" t="s">
        <v>44</v>
      </c>
      <c r="O140" s="72"/>
      <c r="P140" s="196">
        <f>O140*H140</f>
        <v>0</v>
      </c>
      <c r="Q140" s="196">
        <v>0</v>
      </c>
      <c r="R140" s="196">
        <f>Q140*H140</f>
        <v>0</v>
      </c>
      <c r="S140" s="196">
        <v>0.28999999999999998</v>
      </c>
      <c r="T140" s="197">
        <f>S140*H140</f>
        <v>1.7399999999999998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8" t="s">
        <v>139</v>
      </c>
      <c r="AT140" s="198" t="s">
        <v>134</v>
      </c>
      <c r="AU140" s="198" t="s">
        <v>89</v>
      </c>
      <c r="AY140" s="18" t="s">
        <v>132</v>
      </c>
      <c r="BE140" s="199">
        <f>IF(N140="základní",J140,0)</f>
        <v>0</v>
      </c>
      <c r="BF140" s="199">
        <f>IF(N140="snížená",J140,0)</f>
        <v>0</v>
      </c>
      <c r="BG140" s="199">
        <f>IF(N140="zákl. přenesená",J140,0)</f>
        <v>0</v>
      </c>
      <c r="BH140" s="199">
        <f>IF(N140="sníž. přenesená",J140,0)</f>
        <v>0</v>
      </c>
      <c r="BI140" s="199">
        <f>IF(N140="nulová",J140,0)</f>
        <v>0</v>
      </c>
      <c r="BJ140" s="18" t="s">
        <v>87</v>
      </c>
      <c r="BK140" s="199">
        <f>ROUND(I140*H140,2)</f>
        <v>0</v>
      </c>
      <c r="BL140" s="18" t="s">
        <v>139</v>
      </c>
      <c r="BM140" s="198" t="s">
        <v>149</v>
      </c>
    </row>
    <row r="141" spans="1:65" s="13" customFormat="1" ht="11.25">
      <c r="B141" s="200"/>
      <c r="C141" s="201"/>
      <c r="D141" s="202" t="s">
        <v>141</v>
      </c>
      <c r="E141" s="203" t="s">
        <v>1</v>
      </c>
      <c r="F141" s="204" t="s">
        <v>731</v>
      </c>
      <c r="G141" s="201"/>
      <c r="H141" s="205">
        <v>6</v>
      </c>
      <c r="I141" s="206"/>
      <c r="J141" s="201"/>
      <c r="K141" s="201"/>
      <c r="L141" s="207"/>
      <c r="M141" s="208"/>
      <c r="N141" s="209"/>
      <c r="O141" s="209"/>
      <c r="P141" s="209"/>
      <c r="Q141" s="209"/>
      <c r="R141" s="209"/>
      <c r="S141" s="209"/>
      <c r="T141" s="210"/>
      <c r="AT141" s="211" t="s">
        <v>141</v>
      </c>
      <c r="AU141" s="211" t="s">
        <v>89</v>
      </c>
      <c r="AV141" s="13" t="s">
        <v>89</v>
      </c>
      <c r="AW141" s="13" t="s">
        <v>36</v>
      </c>
      <c r="AX141" s="13" t="s">
        <v>79</v>
      </c>
      <c r="AY141" s="211" t="s">
        <v>132</v>
      </c>
    </row>
    <row r="142" spans="1:65" s="14" customFormat="1" ht="11.25">
      <c r="B142" s="212"/>
      <c r="C142" s="213"/>
      <c r="D142" s="202" t="s">
        <v>141</v>
      </c>
      <c r="E142" s="214" t="s">
        <v>1</v>
      </c>
      <c r="F142" s="215" t="s">
        <v>152</v>
      </c>
      <c r="G142" s="213"/>
      <c r="H142" s="216">
        <v>6</v>
      </c>
      <c r="I142" s="217"/>
      <c r="J142" s="213"/>
      <c r="K142" s="213"/>
      <c r="L142" s="218"/>
      <c r="M142" s="219"/>
      <c r="N142" s="220"/>
      <c r="O142" s="220"/>
      <c r="P142" s="220"/>
      <c r="Q142" s="220"/>
      <c r="R142" s="220"/>
      <c r="S142" s="220"/>
      <c r="T142" s="221"/>
      <c r="AT142" s="222" t="s">
        <v>141</v>
      </c>
      <c r="AU142" s="222" t="s">
        <v>89</v>
      </c>
      <c r="AV142" s="14" t="s">
        <v>139</v>
      </c>
      <c r="AW142" s="14" t="s">
        <v>36</v>
      </c>
      <c r="AX142" s="14" t="s">
        <v>87</v>
      </c>
      <c r="AY142" s="222" t="s">
        <v>132</v>
      </c>
    </row>
    <row r="143" spans="1:65" s="2" customFormat="1" ht="33" customHeight="1">
      <c r="A143" s="35"/>
      <c r="B143" s="36"/>
      <c r="C143" s="187" t="s">
        <v>184</v>
      </c>
      <c r="D143" s="187" t="s">
        <v>134</v>
      </c>
      <c r="E143" s="188" t="s">
        <v>166</v>
      </c>
      <c r="F143" s="189" t="s">
        <v>167</v>
      </c>
      <c r="G143" s="190" t="s">
        <v>168</v>
      </c>
      <c r="H143" s="191">
        <v>42.35</v>
      </c>
      <c r="I143" s="192"/>
      <c r="J143" s="193">
        <f>ROUND(I143*H143,2)</f>
        <v>0</v>
      </c>
      <c r="K143" s="189" t="s">
        <v>138</v>
      </c>
      <c r="L143" s="40"/>
      <c r="M143" s="194" t="s">
        <v>1</v>
      </c>
      <c r="N143" s="195" t="s">
        <v>44</v>
      </c>
      <c r="O143" s="72"/>
      <c r="P143" s="196">
        <f>O143*H143</f>
        <v>0</v>
      </c>
      <c r="Q143" s="196">
        <v>0</v>
      </c>
      <c r="R143" s="196">
        <f>Q143*H143</f>
        <v>0</v>
      </c>
      <c r="S143" s="196">
        <v>0</v>
      </c>
      <c r="T143" s="19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98" t="s">
        <v>139</v>
      </c>
      <c r="AT143" s="198" t="s">
        <v>134</v>
      </c>
      <c r="AU143" s="198" t="s">
        <v>89</v>
      </c>
      <c r="AY143" s="18" t="s">
        <v>132</v>
      </c>
      <c r="BE143" s="199">
        <f>IF(N143="základní",J143,0)</f>
        <v>0</v>
      </c>
      <c r="BF143" s="199">
        <f>IF(N143="snížená",J143,0)</f>
        <v>0</v>
      </c>
      <c r="BG143" s="199">
        <f>IF(N143="zákl. přenesená",J143,0)</f>
        <v>0</v>
      </c>
      <c r="BH143" s="199">
        <f>IF(N143="sníž. přenesená",J143,0)</f>
        <v>0</v>
      </c>
      <c r="BI143" s="199">
        <f>IF(N143="nulová",J143,0)</f>
        <v>0</v>
      </c>
      <c r="BJ143" s="18" t="s">
        <v>87</v>
      </c>
      <c r="BK143" s="199">
        <f>ROUND(I143*H143,2)</f>
        <v>0</v>
      </c>
      <c r="BL143" s="18" t="s">
        <v>139</v>
      </c>
      <c r="BM143" s="198" t="s">
        <v>169</v>
      </c>
    </row>
    <row r="144" spans="1:65" s="13" customFormat="1" ht="22.5">
      <c r="B144" s="200"/>
      <c r="C144" s="201"/>
      <c r="D144" s="202" t="s">
        <v>141</v>
      </c>
      <c r="E144" s="203" t="s">
        <v>1</v>
      </c>
      <c r="F144" s="204" t="s">
        <v>732</v>
      </c>
      <c r="G144" s="201"/>
      <c r="H144" s="205">
        <v>42.35</v>
      </c>
      <c r="I144" s="206"/>
      <c r="J144" s="201"/>
      <c r="K144" s="201"/>
      <c r="L144" s="207"/>
      <c r="M144" s="208"/>
      <c r="N144" s="209"/>
      <c r="O144" s="209"/>
      <c r="P144" s="209"/>
      <c r="Q144" s="209"/>
      <c r="R144" s="209"/>
      <c r="S144" s="209"/>
      <c r="T144" s="210"/>
      <c r="AT144" s="211" t="s">
        <v>141</v>
      </c>
      <c r="AU144" s="211" t="s">
        <v>89</v>
      </c>
      <c r="AV144" s="13" t="s">
        <v>89</v>
      </c>
      <c r="AW144" s="13" t="s">
        <v>36</v>
      </c>
      <c r="AX144" s="13" t="s">
        <v>79</v>
      </c>
      <c r="AY144" s="211" t="s">
        <v>132</v>
      </c>
    </row>
    <row r="145" spans="1:65" s="14" customFormat="1" ht="11.25">
      <c r="B145" s="212"/>
      <c r="C145" s="213"/>
      <c r="D145" s="202" t="s">
        <v>141</v>
      </c>
      <c r="E145" s="214" t="s">
        <v>1</v>
      </c>
      <c r="F145" s="215" t="s">
        <v>152</v>
      </c>
      <c r="G145" s="213"/>
      <c r="H145" s="216">
        <v>42.35</v>
      </c>
      <c r="I145" s="217"/>
      <c r="J145" s="213"/>
      <c r="K145" s="213"/>
      <c r="L145" s="218"/>
      <c r="M145" s="219"/>
      <c r="N145" s="220"/>
      <c r="O145" s="220"/>
      <c r="P145" s="220"/>
      <c r="Q145" s="220"/>
      <c r="R145" s="220"/>
      <c r="S145" s="220"/>
      <c r="T145" s="221"/>
      <c r="AT145" s="222" t="s">
        <v>141</v>
      </c>
      <c r="AU145" s="222" t="s">
        <v>89</v>
      </c>
      <c r="AV145" s="14" t="s">
        <v>139</v>
      </c>
      <c r="AW145" s="14" t="s">
        <v>36</v>
      </c>
      <c r="AX145" s="14" t="s">
        <v>87</v>
      </c>
      <c r="AY145" s="222" t="s">
        <v>132</v>
      </c>
    </row>
    <row r="146" spans="1:65" s="2" customFormat="1" ht="24.2" customHeight="1">
      <c r="A146" s="35"/>
      <c r="B146" s="36"/>
      <c r="C146" s="187" t="s">
        <v>193</v>
      </c>
      <c r="D146" s="187" t="s">
        <v>134</v>
      </c>
      <c r="E146" s="188" t="s">
        <v>733</v>
      </c>
      <c r="F146" s="189" t="s">
        <v>734</v>
      </c>
      <c r="G146" s="190" t="s">
        <v>314</v>
      </c>
      <c r="H146" s="191">
        <v>2</v>
      </c>
      <c r="I146" s="192"/>
      <c r="J146" s="193">
        <f>ROUND(I146*H146,2)</f>
        <v>0</v>
      </c>
      <c r="K146" s="189" t="s">
        <v>138</v>
      </c>
      <c r="L146" s="40"/>
      <c r="M146" s="194" t="s">
        <v>1</v>
      </c>
      <c r="N146" s="195" t="s">
        <v>44</v>
      </c>
      <c r="O146" s="72"/>
      <c r="P146" s="196">
        <f>O146*H146</f>
        <v>0</v>
      </c>
      <c r="Q146" s="196">
        <v>0</v>
      </c>
      <c r="R146" s="196">
        <f>Q146*H146</f>
        <v>0</v>
      </c>
      <c r="S146" s="196">
        <v>0</v>
      </c>
      <c r="T146" s="19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8" t="s">
        <v>139</v>
      </c>
      <c r="AT146" s="198" t="s">
        <v>134</v>
      </c>
      <c r="AU146" s="198" t="s">
        <v>89</v>
      </c>
      <c r="AY146" s="18" t="s">
        <v>132</v>
      </c>
      <c r="BE146" s="199">
        <f>IF(N146="základní",J146,0)</f>
        <v>0</v>
      </c>
      <c r="BF146" s="199">
        <f>IF(N146="snížená",J146,0)</f>
        <v>0</v>
      </c>
      <c r="BG146" s="199">
        <f>IF(N146="zákl. přenesená",J146,0)</f>
        <v>0</v>
      </c>
      <c r="BH146" s="199">
        <f>IF(N146="sníž. přenesená",J146,0)</f>
        <v>0</v>
      </c>
      <c r="BI146" s="199">
        <f>IF(N146="nulová",J146,0)</f>
        <v>0</v>
      </c>
      <c r="BJ146" s="18" t="s">
        <v>87</v>
      </c>
      <c r="BK146" s="199">
        <f>ROUND(I146*H146,2)</f>
        <v>0</v>
      </c>
      <c r="BL146" s="18" t="s">
        <v>139</v>
      </c>
      <c r="BM146" s="198" t="s">
        <v>161</v>
      </c>
    </row>
    <row r="147" spans="1:65" s="2" customFormat="1" ht="24.2" customHeight="1">
      <c r="A147" s="35"/>
      <c r="B147" s="36"/>
      <c r="C147" s="187" t="s">
        <v>198</v>
      </c>
      <c r="D147" s="187" t="s">
        <v>134</v>
      </c>
      <c r="E147" s="188" t="s">
        <v>735</v>
      </c>
      <c r="F147" s="189" t="s">
        <v>736</v>
      </c>
      <c r="G147" s="190" t="s">
        <v>314</v>
      </c>
      <c r="H147" s="191">
        <v>1</v>
      </c>
      <c r="I147" s="192"/>
      <c r="J147" s="193">
        <f>ROUND(I147*H147,2)</f>
        <v>0</v>
      </c>
      <c r="K147" s="189" t="s">
        <v>138</v>
      </c>
      <c r="L147" s="40"/>
      <c r="M147" s="194" t="s">
        <v>1</v>
      </c>
      <c r="N147" s="195" t="s">
        <v>44</v>
      </c>
      <c r="O147" s="72"/>
      <c r="P147" s="196">
        <f>O147*H147</f>
        <v>0</v>
      </c>
      <c r="Q147" s="196">
        <v>0</v>
      </c>
      <c r="R147" s="196">
        <f>Q147*H147</f>
        <v>0</v>
      </c>
      <c r="S147" s="196">
        <v>0</v>
      </c>
      <c r="T147" s="19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98" t="s">
        <v>139</v>
      </c>
      <c r="AT147" s="198" t="s">
        <v>134</v>
      </c>
      <c r="AU147" s="198" t="s">
        <v>89</v>
      </c>
      <c r="AY147" s="18" t="s">
        <v>132</v>
      </c>
      <c r="BE147" s="199">
        <f>IF(N147="základní",J147,0)</f>
        <v>0</v>
      </c>
      <c r="BF147" s="199">
        <f>IF(N147="snížená",J147,0)</f>
        <v>0</v>
      </c>
      <c r="BG147" s="199">
        <f>IF(N147="zákl. přenesená",J147,0)</f>
        <v>0</v>
      </c>
      <c r="BH147" s="199">
        <f>IF(N147="sníž. přenesená",J147,0)</f>
        <v>0</v>
      </c>
      <c r="BI147" s="199">
        <f>IF(N147="nulová",J147,0)</f>
        <v>0</v>
      </c>
      <c r="BJ147" s="18" t="s">
        <v>87</v>
      </c>
      <c r="BK147" s="199">
        <f>ROUND(I147*H147,2)</f>
        <v>0</v>
      </c>
      <c r="BL147" s="18" t="s">
        <v>139</v>
      </c>
      <c r="BM147" s="198" t="s">
        <v>737</v>
      </c>
    </row>
    <row r="148" spans="1:65" s="2" customFormat="1" ht="24.2" customHeight="1">
      <c r="A148" s="35"/>
      <c r="B148" s="36"/>
      <c r="C148" s="187" t="s">
        <v>204</v>
      </c>
      <c r="D148" s="187" t="s">
        <v>134</v>
      </c>
      <c r="E148" s="188" t="s">
        <v>738</v>
      </c>
      <c r="F148" s="189" t="s">
        <v>739</v>
      </c>
      <c r="G148" s="190" t="s">
        <v>137</v>
      </c>
      <c r="H148" s="191">
        <v>20</v>
      </c>
      <c r="I148" s="192"/>
      <c r="J148" s="193">
        <f>ROUND(I148*H148,2)</f>
        <v>0</v>
      </c>
      <c r="K148" s="189" t="s">
        <v>138</v>
      </c>
      <c r="L148" s="40"/>
      <c r="M148" s="194" t="s">
        <v>1</v>
      </c>
      <c r="N148" s="195" t="s">
        <v>44</v>
      </c>
      <c r="O148" s="72"/>
      <c r="P148" s="196">
        <f>O148*H148</f>
        <v>0</v>
      </c>
      <c r="Q148" s="196">
        <v>0</v>
      </c>
      <c r="R148" s="196">
        <f>Q148*H148</f>
        <v>0</v>
      </c>
      <c r="S148" s="196">
        <v>0</v>
      </c>
      <c r="T148" s="19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98" t="s">
        <v>139</v>
      </c>
      <c r="AT148" s="198" t="s">
        <v>134</v>
      </c>
      <c r="AU148" s="198" t="s">
        <v>89</v>
      </c>
      <c r="AY148" s="18" t="s">
        <v>132</v>
      </c>
      <c r="BE148" s="199">
        <f>IF(N148="základní",J148,0)</f>
        <v>0</v>
      </c>
      <c r="BF148" s="199">
        <f>IF(N148="snížená",J148,0)</f>
        <v>0</v>
      </c>
      <c r="BG148" s="199">
        <f>IF(N148="zákl. přenesená",J148,0)</f>
        <v>0</v>
      </c>
      <c r="BH148" s="199">
        <f>IF(N148="sníž. přenesená",J148,0)</f>
        <v>0</v>
      </c>
      <c r="BI148" s="199">
        <f>IF(N148="nulová",J148,0)</f>
        <v>0</v>
      </c>
      <c r="BJ148" s="18" t="s">
        <v>87</v>
      </c>
      <c r="BK148" s="199">
        <f>ROUND(I148*H148,2)</f>
        <v>0</v>
      </c>
      <c r="BL148" s="18" t="s">
        <v>139</v>
      </c>
      <c r="BM148" s="198" t="s">
        <v>740</v>
      </c>
    </row>
    <row r="149" spans="1:65" s="2" customFormat="1" ht="24.2" customHeight="1">
      <c r="A149" s="35"/>
      <c r="B149" s="36"/>
      <c r="C149" s="187" t="s">
        <v>208</v>
      </c>
      <c r="D149" s="187" t="s">
        <v>134</v>
      </c>
      <c r="E149" s="188" t="s">
        <v>741</v>
      </c>
      <c r="F149" s="189" t="s">
        <v>742</v>
      </c>
      <c r="G149" s="190" t="s">
        <v>314</v>
      </c>
      <c r="H149" s="191">
        <v>48</v>
      </c>
      <c r="I149" s="192"/>
      <c r="J149" s="193">
        <f>ROUND(I149*H149,2)</f>
        <v>0</v>
      </c>
      <c r="K149" s="189" t="s">
        <v>138</v>
      </c>
      <c r="L149" s="40"/>
      <c r="M149" s="194" t="s">
        <v>1</v>
      </c>
      <c r="N149" s="195" t="s">
        <v>44</v>
      </c>
      <c r="O149" s="72"/>
      <c r="P149" s="196">
        <f>O149*H149</f>
        <v>0</v>
      </c>
      <c r="Q149" s="196">
        <v>0</v>
      </c>
      <c r="R149" s="196">
        <f>Q149*H149</f>
        <v>0</v>
      </c>
      <c r="S149" s="196">
        <v>0</v>
      </c>
      <c r="T149" s="19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98" t="s">
        <v>139</v>
      </c>
      <c r="AT149" s="198" t="s">
        <v>134</v>
      </c>
      <c r="AU149" s="198" t="s">
        <v>89</v>
      </c>
      <c r="AY149" s="18" t="s">
        <v>132</v>
      </c>
      <c r="BE149" s="199">
        <f>IF(N149="základní",J149,0)</f>
        <v>0</v>
      </c>
      <c r="BF149" s="199">
        <f>IF(N149="snížená",J149,0)</f>
        <v>0</v>
      </c>
      <c r="BG149" s="199">
        <f>IF(N149="zákl. přenesená",J149,0)</f>
        <v>0</v>
      </c>
      <c r="BH149" s="199">
        <f>IF(N149="sníž. přenesená",J149,0)</f>
        <v>0</v>
      </c>
      <c r="BI149" s="199">
        <f>IF(N149="nulová",J149,0)</f>
        <v>0</v>
      </c>
      <c r="BJ149" s="18" t="s">
        <v>87</v>
      </c>
      <c r="BK149" s="199">
        <f>ROUND(I149*H149,2)</f>
        <v>0</v>
      </c>
      <c r="BL149" s="18" t="s">
        <v>139</v>
      </c>
      <c r="BM149" s="198" t="s">
        <v>172</v>
      </c>
    </row>
    <row r="150" spans="1:65" s="13" customFormat="1" ht="11.25">
      <c r="B150" s="200"/>
      <c r="C150" s="201"/>
      <c r="D150" s="202" t="s">
        <v>141</v>
      </c>
      <c r="E150" s="203" t="s">
        <v>1</v>
      </c>
      <c r="F150" s="204" t="s">
        <v>743</v>
      </c>
      <c r="G150" s="201"/>
      <c r="H150" s="205">
        <v>48</v>
      </c>
      <c r="I150" s="206"/>
      <c r="J150" s="201"/>
      <c r="K150" s="201"/>
      <c r="L150" s="207"/>
      <c r="M150" s="208"/>
      <c r="N150" s="209"/>
      <c r="O150" s="209"/>
      <c r="P150" s="209"/>
      <c r="Q150" s="209"/>
      <c r="R150" s="209"/>
      <c r="S150" s="209"/>
      <c r="T150" s="210"/>
      <c r="AT150" s="211" t="s">
        <v>141</v>
      </c>
      <c r="AU150" s="211" t="s">
        <v>89</v>
      </c>
      <c r="AV150" s="13" t="s">
        <v>89</v>
      </c>
      <c r="AW150" s="13" t="s">
        <v>36</v>
      </c>
      <c r="AX150" s="13" t="s">
        <v>87</v>
      </c>
      <c r="AY150" s="211" t="s">
        <v>132</v>
      </c>
    </row>
    <row r="151" spans="1:65" s="2" customFormat="1" ht="24.2" customHeight="1">
      <c r="A151" s="35"/>
      <c r="B151" s="36"/>
      <c r="C151" s="187" t="s">
        <v>8</v>
      </c>
      <c r="D151" s="187" t="s">
        <v>134</v>
      </c>
      <c r="E151" s="188" t="s">
        <v>744</v>
      </c>
      <c r="F151" s="189" t="s">
        <v>745</v>
      </c>
      <c r="G151" s="190" t="s">
        <v>314</v>
      </c>
      <c r="H151" s="191">
        <v>24</v>
      </c>
      <c r="I151" s="192"/>
      <c r="J151" s="193">
        <f>ROUND(I151*H151,2)</f>
        <v>0</v>
      </c>
      <c r="K151" s="189" t="s">
        <v>138</v>
      </c>
      <c r="L151" s="40"/>
      <c r="M151" s="194" t="s">
        <v>1</v>
      </c>
      <c r="N151" s="195" t="s">
        <v>44</v>
      </c>
      <c r="O151" s="72"/>
      <c r="P151" s="196">
        <f>O151*H151</f>
        <v>0</v>
      </c>
      <c r="Q151" s="196">
        <v>0</v>
      </c>
      <c r="R151" s="196">
        <f>Q151*H151</f>
        <v>0</v>
      </c>
      <c r="S151" s="196">
        <v>0</v>
      </c>
      <c r="T151" s="19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98" t="s">
        <v>139</v>
      </c>
      <c r="AT151" s="198" t="s">
        <v>134</v>
      </c>
      <c r="AU151" s="198" t="s">
        <v>89</v>
      </c>
      <c r="AY151" s="18" t="s">
        <v>132</v>
      </c>
      <c r="BE151" s="199">
        <f>IF(N151="základní",J151,0)</f>
        <v>0</v>
      </c>
      <c r="BF151" s="199">
        <f>IF(N151="snížená",J151,0)</f>
        <v>0</v>
      </c>
      <c r="BG151" s="199">
        <f>IF(N151="zákl. přenesená",J151,0)</f>
        <v>0</v>
      </c>
      <c r="BH151" s="199">
        <f>IF(N151="sníž. přenesená",J151,0)</f>
        <v>0</v>
      </c>
      <c r="BI151" s="199">
        <f>IF(N151="nulová",J151,0)</f>
        <v>0</v>
      </c>
      <c r="BJ151" s="18" t="s">
        <v>87</v>
      </c>
      <c r="BK151" s="199">
        <f>ROUND(I151*H151,2)</f>
        <v>0</v>
      </c>
      <c r="BL151" s="18" t="s">
        <v>139</v>
      </c>
      <c r="BM151" s="198" t="s">
        <v>746</v>
      </c>
    </row>
    <row r="152" spans="1:65" s="2" customFormat="1" ht="24.2" customHeight="1">
      <c r="A152" s="35"/>
      <c r="B152" s="36"/>
      <c r="C152" s="187" t="s">
        <v>219</v>
      </c>
      <c r="D152" s="187" t="s">
        <v>134</v>
      </c>
      <c r="E152" s="188" t="s">
        <v>747</v>
      </c>
      <c r="F152" s="189" t="s">
        <v>748</v>
      </c>
      <c r="G152" s="190" t="s">
        <v>137</v>
      </c>
      <c r="H152" s="191">
        <v>400</v>
      </c>
      <c r="I152" s="192"/>
      <c r="J152" s="193">
        <f>ROUND(I152*H152,2)</f>
        <v>0</v>
      </c>
      <c r="K152" s="189" t="s">
        <v>138</v>
      </c>
      <c r="L152" s="40"/>
      <c r="M152" s="194" t="s">
        <v>1</v>
      </c>
      <c r="N152" s="195" t="s">
        <v>44</v>
      </c>
      <c r="O152" s="72"/>
      <c r="P152" s="196">
        <f>O152*H152</f>
        <v>0</v>
      </c>
      <c r="Q152" s="196">
        <v>0</v>
      </c>
      <c r="R152" s="196">
        <f>Q152*H152</f>
        <v>0</v>
      </c>
      <c r="S152" s="196">
        <v>0</v>
      </c>
      <c r="T152" s="19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98" t="s">
        <v>139</v>
      </c>
      <c r="AT152" s="198" t="s">
        <v>134</v>
      </c>
      <c r="AU152" s="198" t="s">
        <v>89</v>
      </c>
      <c r="AY152" s="18" t="s">
        <v>132</v>
      </c>
      <c r="BE152" s="199">
        <f>IF(N152="základní",J152,0)</f>
        <v>0</v>
      </c>
      <c r="BF152" s="199">
        <f>IF(N152="snížená",J152,0)</f>
        <v>0</v>
      </c>
      <c r="BG152" s="199">
        <f>IF(N152="zákl. přenesená",J152,0)</f>
        <v>0</v>
      </c>
      <c r="BH152" s="199">
        <f>IF(N152="sníž. přenesená",J152,0)</f>
        <v>0</v>
      </c>
      <c r="BI152" s="199">
        <f>IF(N152="nulová",J152,0)</f>
        <v>0</v>
      </c>
      <c r="BJ152" s="18" t="s">
        <v>87</v>
      </c>
      <c r="BK152" s="199">
        <f>ROUND(I152*H152,2)</f>
        <v>0</v>
      </c>
      <c r="BL152" s="18" t="s">
        <v>139</v>
      </c>
      <c r="BM152" s="198" t="s">
        <v>749</v>
      </c>
    </row>
    <row r="153" spans="1:65" s="13" customFormat="1" ht="11.25">
      <c r="B153" s="200"/>
      <c r="C153" s="201"/>
      <c r="D153" s="202" t="s">
        <v>141</v>
      </c>
      <c r="E153" s="203" t="s">
        <v>1</v>
      </c>
      <c r="F153" s="204" t="s">
        <v>750</v>
      </c>
      <c r="G153" s="201"/>
      <c r="H153" s="205">
        <v>400</v>
      </c>
      <c r="I153" s="206"/>
      <c r="J153" s="201"/>
      <c r="K153" s="201"/>
      <c r="L153" s="207"/>
      <c r="M153" s="208"/>
      <c r="N153" s="209"/>
      <c r="O153" s="209"/>
      <c r="P153" s="209"/>
      <c r="Q153" s="209"/>
      <c r="R153" s="209"/>
      <c r="S153" s="209"/>
      <c r="T153" s="210"/>
      <c r="AT153" s="211" t="s">
        <v>141</v>
      </c>
      <c r="AU153" s="211" t="s">
        <v>89</v>
      </c>
      <c r="AV153" s="13" t="s">
        <v>89</v>
      </c>
      <c r="AW153" s="13" t="s">
        <v>36</v>
      </c>
      <c r="AX153" s="13" t="s">
        <v>87</v>
      </c>
      <c r="AY153" s="211" t="s">
        <v>132</v>
      </c>
    </row>
    <row r="154" spans="1:65" s="2" customFormat="1" ht="37.9" customHeight="1">
      <c r="A154" s="35"/>
      <c r="B154" s="36"/>
      <c r="C154" s="187" t="s">
        <v>222</v>
      </c>
      <c r="D154" s="187" t="s">
        <v>134</v>
      </c>
      <c r="E154" s="188" t="s">
        <v>179</v>
      </c>
      <c r="F154" s="189" t="s">
        <v>180</v>
      </c>
      <c r="G154" s="190" t="s">
        <v>168</v>
      </c>
      <c r="H154" s="191">
        <v>110.4</v>
      </c>
      <c r="I154" s="192"/>
      <c r="J154" s="193">
        <f>ROUND(I154*H154,2)</f>
        <v>0</v>
      </c>
      <c r="K154" s="189" t="s">
        <v>138</v>
      </c>
      <c r="L154" s="40"/>
      <c r="M154" s="194" t="s">
        <v>1</v>
      </c>
      <c r="N154" s="195" t="s">
        <v>44</v>
      </c>
      <c r="O154" s="72"/>
      <c r="P154" s="196">
        <f>O154*H154</f>
        <v>0</v>
      </c>
      <c r="Q154" s="196">
        <v>0</v>
      </c>
      <c r="R154" s="196">
        <f>Q154*H154</f>
        <v>0</v>
      </c>
      <c r="S154" s="196">
        <v>0</v>
      </c>
      <c r="T154" s="19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98" t="s">
        <v>139</v>
      </c>
      <c r="AT154" s="198" t="s">
        <v>134</v>
      </c>
      <c r="AU154" s="198" t="s">
        <v>89</v>
      </c>
      <c r="AY154" s="18" t="s">
        <v>132</v>
      </c>
      <c r="BE154" s="199">
        <f>IF(N154="základní",J154,0)</f>
        <v>0</v>
      </c>
      <c r="BF154" s="199">
        <f>IF(N154="snížená",J154,0)</f>
        <v>0</v>
      </c>
      <c r="BG154" s="199">
        <f>IF(N154="zákl. přenesená",J154,0)</f>
        <v>0</v>
      </c>
      <c r="BH154" s="199">
        <f>IF(N154="sníž. přenesená",J154,0)</f>
        <v>0</v>
      </c>
      <c r="BI154" s="199">
        <f>IF(N154="nulová",J154,0)</f>
        <v>0</v>
      </c>
      <c r="BJ154" s="18" t="s">
        <v>87</v>
      </c>
      <c r="BK154" s="199">
        <f>ROUND(I154*H154,2)</f>
        <v>0</v>
      </c>
      <c r="BL154" s="18" t="s">
        <v>139</v>
      </c>
      <c r="BM154" s="198" t="s">
        <v>181</v>
      </c>
    </row>
    <row r="155" spans="1:65" s="15" customFormat="1" ht="11.25">
      <c r="B155" s="223"/>
      <c r="C155" s="224"/>
      <c r="D155" s="202" t="s">
        <v>141</v>
      </c>
      <c r="E155" s="225" t="s">
        <v>1</v>
      </c>
      <c r="F155" s="226" t="s">
        <v>182</v>
      </c>
      <c r="G155" s="224"/>
      <c r="H155" s="225" t="s">
        <v>1</v>
      </c>
      <c r="I155" s="227"/>
      <c r="J155" s="224"/>
      <c r="K155" s="224"/>
      <c r="L155" s="228"/>
      <c r="M155" s="229"/>
      <c r="N155" s="230"/>
      <c r="O155" s="230"/>
      <c r="P155" s="230"/>
      <c r="Q155" s="230"/>
      <c r="R155" s="230"/>
      <c r="S155" s="230"/>
      <c r="T155" s="231"/>
      <c r="AT155" s="232" t="s">
        <v>141</v>
      </c>
      <c r="AU155" s="232" t="s">
        <v>89</v>
      </c>
      <c r="AV155" s="15" t="s">
        <v>87</v>
      </c>
      <c r="AW155" s="15" t="s">
        <v>36</v>
      </c>
      <c r="AX155" s="15" t="s">
        <v>79</v>
      </c>
      <c r="AY155" s="232" t="s">
        <v>132</v>
      </c>
    </row>
    <row r="156" spans="1:65" s="13" customFormat="1" ht="22.5">
      <c r="B156" s="200"/>
      <c r="C156" s="201"/>
      <c r="D156" s="202" t="s">
        <v>141</v>
      </c>
      <c r="E156" s="203" t="s">
        <v>1</v>
      </c>
      <c r="F156" s="204" t="s">
        <v>751</v>
      </c>
      <c r="G156" s="201"/>
      <c r="H156" s="205">
        <v>60.02</v>
      </c>
      <c r="I156" s="206"/>
      <c r="J156" s="201"/>
      <c r="K156" s="201"/>
      <c r="L156" s="207"/>
      <c r="M156" s="208"/>
      <c r="N156" s="209"/>
      <c r="O156" s="209"/>
      <c r="P156" s="209"/>
      <c r="Q156" s="209"/>
      <c r="R156" s="209"/>
      <c r="S156" s="209"/>
      <c r="T156" s="210"/>
      <c r="AT156" s="211" t="s">
        <v>141</v>
      </c>
      <c r="AU156" s="211" t="s">
        <v>89</v>
      </c>
      <c r="AV156" s="13" t="s">
        <v>89</v>
      </c>
      <c r="AW156" s="13" t="s">
        <v>36</v>
      </c>
      <c r="AX156" s="13" t="s">
        <v>79</v>
      </c>
      <c r="AY156" s="211" t="s">
        <v>132</v>
      </c>
    </row>
    <row r="157" spans="1:65" s="13" customFormat="1" ht="11.25">
      <c r="B157" s="200"/>
      <c r="C157" s="201"/>
      <c r="D157" s="202" t="s">
        <v>141</v>
      </c>
      <c r="E157" s="203" t="s">
        <v>1</v>
      </c>
      <c r="F157" s="204" t="s">
        <v>752</v>
      </c>
      <c r="G157" s="201"/>
      <c r="H157" s="205">
        <v>50.38</v>
      </c>
      <c r="I157" s="206"/>
      <c r="J157" s="201"/>
      <c r="K157" s="201"/>
      <c r="L157" s="207"/>
      <c r="M157" s="208"/>
      <c r="N157" s="209"/>
      <c r="O157" s="209"/>
      <c r="P157" s="209"/>
      <c r="Q157" s="209"/>
      <c r="R157" s="209"/>
      <c r="S157" s="209"/>
      <c r="T157" s="210"/>
      <c r="AT157" s="211" t="s">
        <v>141</v>
      </c>
      <c r="AU157" s="211" t="s">
        <v>89</v>
      </c>
      <c r="AV157" s="13" t="s">
        <v>89</v>
      </c>
      <c r="AW157" s="13" t="s">
        <v>36</v>
      </c>
      <c r="AX157" s="13" t="s">
        <v>79</v>
      </c>
      <c r="AY157" s="211" t="s">
        <v>132</v>
      </c>
    </row>
    <row r="158" spans="1:65" s="14" customFormat="1" ht="11.25">
      <c r="B158" s="212"/>
      <c r="C158" s="213"/>
      <c r="D158" s="202" t="s">
        <v>141</v>
      </c>
      <c r="E158" s="214" t="s">
        <v>1</v>
      </c>
      <c r="F158" s="215" t="s">
        <v>152</v>
      </c>
      <c r="G158" s="213"/>
      <c r="H158" s="216">
        <v>110.4</v>
      </c>
      <c r="I158" s="217"/>
      <c r="J158" s="213"/>
      <c r="K158" s="213"/>
      <c r="L158" s="218"/>
      <c r="M158" s="219"/>
      <c r="N158" s="220"/>
      <c r="O158" s="220"/>
      <c r="P158" s="220"/>
      <c r="Q158" s="220"/>
      <c r="R158" s="220"/>
      <c r="S158" s="220"/>
      <c r="T158" s="221"/>
      <c r="AT158" s="222" t="s">
        <v>141</v>
      </c>
      <c r="AU158" s="222" t="s">
        <v>89</v>
      </c>
      <c r="AV158" s="14" t="s">
        <v>139</v>
      </c>
      <c r="AW158" s="14" t="s">
        <v>36</v>
      </c>
      <c r="AX158" s="14" t="s">
        <v>87</v>
      </c>
      <c r="AY158" s="222" t="s">
        <v>132</v>
      </c>
    </row>
    <row r="159" spans="1:65" s="2" customFormat="1" ht="24.2" customHeight="1">
      <c r="A159" s="35"/>
      <c r="B159" s="36"/>
      <c r="C159" s="187" t="s">
        <v>213</v>
      </c>
      <c r="D159" s="187" t="s">
        <v>134</v>
      </c>
      <c r="E159" s="188" t="s">
        <v>199</v>
      </c>
      <c r="F159" s="189" t="s">
        <v>200</v>
      </c>
      <c r="G159" s="190" t="s">
        <v>168</v>
      </c>
      <c r="H159" s="191">
        <v>55.2</v>
      </c>
      <c r="I159" s="192"/>
      <c r="J159" s="193">
        <f>ROUND(I159*H159,2)</f>
        <v>0</v>
      </c>
      <c r="K159" s="189" t="s">
        <v>138</v>
      </c>
      <c r="L159" s="40"/>
      <c r="M159" s="194" t="s">
        <v>1</v>
      </c>
      <c r="N159" s="195" t="s">
        <v>44</v>
      </c>
      <c r="O159" s="72"/>
      <c r="P159" s="196">
        <f>O159*H159</f>
        <v>0</v>
      </c>
      <c r="Q159" s="196">
        <v>0</v>
      </c>
      <c r="R159" s="196">
        <f>Q159*H159</f>
        <v>0</v>
      </c>
      <c r="S159" s="196">
        <v>0</v>
      </c>
      <c r="T159" s="19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98" t="s">
        <v>139</v>
      </c>
      <c r="AT159" s="198" t="s">
        <v>134</v>
      </c>
      <c r="AU159" s="198" t="s">
        <v>89</v>
      </c>
      <c r="AY159" s="18" t="s">
        <v>132</v>
      </c>
      <c r="BE159" s="199">
        <f>IF(N159="základní",J159,0)</f>
        <v>0</v>
      </c>
      <c r="BF159" s="199">
        <f>IF(N159="snížená",J159,0)</f>
        <v>0</v>
      </c>
      <c r="BG159" s="199">
        <f>IF(N159="zákl. přenesená",J159,0)</f>
        <v>0</v>
      </c>
      <c r="BH159" s="199">
        <f>IF(N159="sníž. přenesená",J159,0)</f>
        <v>0</v>
      </c>
      <c r="BI159" s="199">
        <f>IF(N159="nulová",J159,0)</f>
        <v>0</v>
      </c>
      <c r="BJ159" s="18" t="s">
        <v>87</v>
      </c>
      <c r="BK159" s="199">
        <f>ROUND(I159*H159,2)</f>
        <v>0</v>
      </c>
      <c r="BL159" s="18" t="s">
        <v>139</v>
      </c>
      <c r="BM159" s="198" t="s">
        <v>201</v>
      </c>
    </row>
    <row r="160" spans="1:65" s="15" customFormat="1" ht="11.25">
      <c r="B160" s="223"/>
      <c r="C160" s="224"/>
      <c r="D160" s="202" t="s">
        <v>141</v>
      </c>
      <c r="E160" s="225" t="s">
        <v>1</v>
      </c>
      <c r="F160" s="226" t="s">
        <v>202</v>
      </c>
      <c r="G160" s="224"/>
      <c r="H160" s="225" t="s">
        <v>1</v>
      </c>
      <c r="I160" s="227"/>
      <c r="J160" s="224"/>
      <c r="K160" s="224"/>
      <c r="L160" s="228"/>
      <c r="M160" s="229"/>
      <c r="N160" s="230"/>
      <c r="O160" s="230"/>
      <c r="P160" s="230"/>
      <c r="Q160" s="230"/>
      <c r="R160" s="230"/>
      <c r="S160" s="230"/>
      <c r="T160" s="231"/>
      <c r="AT160" s="232" t="s">
        <v>141</v>
      </c>
      <c r="AU160" s="232" t="s">
        <v>89</v>
      </c>
      <c r="AV160" s="15" t="s">
        <v>87</v>
      </c>
      <c r="AW160" s="15" t="s">
        <v>36</v>
      </c>
      <c r="AX160" s="15" t="s">
        <v>79</v>
      </c>
      <c r="AY160" s="232" t="s">
        <v>132</v>
      </c>
    </row>
    <row r="161" spans="1:65" s="13" customFormat="1" ht="22.5">
      <c r="B161" s="200"/>
      <c r="C161" s="201"/>
      <c r="D161" s="202" t="s">
        <v>141</v>
      </c>
      <c r="E161" s="203" t="s">
        <v>1</v>
      </c>
      <c r="F161" s="204" t="s">
        <v>753</v>
      </c>
      <c r="G161" s="201"/>
      <c r="H161" s="205">
        <v>30.01</v>
      </c>
      <c r="I161" s="206"/>
      <c r="J161" s="201"/>
      <c r="K161" s="201"/>
      <c r="L161" s="207"/>
      <c r="M161" s="208"/>
      <c r="N161" s="209"/>
      <c r="O161" s="209"/>
      <c r="P161" s="209"/>
      <c r="Q161" s="209"/>
      <c r="R161" s="209"/>
      <c r="S161" s="209"/>
      <c r="T161" s="210"/>
      <c r="AT161" s="211" t="s">
        <v>141</v>
      </c>
      <c r="AU161" s="211" t="s">
        <v>89</v>
      </c>
      <c r="AV161" s="13" t="s">
        <v>89</v>
      </c>
      <c r="AW161" s="13" t="s">
        <v>36</v>
      </c>
      <c r="AX161" s="13" t="s">
        <v>79</v>
      </c>
      <c r="AY161" s="211" t="s">
        <v>132</v>
      </c>
    </row>
    <row r="162" spans="1:65" s="13" customFormat="1" ht="11.25">
      <c r="B162" s="200"/>
      <c r="C162" s="201"/>
      <c r="D162" s="202" t="s">
        <v>141</v>
      </c>
      <c r="E162" s="203" t="s">
        <v>1</v>
      </c>
      <c r="F162" s="204" t="s">
        <v>754</v>
      </c>
      <c r="G162" s="201"/>
      <c r="H162" s="205">
        <v>25.19</v>
      </c>
      <c r="I162" s="206"/>
      <c r="J162" s="201"/>
      <c r="K162" s="201"/>
      <c r="L162" s="207"/>
      <c r="M162" s="208"/>
      <c r="N162" s="209"/>
      <c r="O162" s="209"/>
      <c r="P162" s="209"/>
      <c r="Q162" s="209"/>
      <c r="R162" s="209"/>
      <c r="S162" s="209"/>
      <c r="T162" s="210"/>
      <c r="AT162" s="211" t="s">
        <v>141</v>
      </c>
      <c r="AU162" s="211" t="s">
        <v>89</v>
      </c>
      <c r="AV162" s="13" t="s">
        <v>89</v>
      </c>
      <c r="AW162" s="13" t="s">
        <v>36</v>
      </c>
      <c r="AX162" s="13" t="s">
        <v>79</v>
      </c>
      <c r="AY162" s="211" t="s">
        <v>132</v>
      </c>
    </row>
    <row r="163" spans="1:65" s="14" customFormat="1" ht="11.25">
      <c r="B163" s="212"/>
      <c r="C163" s="213"/>
      <c r="D163" s="202" t="s">
        <v>141</v>
      </c>
      <c r="E163" s="214" t="s">
        <v>1</v>
      </c>
      <c r="F163" s="215" t="s">
        <v>152</v>
      </c>
      <c r="G163" s="213"/>
      <c r="H163" s="216">
        <v>55.2</v>
      </c>
      <c r="I163" s="217"/>
      <c r="J163" s="213"/>
      <c r="K163" s="213"/>
      <c r="L163" s="218"/>
      <c r="M163" s="219"/>
      <c r="N163" s="220"/>
      <c r="O163" s="220"/>
      <c r="P163" s="220"/>
      <c r="Q163" s="220"/>
      <c r="R163" s="220"/>
      <c r="S163" s="220"/>
      <c r="T163" s="221"/>
      <c r="AT163" s="222" t="s">
        <v>141</v>
      </c>
      <c r="AU163" s="222" t="s">
        <v>89</v>
      </c>
      <c r="AV163" s="14" t="s">
        <v>139</v>
      </c>
      <c r="AW163" s="14" t="s">
        <v>36</v>
      </c>
      <c r="AX163" s="14" t="s">
        <v>87</v>
      </c>
      <c r="AY163" s="222" t="s">
        <v>132</v>
      </c>
    </row>
    <row r="164" spans="1:65" s="2" customFormat="1" ht="24.2" customHeight="1">
      <c r="A164" s="35"/>
      <c r="B164" s="36"/>
      <c r="C164" s="187" t="s">
        <v>230</v>
      </c>
      <c r="D164" s="187" t="s">
        <v>134</v>
      </c>
      <c r="E164" s="188" t="s">
        <v>223</v>
      </c>
      <c r="F164" s="189" t="s">
        <v>224</v>
      </c>
      <c r="G164" s="190" t="s">
        <v>168</v>
      </c>
      <c r="H164" s="191">
        <v>25.19</v>
      </c>
      <c r="I164" s="192"/>
      <c r="J164" s="193">
        <f>ROUND(I164*H164,2)</f>
        <v>0</v>
      </c>
      <c r="K164" s="189" t="s">
        <v>138</v>
      </c>
      <c r="L164" s="40"/>
      <c r="M164" s="194" t="s">
        <v>1</v>
      </c>
      <c r="N164" s="195" t="s">
        <v>44</v>
      </c>
      <c r="O164" s="72"/>
      <c r="P164" s="196">
        <f>O164*H164</f>
        <v>0</v>
      </c>
      <c r="Q164" s="196">
        <v>0</v>
      </c>
      <c r="R164" s="196">
        <f>Q164*H164</f>
        <v>0</v>
      </c>
      <c r="S164" s="196">
        <v>0</v>
      </c>
      <c r="T164" s="19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98" t="s">
        <v>139</v>
      </c>
      <c r="AT164" s="198" t="s">
        <v>134</v>
      </c>
      <c r="AU164" s="198" t="s">
        <v>89</v>
      </c>
      <c r="AY164" s="18" t="s">
        <v>132</v>
      </c>
      <c r="BE164" s="199">
        <f>IF(N164="základní",J164,0)</f>
        <v>0</v>
      </c>
      <c r="BF164" s="199">
        <f>IF(N164="snížená",J164,0)</f>
        <v>0</v>
      </c>
      <c r="BG164" s="199">
        <f>IF(N164="zákl. přenesená",J164,0)</f>
        <v>0</v>
      </c>
      <c r="BH164" s="199">
        <f>IF(N164="sníž. přenesená",J164,0)</f>
        <v>0</v>
      </c>
      <c r="BI164" s="199">
        <f>IF(N164="nulová",J164,0)</f>
        <v>0</v>
      </c>
      <c r="BJ164" s="18" t="s">
        <v>87</v>
      </c>
      <c r="BK164" s="199">
        <f>ROUND(I164*H164,2)</f>
        <v>0</v>
      </c>
      <c r="BL164" s="18" t="s">
        <v>139</v>
      </c>
      <c r="BM164" s="198" t="s">
        <v>219</v>
      </c>
    </row>
    <row r="165" spans="1:65" s="13" customFormat="1" ht="11.25">
      <c r="B165" s="200"/>
      <c r="C165" s="201"/>
      <c r="D165" s="202" t="s">
        <v>141</v>
      </c>
      <c r="E165" s="203" t="s">
        <v>1</v>
      </c>
      <c r="F165" s="204" t="s">
        <v>755</v>
      </c>
      <c r="G165" s="201"/>
      <c r="H165" s="205">
        <v>25.19</v>
      </c>
      <c r="I165" s="206"/>
      <c r="J165" s="201"/>
      <c r="K165" s="201"/>
      <c r="L165" s="207"/>
      <c r="M165" s="208"/>
      <c r="N165" s="209"/>
      <c r="O165" s="209"/>
      <c r="P165" s="209"/>
      <c r="Q165" s="209"/>
      <c r="R165" s="209"/>
      <c r="S165" s="209"/>
      <c r="T165" s="210"/>
      <c r="AT165" s="211" t="s">
        <v>141</v>
      </c>
      <c r="AU165" s="211" t="s">
        <v>89</v>
      </c>
      <c r="AV165" s="13" t="s">
        <v>89</v>
      </c>
      <c r="AW165" s="13" t="s">
        <v>36</v>
      </c>
      <c r="AX165" s="13" t="s">
        <v>79</v>
      </c>
      <c r="AY165" s="211" t="s">
        <v>132</v>
      </c>
    </row>
    <row r="166" spans="1:65" s="14" customFormat="1" ht="11.25">
      <c r="B166" s="212"/>
      <c r="C166" s="213"/>
      <c r="D166" s="202" t="s">
        <v>141</v>
      </c>
      <c r="E166" s="214" t="s">
        <v>1</v>
      </c>
      <c r="F166" s="215" t="s">
        <v>152</v>
      </c>
      <c r="G166" s="213"/>
      <c r="H166" s="216">
        <v>25.19</v>
      </c>
      <c r="I166" s="217"/>
      <c r="J166" s="213"/>
      <c r="K166" s="213"/>
      <c r="L166" s="218"/>
      <c r="M166" s="219"/>
      <c r="N166" s="220"/>
      <c r="O166" s="220"/>
      <c r="P166" s="220"/>
      <c r="Q166" s="220"/>
      <c r="R166" s="220"/>
      <c r="S166" s="220"/>
      <c r="T166" s="221"/>
      <c r="AT166" s="222" t="s">
        <v>141</v>
      </c>
      <c r="AU166" s="222" t="s">
        <v>89</v>
      </c>
      <c r="AV166" s="14" t="s">
        <v>139</v>
      </c>
      <c r="AW166" s="14" t="s">
        <v>36</v>
      </c>
      <c r="AX166" s="14" t="s">
        <v>87</v>
      </c>
      <c r="AY166" s="222" t="s">
        <v>132</v>
      </c>
    </row>
    <row r="167" spans="1:65" s="2" customFormat="1" ht="24.2" customHeight="1">
      <c r="A167" s="35"/>
      <c r="B167" s="36"/>
      <c r="C167" s="187" t="s">
        <v>235</v>
      </c>
      <c r="D167" s="187" t="s">
        <v>134</v>
      </c>
      <c r="E167" s="188" t="s">
        <v>756</v>
      </c>
      <c r="F167" s="189" t="s">
        <v>757</v>
      </c>
      <c r="G167" s="190" t="s">
        <v>137</v>
      </c>
      <c r="H167" s="191">
        <v>60.3</v>
      </c>
      <c r="I167" s="192"/>
      <c r="J167" s="193">
        <f>ROUND(I167*H167,2)</f>
        <v>0</v>
      </c>
      <c r="K167" s="189" t="s">
        <v>138</v>
      </c>
      <c r="L167" s="40"/>
      <c r="M167" s="194" t="s">
        <v>1</v>
      </c>
      <c r="N167" s="195" t="s">
        <v>44</v>
      </c>
      <c r="O167" s="72"/>
      <c r="P167" s="196">
        <f>O167*H167</f>
        <v>0</v>
      </c>
      <c r="Q167" s="196">
        <v>0</v>
      </c>
      <c r="R167" s="196">
        <f>Q167*H167</f>
        <v>0</v>
      </c>
      <c r="S167" s="196">
        <v>0</v>
      </c>
      <c r="T167" s="19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8" t="s">
        <v>139</v>
      </c>
      <c r="AT167" s="198" t="s">
        <v>134</v>
      </c>
      <c r="AU167" s="198" t="s">
        <v>89</v>
      </c>
      <c r="AY167" s="18" t="s">
        <v>132</v>
      </c>
      <c r="BE167" s="199">
        <f>IF(N167="základní",J167,0)</f>
        <v>0</v>
      </c>
      <c r="BF167" s="199">
        <f>IF(N167="snížená",J167,0)</f>
        <v>0</v>
      </c>
      <c r="BG167" s="199">
        <f>IF(N167="zákl. přenesená",J167,0)</f>
        <v>0</v>
      </c>
      <c r="BH167" s="199">
        <f>IF(N167="sníž. přenesená",J167,0)</f>
        <v>0</v>
      </c>
      <c r="BI167" s="199">
        <f>IF(N167="nulová",J167,0)</f>
        <v>0</v>
      </c>
      <c r="BJ167" s="18" t="s">
        <v>87</v>
      </c>
      <c r="BK167" s="199">
        <f>ROUND(I167*H167,2)</f>
        <v>0</v>
      </c>
      <c r="BL167" s="18" t="s">
        <v>139</v>
      </c>
      <c r="BM167" s="198" t="s">
        <v>758</v>
      </c>
    </row>
    <row r="168" spans="1:65" s="2" customFormat="1" ht="24.2" customHeight="1">
      <c r="A168" s="35"/>
      <c r="B168" s="36"/>
      <c r="C168" s="187" t="s">
        <v>7</v>
      </c>
      <c r="D168" s="187" t="s">
        <v>134</v>
      </c>
      <c r="E168" s="188" t="s">
        <v>759</v>
      </c>
      <c r="F168" s="189" t="s">
        <v>760</v>
      </c>
      <c r="G168" s="190" t="s">
        <v>137</v>
      </c>
      <c r="H168" s="191">
        <v>300.10000000000002</v>
      </c>
      <c r="I168" s="192"/>
      <c r="J168" s="193">
        <f>ROUND(I168*H168,2)</f>
        <v>0</v>
      </c>
      <c r="K168" s="189" t="s">
        <v>138</v>
      </c>
      <c r="L168" s="40"/>
      <c r="M168" s="194" t="s">
        <v>1</v>
      </c>
      <c r="N168" s="195" t="s">
        <v>44</v>
      </c>
      <c r="O168" s="72"/>
      <c r="P168" s="196">
        <f>O168*H168</f>
        <v>0</v>
      </c>
      <c r="Q168" s="196">
        <v>0</v>
      </c>
      <c r="R168" s="196">
        <f>Q168*H168</f>
        <v>0</v>
      </c>
      <c r="S168" s="196">
        <v>0</v>
      </c>
      <c r="T168" s="19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98" t="s">
        <v>139</v>
      </c>
      <c r="AT168" s="198" t="s">
        <v>134</v>
      </c>
      <c r="AU168" s="198" t="s">
        <v>89</v>
      </c>
      <c r="AY168" s="18" t="s">
        <v>132</v>
      </c>
      <c r="BE168" s="199">
        <f>IF(N168="základní",J168,0)</f>
        <v>0</v>
      </c>
      <c r="BF168" s="199">
        <f>IF(N168="snížená",J168,0)</f>
        <v>0</v>
      </c>
      <c r="BG168" s="199">
        <f>IF(N168="zákl. přenesená",J168,0)</f>
        <v>0</v>
      </c>
      <c r="BH168" s="199">
        <f>IF(N168="sníž. přenesená",J168,0)</f>
        <v>0</v>
      </c>
      <c r="BI168" s="199">
        <f>IF(N168="nulová",J168,0)</f>
        <v>0</v>
      </c>
      <c r="BJ168" s="18" t="s">
        <v>87</v>
      </c>
      <c r="BK168" s="199">
        <f>ROUND(I168*H168,2)</f>
        <v>0</v>
      </c>
      <c r="BL168" s="18" t="s">
        <v>139</v>
      </c>
      <c r="BM168" s="198" t="s">
        <v>249</v>
      </c>
    </row>
    <row r="169" spans="1:65" s="13" customFormat="1" ht="11.25">
      <c r="B169" s="200"/>
      <c r="C169" s="201"/>
      <c r="D169" s="202" t="s">
        <v>141</v>
      </c>
      <c r="E169" s="203" t="s">
        <v>1</v>
      </c>
      <c r="F169" s="204" t="s">
        <v>761</v>
      </c>
      <c r="G169" s="201"/>
      <c r="H169" s="205">
        <v>300.10000000000002</v>
      </c>
      <c r="I169" s="206"/>
      <c r="J169" s="201"/>
      <c r="K169" s="201"/>
      <c r="L169" s="207"/>
      <c r="M169" s="208"/>
      <c r="N169" s="209"/>
      <c r="O169" s="209"/>
      <c r="P169" s="209"/>
      <c r="Q169" s="209"/>
      <c r="R169" s="209"/>
      <c r="S169" s="209"/>
      <c r="T169" s="210"/>
      <c r="AT169" s="211" t="s">
        <v>141</v>
      </c>
      <c r="AU169" s="211" t="s">
        <v>89</v>
      </c>
      <c r="AV169" s="13" t="s">
        <v>89</v>
      </c>
      <c r="AW169" s="13" t="s">
        <v>36</v>
      </c>
      <c r="AX169" s="13" t="s">
        <v>79</v>
      </c>
      <c r="AY169" s="211" t="s">
        <v>132</v>
      </c>
    </row>
    <row r="170" spans="1:65" s="14" customFormat="1" ht="11.25">
      <c r="B170" s="212"/>
      <c r="C170" s="213"/>
      <c r="D170" s="202" t="s">
        <v>141</v>
      </c>
      <c r="E170" s="214" t="s">
        <v>1</v>
      </c>
      <c r="F170" s="215" t="s">
        <v>152</v>
      </c>
      <c r="G170" s="213"/>
      <c r="H170" s="216">
        <v>300.10000000000002</v>
      </c>
      <c r="I170" s="217"/>
      <c r="J170" s="213"/>
      <c r="K170" s="213"/>
      <c r="L170" s="218"/>
      <c r="M170" s="219"/>
      <c r="N170" s="220"/>
      <c r="O170" s="220"/>
      <c r="P170" s="220"/>
      <c r="Q170" s="220"/>
      <c r="R170" s="220"/>
      <c r="S170" s="220"/>
      <c r="T170" s="221"/>
      <c r="AT170" s="222" t="s">
        <v>141</v>
      </c>
      <c r="AU170" s="222" t="s">
        <v>89</v>
      </c>
      <c r="AV170" s="14" t="s">
        <v>139</v>
      </c>
      <c r="AW170" s="14" t="s">
        <v>36</v>
      </c>
      <c r="AX170" s="14" t="s">
        <v>87</v>
      </c>
      <c r="AY170" s="222" t="s">
        <v>132</v>
      </c>
    </row>
    <row r="171" spans="1:65" s="2" customFormat="1" ht="16.5" customHeight="1">
      <c r="A171" s="35"/>
      <c r="B171" s="36"/>
      <c r="C171" s="233" t="s">
        <v>249</v>
      </c>
      <c r="D171" s="233" t="s">
        <v>209</v>
      </c>
      <c r="E171" s="234" t="s">
        <v>762</v>
      </c>
      <c r="F171" s="235" t="s">
        <v>763</v>
      </c>
      <c r="G171" s="236" t="s">
        <v>699</v>
      </c>
      <c r="H171" s="237">
        <v>12.004</v>
      </c>
      <c r="I171" s="238"/>
      <c r="J171" s="239">
        <f>ROUND(I171*H171,2)</f>
        <v>0</v>
      </c>
      <c r="K171" s="235" t="s">
        <v>138</v>
      </c>
      <c r="L171" s="240"/>
      <c r="M171" s="241" t="s">
        <v>1</v>
      </c>
      <c r="N171" s="242" t="s">
        <v>44</v>
      </c>
      <c r="O171" s="72"/>
      <c r="P171" s="196">
        <f>O171*H171</f>
        <v>0</v>
      </c>
      <c r="Q171" s="196">
        <v>1E-3</v>
      </c>
      <c r="R171" s="196">
        <f>Q171*H171</f>
        <v>1.2003999999999999E-2</v>
      </c>
      <c r="S171" s="196">
        <v>0</v>
      </c>
      <c r="T171" s="19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98" t="s">
        <v>172</v>
      </c>
      <c r="AT171" s="198" t="s">
        <v>209</v>
      </c>
      <c r="AU171" s="198" t="s">
        <v>89</v>
      </c>
      <c r="AY171" s="18" t="s">
        <v>132</v>
      </c>
      <c r="BE171" s="199">
        <f>IF(N171="základní",J171,0)</f>
        <v>0</v>
      </c>
      <c r="BF171" s="199">
        <f>IF(N171="snížená",J171,0)</f>
        <v>0</v>
      </c>
      <c r="BG171" s="199">
        <f>IF(N171="zákl. přenesená",J171,0)</f>
        <v>0</v>
      </c>
      <c r="BH171" s="199">
        <f>IF(N171="sníž. přenesená",J171,0)</f>
        <v>0</v>
      </c>
      <c r="BI171" s="199">
        <f>IF(N171="nulová",J171,0)</f>
        <v>0</v>
      </c>
      <c r="BJ171" s="18" t="s">
        <v>87</v>
      </c>
      <c r="BK171" s="199">
        <f>ROUND(I171*H171,2)</f>
        <v>0</v>
      </c>
      <c r="BL171" s="18" t="s">
        <v>139</v>
      </c>
      <c r="BM171" s="198" t="s">
        <v>260</v>
      </c>
    </row>
    <row r="172" spans="1:65" s="13" customFormat="1" ht="11.25">
      <c r="B172" s="200"/>
      <c r="C172" s="201"/>
      <c r="D172" s="202" t="s">
        <v>141</v>
      </c>
      <c r="E172" s="203" t="s">
        <v>1</v>
      </c>
      <c r="F172" s="204" t="s">
        <v>764</v>
      </c>
      <c r="G172" s="201"/>
      <c r="H172" s="205">
        <v>12.004</v>
      </c>
      <c r="I172" s="206"/>
      <c r="J172" s="201"/>
      <c r="K172" s="201"/>
      <c r="L172" s="207"/>
      <c r="M172" s="208"/>
      <c r="N172" s="209"/>
      <c r="O172" s="209"/>
      <c r="P172" s="209"/>
      <c r="Q172" s="209"/>
      <c r="R172" s="209"/>
      <c r="S172" s="209"/>
      <c r="T172" s="210"/>
      <c r="AT172" s="211" t="s">
        <v>141</v>
      </c>
      <c r="AU172" s="211" t="s">
        <v>89</v>
      </c>
      <c r="AV172" s="13" t="s">
        <v>89</v>
      </c>
      <c r="AW172" s="13" t="s">
        <v>36</v>
      </c>
      <c r="AX172" s="13" t="s">
        <v>79</v>
      </c>
      <c r="AY172" s="211" t="s">
        <v>132</v>
      </c>
    </row>
    <row r="173" spans="1:65" s="14" customFormat="1" ht="11.25">
      <c r="B173" s="212"/>
      <c r="C173" s="213"/>
      <c r="D173" s="202" t="s">
        <v>141</v>
      </c>
      <c r="E173" s="214" t="s">
        <v>1</v>
      </c>
      <c r="F173" s="215" t="s">
        <v>152</v>
      </c>
      <c r="G173" s="213"/>
      <c r="H173" s="216">
        <v>12.004</v>
      </c>
      <c r="I173" s="217"/>
      <c r="J173" s="213"/>
      <c r="K173" s="213"/>
      <c r="L173" s="218"/>
      <c r="M173" s="219"/>
      <c r="N173" s="220"/>
      <c r="O173" s="220"/>
      <c r="P173" s="220"/>
      <c r="Q173" s="220"/>
      <c r="R173" s="220"/>
      <c r="S173" s="220"/>
      <c r="T173" s="221"/>
      <c r="AT173" s="222" t="s">
        <v>141</v>
      </c>
      <c r="AU173" s="222" t="s">
        <v>89</v>
      </c>
      <c r="AV173" s="14" t="s">
        <v>139</v>
      </c>
      <c r="AW173" s="14" t="s">
        <v>36</v>
      </c>
      <c r="AX173" s="14" t="s">
        <v>87</v>
      </c>
      <c r="AY173" s="222" t="s">
        <v>132</v>
      </c>
    </row>
    <row r="174" spans="1:65" s="2" customFormat="1" ht="24.2" customHeight="1">
      <c r="A174" s="35"/>
      <c r="B174" s="36"/>
      <c r="C174" s="187" t="s">
        <v>253</v>
      </c>
      <c r="D174" s="187" t="s">
        <v>134</v>
      </c>
      <c r="E174" s="188" t="s">
        <v>236</v>
      </c>
      <c r="F174" s="189" t="s">
        <v>237</v>
      </c>
      <c r="G174" s="190" t="s">
        <v>137</v>
      </c>
      <c r="H174" s="191">
        <v>65</v>
      </c>
      <c r="I174" s="192"/>
      <c r="J174" s="193">
        <f>ROUND(I174*H174,2)</f>
        <v>0</v>
      </c>
      <c r="K174" s="189" t="s">
        <v>138</v>
      </c>
      <c r="L174" s="40"/>
      <c r="M174" s="194" t="s">
        <v>1</v>
      </c>
      <c r="N174" s="195" t="s">
        <v>44</v>
      </c>
      <c r="O174" s="72"/>
      <c r="P174" s="196">
        <f>O174*H174</f>
        <v>0</v>
      </c>
      <c r="Q174" s="196">
        <v>0</v>
      </c>
      <c r="R174" s="196">
        <f>Q174*H174</f>
        <v>0</v>
      </c>
      <c r="S174" s="196">
        <v>0</v>
      </c>
      <c r="T174" s="19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98" t="s">
        <v>139</v>
      </c>
      <c r="AT174" s="198" t="s">
        <v>134</v>
      </c>
      <c r="AU174" s="198" t="s">
        <v>89</v>
      </c>
      <c r="AY174" s="18" t="s">
        <v>132</v>
      </c>
      <c r="BE174" s="199">
        <f>IF(N174="základní",J174,0)</f>
        <v>0</v>
      </c>
      <c r="BF174" s="199">
        <f>IF(N174="snížená",J174,0)</f>
        <v>0</v>
      </c>
      <c r="BG174" s="199">
        <f>IF(N174="zákl. přenesená",J174,0)</f>
        <v>0</v>
      </c>
      <c r="BH174" s="199">
        <f>IF(N174="sníž. přenesená",J174,0)</f>
        <v>0</v>
      </c>
      <c r="BI174" s="199">
        <f>IF(N174="nulová",J174,0)</f>
        <v>0</v>
      </c>
      <c r="BJ174" s="18" t="s">
        <v>87</v>
      </c>
      <c r="BK174" s="199">
        <f>ROUND(I174*H174,2)</f>
        <v>0</v>
      </c>
      <c r="BL174" s="18" t="s">
        <v>139</v>
      </c>
      <c r="BM174" s="198" t="s">
        <v>238</v>
      </c>
    </row>
    <row r="175" spans="1:65" s="15" customFormat="1" ht="11.25">
      <c r="B175" s="223"/>
      <c r="C175" s="224"/>
      <c r="D175" s="202" t="s">
        <v>141</v>
      </c>
      <c r="E175" s="225" t="s">
        <v>1</v>
      </c>
      <c r="F175" s="226" t="s">
        <v>239</v>
      </c>
      <c r="G175" s="224"/>
      <c r="H175" s="225" t="s">
        <v>1</v>
      </c>
      <c r="I175" s="227"/>
      <c r="J175" s="224"/>
      <c r="K175" s="224"/>
      <c r="L175" s="228"/>
      <c r="M175" s="229"/>
      <c r="N175" s="230"/>
      <c r="O175" s="230"/>
      <c r="P175" s="230"/>
      <c r="Q175" s="230"/>
      <c r="R175" s="230"/>
      <c r="S175" s="230"/>
      <c r="T175" s="231"/>
      <c r="AT175" s="232" t="s">
        <v>141</v>
      </c>
      <c r="AU175" s="232" t="s">
        <v>89</v>
      </c>
      <c r="AV175" s="15" t="s">
        <v>87</v>
      </c>
      <c r="AW175" s="15" t="s">
        <v>36</v>
      </c>
      <c r="AX175" s="15" t="s">
        <v>79</v>
      </c>
      <c r="AY175" s="232" t="s">
        <v>132</v>
      </c>
    </row>
    <row r="176" spans="1:65" s="13" customFormat="1" ht="11.25">
      <c r="B176" s="200"/>
      <c r="C176" s="201"/>
      <c r="D176" s="202" t="s">
        <v>141</v>
      </c>
      <c r="E176" s="203" t="s">
        <v>1</v>
      </c>
      <c r="F176" s="204" t="s">
        <v>765</v>
      </c>
      <c r="G176" s="201"/>
      <c r="H176" s="205">
        <v>65</v>
      </c>
      <c r="I176" s="206"/>
      <c r="J176" s="201"/>
      <c r="K176" s="201"/>
      <c r="L176" s="207"/>
      <c r="M176" s="208"/>
      <c r="N176" s="209"/>
      <c r="O176" s="209"/>
      <c r="P176" s="209"/>
      <c r="Q176" s="209"/>
      <c r="R176" s="209"/>
      <c r="S176" s="209"/>
      <c r="T176" s="210"/>
      <c r="AT176" s="211" t="s">
        <v>141</v>
      </c>
      <c r="AU176" s="211" t="s">
        <v>89</v>
      </c>
      <c r="AV176" s="13" t="s">
        <v>89</v>
      </c>
      <c r="AW176" s="13" t="s">
        <v>36</v>
      </c>
      <c r="AX176" s="13" t="s">
        <v>79</v>
      </c>
      <c r="AY176" s="211" t="s">
        <v>132</v>
      </c>
    </row>
    <row r="177" spans="1:65" s="14" customFormat="1" ht="11.25">
      <c r="B177" s="212"/>
      <c r="C177" s="213"/>
      <c r="D177" s="202" t="s">
        <v>141</v>
      </c>
      <c r="E177" s="214" t="s">
        <v>1</v>
      </c>
      <c r="F177" s="215" t="s">
        <v>152</v>
      </c>
      <c r="G177" s="213"/>
      <c r="H177" s="216">
        <v>65</v>
      </c>
      <c r="I177" s="217"/>
      <c r="J177" s="213"/>
      <c r="K177" s="213"/>
      <c r="L177" s="218"/>
      <c r="M177" s="219"/>
      <c r="N177" s="220"/>
      <c r="O177" s="220"/>
      <c r="P177" s="220"/>
      <c r="Q177" s="220"/>
      <c r="R177" s="220"/>
      <c r="S177" s="220"/>
      <c r="T177" s="221"/>
      <c r="AT177" s="222" t="s">
        <v>141</v>
      </c>
      <c r="AU177" s="222" t="s">
        <v>89</v>
      </c>
      <c r="AV177" s="14" t="s">
        <v>139</v>
      </c>
      <c r="AW177" s="14" t="s">
        <v>36</v>
      </c>
      <c r="AX177" s="14" t="s">
        <v>87</v>
      </c>
      <c r="AY177" s="222" t="s">
        <v>132</v>
      </c>
    </row>
    <row r="178" spans="1:65" s="2" customFormat="1" ht="16.5" customHeight="1">
      <c r="A178" s="35"/>
      <c r="B178" s="36"/>
      <c r="C178" s="187" t="s">
        <v>260</v>
      </c>
      <c r="D178" s="187" t="s">
        <v>134</v>
      </c>
      <c r="E178" s="188" t="s">
        <v>766</v>
      </c>
      <c r="F178" s="189" t="s">
        <v>767</v>
      </c>
      <c r="G178" s="190" t="s">
        <v>137</v>
      </c>
      <c r="H178" s="191">
        <v>300.10000000000002</v>
      </c>
      <c r="I178" s="192"/>
      <c r="J178" s="193">
        <f>ROUND(I178*H178,2)</f>
        <v>0</v>
      </c>
      <c r="K178" s="189" t="s">
        <v>138</v>
      </c>
      <c r="L178" s="40"/>
      <c r="M178" s="194" t="s">
        <v>1</v>
      </c>
      <c r="N178" s="195" t="s">
        <v>44</v>
      </c>
      <c r="O178" s="72"/>
      <c r="P178" s="196">
        <f>O178*H178</f>
        <v>0</v>
      </c>
      <c r="Q178" s="196">
        <v>0</v>
      </c>
      <c r="R178" s="196">
        <f>Q178*H178</f>
        <v>0</v>
      </c>
      <c r="S178" s="196">
        <v>0</v>
      </c>
      <c r="T178" s="19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8" t="s">
        <v>139</v>
      </c>
      <c r="AT178" s="198" t="s">
        <v>134</v>
      </c>
      <c r="AU178" s="198" t="s">
        <v>89</v>
      </c>
      <c r="AY178" s="18" t="s">
        <v>132</v>
      </c>
      <c r="BE178" s="199">
        <f>IF(N178="základní",J178,0)</f>
        <v>0</v>
      </c>
      <c r="BF178" s="199">
        <f>IF(N178="snížená",J178,0)</f>
        <v>0</v>
      </c>
      <c r="BG178" s="199">
        <f>IF(N178="zákl. přenesená",J178,0)</f>
        <v>0</v>
      </c>
      <c r="BH178" s="199">
        <f>IF(N178="sníž. přenesená",J178,0)</f>
        <v>0</v>
      </c>
      <c r="BI178" s="199">
        <f>IF(N178="nulová",J178,0)</f>
        <v>0</v>
      </c>
      <c r="BJ178" s="18" t="s">
        <v>87</v>
      </c>
      <c r="BK178" s="199">
        <f>ROUND(I178*H178,2)</f>
        <v>0</v>
      </c>
      <c r="BL178" s="18" t="s">
        <v>139</v>
      </c>
      <c r="BM178" s="198" t="s">
        <v>768</v>
      </c>
    </row>
    <row r="179" spans="1:65" s="2" customFormat="1" ht="24.2" customHeight="1">
      <c r="A179" s="35"/>
      <c r="B179" s="36"/>
      <c r="C179" s="187" t="s">
        <v>266</v>
      </c>
      <c r="D179" s="187" t="s">
        <v>134</v>
      </c>
      <c r="E179" s="188" t="s">
        <v>769</v>
      </c>
      <c r="F179" s="189" t="s">
        <v>770</v>
      </c>
      <c r="G179" s="190" t="s">
        <v>137</v>
      </c>
      <c r="H179" s="191">
        <v>239.8</v>
      </c>
      <c r="I179" s="192"/>
      <c r="J179" s="193">
        <f>ROUND(I179*H179,2)</f>
        <v>0</v>
      </c>
      <c r="K179" s="189" t="s">
        <v>138</v>
      </c>
      <c r="L179" s="40"/>
      <c r="M179" s="194" t="s">
        <v>1</v>
      </c>
      <c r="N179" s="195" t="s">
        <v>44</v>
      </c>
      <c r="O179" s="72"/>
      <c r="P179" s="196">
        <f>O179*H179</f>
        <v>0</v>
      </c>
      <c r="Q179" s="196">
        <v>0</v>
      </c>
      <c r="R179" s="196">
        <f>Q179*H179</f>
        <v>0</v>
      </c>
      <c r="S179" s="196">
        <v>0</v>
      </c>
      <c r="T179" s="19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98" t="s">
        <v>139</v>
      </c>
      <c r="AT179" s="198" t="s">
        <v>134</v>
      </c>
      <c r="AU179" s="198" t="s">
        <v>89</v>
      </c>
      <c r="AY179" s="18" t="s">
        <v>132</v>
      </c>
      <c r="BE179" s="199">
        <f>IF(N179="základní",J179,0)</f>
        <v>0</v>
      </c>
      <c r="BF179" s="199">
        <f>IF(N179="snížená",J179,0)</f>
        <v>0</v>
      </c>
      <c r="BG179" s="199">
        <f>IF(N179="zákl. přenesená",J179,0)</f>
        <v>0</v>
      </c>
      <c r="BH179" s="199">
        <f>IF(N179="sníž. přenesená",J179,0)</f>
        <v>0</v>
      </c>
      <c r="BI179" s="199">
        <f>IF(N179="nulová",J179,0)</f>
        <v>0</v>
      </c>
      <c r="BJ179" s="18" t="s">
        <v>87</v>
      </c>
      <c r="BK179" s="199">
        <f>ROUND(I179*H179,2)</f>
        <v>0</v>
      </c>
      <c r="BL179" s="18" t="s">
        <v>139</v>
      </c>
      <c r="BM179" s="198" t="s">
        <v>771</v>
      </c>
    </row>
    <row r="180" spans="1:65" s="12" customFormat="1" ht="22.9" customHeight="1">
      <c r="B180" s="171"/>
      <c r="C180" s="172"/>
      <c r="D180" s="173" t="s">
        <v>78</v>
      </c>
      <c r="E180" s="185" t="s">
        <v>156</v>
      </c>
      <c r="F180" s="185" t="s">
        <v>345</v>
      </c>
      <c r="G180" s="172"/>
      <c r="H180" s="172"/>
      <c r="I180" s="175"/>
      <c r="J180" s="186">
        <f>BK180</f>
        <v>0</v>
      </c>
      <c r="K180" s="172"/>
      <c r="L180" s="177"/>
      <c r="M180" s="178"/>
      <c r="N180" s="179"/>
      <c r="O180" s="179"/>
      <c r="P180" s="180">
        <f>SUM(P181:P222)</f>
        <v>0</v>
      </c>
      <c r="Q180" s="179"/>
      <c r="R180" s="180">
        <f>SUM(R181:R222)</f>
        <v>154.5117984</v>
      </c>
      <c r="S180" s="179"/>
      <c r="T180" s="181">
        <f>SUM(T181:T222)</f>
        <v>0</v>
      </c>
      <c r="AR180" s="182" t="s">
        <v>87</v>
      </c>
      <c r="AT180" s="183" t="s">
        <v>78</v>
      </c>
      <c r="AU180" s="183" t="s">
        <v>87</v>
      </c>
      <c r="AY180" s="182" t="s">
        <v>132</v>
      </c>
      <c r="BK180" s="184">
        <f>SUM(BK181:BK222)</f>
        <v>0</v>
      </c>
    </row>
    <row r="181" spans="1:65" s="2" customFormat="1" ht="24.2" customHeight="1">
      <c r="A181" s="35"/>
      <c r="B181" s="36"/>
      <c r="C181" s="187" t="s">
        <v>245</v>
      </c>
      <c r="D181" s="187" t="s">
        <v>134</v>
      </c>
      <c r="E181" s="188" t="s">
        <v>347</v>
      </c>
      <c r="F181" s="189" t="s">
        <v>348</v>
      </c>
      <c r="G181" s="190" t="s">
        <v>137</v>
      </c>
      <c r="H181" s="191">
        <v>65</v>
      </c>
      <c r="I181" s="192"/>
      <c r="J181" s="193">
        <f>ROUND(I181*H181,2)</f>
        <v>0</v>
      </c>
      <c r="K181" s="189" t="s">
        <v>138</v>
      </c>
      <c r="L181" s="40"/>
      <c r="M181" s="194" t="s">
        <v>1</v>
      </c>
      <c r="N181" s="195" t="s">
        <v>44</v>
      </c>
      <c r="O181" s="72"/>
      <c r="P181" s="196">
        <f>O181*H181</f>
        <v>0</v>
      </c>
      <c r="Q181" s="196">
        <v>0.34499999999999997</v>
      </c>
      <c r="R181" s="196">
        <f>Q181*H181</f>
        <v>22.424999999999997</v>
      </c>
      <c r="S181" s="196">
        <v>0</v>
      </c>
      <c r="T181" s="19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98" t="s">
        <v>139</v>
      </c>
      <c r="AT181" s="198" t="s">
        <v>134</v>
      </c>
      <c r="AU181" s="198" t="s">
        <v>89</v>
      </c>
      <c r="AY181" s="18" t="s">
        <v>132</v>
      </c>
      <c r="BE181" s="199">
        <f>IF(N181="základní",J181,0)</f>
        <v>0</v>
      </c>
      <c r="BF181" s="199">
        <f>IF(N181="snížená",J181,0)</f>
        <v>0</v>
      </c>
      <c r="BG181" s="199">
        <f>IF(N181="zákl. přenesená",J181,0)</f>
        <v>0</v>
      </c>
      <c r="BH181" s="199">
        <f>IF(N181="sníž. přenesená",J181,0)</f>
        <v>0</v>
      </c>
      <c r="BI181" s="199">
        <f>IF(N181="nulová",J181,0)</f>
        <v>0</v>
      </c>
      <c r="BJ181" s="18" t="s">
        <v>87</v>
      </c>
      <c r="BK181" s="199">
        <f>ROUND(I181*H181,2)</f>
        <v>0</v>
      </c>
      <c r="BL181" s="18" t="s">
        <v>139</v>
      </c>
      <c r="BM181" s="198" t="s">
        <v>349</v>
      </c>
    </row>
    <row r="182" spans="1:65" s="15" customFormat="1" ht="11.25">
      <c r="B182" s="223"/>
      <c r="C182" s="224"/>
      <c r="D182" s="202" t="s">
        <v>141</v>
      </c>
      <c r="E182" s="225" t="s">
        <v>1</v>
      </c>
      <c r="F182" s="226" t="s">
        <v>350</v>
      </c>
      <c r="G182" s="224"/>
      <c r="H182" s="225" t="s">
        <v>1</v>
      </c>
      <c r="I182" s="227"/>
      <c r="J182" s="224"/>
      <c r="K182" s="224"/>
      <c r="L182" s="228"/>
      <c r="M182" s="229"/>
      <c r="N182" s="230"/>
      <c r="O182" s="230"/>
      <c r="P182" s="230"/>
      <c r="Q182" s="230"/>
      <c r="R182" s="230"/>
      <c r="S182" s="230"/>
      <c r="T182" s="231"/>
      <c r="AT182" s="232" t="s">
        <v>141</v>
      </c>
      <c r="AU182" s="232" t="s">
        <v>89</v>
      </c>
      <c r="AV182" s="15" t="s">
        <v>87</v>
      </c>
      <c r="AW182" s="15" t="s">
        <v>36</v>
      </c>
      <c r="AX182" s="15" t="s">
        <v>79</v>
      </c>
      <c r="AY182" s="232" t="s">
        <v>132</v>
      </c>
    </row>
    <row r="183" spans="1:65" s="15" customFormat="1" ht="11.25">
      <c r="B183" s="223"/>
      <c r="C183" s="224"/>
      <c r="D183" s="202" t="s">
        <v>141</v>
      </c>
      <c r="E183" s="225" t="s">
        <v>1</v>
      </c>
      <c r="F183" s="226" t="s">
        <v>351</v>
      </c>
      <c r="G183" s="224"/>
      <c r="H183" s="225" t="s">
        <v>1</v>
      </c>
      <c r="I183" s="227"/>
      <c r="J183" s="224"/>
      <c r="K183" s="224"/>
      <c r="L183" s="228"/>
      <c r="M183" s="229"/>
      <c r="N183" s="230"/>
      <c r="O183" s="230"/>
      <c r="P183" s="230"/>
      <c r="Q183" s="230"/>
      <c r="R183" s="230"/>
      <c r="S183" s="230"/>
      <c r="T183" s="231"/>
      <c r="AT183" s="232" t="s">
        <v>141</v>
      </c>
      <c r="AU183" s="232" t="s">
        <v>89</v>
      </c>
      <c r="AV183" s="15" t="s">
        <v>87</v>
      </c>
      <c r="AW183" s="15" t="s">
        <v>36</v>
      </c>
      <c r="AX183" s="15" t="s">
        <v>79</v>
      </c>
      <c r="AY183" s="232" t="s">
        <v>132</v>
      </c>
    </row>
    <row r="184" spans="1:65" s="13" customFormat="1" ht="11.25">
      <c r="B184" s="200"/>
      <c r="C184" s="201"/>
      <c r="D184" s="202" t="s">
        <v>141</v>
      </c>
      <c r="E184" s="203" t="s">
        <v>1</v>
      </c>
      <c r="F184" s="204" t="s">
        <v>772</v>
      </c>
      <c r="G184" s="201"/>
      <c r="H184" s="205">
        <v>65</v>
      </c>
      <c r="I184" s="206"/>
      <c r="J184" s="201"/>
      <c r="K184" s="201"/>
      <c r="L184" s="207"/>
      <c r="M184" s="208"/>
      <c r="N184" s="209"/>
      <c r="O184" s="209"/>
      <c r="P184" s="209"/>
      <c r="Q184" s="209"/>
      <c r="R184" s="209"/>
      <c r="S184" s="209"/>
      <c r="T184" s="210"/>
      <c r="AT184" s="211" t="s">
        <v>141</v>
      </c>
      <c r="AU184" s="211" t="s">
        <v>89</v>
      </c>
      <c r="AV184" s="13" t="s">
        <v>89</v>
      </c>
      <c r="AW184" s="13" t="s">
        <v>36</v>
      </c>
      <c r="AX184" s="13" t="s">
        <v>79</v>
      </c>
      <c r="AY184" s="211" t="s">
        <v>132</v>
      </c>
    </row>
    <row r="185" spans="1:65" s="14" customFormat="1" ht="11.25">
      <c r="B185" s="212"/>
      <c r="C185" s="213"/>
      <c r="D185" s="202" t="s">
        <v>141</v>
      </c>
      <c r="E185" s="214" t="s">
        <v>1</v>
      </c>
      <c r="F185" s="215" t="s">
        <v>152</v>
      </c>
      <c r="G185" s="213"/>
      <c r="H185" s="216">
        <v>65</v>
      </c>
      <c r="I185" s="217"/>
      <c r="J185" s="213"/>
      <c r="K185" s="213"/>
      <c r="L185" s="218"/>
      <c r="M185" s="219"/>
      <c r="N185" s="220"/>
      <c r="O185" s="220"/>
      <c r="P185" s="220"/>
      <c r="Q185" s="220"/>
      <c r="R185" s="220"/>
      <c r="S185" s="220"/>
      <c r="T185" s="221"/>
      <c r="AT185" s="222" t="s">
        <v>141</v>
      </c>
      <c r="AU185" s="222" t="s">
        <v>89</v>
      </c>
      <c r="AV185" s="14" t="s">
        <v>139</v>
      </c>
      <c r="AW185" s="14" t="s">
        <v>36</v>
      </c>
      <c r="AX185" s="14" t="s">
        <v>87</v>
      </c>
      <c r="AY185" s="222" t="s">
        <v>132</v>
      </c>
    </row>
    <row r="186" spans="1:65" s="2" customFormat="1" ht="24.2" customHeight="1">
      <c r="A186" s="35"/>
      <c r="B186" s="36"/>
      <c r="C186" s="187" t="s">
        <v>277</v>
      </c>
      <c r="D186" s="187" t="s">
        <v>134</v>
      </c>
      <c r="E186" s="188" t="s">
        <v>359</v>
      </c>
      <c r="F186" s="189" t="s">
        <v>360</v>
      </c>
      <c r="G186" s="190" t="s">
        <v>137</v>
      </c>
      <c r="H186" s="191">
        <v>65</v>
      </c>
      <c r="I186" s="192"/>
      <c r="J186" s="193">
        <f>ROUND(I186*H186,2)</f>
        <v>0</v>
      </c>
      <c r="K186" s="189" t="s">
        <v>138</v>
      </c>
      <c r="L186" s="40"/>
      <c r="M186" s="194" t="s">
        <v>1</v>
      </c>
      <c r="N186" s="195" t="s">
        <v>44</v>
      </c>
      <c r="O186" s="72"/>
      <c r="P186" s="196">
        <f>O186*H186</f>
        <v>0</v>
      </c>
      <c r="Q186" s="196">
        <v>0.48299999999999998</v>
      </c>
      <c r="R186" s="196">
        <f>Q186*H186</f>
        <v>31.395</v>
      </c>
      <c r="S186" s="196">
        <v>0</v>
      </c>
      <c r="T186" s="197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198" t="s">
        <v>139</v>
      </c>
      <c r="AT186" s="198" t="s">
        <v>134</v>
      </c>
      <c r="AU186" s="198" t="s">
        <v>89</v>
      </c>
      <c r="AY186" s="18" t="s">
        <v>132</v>
      </c>
      <c r="BE186" s="199">
        <f>IF(N186="základní",J186,0)</f>
        <v>0</v>
      </c>
      <c r="BF186" s="199">
        <f>IF(N186="snížená",J186,0)</f>
        <v>0</v>
      </c>
      <c r="BG186" s="199">
        <f>IF(N186="zákl. přenesená",J186,0)</f>
        <v>0</v>
      </c>
      <c r="BH186" s="199">
        <f>IF(N186="sníž. přenesená",J186,0)</f>
        <v>0</v>
      </c>
      <c r="BI186" s="199">
        <f>IF(N186="nulová",J186,0)</f>
        <v>0</v>
      </c>
      <c r="BJ186" s="18" t="s">
        <v>87</v>
      </c>
      <c r="BK186" s="199">
        <f>ROUND(I186*H186,2)</f>
        <v>0</v>
      </c>
      <c r="BL186" s="18" t="s">
        <v>139</v>
      </c>
      <c r="BM186" s="198" t="s">
        <v>361</v>
      </c>
    </row>
    <row r="187" spans="1:65" s="15" customFormat="1" ht="11.25">
      <c r="B187" s="223"/>
      <c r="C187" s="224"/>
      <c r="D187" s="202" t="s">
        <v>141</v>
      </c>
      <c r="E187" s="225" t="s">
        <v>1</v>
      </c>
      <c r="F187" s="226" t="s">
        <v>350</v>
      </c>
      <c r="G187" s="224"/>
      <c r="H187" s="225" t="s">
        <v>1</v>
      </c>
      <c r="I187" s="227"/>
      <c r="J187" s="224"/>
      <c r="K187" s="224"/>
      <c r="L187" s="228"/>
      <c r="M187" s="229"/>
      <c r="N187" s="230"/>
      <c r="O187" s="230"/>
      <c r="P187" s="230"/>
      <c r="Q187" s="230"/>
      <c r="R187" s="230"/>
      <c r="S187" s="230"/>
      <c r="T187" s="231"/>
      <c r="AT187" s="232" t="s">
        <v>141</v>
      </c>
      <c r="AU187" s="232" t="s">
        <v>89</v>
      </c>
      <c r="AV187" s="15" t="s">
        <v>87</v>
      </c>
      <c r="AW187" s="15" t="s">
        <v>36</v>
      </c>
      <c r="AX187" s="15" t="s">
        <v>79</v>
      </c>
      <c r="AY187" s="232" t="s">
        <v>132</v>
      </c>
    </row>
    <row r="188" spans="1:65" s="15" customFormat="1" ht="11.25">
      <c r="B188" s="223"/>
      <c r="C188" s="224"/>
      <c r="D188" s="202" t="s">
        <v>141</v>
      </c>
      <c r="E188" s="225" t="s">
        <v>1</v>
      </c>
      <c r="F188" s="226" t="s">
        <v>351</v>
      </c>
      <c r="G188" s="224"/>
      <c r="H188" s="225" t="s">
        <v>1</v>
      </c>
      <c r="I188" s="227"/>
      <c r="J188" s="224"/>
      <c r="K188" s="224"/>
      <c r="L188" s="228"/>
      <c r="M188" s="229"/>
      <c r="N188" s="230"/>
      <c r="O188" s="230"/>
      <c r="P188" s="230"/>
      <c r="Q188" s="230"/>
      <c r="R188" s="230"/>
      <c r="S188" s="230"/>
      <c r="T188" s="231"/>
      <c r="AT188" s="232" t="s">
        <v>141</v>
      </c>
      <c r="AU188" s="232" t="s">
        <v>89</v>
      </c>
      <c r="AV188" s="15" t="s">
        <v>87</v>
      </c>
      <c r="AW188" s="15" t="s">
        <v>36</v>
      </c>
      <c r="AX188" s="15" t="s">
        <v>79</v>
      </c>
      <c r="AY188" s="232" t="s">
        <v>132</v>
      </c>
    </row>
    <row r="189" spans="1:65" s="13" customFormat="1" ht="11.25">
      <c r="B189" s="200"/>
      <c r="C189" s="201"/>
      <c r="D189" s="202" t="s">
        <v>141</v>
      </c>
      <c r="E189" s="203" t="s">
        <v>1</v>
      </c>
      <c r="F189" s="204" t="s">
        <v>772</v>
      </c>
      <c r="G189" s="201"/>
      <c r="H189" s="205">
        <v>65</v>
      </c>
      <c r="I189" s="206"/>
      <c r="J189" s="201"/>
      <c r="K189" s="201"/>
      <c r="L189" s="207"/>
      <c r="M189" s="208"/>
      <c r="N189" s="209"/>
      <c r="O189" s="209"/>
      <c r="P189" s="209"/>
      <c r="Q189" s="209"/>
      <c r="R189" s="209"/>
      <c r="S189" s="209"/>
      <c r="T189" s="210"/>
      <c r="AT189" s="211" t="s">
        <v>141</v>
      </c>
      <c r="AU189" s="211" t="s">
        <v>89</v>
      </c>
      <c r="AV189" s="13" t="s">
        <v>89</v>
      </c>
      <c r="AW189" s="13" t="s">
        <v>36</v>
      </c>
      <c r="AX189" s="13" t="s">
        <v>79</v>
      </c>
      <c r="AY189" s="211" t="s">
        <v>132</v>
      </c>
    </row>
    <row r="190" spans="1:65" s="14" customFormat="1" ht="11.25">
      <c r="B190" s="212"/>
      <c r="C190" s="213"/>
      <c r="D190" s="202" t="s">
        <v>141</v>
      </c>
      <c r="E190" s="214" t="s">
        <v>1</v>
      </c>
      <c r="F190" s="215" t="s">
        <v>152</v>
      </c>
      <c r="G190" s="213"/>
      <c r="H190" s="216">
        <v>65</v>
      </c>
      <c r="I190" s="217"/>
      <c r="J190" s="213"/>
      <c r="K190" s="213"/>
      <c r="L190" s="218"/>
      <c r="M190" s="219"/>
      <c r="N190" s="220"/>
      <c r="O190" s="220"/>
      <c r="P190" s="220"/>
      <c r="Q190" s="220"/>
      <c r="R190" s="220"/>
      <c r="S190" s="220"/>
      <c r="T190" s="221"/>
      <c r="AT190" s="222" t="s">
        <v>141</v>
      </c>
      <c r="AU190" s="222" t="s">
        <v>89</v>
      </c>
      <c r="AV190" s="14" t="s">
        <v>139</v>
      </c>
      <c r="AW190" s="14" t="s">
        <v>36</v>
      </c>
      <c r="AX190" s="14" t="s">
        <v>87</v>
      </c>
      <c r="AY190" s="222" t="s">
        <v>132</v>
      </c>
    </row>
    <row r="191" spans="1:65" s="2" customFormat="1" ht="24.2" customHeight="1">
      <c r="A191" s="35"/>
      <c r="B191" s="36"/>
      <c r="C191" s="187" t="s">
        <v>293</v>
      </c>
      <c r="D191" s="187" t="s">
        <v>134</v>
      </c>
      <c r="E191" s="188" t="s">
        <v>364</v>
      </c>
      <c r="F191" s="189" t="s">
        <v>365</v>
      </c>
      <c r="G191" s="190" t="s">
        <v>137</v>
      </c>
      <c r="H191" s="191">
        <v>130</v>
      </c>
      <c r="I191" s="192"/>
      <c r="J191" s="193">
        <f>ROUND(I191*H191,2)</f>
        <v>0</v>
      </c>
      <c r="K191" s="189" t="s">
        <v>138</v>
      </c>
      <c r="L191" s="40"/>
      <c r="M191" s="194" t="s">
        <v>1</v>
      </c>
      <c r="N191" s="195" t="s">
        <v>44</v>
      </c>
      <c r="O191" s="72"/>
      <c r="P191" s="196">
        <f>O191*H191</f>
        <v>0</v>
      </c>
      <c r="Q191" s="196">
        <v>0.57499999999999996</v>
      </c>
      <c r="R191" s="196">
        <f>Q191*H191</f>
        <v>74.75</v>
      </c>
      <c r="S191" s="196">
        <v>0</v>
      </c>
      <c r="T191" s="197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98" t="s">
        <v>139</v>
      </c>
      <c r="AT191" s="198" t="s">
        <v>134</v>
      </c>
      <c r="AU191" s="198" t="s">
        <v>89</v>
      </c>
      <c r="AY191" s="18" t="s">
        <v>132</v>
      </c>
      <c r="BE191" s="199">
        <f>IF(N191="základní",J191,0)</f>
        <v>0</v>
      </c>
      <c r="BF191" s="199">
        <f>IF(N191="snížená",J191,0)</f>
        <v>0</v>
      </c>
      <c r="BG191" s="199">
        <f>IF(N191="zákl. přenesená",J191,0)</f>
        <v>0</v>
      </c>
      <c r="BH191" s="199">
        <f>IF(N191="sníž. přenesená",J191,0)</f>
        <v>0</v>
      </c>
      <c r="BI191" s="199">
        <f>IF(N191="nulová",J191,0)</f>
        <v>0</v>
      </c>
      <c r="BJ191" s="18" t="s">
        <v>87</v>
      </c>
      <c r="BK191" s="199">
        <f>ROUND(I191*H191,2)</f>
        <v>0</v>
      </c>
      <c r="BL191" s="18" t="s">
        <v>139</v>
      </c>
      <c r="BM191" s="198" t="s">
        <v>366</v>
      </c>
    </row>
    <row r="192" spans="1:65" s="15" customFormat="1" ht="11.25">
      <c r="B192" s="223"/>
      <c r="C192" s="224"/>
      <c r="D192" s="202" t="s">
        <v>141</v>
      </c>
      <c r="E192" s="225" t="s">
        <v>1</v>
      </c>
      <c r="F192" s="226" t="s">
        <v>350</v>
      </c>
      <c r="G192" s="224"/>
      <c r="H192" s="225" t="s">
        <v>1</v>
      </c>
      <c r="I192" s="227"/>
      <c r="J192" s="224"/>
      <c r="K192" s="224"/>
      <c r="L192" s="228"/>
      <c r="M192" s="229"/>
      <c r="N192" s="230"/>
      <c r="O192" s="230"/>
      <c r="P192" s="230"/>
      <c r="Q192" s="230"/>
      <c r="R192" s="230"/>
      <c r="S192" s="230"/>
      <c r="T192" s="231"/>
      <c r="AT192" s="232" t="s">
        <v>141</v>
      </c>
      <c r="AU192" s="232" t="s">
        <v>89</v>
      </c>
      <c r="AV192" s="15" t="s">
        <v>87</v>
      </c>
      <c r="AW192" s="15" t="s">
        <v>36</v>
      </c>
      <c r="AX192" s="15" t="s">
        <v>79</v>
      </c>
      <c r="AY192" s="232" t="s">
        <v>132</v>
      </c>
    </row>
    <row r="193" spans="1:65" s="15" customFormat="1" ht="11.25">
      <c r="B193" s="223"/>
      <c r="C193" s="224"/>
      <c r="D193" s="202" t="s">
        <v>141</v>
      </c>
      <c r="E193" s="225" t="s">
        <v>1</v>
      </c>
      <c r="F193" s="226" t="s">
        <v>351</v>
      </c>
      <c r="G193" s="224"/>
      <c r="H193" s="225" t="s">
        <v>1</v>
      </c>
      <c r="I193" s="227"/>
      <c r="J193" s="224"/>
      <c r="K193" s="224"/>
      <c r="L193" s="228"/>
      <c r="M193" s="229"/>
      <c r="N193" s="230"/>
      <c r="O193" s="230"/>
      <c r="P193" s="230"/>
      <c r="Q193" s="230"/>
      <c r="R193" s="230"/>
      <c r="S193" s="230"/>
      <c r="T193" s="231"/>
      <c r="AT193" s="232" t="s">
        <v>141</v>
      </c>
      <c r="AU193" s="232" t="s">
        <v>89</v>
      </c>
      <c r="AV193" s="15" t="s">
        <v>87</v>
      </c>
      <c r="AW193" s="15" t="s">
        <v>36</v>
      </c>
      <c r="AX193" s="15" t="s">
        <v>79</v>
      </c>
      <c r="AY193" s="232" t="s">
        <v>132</v>
      </c>
    </row>
    <row r="194" spans="1:65" s="13" customFormat="1" ht="11.25">
      <c r="B194" s="200"/>
      <c r="C194" s="201"/>
      <c r="D194" s="202" t="s">
        <v>141</v>
      </c>
      <c r="E194" s="203" t="s">
        <v>1</v>
      </c>
      <c r="F194" s="204" t="s">
        <v>773</v>
      </c>
      <c r="G194" s="201"/>
      <c r="H194" s="205">
        <v>130</v>
      </c>
      <c r="I194" s="206"/>
      <c r="J194" s="201"/>
      <c r="K194" s="201"/>
      <c r="L194" s="207"/>
      <c r="M194" s="208"/>
      <c r="N194" s="209"/>
      <c r="O194" s="209"/>
      <c r="P194" s="209"/>
      <c r="Q194" s="209"/>
      <c r="R194" s="209"/>
      <c r="S194" s="209"/>
      <c r="T194" s="210"/>
      <c r="AT194" s="211" t="s">
        <v>141</v>
      </c>
      <c r="AU194" s="211" t="s">
        <v>89</v>
      </c>
      <c r="AV194" s="13" t="s">
        <v>89</v>
      </c>
      <c r="AW194" s="13" t="s">
        <v>36</v>
      </c>
      <c r="AX194" s="13" t="s">
        <v>79</v>
      </c>
      <c r="AY194" s="211" t="s">
        <v>132</v>
      </c>
    </row>
    <row r="195" spans="1:65" s="14" customFormat="1" ht="11.25">
      <c r="B195" s="212"/>
      <c r="C195" s="213"/>
      <c r="D195" s="202" t="s">
        <v>141</v>
      </c>
      <c r="E195" s="214" t="s">
        <v>1</v>
      </c>
      <c r="F195" s="215" t="s">
        <v>152</v>
      </c>
      <c r="G195" s="213"/>
      <c r="H195" s="216">
        <v>130</v>
      </c>
      <c r="I195" s="217"/>
      <c r="J195" s="213"/>
      <c r="K195" s="213"/>
      <c r="L195" s="218"/>
      <c r="M195" s="219"/>
      <c r="N195" s="220"/>
      <c r="O195" s="220"/>
      <c r="P195" s="220"/>
      <c r="Q195" s="220"/>
      <c r="R195" s="220"/>
      <c r="S195" s="220"/>
      <c r="T195" s="221"/>
      <c r="AT195" s="222" t="s">
        <v>141</v>
      </c>
      <c r="AU195" s="222" t="s">
        <v>89</v>
      </c>
      <c r="AV195" s="14" t="s">
        <v>139</v>
      </c>
      <c r="AW195" s="14" t="s">
        <v>36</v>
      </c>
      <c r="AX195" s="14" t="s">
        <v>87</v>
      </c>
      <c r="AY195" s="222" t="s">
        <v>132</v>
      </c>
    </row>
    <row r="196" spans="1:65" s="2" customFormat="1" ht="33" customHeight="1">
      <c r="A196" s="35"/>
      <c r="B196" s="36"/>
      <c r="C196" s="187" t="s">
        <v>301</v>
      </c>
      <c r="D196" s="187" t="s">
        <v>134</v>
      </c>
      <c r="E196" s="188" t="s">
        <v>374</v>
      </c>
      <c r="F196" s="189" t="s">
        <v>375</v>
      </c>
      <c r="G196" s="190" t="s">
        <v>137</v>
      </c>
      <c r="H196" s="191">
        <v>65</v>
      </c>
      <c r="I196" s="192"/>
      <c r="J196" s="193">
        <f>ROUND(I196*H196,2)</f>
        <v>0</v>
      </c>
      <c r="K196" s="189" t="s">
        <v>138</v>
      </c>
      <c r="L196" s="40"/>
      <c r="M196" s="194" t="s">
        <v>1</v>
      </c>
      <c r="N196" s="195" t="s">
        <v>44</v>
      </c>
      <c r="O196" s="72"/>
      <c r="P196" s="196">
        <f>O196*H196</f>
        <v>0</v>
      </c>
      <c r="Q196" s="196">
        <v>0.13188</v>
      </c>
      <c r="R196" s="196">
        <f>Q196*H196</f>
        <v>8.5722000000000005</v>
      </c>
      <c r="S196" s="196">
        <v>0</v>
      </c>
      <c r="T196" s="197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98" t="s">
        <v>139</v>
      </c>
      <c r="AT196" s="198" t="s">
        <v>134</v>
      </c>
      <c r="AU196" s="198" t="s">
        <v>89</v>
      </c>
      <c r="AY196" s="18" t="s">
        <v>132</v>
      </c>
      <c r="BE196" s="199">
        <f>IF(N196="základní",J196,0)</f>
        <v>0</v>
      </c>
      <c r="BF196" s="199">
        <f>IF(N196="snížená",J196,0)</f>
        <v>0</v>
      </c>
      <c r="BG196" s="199">
        <f>IF(N196="zákl. přenesená",J196,0)</f>
        <v>0</v>
      </c>
      <c r="BH196" s="199">
        <f>IF(N196="sníž. přenesená",J196,0)</f>
        <v>0</v>
      </c>
      <c r="BI196" s="199">
        <f>IF(N196="nulová",J196,0)</f>
        <v>0</v>
      </c>
      <c r="BJ196" s="18" t="s">
        <v>87</v>
      </c>
      <c r="BK196" s="199">
        <f>ROUND(I196*H196,2)</f>
        <v>0</v>
      </c>
      <c r="BL196" s="18" t="s">
        <v>139</v>
      </c>
      <c r="BM196" s="198" t="s">
        <v>376</v>
      </c>
    </row>
    <row r="197" spans="1:65" s="15" customFormat="1" ht="11.25">
      <c r="B197" s="223"/>
      <c r="C197" s="224"/>
      <c r="D197" s="202" t="s">
        <v>141</v>
      </c>
      <c r="E197" s="225" t="s">
        <v>1</v>
      </c>
      <c r="F197" s="226" t="s">
        <v>350</v>
      </c>
      <c r="G197" s="224"/>
      <c r="H197" s="225" t="s">
        <v>1</v>
      </c>
      <c r="I197" s="227"/>
      <c r="J197" s="224"/>
      <c r="K197" s="224"/>
      <c r="L197" s="228"/>
      <c r="M197" s="229"/>
      <c r="N197" s="230"/>
      <c r="O197" s="230"/>
      <c r="P197" s="230"/>
      <c r="Q197" s="230"/>
      <c r="R197" s="230"/>
      <c r="S197" s="230"/>
      <c r="T197" s="231"/>
      <c r="AT197" s="232" t="s">
        <v>141</v>
      </c>
      <c r="AU197" s="232" t="s">
        <v>89</v>
      </c>
      <c r="AV197" s="15" t="s">
        <v>87</v>
      </c>
      <c r="AW197" s="15" t="s">
        <v>36</v>
      </c>
      <c r="AX197" s="15" t="s">
        <v>79</v>
      </c>
      <c r="AY197" s="232" t="s">
        <v>132</v>
      </c>
    </row>
    <row r="198" spans="1:65" s="15" customFormat="1" ht="11.25">
      <c r="B198" s="223"/>
      <c r="C198" s="224"/>
      <c r="D198" s="202" t="s">
        <v>141</v>
      </c>
      <c r="E198" s="225" t="s">
        <v>1</v>
      </c>
      <c r="F198" s="226" t="s">
        <v>377</v>
      </c>
      <c r="G198" s="224"/>
      <c r="H198" s="225" t="s">
        <v>1</v>
      </c>
      <c r="I198" s="227"/>
      <c r="J198" s="224"/>
      <c r="K198" s="224"/>
      <c r="L198" s="228"/>
      <c r="M198" s="229"/>
      <c r="N198" s="230"/>
      <c r="O198" s="230"/>
      <c r="P198" s="230"/>
      <c r="Q198" s="230"/>
      <c r="R198" s="230"/>
      <c r="S198" s="230"/>
      <c r="T198" s="231"/>
      <c r="AT198" s="232" t="s">
        <v>141</v>
      </c>
      <c r="AU198" s="232" t="s">
        <v>89</v>
      </c>
      <c r="AV198" s="15" t="s">
        <v>87</v>
      </c>
      <c r="AW198" s="15" t="s">
        <v>36</v>
      </c>
      <c r="AX198" s="15" t="s">
        <v>79</v>
      </c>
      <c r="AY198" s="232" t="s">
        <v>132</v>
      </c>
    </row>
    <row r="199" spans="1:65" s="13" customFormat="1" ht="11.25">
      <c r="B199" s="200"/>
      <c r="C199" s="201"/>
      <c r="D199" s="202" t="s">
        <v>141</v>
      </c>
      <c r="E199" s="203" t="s">
        <v>1</v>
      </c>
      <c r="F199" s="204" t="s">
        <v>774</v>
      </c>
      <c r="G199" s="201"/>
      <c r="H199" s="205">
        <v>65</v>
      </c>
      <c r="I199" s="206"/>
      <c r="J199" s="201"/>
      <c r="K199" s="201"/>
      <c r="L199" s="207"/>
      <c r="M199" s="208"/>
      <c r="N199" s="209"/>
      <c r="O199" s="209"/>
      <c r="P199" s="209"/>
      <c r="Q199" s="209"/>
      <c r="R199" s="209"/>
      <c r="S199" s="209"/>
      <c r="T199" s="210"/>
      <c r="AT199" s="211" t="s">
        <v>141</v>
      </c>
      <c r="AU199" s="211" t="s">
        <v>89</v>
      </c>
      <c r="AV199" s="13" t="s">
        <v>89</v>
      </c>
      <c r="AW199" s="13" t="s">
        <v>36</v>
      </c>
      <c r="AX199" s="13" t="s">
        <v>79</v>
      </c>
      <c r="AY199" s="211" t="s">
        <v>132</v>
      </c>
    </row>
    <row r="200" spans="1:65" s="14" customFormat="1" ht="11.25">
      <c r="B200" s="212"/>
      <c r="C200" s="213"/>
      <c r="D200" s="202" t="s">
        <v>141</v>
      </c>
      <c r="E200" s="214" t="s">
        <v>1</v>
      </c>
      <c r="F200" s="215" t="s">
        <v>152</v>
      </c>
      <c r="G200" s="213"/>
      <c r="H200" s="216">
        <v>65</v>
      </c>
      <c r="I200" s="217"/>
      <c r="J200" s="213"/>
      <c r="K200" s="213"/>
      <c r="L200" s="218"/>
      <c r="M200" s="219"/>
      <c r="N200" s="220"/>
      <c r="O200" s="220"/>
      <c r="P200" s="220"/>
      <c r="Q200" s="220"/>
      <c r="R200" s="220"/>
      <c r="S200" s="220"/>
      <c r="T200" s="221"/>
      <c r="AT200" s="222" t="s">
        <v>141</v>
      </c>
      <c r="AU200" s="222" t="s">
        <v>89</v>
      </c>
      <c r="AV200" s="14" t="s">
        <v>139</v>
      </c>
      <c r="AW200" s="14" t="s">
        <v>36</v>
      </c>
      <c r="AX200" s="14" t="s">
        <v>87</v>
      </c>
      <c r="AY200" s="222" t="s">
        <v>132</v>
      </c>
    </row>
    <row r="201" spans="1:65" s="2" customFormat="1" ht="24.2" customHeight="1">
      <c r="A201" s="35"/>
      <c r="B201" s="36"/>
      <c r="C201" s="187" t="s">
        <v>256</v>
      </c>
      <c r="D201" s="187" t="s">
        <v>134</v>
      </c>
      <c r="E201" s="188" t="s">
        <v>387</v>
      </c>
      <c r="F201" s="189" t="s">
        <v>388</v>
      </c>
      <c r="G201" s="190" t="s">
        <v>137</v>
      </c>
      <c r="H201" s="191">
        <v>65</v>
      </c>
      <c r="I201" s="192"/>
      <c r="J201" s="193">
        <f>ROUND(I201*H201,2)</f>
        <v>0</v>
      </c>
      <c r="K201" s="189" t="s">
        <v>138</v>
      </c>
      <c r="L201" s="40"/>
      <c r="M201" s="194" t="s">
        <v>1</v>
      </c>
      <c r="N201" s="195" t="s">
        <v>44</v>
      </c>
      <c r="O201" s="72"/>
      <c r="P201" s="196">
        <f>O201*H201</f>
        <v>0</v>
      </c>
      <c r="Q201" s="196">
        <v>5.6100000000000004E-3</v>
      </c>
      <c r="R201" s="196">
        <f>Q201*H201</f>
        <v>0.36465000000000003</v>
      </c>
      <c r="S201" s="196">
        <v>0</v>
      </c>
      <c r="T201" s="197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98" t="s">
        <v>139</v>
      </c>
      <c r="AT201" s="198" t="s">
        <v>134</v>
      </c>
      <c r="AU201" s="198" t="s">
        <v>89</v>
      </c>
      <c r="AY201" s="18" t="s">
        <v>132</v>
      </c>
      <c r="BE201" s="199">
        <f>IF(N201="základní",J201,0)</f>
        <v>0</v>
      </c>
      <c r="BF201" s="199">
        <f>IF(N201="snížená",J201,0)</f>
        <v>0</v>
      </c>
      <c r="BG201" s="199">
        <f>IF(N201="zákl. přenesená",J201,0)</f>
        <v>0</v>
      </c>
      <c r="BH201" s="199">
        <f>IF(N201="sníž. přenesená",J201,0)</f>
        <v>0</v>
      </c>
      <c r="BI201" s="199">
        <f>IF(N201="nulová",J201,0)</f>
        <v>0</v>
      </c>
      <c r="BJ201" s="18" t="s">
        <v>87</v>
      </c>
      <c r="BK201" s="199">
        <f>ROUND(I201*H201,2)</f>
        <v>0</v>
      </c>
      <c r="BL201" s="18" t="s">
        <v>139</v>
      </c>
      <c r="BM201" s="198" t="s">
        <v>389</v>
      </c>
    </row>
    <row r="202" spans="1:65" s="15" customFormat="1" ht="11.25">
      <c r="B202" s="223"/>
      <c r="C202" s="224"/>
      <c r="D202" s="202" t="s">
        <v>141</v>
      </c>
      <c r="E202" s="225" t="s">
        <v>1</v>
      </c>
      <c r="F202" s="226" t="s">
        <v>350</v>
      </c>
      <c r="G202" s="224"/>
      <c r="H202" s="225" t="s">
        <v>1</v>
      </c>
      <c r="I202" s="227"/>
      <c r="J202" s="224"/>
      <c r="K202" s="224"/>
      <c r="L202" s="228"/>
      <c r="M202" s="229"/>
      <c r="N202" s="230"/>
      <c r="O202" s="230"/>
      <c r="P202" s="230"/>
      <c r="Q202" s="230"/>
      <c r="R202" s="230"/>
      <c r="S202" s="230"/>
      <c r="T202" s="231"/>
      <c r="AT202" s="232" t="s">
        <v>141</v>
      </c>
      <c r="AU202" s="232" t="s">
        <v>89</v>
      </c>
      <c r="AV202" s="15" t="s">
        <v>87</v>
      </c>
      <c r="AW202" s="15" t="s">
        <v>36</v>
      </c>
      <c r="AX202" s="15" t="s">
        <v>79</v>
      </c>
      <c r="AY202" s="232" t="s">
        <v>132</v>
      </c>
    </row>
    <row r="203" spans="1:65" s="13" customFormat="1" ht="11.25">
      <c r="B203" s="200"/>
      <c r="C203" s="201"/>
      <c r="D203" s="202" t="s">
        <v>141</v>
      </c>
      <c r="E203" s="203" t="s">
        <v>1</v>
      </c>
      <c r="F203" s="204" t="s">
        <v>774</v>
      </c>
      <c r="G203" s="201"/>
      <c r="H203" s="205">
        <v>65</v>
      </c>
      <c r="I203" s="206"/>
      <c r="J203" s="201"/>
      <c r="K203" s="201"/>
      <c r="L203" s="207"/>
      <c r="M203" s="208"/>
      <c r="N203" s="209"/>
      <c r="O203" s="209"/>
      <c r="P203" s="209"/>
      <c r="Q203" s="209"/>
      <c r="R203" s="209"/>
      <c r="S203" s="209"/>
      <c r="T203" s="210"/>
      <c r="AT203" s="211" t="s">
        <v>141</v>
      </c>
      <c r="AU203" s="211" t="s">
        <v>89</v>
      </c>
      <c r="AV203" s="13" t="s">
        <v>89</v>
      </c>
      <c r="AW203" s="13" t="s">
        <v>36</v>
      </c>
      <c r="AX203" s="13" t="s">
        <v>79</v>
      </c>
      <c r="AY203" s="211" t="s">
        <v>132</v>
      </c>
    </row>
    <row r="204" spans="1:65" s="14" customFormat="1" ht="11.25">
      <c r="B204" s="212"/>
      <c r="C204" s="213"/>
      <c r="D204" s="202" t="s">
        <v>141</v>
      </c>
      <c r="E204" s="214" t="s">
        <v>1</v>
      </c>
      <c r="F204" s="215" t="s">
        <v>152</v>
      </c>
      <c r="G204" s="213"/>
      <c r="H204" s="216">
        <v>65</v>
      </c>
      <c r="I204" s="217"/>
      <c r="J204" s="213"/>
      <c r="K204" s="213"/>
      <c r="L204" s="218"/>
      <c r="M204" s="219"/>
      <c r="N204" s="220"/>
      <c r="O204" s="220"/>
      <c r="P204" s="220"/>
      <c r="Q204" s="220"/>
      <c r="R204" s="220"/>
      <c r="S204" s="220"/>
      <c r="T204" s="221"/>
      <c r="AT204" s="222" t="s">
        <v>141</v>
      </c>
      <c r="AU204" s="222" t="s">
        <v>89</v>
      </c>
      <c r="AV204" s="14" t="s">
        <v>139</v>
      </c>
      <c r="AW204" s="14" t="s">
        <v>36</v>
      </c>
      <c r="AX204" s="14" t="s">
        <v>87</v>
      </c>
      <c r="AY204" s="222" t="s">
        <v>132</v>
      </c>
    </row>
    <row r="205" spans="1:65" s="2" customFormat="1" ht="21.75" customHeight="1">
      <c r="A205" s="35"/>
      <c r="B205" s="36"/>
      <c r="C205" s="187" t="s">
        <v>311</v>
      </c>
      <c r="D205" s="187" t="s">
        <v>134</v>
      </c>
      <c r="E205" s="188" t="s">
        <v>391</v>
      </c>
      <c r="F205" s="189" t="s">
        <v>392</v>
      </c>
      <c r="G205" s="190" t="s">
        <v>137</v>
      </c>
      <c r="H205" s="191">
        <v>130</v>
      </c>
      <c r="I205" s="192"/>
      <c r="J205" s="193">
        <f>ROUND(I205*H205,2)</f>
        <v>0</v>
      </c>
      <c r="K205" s="189" t="s">
        <v>138</v>
      </c>
      <c r="L205" s="40"/>
      <c r="M205" s="194" t="s">
        <v>1</v>
      </c>
      <c r="N205" s="195" t="s">
        <v>44</v>
      </c>
      <c r="O205" s="72"/>
      <c r="P205" s="196">
        <f>O205*H205</f>
        <v>0</v>
      </c>
      <c r="Q205" s="196">
        <v>3.1E-4</v>
      </c>
      <c r="R205" s="196">
        <f>Q205*H205</f>
        <v>4.0300000000000002E-2</v>
      </c>
      <c r="S205" s="196">
        <v>0</v>
      </c>
      <c r="T205" s="197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198" t="s">
        <v>139</v>
      </c>
      <c r="AT205" s="198" t="s">
        <v>134</v>
      </c>
      <c r="AU205" s="198" t="s">
        <v>89</v>
      </c>
      <c r="AY205" s="18" t="s">
        <v>132</v>
      </c>
      <c r="BE205" s="199">
        <f>IF(N205="základní",J205,0)</f>
        <v>0</v>
      </c>
      <c r="BF205" s="199">
        <f>IF(N205="snížená",J205,0)</f>
        <v>0</v>
      </c>
      <c r="BG205" s="199">
        <f>IF(N205="zákl. přenesená",J205,0)</f>
        <v>0</v>
      </c>
      <c r="BH205" s="199">
        <f>IF(N205="sníž. přenesená",J205,0)</f>
        <v>0</v>
      </c>
      <c r="BI205" s="199">
        <f>IF(N205="nulová",J205,0)</f>
        <v>0</v>
      </c>
      <c r="BJ205" s="18" t="s">
        <v>87</v>
      </c>
      <c r="BK205" s="199">
        <f>ROUND(I205*H205,2)</f>
        <v>0</v>
      </c>
      <c r="BL205" s="18" t="s">
        <v>139</v>
      </c>
      <c r="BM205" s="198" t="s">
        <v>393</v>
      </c>
    </row>
    <row r="206" spans="1:65" s="15" customFormat="1" ht="11.25">
      <c r="B206" s="223"/>
      <c r="C206" s="224"/>
      <c r="D206" s="202" t="s">
        <v>141</v>
      </c>
      <c r="E206" s="225" t="s">
        <v>1</v>
      </c>
      <c r="F206" s="226" t="s">
        <v>350</v>
      </c>
      <c r="G206" s="224"/>
      <c r="H206" s="225" t="s">
        <v>1</v>
      </c>
      <c r="I206" s="227"/>
      <c r="J206" s="224"/>
      <c r="K206" s="224"/>
      <c r="L206" s="228"/>
      <c r="M206" s="229"/>
      <c r="N206" s="230"/>
      <c r="O206" s="230"/>
      <c r="P206" s="230"/>
      <c r="Q206" s="230"/>
      <c r="R206" s="230"/>
      <c r="S206" s="230"/>
      <c r="T206" s="231"/>
      <c r="AT206" s="232" t="s">
        <v>141</v>
      </c>
      <c r="AU206" s="232" t="s">
        <v>89</v>
      </c>
      <c r="AV206" s="15" t="s">
        <v>87</v>
      </c>
      <c r="AW206" s="15" t="s">
        <v>36</v>
      </c>
      <c r="AX206" s="15" t="s">
        <v>79</v>
      </c>
      <c r="AY206" s="232" t="s">
        <v>132</v>
      </c>
    </row>
    <row r="207" spans="1:65" s="15" customFormat="1" ht="22.5">
      <c r="B207" s="223"/>
      <c r="C207" s="224"/>
      <c r="D207" s="202" t="s">
        <v>141</v>
      </c>
      <c r="E207" s="225" t="s">
        <v>1</v>
      </c>
      <c r="F207" s="226" t="s">
        <v>394</v>
      </c>
      <c r="G207" s="224"/>
      <c r="H207" s="225" t="s">
        <v>1</v>
      </c>
      <c r="I207" s="227"/>
      <c r="J207" s="224"/>
      <c r="K207" s="224"/>
      <c r="L207" s="228"/>
      <c r="M207" s="229"/>
      <c r="N207" s="230"/>
      <c r="O207" s="230"/>
      <c r="P207" s="230"/>
      <c r="Q207" s="230"/>
      <c r="R207" s="230"/>
      <c r="S207" s="230"/>
      <c r="T207" s="231"/>
      <c r="AT207" s="232" t="s">
        <v>141</v>
      </c>
      <c r="AU207" s="232" t="s">
        <v>89</v>
      </c>
      <c r="AV207" s="15" t="s">
        <v>87</v>
      </c>
      <c r="AW207" s="15" t="s">
        <v>36</v>
      </c>
      <c r="AX207" s="15" t="s">
        <v>79</v>
      </c>
      <c r="AY207" s="232" t="s">
        <v>132</v>
      </c>
    </row>
    <row r="208" spans="1:65" s="13" customFormat="1" ht="11.25">
      <c r="B208" s="200"/>
      <c r="C208" s="201"/>
      <c r="D208" s="202" t="s">
        <v>141</v>
      </c>
      <c r="E208" s="203" t="s">
        <v>1</v>
      </c>
      <c r="F208" s="204" t="s">
        <v>775</v>
      </c>
      <c r="G208" s="201"/>
      <c r="H208" s="205">
        <v>130</v>
      </c>
      <c r="I208" s="206"/>
      <c r="J208" s="201"/>
      <c r="K208" s="201"/>
      <c r="L208" s="207"/>
      <c r="M208" s="208"/>
      <c r="N208" s="209"/>
      <c r="O208" s="209"/>
      <c r="P208" s="209"/>
      <c r="Q208" s="209"/>
      <c r="R208" s="209"/>
      <c r="S208" s="209"/>
      <c r="T208" s="210"/>
      <c r="AT208" s="211" t="s">
        <v>141</v>
      </c>
      <c r="AU208" s="211" t="s">
        <v>89</v>
      </c>
      <c r="AV208" s="13" t="s">
        <v>89</v>
      </c>
      <c r="AW208" s="13" t="s">
        <v>36</v>
      </c>
      <c r="AX208" s="13" t="s">
        <v>79</v>
      </c>
      <c r="AY208" s="211" t="s">
        <v>132</v>
      </c>
    </row>
    <row r="209" spans="1:65" s="14" customFormat="1" ht="11.25">
      <c r="B209" s="212"/>
      <c r="C209" s="213"/>
      <c r="D209" s="202" t="s">
        <v>141</v>
      </c>
      <c r="E209" s="214" t="s">
        <v>1</v>
      </c>
      <c r="F209" s="215" t="s">
        <v>152</v>
      </c>
      <c r="G209" s="213"/>
      <c r="H209" s="216">
        <v>130</v>
      </c>
      <c r="I209" s="217"/>
      <c r="J209" s="213"/>
      <c r="K209" s="213"/>
      <c r="L209" s="218"/>
      <c r="M209" s="219"/>
      <c r="N209" s="220"/>
      <c r="O209" s="220"/>
      <c r="P209" s="220"/>
      <c r="Q209" s="220"/>
      <c r="R209" s="220"/>
      <c r="S209" s="220"/>
      <c r="T209" s="221"/>
      <c r="AT209" s="222" t="s">
        <v>141</v>
      </c>
      <c r="AU209" s="222" t="s">
        <v>89</v>
      </c>
      <c r="AV209" s="14" t="s">
        <v>139</v>
      </c>
      <c r="AW209" s="14" t="s">
        <v>36</v>
      </c>
      <c r="AX209" s="14" t="s">
        <v>87</v>
      </c>
      <c r="AY209" s="222" t="s">
        <v>132</v>
      </c>
    </row>
    <row r="210" spans="1:65" s="2" customFormat="1" ht="33" customHeight="1">
      <c r="A210" s="35"/>
      <c r="B210" s="36"/>
      <c r="C210" s="187" t="s">
        <v>269</v>
      </c>
      <c r="D210" s="187" t="s">
        <v>134</v>
      </c>
      <c r="E210" s="188" t="s">
        <v>397</v>
      </c>
      <c r="F210" s="189" t="s">
        <v>398</v>
      </c>
      <c r="G210" s="190" t="s">
        <v>137</v>
      </c>
      <c r="H210" s="191">
        <v>65</v>
      </c>
      <c r="I210" s="192"/>
      <c r="J210" s="193">
        <f>ROUND(I210*H210,2)</f>
        <v>0</v>
      </c>
      <c r="K210" s="189" t="s">
        <v>138</v>
      </c>
      <c r="L210" s="40"/>
      <c r="M210" s="194" t="s">
        <v>1</v>
      </c>
      <c r="N210" s="195" t="s">
        <v>44</v>
      </c>
      <c r="O210" s="72"/>
      <c r="P210" s="196">
        <f>O210*H210</f>
        <v>0</v>
      </c>
      <c r="Q210" s="196">
        <v>0.10373</v>
      </c>
      <c r="R210" s="196">
        <f>Q210*H210</f>
        <v>6.7424499999999998</v>
      </c>
      <c r="S210" s="196">
        <v>0</v>
      </c>
      <c r="T210" s="197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198" t="s">
        <v>139</v>
      </c>
      <c r="AT210" s="198" t="s">
        <v>134</v>
      </c>
      <c r="AU210" s="198" t="s">
        <v>89</v>
      </c>
      <c r="AY210" s="18" t="s">
        <v>132</v>
      </c>
      <c r="BE210" s="199">
        <f>IF(N210="základní",J210,0)</f>
        <v>0</v>
      </c>
      <c r="BF210" s="199">
        <f>IF(N210="snížená",J210,0)</f>
        <v>0</v>
      </c>
      <c r="BG210" s="199">
        <f>IF(N210="zákl. přenesená",J210,0)</f>
        <v>0</v>
      </c>
      <c r="BH210" s="199">
        <f>IF(N210="sníž. přenesená",J210,0)</f>
        <v>0</v>
      </c>
      <c r="BI210" s="199">
        <f>IF(N210="nulová",J210,0)</f>
        <v>0</v>
      </c>
      <c r="BJ210" s="18" t="s">
        <v>87</v>
      </c>
      <c r="BK210" s="199">
        <f>ROUND(I210*H210,2)</f>
        <v>0</v>
      </c>
      <c r="BL210" s="18" t="s">
        <v>139</v>
      </c>
      <c r="BM210" s="198" t="s">
        <v>399</v>
      </c>
    </row>
    <row r="211" spans="1:65" s="15" customFormat="1" ht="11.25">
      <c r="B211" s="223"/>
      <c r="C211" s="224"/>
      <c r="D211" s="202" t="s">
        <v>141</v>
      </c>
      <c r="E211" s="225" t="s">
        <v>1</v>
      </c>
      <c r="F211" s="226" t="s">
        <v>350</v>
      </c>
      <c r="G211" s="224"/>
      <c r="H211" s="225" t="s">
        <v>1</v>
      </c>
      <c r="I211" s="227"/>
      <c r="J211" s="224"/>
      <c r="K211" s="224"/>
      <c r="L211" s="228"/>
      <c r="M211" s="229"/>
      <c r="N211" s="230"/>
      <c r="O211" s="230"/>
      <c r="P211" s="230"/>
      <c r="Q211" s="230"/>
      <c r="R211" s="230"/>
      <c r="S211" s="230"/>
      <c r="T211" s="231"/>
      <c r="AT211" s="232" t="s">
        <v>141</v>
      </c>
      <c r="AU211" s="232" t="s">
        <v>89</v>
      </c>
      <c r="AV211" s="15" t="s">
        <v>87</v>
      </c>
      <c r="AW211" s="15" t="s">
        <v>36</v>
      </c>
      <c r="AX211" s="15" t="s">
        <v>79</v>
      </c>
      <c r="AY211" s="232" t="s">
        <v>132</v>
      </c>
    </row>
    <row r="212" spans="1:65" s="13" customFormat="1" ht="11.25">
      <c r="B212" s="200"/>
      <c r="C212" s="201"/>
      <c r="D212" s="202" t="s">
        <v>141</v>
      </c>
      <c r="E212" s="203" t="s">
        <v>1</v>
      </c>
      <c r="F212" s="204" t="s">
        <v>776</v>
      </c>
      <c r="G212" s="201"/>
      <c r="H212" s="205">
        <v>65</v>
      </c>
      <c r="I212" s="206"/>
      <c r="J212" s="201"/>
      <c r="K212" s="201"/>
      <c r="L212" s="207"/>
      <c r="M212" s="208"/>
      <c r="N212" s="209"/>
      <c r="O212" s="209"/>
      <c r="P212" s="209"/>
      <c r="Q212" s="209"/>
      <c r="R212" s="209"/>
      <c r="S212" s="209"/>
      <c r="T212" s="210"/>
      <c r="AT212" s="211" t="s">
        <v>141</v>
      </c>
      <c r="AU212" s="211" t="s">
        <v>89</v>
      </c>
      <c r="AV212" s="13" t="s">
        <v>89</v>
      </c>
      <c r="AW212" s="13" t="s">
        <v>36</v>
      </c>
      <c r="AX212" s="13" t="s">
        <v>79</v>
      </c>
      <c r="AY212" s="211" t="s">
        <v>132</v>
      </c>
    </row>
    <row r="213" spans="1:65" s="14" customFormat="1" ht="11.25">
      <c r="B213" s="212"/>
      <c r="C213" s="213"/>
      <c r="D213" s="202" t="s">
        <v>141</v>
      </c>
      <c r="E213" s="214" t="s">
        <v>1</v>
      </c>
      <c r="F213" s="215" t="s">
        <v>152</v>
      </c>
      <c r="G213" s="213"/>
      <c r="H213" s="216">
        <v>65</v>
      </c>
      <c r="I213" s="217"/>
      <c r="J213" s="213"/>
      <c r="K213" s="213"/>
      <c r="L213" s="218"/>
      <c r="M213" s="219"/>
      <c r="N213" s="220"/>
      <c r="O213" s="220"/>
      <c r="P213" s="220"/>
      <c r="Q213" s="220"/>
      <c r="R213" s="220"/>
      <c r="S213" s="220"/>
      <c r="T213" s="221"/>
      <c r="AT213" s="222" t="s">
        <v>141</v>
      </c>
      <c r="AU213" s="222" t="s">
        <v>89</v>
      </c>
      <c r="AV213" s="14" t="s">
        <v>139</v>
      </c>
      <c r="AW213" s="14" t="s">
        <v>36</v>
      </c>
      <c r="AX213" s="14" t="s">
        <v>87</v>
      </c>
      <c r="AY213" s="222" t="s">
        <v>132</v>
      </c>
    </row>
    <row r="214" spans="1:65" s="2" customFormat="1" ht="24.2" customHeight="1">
      <c r="A214" s="35"/>
      <c r="B214" s="36"/>
      <c r="C214" s="187" t="s">
        <v>323</v>
      </c>
      <c r="D214" s="187" t="s">
        <v>134</v>
      </c>
      <c r="E214" s="188" t="s">
        <v>401</v>
      </c>
      <c r="F214" s="189" t="s">
        <v>402</v>
      </c>
      <c r="G214" s="190" t="s">
        <v>137</v>
      </c>
      <c r="H214" s="191">
        <v>65</v>
      </c>
      <c r="I214" s="192"/>
      <c r="J214" s="193">
        <f>ROUND(I214*H214,2)</f>
        <v>0</v>
      </c>
      <c r="K214" s="189" t="s">
        <v>138</v>
      </c>
      <c r="L214" s="40"/>
      <c r="M214" s="194" t="s">
        <v>1</v>
      </c>
      <c r="N214" s="195" t="s">
        <v>44</v>
      </c>
      <c r="O214" s="72"/>
      <c r="P214" s="196">
        <f>O214*H214</f>
        <v>0</v>
      </c>
      <c r="Q214" s="196">
        <v>0.15559000000000001</v>
      </c>
      <c r="R214" s="196">
        <f>Q214*H214</f>
        <v>10.113350000000001</v>
      </c>
      <c r="S214" s="196">
        <v>0</v>
      </c>
      <c r="T214" s="197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198" t="s">
        <v>139</v>
      </c>
      <c r="AT214" s="198" t="s">
        <v>134</v>
      </c>
      <c r="AU214" s="198" t="s">
        <v>89</v>
      </c>
      <c r="AY214" s="18" t="s">
        <v>132</v>
      </c>
      <c r="BE214" s="199">
        <f>IF(N214="základní",J214,0)</f>
        <v>0</v>
      </c>
      <c r="BF214" s="199">
        <f>IF(N214="snížená",J214,0)</f>
        <v>0</v>
      </c>
      <c r="BG214" s="199">
        <f>IF(N214="zákl. přenesená",J214,0)</f>
        <v>0</v>
      </c>
      <c r="BH214" s="199">
        <f>IF(N214="sníž. přenesená",J214,0)</f>
        <v>0</v>
      </c>
      <c r="BI214" s="199">
        <f>IF(N214="nulová",J214,0)</f>
        <v>0</v>
      </c>
      <c r="BJ214" s="18" t="s">
        <v>87</v>
      </c>
      <c r="BK214" s="199">
        <f>ROUND(I214*H214,2)</f>
        <v>0</v>
      </c>
      <c r="BL214" s="18" t="s">
        <v>139</v>
      </c>
      <c r="BM214" s="198" t="s">
        <v>403</v>
      </c>
    </row>
    <row r="215" spans="1:65" s="15" customFormat="1" ht="11.25">
      <c r="B215" s="223"/>
      <c r="C215" s="224"/>
      <c r="D215" s="202" t="s">
        <v>141</v>
      </c>
      <c r="E215" s="225" t="s">
        <v>1</v>
      </c>
      <c r="F215" s="226" t="s">
        <v>350</v>
      </c>
      <c r="G215" s="224"/>
      <c r="H215" s="225" t="s">
        <v>1</v>
      </c>
      <c r="I215" s="227"/>
      <c r="J215" s="224"/>
      <c r="K215" s="224"/>
      <c r="L215" s="228"/>
      <c r="M215" s="229"/>
      <c r="N215" s="230"/>
      <c r="O215" s="230"/>
      <c r="P215" s="230"/>
      <c r="Q215" s="230"/>
      <c r="R215" s="230"/>
      <c r="S215" s="230"/>
      <c r="T215" s="231"/>
      <c r="AT215" s="232" t="s">
        <v>141</v>
      </c>
      <c r="AU215" s="232" t="s">
        <v>89</v>
      </c>
      <c r="AV215" s="15" t="s">
        <v>87</v>
      </c>
      <c r="AW215" s="15" t="s">
        <v>36</v>
      </c>
      <c r="AX215" s="15" t="s">
        <v>79</v>
      </c>
      <c r="AY215" s="232" t="s">
        <v>132</v>
      </c>
    </row>
    <row r="216" spans="1:65" s="15" customFormat="1" ht="11.25">
      <c r="B216" s="223"/>
      <c r="C216" s="224"/>
      <c r="D216" s="202" t="s">
        <v>141</v>
      </c>
      <c r="E216" s="225" t="s">
        <v>1</v>
      </c>
      <c r="F216" s="226" t="s">
        <v>404</v>
      </c>
      <c r="G216" s="224"/>
      <c r="H216" s="225" t="s">
        <v>1</v>
      </c>
      <c r="I216" s="227"/>
      <c r="J216" s="224"/>
      <c r="K216" s="224"/>
      <c r="L216" s="228"/>
      <c r="M216" s="229"/>
      <c r="N216" s="230"/>
      <c r="O216" s="230"/>
      <c r="P216" s="230"/>
      <c r="Q216" s="230"/>
      <c r="R216" s="230"/>
      <c r="S216" s="230"/>
      <c r="T216" s="231"/>
      <c r="AT216" s="232" t="s">
        <v>141</v>
      </c>
      <c r="AU216" s="232" t="s">
        <v>89</v>
      </c>
      <c r="AV216" s="15" t="s">
        <v>87</v>
      </c>
      <c r="AW216" s="15" t="s">
        <v>36</v>
      </c>
      <c r="AX216" s="15" t="s">
        <v>79</v>
      </c>
      <c r="AY216" s="232" t="s">
        <v>132</v>
      </c>
    </row>
    <row r="217" spans="1:65" s="13" customFormat="1" ht="11.25">
      <c r="B217" s="200"/>
      <c r="C217" s="201"/>
      <c r="D217" s="202" t="s">
        <v>141</v>
      </c>
      <c r="E217" s="203" t="s">
        <v>1</v>
      </c>
      <c r="F217" s="204" t="s">
        <v>776</v>
      </c>
      <c r="G217" s="201"/>
      <c r="H217" s="205">
        <v>65</v>
      </c>
      <c r="I217" s="206"/>
      <c r="J217" s="201"/>
      <c r="K217" s="201"/>
      <c r="L217" s="207"/>
      <c r="M217" s="208"/>
      <c r="N217" s="209"/>
      <c r="O217" s="209"/>
      <c r="P217" s="209"/>
      <c r="Q217" s="209"/>
      <c r="R217" s="209"/>
      <c r="S217" s="209"/>
      <c r="T217" s="210"/>
      <c r="AT217" s="211" t="s">
        <v>141</v>
      </c>
      <c r="AU217" s="211" t="s">
        <v>89</v>
      </c>
      <c r="AV217" s="13" t="s">
        <v>89</v>
      </c>
      <c r="AW217" s="13" t="s">
        <v>36</v>
      </c>
      <c r="AX217" s="13" t="s">
        <v>79</v>
      </c>
      <c r="AY217" s="211" t="s">
        <v>132</v>
      </c>
    </row>
    <row r="218" spans="1:65" s="14" customFormat="1" ht="11.25">
      <c r="B218" s="212"/>
      <c r="C218" s="213"/>
      <c r="D218" s="202" t="s">
        <v>141</v>
      </c>
      <c r="E218" s="214" t="s">
        <v>1</v>
      </c>
      <c r="F218" s="215" t="s">
        <v>152</v>
      </c>
      <c r="G218" s="213"/>
      <c r="H218" s="216">
        <v>65</v>
      </c>
      <c r="I218" s="217"/>
      <c r="J218" s="213"/>
      <c r="K218" s="213"/>
      <c r="L218" s="218"/>
      <c r="M218" s="219"/>
      <c r="N218" s="220"/>
      <c r="O218" s="220"/>
      <c r="P218" s="220"/>
      <c r="Q218" s="220"/>
      <c r="R218" s="220"/>
      <c r="S218" s="220"/>
      <c r="T218" s="221"/>
      <c r="AT218" s="222" t="s">
        <v>141</v>
      </c>
      <c r="AU218" s="222" t="s">
        <v>89</v>
      </c>
      <c r="AV218" s="14" t="s">
        <v>139</v>
      </c>
      <c r="AW218" s="14" t="s">
        <v>36</v>
      </c>
      <c r="AX218" s="14" t="s">
        <v>87</v>
      </c>
      <c r="AY218" s="222" t="s">
        <v>132</v>
      </c>
    </row>
    <row r="219" spans="1:65" s="2" customFormat="1" ht="24.2" customHeight="1">
      <c r="A219" s="35"/>
      <c r="B219" s="36"/>
      <c r="C219" s="187" t="s">
        <v>328</v>
      </c>
      <c r="D219" s="187" t="s">
        <v>134</v>
      </c>
      <c r="E219" s="188" t="s">
        <v>405</v>
      </c>
      <c r="F219" s="189" t="s">
        <v>406</v>
      </c>
      <c r="G219" s="190" t="s">
        <v>137</v>
      </c>
      <c r="H219" s="191">
        <v>1.22</v>
      </c>
      <c r="I219" s="192"/>
      <c r="J219" s="193">
        <f>ROUND(I219*H219,2)</f>
        <v>0</v>
      </c>
      <c r="K219" s="189" t="s">
        <v>138</v>
      </c>
      <c r="L219" s="40"/>
      <c r="M219" s="194" t="s">
        <v>1</v>
      </c>
      <c r="N219" s="195" t="s">
        <v>44</v>
      </c>
      <c r="O219" s="72"/>
      <c r="P219" s="196">
        <f>O219*H219</f>
        <v>0</v>
      </c>
      <c r="Q219" s="196">
        <v>8.9219999999999994E-2</v>
      </c>
      <c r="R219" s="196">
        <f>Q219*H219</f>
        <v>0.10884839999999998</v>
      </c>
      <c r="S219" s="196">
        <v>0</v>
      </c>
      <c r="T219" s="197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198" t="s">
        <v>139</v>
      </c>
      <c r="AT219" s="198" t="s">
        <v>134</v>
      </c>
      <c r="AU219" s="198" t="s">
        <v>89</v>
      </c>
      <c r="AY219" s="18" t="s">
        <v>132</v>
      </c>
      <c r="BE219" s="199">
        <f>IF(N219="základní",J219,0)</f>
        <v>0</v>
      </c>
      <c r="BF219" s="199">
        <f>IF(N219="snížená",J219,0)</f>
        <v>0</v>
      </c>
      <c r="BG219" s="199">
        <f>IF(N219="zákl. přenesená",J219,0)</f>
        <v>0</v>
      </c>
      <c r="BH219" s="199">
        <f>IF(N219="sníž. přenesená",J219,0)</f>
        <v>0</v>
      </c>
      <c r="BI219" s="199">
        <f>IF(N219="nulová",J219,0)</f>
        <v>0</v>
      </c>
      <c r="BJ219" s="18" t="s">
        <v>87</v>
      </c>
      <c r="BK219" s="199">
        <f>ROUND(I219*H219,2)</f>
        <v>0</v>
      </c>
      <c r="BL219" s="18" t="s">
        <v>139</v>
      </c>
      <c r="BM219" s="198" t="s">
        <v>407</v>
      </c>
    </row>
    <row r="220" spans="1:65" s="15" customFormat="1" ht="11.25">
      <c r="B220" s="223"/>
      <c r="C220" s="224"/>
      <c r="D220" s="202" t="s">
        <v>141</v>
      </c>
      <c r="E220" s="225" t="s">
        <v>1</v>
      </c>
      <c r="F220" s="226" t="s">
        <v>246</v>
      </c>
      <c r="G220" s="224"/>
      <c r="H220" s="225" t="s">
        <v>1</v>
      </c>
      <c r="I220" s="227"/>
      <c r="J220" s="224"/>
      <c r="K220" s="224"/>
      <c r="L220" s="228"/>
      <c r="M220" s="229"/>
      <c r="N220" s="230"/>
      <c r="O220" s="230"/>
      <c r="P220" s="230"/>
      <c r="Q220" s="230"/>
      <c r="R220" s="230"/>
      <c r="S220" s="230"/>
      <c r="T220" s="231"/>
      <c r="AT220" s="232" t="s">
        <v>141</v>
      </c>
      <c r="AU220" s="232" t="s">
        <v>89</v>
      </c>
      <c r="AV220" s="15" t="s">
        <v>87</v>
      </c>
      <c r="AW220" s="15" t="s">
        <v>36</v>
      </c>
      <c r="AX220" s="15" t="s">
        <v>79</v>
      </c>
      <c r="AY220" s="232" t="s">
        <v>132</v>
      </c>
    </row>
    <row r="221" spans="1:65" s="13" customFormat="1" ht="11.25">
      <c r="B221" s="200"/>
      <c r="C221" s="201"/>
      <c r="D221" s="202" t="s">
        <v>141</v>
      </c>
      <c r="E221" s="203" t="s">
        <v>1</v>
      </c>
      <c r="F221" s="204" t="s">
        <v>777</v>
      </c>
      <c r="G221" s="201"/>
      <c r="H221" s="205">
        <v>1.22</v>
      </c>
      <c r="I221" s="206"/>
      <c r="J221" s="201"/>
      <c r="K221" s="201"/>
      <c r="L221" s="207"/>
      <c r="M221" s="208"/>
      <c r="N221" s="209"/>
      <c r="O221" s="209"/>
      <c r="P221" s="209"/>
      <c r="Q221" s="209"/>
      <c r="R221" s="209"/>
      <c r="S221" s="209"/>
      <c r="T221" s="210"/>
      <c r="AT221" s="211" t="s">
        <v>141</v>
      </c>
      <c r="AU221" s="211" t="s">
        <v>89</v>
      </c>
      <c r="AV221" s="13" t="s">
        <v>89</v>
      </c>
      <c r="AW221" s="13" t="s">
        <v>36</v>
      </c>
      <c r="AX221" s="13" t="s">
        <v>79</v>
      </c>
      <c r="AY221" s="211" t="s">
        <v>132</v>
      </c>
    </row>
    <row r="222" spans="1:65" s="14" customFormat="1" ht="11.25">
      <c r="B222" s="212"/>
      <c r="C222" s="213"/>
      <c r="D222" s="202" t="s">
        <v>141</v>
      </c>
      <c r="E222" s="214" t="s">
        <v>1</v>
      </c>
      <c r="F222" s="215" t="s">
        <v>152</v>
      </c>
      <c r="G222" s="213"/>
      <c r="H222" s="216">
        <v>1.22</v>
      </c>
      <c r="I222" s="217"/>
      <c r="J222" s="213"/>
      <c r="K222" s="213"/>
      <c r="L222" s="218"/>
      <c r="M222" s="219"/>
      <c r="N222" s="220"/>
      <c r="O222" s="220"/>
      <c r="P222" s="220"/>
      <c r="Q222" s="220"/>
      <c r="R222" s="220"/>
      <c r="S222" s="220"/>
      <c r="T222" s="221"/>
      <c r="AT222" s="222" t="s">
        <v>141</v>
      </c>
      <c r="AU222" s="222" t="s">
        <v>89</v>
      </c>
      <c r="AV222" s="14" t="s">
        <v>139</v>
      </c>
      <c r="AW222" s="14" t="s">
        <v>36</v>
      </c>
      <c r="AX222" s="14" t="s">
        <v>87</v>
      </c>
      <c r="AY222" s="222" t="s">
        <v>132</v>
      </c>
    </row>
    <row r="223" spans="1:65" s="12" customFormat="1" ht="22.9" customHeight="1">
      <c r="B223" s="171"/>
      <c r="C223" s="172"/>
      <c r="D223" s="173" t="s">
        <v>78</v>
      </c>
      <c r="E223" s="185" t="s">
        <v>178</v>
      </c>
      <c r="F223" s="185" t="s">
        <v>490</v>
      </c>
      <c r="G223" s="172"/>
      <c r="H223" s="172"/>
      <c r="I223" s="175"/>
      <c r="J223" s="186">
        <f>BK223</f>
        <v>0</v>
      </c>
      <c r="K223" s="172"/>
      <c r="L223" s="177"/>
      <c r="M223" s="178"/>
      <c r="N223" s="179"/>
      <c r="O223" s="179"/>
      <c r="P223" s="180">
        <f>SUM(P224:P254)</f>
        <v>0</v>
      </c>
      <c r="Q223" s="179"/>
      <c r="R223" s="180">
        <f>SUM(R224:R254)</f>
        <v>3.7627668000000001</v>
      </c>
      <c r="S223" s="179"/>
      <c r="T223" s="181">
        <f>SUM(T224:T254)</f>
        <v>4.3259999999999996</v>
      </c>
      <c r="AR223" s="182" t="s">
        <v>87</v>
      </c>
      <c r="AT223" s="183" t="s">
        <v>78</v>
      </c>
      <c r="AU223" s="183" t="s">
        <v>87</v>
      </c>
      <c r="AY223" s="182" t="s">
        <v>132</v>
      </c>
      <c r="BK223" s="184">
        <f>SUM(BK224:BK254)</f>
        <v>0</v>
      </c>
    </row>
    <row r="224" spans="1:65" s="2" customFormat="1" ht="33" customHeight="1">
      <c r="A224" s="35"/>
      <c r="B224" s="36"/>
      <c r="C224" s="187" t="s">
        <v>334</v>
      </c>
      <c r="D224" s="187" t="s">
        <v>134</v>
      </c>
      <c r="E224" s="188" t="s">
        <v>550</v>
      </c>
      <c r="F224" s="189" t="s">
        <v>551</v>
      </c>
      <c r="G224" s="190" t="s">
        <v>159</v>
      </c>
      <c r="H224" s="191">
        <v>16</v>
      </c>
      <c r="I224" s="192"/>
      <c r="J224" s="193">
        <f>ROUND(I224*H224,2)</f>
        <v>0</v>
      </c>
      <c r="K224" s="189" t="s">
        <v>138</v>
      </c>
      <c r="L224" s="40"/>
      <c r="M224" s="194" t="s">
        <v>1</v>
      </c>
      <c r="N224" s="195" t="s">
        <v>44</v>
      </c>
      <c r="O224" s="72"/>
      <c r="P224" s="196">
        <f>O224*H224</f>
        <v>0</v>
      </c>
      <c r="Q224" s="196">
        <v>0.15540000000000001</v>
      </c>
      <c r="R224" s="196">
        <f>Q224*H224</f>
        <v>2.4864000000000002</v>
      </c>
      <c r="S224" s="196">
        <v>0</v>
      </c>
      <c r="T224" s="197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198" t="s">
        <v>139</v>
      </c>
      <c r="AT224" s="198" t="s">
        <v>134</v>
      </c>
      <c r="AU224" s="198" t="s">
        <v>89</v>
      </c>
      <c r="AY224" s="18" t="s">
        <v>132</v>
      </c>
      <c r="BE224" s="199">
        <f>IF(N224="základní",J224,0)</f>
        <v>0</v>
      </c>
      <c r="BF224" s="199">
        <f>IF(N224="snížená",J224,0)</f>
        <v>0</v>
      </c>
      <c r="BG224" s="199">
        <f>IF(N224="zákl. přenesená",J224,0)</f>
        <v>0</v>
      </c>
      <c r="BH224" s="199">
        <f>IF(N224="sníž. přenesená",J224,0)</f>
        <v>0</v>
      </c>
      <c r="BI224" s="199">
        <f>IF(N224="nulová",J224,0)</f>
        <v>0</v>
      </c>
      <c r="BJ224" s="18" t="s">
        <v>87</v>
      </c>
      <c r="BK224" s="199">
        <f>ROUND(I224*H224,2)</f>
        <v>0</v>
      </c>
      <c r="BL224" s="18" t="s">
        <v>139</v>
      </c>
      <c r="BM224" s="198" t="s">
        <v>552</v>
      </c>
    </row>
    <row r="225" spans="1:65" s="15" customFormat="1" ht="11.25">
      <c r="B225" s="223"/>
      <c r="C225" s="224"/>
      <c r="D225" s="202" t="s">
        <v>141</v>
      </c>
      <c r="E225" s="225" t="s">
        <v>1</v>
      </c>
      <c r="F225" s="226" t="s">
        <v>274</v>
      </c>
      <c r="G225" s="224"/>
      <c r="H225" s="225" t="s">
        <v>1</v>
      </c>
      <c r="I225" s="227"/>
      <c r="J225" s="224"/>
      <c r="K225" s="224"/>
      <c r="L225" s="228"/>
      <c r="M225" s="229"/>
      <c r="N225" s="230"/>
      <c r="O225" s="230"/>
      <c r="P225" s="230"/>
      <c r="Q225" s="230"/>
      <c r="R225" s="230"/>
      <c r="S225" s="230"/>
      <c r="T225" s="231"/>
      <c r="AT225" s="232" t="s">
        <v>141</v>
      </c>
      <c r="AU225" s="232" t="s">
        <v>89</v>
      </c>
      <c r="AV225" s="15" t="s">
        <v>87</v>
      </c>
      <c r="AW225" s="15" t="s">
        <v>36</v>
      </c>
      <c r="AX225" s="15" t="s">
        <v>79</v>
      </c>
      <c r="AY225" s="232" t="s">
        <v>132</v>
      </c>
    </row>
    <row r="226" spans="1:65" s="13" customFormat="1" ht="22.5">
      <c r="B226" s="200"/>
      <c r="C226" s="201"/>
      <c r="D226" s="202" t="s">
        <v>141</v>
      </c>
      <c r="E226" s="203" t="s">
        <v>1</v>
      </c>
      <c r="F226" s="204" t="s">
        <v>778</v>
      </c>
      <c r="G226" s="201"/>
      <c r="H226" s="205">
        <v>14</v>
      </c>
      <c r="I226" s="206"/>
      <c r="J226" s="201"/>
      <c r="K226" s="201"/>
      <c r="L226" s="207"/>
      <c r="M226" s="208"/>
      <c r="N226" s="209"/>
      <c r="O226" s="209"/>
      <c r="P226" s="209"/>
      <c r="Q226" s="209"/>
      <c r="R226" s="209"/>
      <c r="S226" s="209"/>
      <c r="T226" s="210"/>
      <c r="AT226" s="211" t="s">
        <v>141</v>
      </c>
      <c r="AU226" s="211" t="s">
        <v>89</v>
      </c>
      <c r="AV226" s="13" t="s">
        <v>89</v>
      </c>
      <c r="AW226" s="13" t="s">
        <v>36</v>
      </c>
      <c r="AX226" s="13" t="s">
        <v>79</v>
      </c>
      <c r="AY226" s="211" t="s">
        <v>132</v>
      </c>
    </row>
    <row r="227" spans="1:65" s="13" customFormat="1" ht="22.5">
      <c r="B227" s="200"/>
      <c r="C227" s="201"/>
      <c r="D227" s="202" t="s">
        <v>141</v>
      </c>
      <c r="E227" s="203" t="s">
        <v>1</v>
      </c>
      <c r="F227" s="204" t="s">
        <v>779</v>
      </c>
      <c r="G227" s="201"/>
      <c r="H227" s="205">
        <v>2</v>
      </c>
      <c r="I227" s="206"/>
      <c r="J227" s="201"/>
      <c r="K227" s="201"/>
      <c r="L227" s="207"/>
      <c r="M227" s="208"/>
      <c r="N227" s="209"/>
      <c r="O227" s="209"/>
      <c r="P227" s="209"/>
      <c r="Q227" s="209"/>
      <c r="R227" s="209"/>
      <c r="S227" s="209"/>
      <c r="T227" s="210"/>
      <c r="AT227" s="211" t="s">
        <v>141</v>
      </c>
      <c r="AU227" s="211" t="s">
        <v>89</v>
      </c>
      <c r="AV227" s="13" t="s">
        <v>89</v>
      </c>
      <c r="AW227" s="13" t="s">
        <v>36</v>
      </c>
      <c r="AX227" s="13" t="s">
        <v>79</v>
      </c>
      <c r="AY227" s="211" t="s">
        <v>132</v>
      </c>
    </row>
    <row r="228" spans="1:65" s="14" customFormat="1" ht="11.25">
      <c r="B228" s="212"/>
      <c r="C228" s="213"/>
      <c r="D228" s="202" t="s">
        <v>141</v>
      </c>
      <c r="E228" s="214" t="s">
        <v>1</v>
      </c>
      <c r="F228" s="215" t="s">
        <v>152</v>
      </c>
      <c r="G228" s="213"/>
      <c r="H228" s="216">
        <v>16</v>
      </c>
      <c r="I228" s="217"/>
      <c r="J228" s="213"/>
      <c r="K228" s="213"/>
      <c r="L228" s="218"/>
      <c r="M228" s="219"/>
      <c r="N228" s="220"/>
      <c r="O228" s="220"/>
      <c r="P228" s="220"/>
      <c r="Q228" s="220"/>
      <c r="R228" s="220"/>
      <c r="S228" s="220"/>
      <c r="T228" s="221"/>
      <c r="AT228" s="222" t="s">
        <v>141</v>
      </c>
      <c r="AU228" s="222" t="s">
        <v>89</v>
      </c>
      <c r="AV228" s="14" t="s">
        <v>139</v>
      </c>
      <c r="AW228" s="14" t="s">
        <v>36</v>
      </c>
      <c r="AX228" s="14" t="s">
        <v>87</v>
      </c>
      <c r="AY228" s="222" t="s">
        <v>132</v>
      </c>
    </row>
    <row r="229" spans="1:65" s="2" customFormat="1" ht="16.5" customHeight="1">
      <c r="A229" s="35"/>
      <c r="B229" s="36"/>
      <c r="C229" s="233" t="s">
        <v>273</v>
      </c>
      <c r="D229" s="233" t="s">
        <v>209</v>
      </c>
      <c r="E229" s="234" t="s">
        <v>560</v>
      </c>
      <c r="F229" s="235" t="s">
        <v>561</v>
      </c>
      <c r="G229" s="236" t="s">
        <v>159</v>
      </c>
      <c r="H229" s="237">
        <v>14.28</v>
      </c>
      <c r="I229" s="238"/>
      <c r="J229" s="239">
        <f>ROUND(I229*H229,2)</f>
        <v>0</v>
      </c>
      <c r="K229" s="235" t="s">
        <v>138</v>
      </c>
      <c r="L229" s="240"/>
      <c r="M229" s="241" t="s">
        <v>1</v>
      </c>
      <c r="N229" s="242" t="s">
        <v>44</v>
      </c>
      <c r="O229" s="72"/>
      <c r="P229" s="196">
        <f>O229*H229</f>
        <v>0</v>
      </c>
      <c r="Q229" s="196">
        <v>0.08</v>
      </c>
      <c r="R229" s="196">
        <f>Q229*H229</f>
        <v>1.1424000000000001</v>
      </c>
      <c r="S229" s="196">
        <v>0</v>
      </c>
      <c r="T229" s="197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198" t="s">
        <v>172</v>
      </c>
      <c r="AT229" s="198" t="s">
        <v>209</v>
      </c>
      <c r="AU229" s="198" t="s">
        <v>89</v>
      </c>
      <c r="AY229" s="18" t="s">
        <v>132</v>
      </c>
      <c r="BE229" s="199">
        <f>IF(N229="základní",J229,0)</f>
        <v>0</v>
      </c>
      <c r="BF229" s="199">
        <f>IF(N229="snížená",J229,0)</f>
        <v>0</v>
      </c>
      <c r="BG229" s="199">
        <f>IF(N229="zákl. přenesená",J229,0)</f>
        <v>0</v>
      </c>
      <c r="BH229" s="199">
        <f>IF(N229="sníž. přenesená",J229,0)</f>
        <v>0</v>
      </c>
      <c r="BI229" s="199">
        <f>IF(N229="nulová",J229,0)</f>
        <v>0</v>
      </c>
      <c r="BJ229" s="18" t="s">
        <v>87</v>
      </c>
      <c r="BK229" s="199">
        <f>ROUND(I229*H229,2)</f>
        <v>0</v>
      </c>
      <c r="BL229" s="18" t="s">
        <v>139</v>
      </c>
      <c r="BM229" s="198" t="s">
        <v>562</v>
      </c>
    </row>
    <row r="230" spans="1:65" s="15" customFormat="1" ht="11.25">
      <c r="B230" s="223"/>
      <c r="C230" s="224"/>
      <c r="D230" s="202" t="s">
        <v>141</v>
      </c>
      <c r="E230" s="225" t="s">
        <v>1</v>
      </c>
      <c r="F230" s="226" t="s">
        <v>563</v>
      </c>
      <c r="G230" s="224"/>
      <c r="H230" s="225" t="s">
        <v>1</v>
      </c>
      <c r="I230" s="227"/>
      <c r="J230" s="224"/>
      <c r="K230" s="224"/>
      <c r="L230" s="228"/>
      <c r="M230" s="229"/>
      <c r="N230" s="230"/>
      <c r="O230" s="230"/>
      <c r="P230" s="230"/>
      <c r="Q230" s="230"/>
      <c r="R230" s="230"/>
      <c r="S230" s="230"/>
      <c r="T230" s="231"/>
      <c r="AT230" s="232" t="s">
        <v>141</v>
      </c>
      <c r="AU230" s="232" t="s">
        <v>89</v>
      </c>
      <c r="AV230" s="15" t="s">
        <v>87</v>
      </c>
      <c r="AW230" s="15" t="s">
        <v>36</v>
      </c>
      <c r="AX230" s="15" t="s">
        <v>79</v>
      </c>
      <c r="AY230" s="232" t="s">
        <v>132</v>
      </c>
    </row>
    <row r="231" spans="1:65" s="13" customFormat="1" ht="11.25">
      <c r="B231" s="200"/>
      <c r="C231" s="201"/>
      <c r="D231" s="202" t="s">
        <v>141</v>
      </c>
      <c r="E231" s="203" t="s">
        <v>1</v>
      </c>
      <c r="F231" s="204" t="s">
        <v>780</v>
      </c>
      <c r="G231" s="201"/>
      <c r="H231" s="205">
        <v>14</v>
      </c>
      <c r="I231" s="206"/>
      <c r="J231" s="201"/>
      <c r="K231" s="201"/>
      <c r="L231" s="207"/>
      <c r="M231" s="208"/>
      <c r="N231" s="209"/>
      <c r="O231" s="209"/>
      <c r="P231" s="209"/>
      <c r="Q231" s="209"/>
      <c r="R231" s="209"/>
      <c r="S231" s="209"/>
      <c r="T231" s="210"/>
      <c r="AT231" s="211" t="s">
        <v>141</v>
      </c>
      <c r="AU231" s="211" t="s">
        <v>89</v>
      </c>
      <c r="AV231" s="13" t="s">
        <v>89</v>
      </c>
      <c r="AW231" s="13" t="s">
        <v>36</v>
      </c>
      <c r="AX231" s="13" t="s">
        <v>79</v>
      </c>
      <c r="AY231" s="211" t="s">
        <v>132</v>
      </c>
    </row>
    <row r="232" spans="1:65" s="14" customFormat="1" ht="11.25">
      <c r="B232" s="212"/>
      <c r="C232" s="213"/>
      <c r="D232" s="202" t="s">
        <v>141</v>
      </c>
      <c r="E232" s="214" t="s">
        <v>1</v>
      </c>
      <c r="F232" s="215" t="s">
        <v>152</v>
      </c>
      <c r="G232" s="213"/>
      <c r="H232" s="216">
        <v>14</v>
      </c>
      <c r="I232" s="217"/>
      <c r="J232" s="213"/>
      <c r="K232" s="213"/>
      <c r="L232" s="218"/>
      <c r="M232" s="219"/>
      <c r="N232" s="220"/>
      <c r="O232" s="220"/>
      <c r="P232" s="220"/>
      <c r="Q232" s="220"/>
      <c r="R232" s="220"/>
      <c r="S232" s="220"/>
      <c r="T232" s="221"/>
      <c r="AT232" s="222" t="s">
        <v>141</v>
      </c>
      <c r="AU232" s="222" t="s">
        <v>89</v>
      </c>
      <c r="AV232" s="14" t="s">
        <v>139</v>
      </c>
      <c r="AW232" s="14" t="s">
        <v>36</v>
      </c>
      <c r="AX232" s="14" t="s">
        <v>79</v>
      </c>
      <c r="AY232" s="222" t="s">
        <v>132</v>
      </c>
    </row>
    <row r="233" spans="1:65" s="13" customFormat="1" ht="11.25">
      <c r="B233" s="200"/>
      <c r="C233" s="201"/>
      <c r="D233" s="202" t="s">
        <v>141</v>
      </c>
      <c r="E233" s="203" t="s">
        <v>1</v>
      </c>
      <c r="F233" s="204" t="s">
        <v>781</v>
      </c>
      <c r="G233" s="201"/>
      <c r="H233" s="205">
        <v>14.28</v>
      </c>
      <c r="I233" s="206"/>
      <c r="J233" s="201"/>
      <c r="K233" s="201"/>
      <c r="L233" s="207"/>
      <c r="M233" s="208"/>
      <c r="N233" s="209"/>
      <c r="O233" s="209"/>
      <c r="P233" s="209"/>
      <c r="Q233" s="209"/>
      <c r="R233" s="209"/>
      <c r="S233" s="209"/>
      <c r="T233" s="210"/>
      <c r="AT233" s="211" t="s">
        <v>141</v>
      </c>
      <c r="AU233" s="211" t="s">
        <v>89</v>
      </c>
      <c r="AV233" s="13" t="s">
        <v>89</v>
      </c>
      <c r="AW233" s="13" t="s">
        <v>36</v>
      </c>
      <c r="AX233" s="13" t="s">
        <v>79</v>
      </c>
      <c r="AY233" s="211" t="s">
        <v>132</v>
      </c>
    </row>
    <row r="234" spans="1:65" s="14" customFormat="1" ht="11.25">
      <c r="B234" s="212"/>
      <c r="C234" s="213"/>
      <c r="D234" s="202" t="s">
        <v>141</v>
      </c>
      <c r="E234" s="214" t="s">
        <v>1</v>
      </c>
      <c r="F234" s="215" t="s">
        <v>152</v>
      </c>
      <c r="G234" s="213"/>
      <c r="H234" s="216">
        <v>14.28</v>
      </c>
      <c r="I234" s="217"/>
      <c r="J234" s="213"/>
      <c r="K234" s="213"/>
      <c r="L234" s="218"/>
      <c r="M234" s="219"/>
      <c r="N234" s="220"/>
      <c r="O234" s="220"/>
      <c r="P234" s="220"/>
      <c r="Q234" s="220"/>
      <c r="R234" s="220"/>
      <c r="S234" s="220"/>
      <c r="T234" s="221"/>
      <c r="AT234" s="222" t="s">
        <v>141</v>
      </c>
      <c r="AU234" s="222" t="s">
        <v>89</v>
      </c>
      <c r="AV234" s="14" t="s">
        <v>139</v>
      </c>
      <c r="AW234" s="14" t="s">
        <v>36</v>
      </c>
      <c r="AX234" s="14" t="s">
        <v>87</v>
      </c>
      <c r="AY234" s="222" t="s">
        <v>132</v>
      </c>
    </row>
    <row r="235" spans="1:65" s="2" customFormat="1" ht="24.2" customHeight="1">
      <c r="A235" s="35"/>
      <c r="B235" s="36"/>
      <c r="C235" s="233" t="s">
        <v>346</v>
      </c>
      <c r="D235" s="233" t="s">
        <v>209</v>
      </c>
      <c r="E235" s="234" t="s">
        <v>581</v>
      </c>
      <c r="F235" s="235" t="s">
        <v>582</v>
      </c>
      <c r="G235" s="236" t="s">
        <v>159</v>
      </c>
      <c r="H235" s="237">
        <v>2.04</v>
      </c>
      <c r="I235" s="238"/>
      <c r="J235" s="239">
        <f>ROUND(I235*H235,2)</f>
        <v>0</v>
      </c>
      <c r="K235" s="235" t="s">
        <v>138</v>
      </c>
      <c r="L235" s="240"/>
      <c r="M235" s="241" t="s">
        <v>1</v>
      </c>
      <c r="N235" s="242" t="s">
        <v>44</v>
      </c>
      <c r="O235" s="72"/>
      <c r="P235" s="196">
        <f>O235*H235</f>
        <v>0</v>
      </c>
      <c r="Q235" s="196">
        <v>6.5670000000000006E-2</v>
      </c>
      <c r="R235" s="196">
        <f>Q235*H235</f>
        <v>0.13396680000000002</v>
      </c>
      <c r="S235" s="196">
        <v>0</v>
      </c>
      <c r="T235" s="197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198" t="s">
        <v>172</v>
      </c>
      <c r="AT235" s="198" t="s">
        <v>209</v>
      </c>
      <c r="AU235" s="198" t="s">
        <v>89</v>
      </c>
      <c r="AY235" s="18" t="s">
        <v>132</v>
      </c>
      <c r="BE235" s="199">
        <f>IF(N235="základní",J235,0)</f>
        <v>0</v>
      </c>
      <c r="BF235" s="199">
        <f>IF(N235="snížená",J235,0)</f>
        <v>0</v>
      </c>
      <c r="BG235" s="199">
        <f>IF(N235="zákl. přenesená",J235,0)</f>
        <v>0</v>
      </c>
      <c r="BH235" s="199">
        <f>IF(N235="sníž. přenesená",J235,0)</f>
        <v>0</v>
      </c>
      <c r="BI235" s="199">
        <f>IF(N235="nulová",J235,0)</f>
        <v>0</v>
      </c>
      <c r="BJ235" s="18" t="s">
        <v>87</v>
      </c>
      <c r="BK235" s="199">
        <f>ROUND(I235*H235,2)</f>
        <v>0</v>
      </c>
      <c r="BL235" s="18" t="s">
        <v>139</v>
      </c>
      <c r="BM235" s="198" t="s">
        <v>583</v>
      </c>
    </row>
    <row r="236" spans="1:65" s="15" customFormat="1" ht="11.25">
      <c r="B236" s="223"/>
      <c r="C236" s="224"/>
      <c r="D236" s="202" t="s">
        <v>141</v>
      </c>
      <c r="E236" s="225" t="s">
        <v>1</v>
      </c>
      <c r="F236" s="226" t="s">
        <v>584</v>
      </c>
      <c r="G236" s="224"/>
      <c r="H236" s="225" t="s">
        <v>1</v>
      </c>
      <c r="I236" s="227"/>
      <c r="J236" s="224"/>
      <c r="K236" s="224"/>
      <c r="L236" s="228"/>
      <c r="M236" s="229"/>
      <c r="N236" s="230"/>
      <c r="O236" s="230"/>
      <c r="P236" s="230"/>
      <c r="Q236" s="230"/>
      <c r="R236" s="230"/>
      <c r="S236" s="230"/>
      <c r="T236" s="231"/>
      <c r="AT236" s="232" t="s">
        <v>141</v>
      </c>
      <c r="AU236" s="232" t="s">
        <v>89</v>
      </c>
      <c r="AV236" s="15" t="s">
        <v>87</v>
      </c>
      <c r="AW236" s="15" t="s">
        <v>36</v>
      </c>
      <c r="AX236" s="15" t="s">
        <v>79</v>
      </c>
      <c r="AY236" s="232" t="s">
        <v>132</v>
      </c>
    </row>
    <row r="237" spans="1:65" s="13" customFormat="1" ht="11.25">
      <c r="B237" s="200"/>
      <c r="C237" s="201"/>
      <c r="D237" s="202" t="s">
        <v>141</v>
      </c>
      <c r="E237" s="203" t="s">
        <v>1</v>
      </c>
      <c r="F237" s="204" t="s">
        <v>782</v>
      </c>
      <c r="G237" s="201"/>
      <c r="H237" s="205">
        <v>2</v>
      </c>
      <c r="I237" s="206"/>
      <c r="J237" s="201"/>
      <c r="K237" s="201"/>
      <c r="L237" s="207"/>
      <c r="M237" s="208"/>
      <c r="N237" s="209"/>
      <c r="O237" s="209"/>
      <c r="P237" s="209"/>
      <c r="Q237" s="209"/>
      <c r="R237" s="209"/>
      <c r="S237" s="209"/>
      <c r="T237" s="210"/>
      <c r="AT237" s="211" t="s">
        <v>141</v>
      </c>
      <c r="AU237" s="211" t="s">
        <v>89</v>
      </c>
      <c r="AV237" s="13" t="s">
        <v>89</v>
      </c>
      <c r="AW237" s="13" t="s">
        <v>36</v>
      </c>
      <c r="AX237" s="13" t="s">
        <v>79</v>
      </c>
      <c r="AY237" s="211" t="s">
        <v>132</v>
      </c>
    </row>
    <row r="238" spans="1:65" s="14" customFormat="1" ht="11.25">
      <c r="B238" s="212"/>
      <c r="C238" s="213"/>
      <c r="D238" s="202" t="s">
        <v>141</v>
      </c>
      <c r="E238" s="214" t="s">
        <v>1</v>
      </c>
      <c r="F238" s="215" t="s">
        <v>152</v>
      </c>
      <c r="G238" s="213"/>
      <c r="H238" s="216">
        <v>2</v>
      </c>
      <c r="I238" s="217"/>
      <c r="J238" s="213"/>
      <c r="K238" s="213"/>
      <c r="L238" s="218"/>
      <c r="M238" s="219"/>
      <c r="N238" s="220"/>
      <c r="O238" s="220"/>
      <c r="P238" s="220"/>
      <c r="Q238" s="220"/>
      <c r="R238" s="220"/>
      <c r="S238" s="220"/>
      <c r="T238" s="221"/>
      <c r="AT238" s="222" t="s">
        <v>141</v>
      </c>
      <c r="AU238" s="222" t="s">
        <v>89</v>
      </c>
      <c r="AV238" s="14" t="s">
        <v>139</v>
      </c>
      <c r="AW238" s="14" t="s">
        <v>36</v>
      </c>
      <c r="AX238" s="14" t="s">
        <v>79</v>
      </c>
      <c r="AY238" s="222" t="s">
        <v>132</v>
      </c>
    </row>
    <row r="239" spans="1:65" s="13" customFormat="1" ht="11.25">
      <c r="B239" s="200"/>
      <c r="C239" s="201"/>
      <c r="D239" s="202" t="s">
        <v>141</v>
      </c>
      <c r="E239" s="203" t="s">
        <v>1</v>
      </c>
      <c r="F239" s="204" t="s">
        <v>783</v>
      </c>
      <c r="G239" s="201"/>
      <c r="H239" s="205">
        <v>2.04</v>
      </c>
      <c r="I239" s="206"/>
      <c r="J239" s="201"/>
      <c r="K239" s="201"/>
      <c r="L239" s="207"/>
      <c r="M239" s="208"/>
      <c r="N239" s="209"/>
      <c r="O239" s="209"/>
      <c r="P239" s="209"/>
      <c r="Q239" s="209"/>
      <c r="R239" s="209"/>
      <c r="S239" s="209"/>
      <c r="T239" s="210"/>
      <c r="AT239" s="211" t="s">
        <v>141</v>
      </c>
      <c r="AU239" s="211" t="s">
        <v>89</v>
      </c>
      <c r="AV239" s="13" t="s">
        <v>89</v>
      </c>
      <c r="AW239" s="13" t="s">
        <v>36</v>
      </c>
      <c r="AX239" s="13" t="s">
        <v>79</v>
      </c>
      <c r="AY239" s="211" t="s">
        <v>132</v>
      </c>
    </row>
    <row r="240" spans="1:65" s="14" customFormat="1" ht="11.25">
      <c r="B240" s="212"/>
      <c r="C240" s="213"/>
      <c r="D240" s="202" t="s">
        <v>141</v>
      </c>
      <c r="E240" s="214" t="s">
        <v>1</v>
      </c>
      <c r="F240" s="215" t="s">
        <v>152</v>
      </c>
      <c r="G240" s="213"/>
      <c r="H240" s="216">
        <v>2.04</v>
      </c>
      <c r="I240" s="217"/>
      <c r="J240" s="213"/>
      <c r="K240" s="213"/>
      <c r="L240" s="218"/>
      <c r="M240" s="219"/>
      <c r="N240" s="220"/>
      <c r="O240" s="220"/>
      <c r="P240" s="220"/>
      <c r="Q240" s="220"/>
      <c r="R240" s="220"/>
      <c r="S240" s="220"/>
      <c r="T240" s="221"/>
      <c r="AT240" s="222" t="s">
        <v>141</v>
      </c>
      <c r="AU240" s="222" t="s">
        <v>89</v>
      </c>
      <c r="AV240" s="14" t="s">
        <v>139</v>
      </c>
      <c r="AW240" s="14" t="s">
        <v>36</v>
      </c>
      <c r="AX240" s="14" t="s">
        <v>87</v>
      </c>
      <c r="AY240" s="222" t="s">
        <v>132</v>
      </c>
    </row>
    <row r="241" spans="1:65" s="2" customFormat="1" ht="24.2" customHeight="1">
      <c r="A241" s="35"/>
      <c r="B241" s="36"/>
      <c r="C241" s="187" t="s">
        <v>296</v>
      </c>
      <c r="D241" s="187" t="s">
        <v>134</v>
      </c>
      <c r="E241" s="188" t="s">
        <v>784</v>
      </c>
      <c r="F241" s="189" t="s">
        <v>785</v>
      </c>
      <c r="G241" s="190" t="s">
        <v>159</v>
      </c>
      <c r="H241" s="191">
        <v>9</v>
      </c>
      <c r="I241" s="192"/>
      <c r="J241" s="193">
        <f>ROUND(I241*H241,2)</f>
        <v>0</v>
      </c>
      <c r="K241" s="189" t="s">
        <v>138</v>
      </c>
      <c r="L241" s="40"/>
      <c r="M241" s="194" t="s">
        <v>1</v>
      </c>
      <c r="N241" s="195" t="s">
        <v>44</v>
      </c>
      <c r="O241" s="72"/>
      <c r="P241" s="196">
        <f>O241*H241</f>
        <v>0</v>
      </c>
      <c r="Q241" s="196">
        <v>0</v>
      </c>
      <c r="R241" s="196">
        <f>Q241*H241</f>
        <v>0</v>
      </c>
      <c r="S241" s="196">
        <v>0.19400000000000001</v>
      </c>
      <c r="T241" s="197">
        <f>S241*H241</f>
        <v>1.746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198" t="s">
        <v>139</v>
      </c>
      <c r="AT241" s="198" t="s">
        <v>134</v>
      </c>
      <c r="AU241" s="198" t="s">
        <v>89</v>
      </c>
      <c r="AY241" s="18" t="s">
        <v>132</v>
      </c>
      <c r="BE241" s="199">
        <f>IF(N241="základní",J241,0)</f>
        <v>0</v>
      </c>
      <c r="BF241" s="199">
        <f>IF(N241="snížená",J241,0)</f>
        <v>0</v>
      </c>
      <c r="BG241" s="199">
        <f>IF(N241="zákl. přenesená",J241,0)</f>
        <v>0</v>
      </c>
      <c r="BH241" s="199">
        <f>IF(N241="sníž. přenesená",J241,0)</f>
        <v>0</v>
      </c>
      <c r="BI241" s="199">
        <f>IF(N241="nulová",J241,0)</f>
        <v>0</v>
      </c>
      <c r="BJ241" s="18" t="s">
        <v>87</v>
      </c>
      <c r="BK241" s="199">
        <f>ROUND(I241*H241,2)</f>
        <v>0</v>
      </c>
      <c r="BL241" s="18" t="s">
        <v>139</v>
      </c>
      <c r="BM241" s="198" t="s">
        <v>786</v>
      </c>
    </row>
    <row r="242" spans="1:65" s="15" customFormat="1" ht="11.25">
      <c r="B242" s="223"/>
      <c r="C242" s="224"/>
      <c r="D242" s="202" t="s">
        <v>141</v>
      </c>
      <c r="E242" s="225" t="s">
        <v>1</v>
      </c>
      <c r="F242" s="226" t="s">
        <v>274</v>
      </c>
      <c r="G242" s="224"/>
      <c r="H242" s="225" t="s">
        <v>1</v>
      </c>
      <c r="I242" s="227"/>
      <c r="J242" s="224"/>
      <c r="K242" s="224"/>
      <c r="L242" s="228"/>
      <c r="M242" s="229"/>
      <c r="N242" s="230"/>
      <c r="O242" s="230"/>
      <c r="P242" s="230"/>
      <c r="Q242" s="230"/>
      <c r="R242" s="230"/>
      <c r="S242" s="230"/>
      <c r="T242" s="231"/>
      <c r="AT242" s="232" t="s">
        <v>141</v>
      </c>
      <c r="AU242" s="232" t="s">
        <v>89</v>
      </c>
      <c r="AV242" s="15" t="s">
        <v>87</v>
      </c>
      <c r="AW242" s="15" t="s">
        <v>36</v>
      </c>
      <c r="AX242" s="15" t="s">
        <v>79</v>
      </c>
      <c r="AY242" s="232" t="s">
        <v>132</v>
      </c>
    </row>
    <row r="243" spans="1:65" s="15" customFormat="1" ht="11.25">
      <c r="B243" s="223"/>
      <c r="C243" s="224"/>
      <c r="D243" s="202" t="s">
        <v>141</v>
      </c>
      <c r="E243" s="225" t="s">
        <v>1</v>
      </c>
      <c r="F243" s="226" t="s">
        <v>787</v>
      </c>
      <c r="G243" s="224"/>
      <c r="H243" s="225" t="s">
        <v>1</v>
      </c>
      <c r="I243" s="227"/>
      <c r="J243" s="224"/>
      <c r="K243" s="224"/>
      <c r="L243" s="228"/>
      <c r="M243" s="229"/>
      <c r="N243" s="230"/>
      <c r="O243" s="230"/>
      <c r="P243" s="230"/>
      <c r="Q243" s="230"/>
      <c r="R243" s="230"/>
      <c r="S243" s="230"/>
      <c r="T243" s="231"/>
      <c r="AT243" s="232" t="s">
        <v>141</v>
      </c>
      <c r="AU243" s="232" t="s">
        <v>89</v>
      </c>
      <c r="AV243" s="15" t="s">
        <v>87</v>
      </c>
      <c r="AW243" s="15" t="s">
        <v>36</v>
      </c>
      <c r="AX243" s="15" t="s">
        <v>79</v>
      </c>
      <c r="AY243" s="232" t="s">
        <v>132</v>
      </c>
    </row>
    <row r="244" spans="1:65" s="13" customFormat="1" ht="11.25">
      <c r="B244" s="200"/>
      <c r="C244" s="201"/>
      <c r="D244" s="202" t="s">
        <v>141</v>
      </c>
      <c r="E244" s="203" t="s">
        <v>1</v>
      </c>
      <c r="F244" s="204" t="s">
        <v>178</v>
      </c>
      <c r="G244" s="201"/>
      <c r="H244" s="205">
        <v>9</v>
      </c>
      <c r="I244" s="206"/>
      <c r="J244" s="201"/>
      <c r="K244" s="201"/>
      <c r="L244" s="207"/>
      <c r="M244" s="208"/>
      <c r="N244" s="209"/>
      <c r="O244" s="209"/>
      <c r="P244" s="209"/>
      <c r="Q244" s="209"/>
      <c r="R244" s="209"/>
      <c r="S244" s="209"/>
      <c r="T244" s="210"/>
      <c r="AT244" s="211" t="s">
        <v>141</v>
      </c>
      <c r="AU244" s="211" t="s">
        <v>89</v>
      </c>
      <c r="AV244" s="13" t="s">
        <v>89</v>
      </c>
      <c r="AW244" s="13" t="s">
        <v>36</v>
      </c>
      <c r="AX244" s="13" t="s">
        <v>79</v>
      </c>
      <c r="AY244" s="211" t="s">
        <v>132</v>
      </c>
    </row>
    <row r="245" spans="1:65" s="14" customFormat="1" ht="11.25">
      <c r="B245" s="212"/>
      <c r="C245" s="213"/>
      <c r="D245" s="202" t="s">
        <v>141</v>
      </c>
      <c r="E245" s="214" t="s">
        <v>1</v>
      </c>
      <c r="F245" s="215" t="s">
        <v>152</v>
      </c>
      <c r="G245" s="213"/>
      <c r="H245" s="216">
        <v>9</v>
      </c>
      <c r="I245" s="217"/>
      <c r="J245" s="213"/>
      <c r="K245" s="213"/>
      <c r="L245" s="218"/>
      <c r="M245" s="219"/>
      <c r="N245" s="220"/>
      <c r="O245" s="220"/>
      <c r="P245" s="220"/>
      <c r="Q245" s="220"/>
      <c r="R245" s="220"/>
      <c r="S245" s="220"/>
      <c r="T245" s="221"/>
      <c r="AT245" s="222" t="s">
        <v>141</v>
      </c>
      <c r="AU245" s="222" t="s">
        <v>89</v>
      </c>
      <c r="AV245" s="14" t="s">
        <v>139</v>
      </c>
      <c r="AW245" s="14" t="s">
        <v>36</v>
      </c>
      <c r="AX245" s="14" t="s">
        <v>87</v>
      </c>
      <c r="AY245" s="222" t="s">
        <v>132</v>
      </c>
    </row>
    <row r="246" spans="1:65" s="2" customFormat="1" ht="16.5" customHeight="1">
      <c r="A246" s="35"/>
      <c r="B246" s="36"/>
      <c r="C246" s="187" t="s">
        <v>358</v>
      </c>
      <c r="D246" s="187" t="s">
        <v>134</v>
      </c>
      <c r="E246" s="188" t="s">
        <v>788</v>
      </c>
      <c r="F246" s="189" t="s">
        <v>789</v>
      </c>
      <c r="G246" s="190" t="s">
        <v>159</v>
      </c>
      <c r="H246" s="191">
        <v>30</v>
      </c>
      <c r="I246" s="192"/>
      <c r="J246" s="193">
        <f>ROUND(I246*H246,2)</f>
        <v>0</v>
      </c>
      <c r="K246" s="189" t="s">
        <v>138</v>
      </c>
      <c r="L246" s="40"/>
      <c r="M246" s="194" t="s">
        <v>1</v>
      </c>
      <c r="N246" s="195" t="s">
        <v>44</v>
      </c>
      <c r="O246" s="72"/>
      <c r="P246" s="196">
        <f>O246*H246</f>
        <v>0</v>
      </c>
      <c r="Q246" s="196">
        <v>0</v>
      </c>
      <c r="R246" s="196">
        <f>Q246*H246</f>
        <v>0</v>
      </c>
      <c r="S246" s="196">
        <v>8.5999999999999993E-2</v>
      </c>
      <c r="T246" s="197">
        <f>S246*H246</f>
        <v>2.5799999999999996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198" t="s">
        <v>139</v>
      </c>
      <c r="AT246" s="198" t="s">
        <v>134</v>
      </c>
      <c r="AU246" s="198" t="s">
        <v>89</v>
      </c>
      <c r="AY246" s="18" t="s">
        <v>132</v>
      </c>
      <c r="BE246" s="199">
        <f>IF(N246="základní",J246,0)</f>
        <v>0</v>
      </c>
      <c r="BF246" s="199">
        <f>IF(N246="snížená",J246,0)</f>
        <v>0</v>
      </c>
      <c r="BG246" s="199">
        <f>IF(N246="zákl. přenesená",J246,0)</f>
        <v>0</v>
      </c>
      <c r="BH246" s="199">
        <f>IF(N246="sníž. přenesená",J246,0)</f>
        <v>0</v>
      </c>
      <c r="BI246" s="199">
        <f>IF(N246="nulová",J246,0)</f>
        <v>0</v>
      </c>
      <c r="BJ246" s="18" t="s">
        <v>87</v>
      </c>
      <c r="BK246" s="199">
        <f>ROUND(I246*H246,2)</f>
        <v>0</v>
      </c>
      <c r="BL246" s="18" t="s">
        <v>139</v>
      </c>
      <c r="BM246" s="198" t="s">
        <v>790</v>
      </c>
    </row>
    <row r="247" spans="1:65" s="15" customFormat="1" ht="11.25">
      <c r="B247" s="223"/>
      <c r="C247" s="224"/>
      <c r="D247" s="202" t="s">
        <v>141</v>
      </c>
      <c r="E247" s="225" t="s">
        <v>1</v>
      </c>
      <c r="F247" s="226" t="s">
        <v>274</v>
      </c>
      <c r="G247" s="224"/>
      <c r="H247" s="225" t="s">
        <v>1</v>
      </c>
      <c r="I247" s="227"/>
      <c r="J247" s="224"/>
      <c r="K247" s="224"/>
      <c r="L247" s="228"/>
      <c r="M247" s="229"/>
      <c r="N247" s="230"/>
      <c r="O247" s="230"/>
      <c r="P247" s="230"/>
      <c r="Q247" s="230"/>
      <c r="R247" s="230"/>
      <c r="S247" s="230"/>
      <c r="T247" s="231"/>
      <c r="AT247" s="232" t="s">
        <v>141</v>
      </c>
      <c r="AU247" s="232" t="s">
        <v>89</v>
      </c>
      <c r="AV247" s="15" t="s">
        <v>87</v>
      </c>
      <c r="AW247" s="15" t="s">
        <v>36</v>
      </c>
      <c r="AX247" s="15" t="s">
        <v>79</v>
      </c>
      <c r="AY247" s="232" t="s">
        <v>132</v>
      </c>
    </row>
    <row r="248" spans="1:65" s="13" customFormat="1" ht="11.25">
      <c r="B248" s="200"/>
      <c r="C248" s="201"/>
      <c r="D248" s="202" t="s">
        <v>141</v>
      </c>
      <c r="E248" s="203" t="s">
        <v>1</v>
      </c>
      <c r="F248" s="204" t="s">
        <v>256</v>
      </c>
      <c r="G248" s="201"/>
      <c r="H248" s="205">
        <v>30</v>
      </c>
      <c r="I248" s="206"/>
      <c r="J248" s="201"/>
      <c r="K248" s="201"/>
      <c r="L248" s="207"/>
      <c r="M248" s="208"/>
      <c r="N248" s="209"/>
      <c r="O248" s="209"/>
      <c r="P248" s="209"/>
      <c r="Q248" s="209"/>
      <c r="R248" s="209"/>
      <c r="S248" s="209"/>
      <c r="T248" s="210"/>
      <c r="AT248" s="211" t="s">
        <v>141</v>
      </c>
      <c r="AU248" s="211" t="s">
        <v>89</v>
      </c>
      <c r="AV248" s="13" t="s">
        <v>89</v>
      </c>
      <c r="AW248" s="13" t="s">
        <v>36</v>
      </c>
      <c r="AX248" s="13" t="s">
        <v>79</v>
      </c>
      <c r="AY248" s="211" t="s">
        <v>132</v>
      </c>
    </row>
    <row r="249" spans="1:65" s="14" customFormat="1" ht="11.25">
      <c r="B249" s="212"/>
      <c r="C249" s="213"/>
      <c r="D249" s="202" t="s">
        <v>141</v>
      </c>
      <c r="E249" s="214" t="s">
        <v>1</v>
      </c>
      <c r="F249" s="215" t="s">
        <v>152</v>
      </c>
      <c r="G249" s="213"/>
      <c r="H249" s="216">
        <v>30</v>
      </c>
      <c r="I249" s="217"/>
      <c r="J249" s="213"/>
      <c r="K249" s="213"/>
      <c r="L249" s="218"/>
      <c r="M249" s="219"/>
      <c r="N249" s="220"/>
      <c r="O249" s="220"/>
      <c r="P249" s="220"/>
      <c r="Q249" s="220"/>
      <c r="R249" s="220"/>
      <c r="S249" s="220"/>
      <c r="T249" s="221"/>
      <c r="AT249" s="222" t="s">
        <v>141</v>
      </c>
      <c r="AU249" s="222" t="s">
        <v>89</v>
      </c>
      <c r="AV249" s="14" t="s">
        <v>139</v>
      </c>
      <c r="AW249" s="14" t="s">
        <v>36</v>
      </c>
      <c r="AX249" s="14" t="s">
        <v>87</v>
      </c>
      <c r="AY249" s="222" t="s">
        <v>132</v>
      </c>
    </row>
    <row r="250" spans="1:65" s="2" customFormat="1" ht="33" customHeight="1">
      <c r="A250" s="35"/>
      <c r="B250" s="36"/>
      <c r="C250" s="187" t="s">
        <v>363</v>
      </c>
      <c r="D250" s="187" t="s">
        <v>134</v>
      </c>
      <c r="E250" s="188" t="s">
        <v>791</v>
      </c>
      <c r="F250" s="189" t="s">
        <v>792</v>
      </c>
      <c r="G250" s="190" t="s">
        <v>499</v>
      </c>
      <c r="H250" s="191">
        <v>2</v>
      </c>
      <c r="I250" s="192"/>
      <c r="J250" s="193">
        <f>ROUND(I250*H250,2)</f>
        <v>0</v>
      </c>
      <c r="K250" s="189" t="s">
        <v>1</v>
      </c>
      <c r="L250" s="40"/>
      <c r="M250" s="194" t="s">
        <v>1</v>
      </c>
      <c r="N250" s="195" t="s">
        <v>44</v>
      </c>
      <c r="O250" s="72"/>
      <c r="P250" s="196">
        <f>O250*H250</f>
        <v>0</v>
      </c>
      <c r="Q250" s="196">
        <v>0</v>
      </c>
      <c r="R250" s="196">
        <f>Q250*H250</f>
        <v>0</v>
      </c>
      <c r="S250" s="196">
        <v>0</v>
      </c>
      <c r="T250" s="197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198" t="s">
        <v>139</v>
      </c>
      <c r="AT250" s="198" t="s">
        <v>134</v>
      </c>
      <c r="AU250" s="198" t="s">
        <v>89</v>
      </c>
      <c r="AY250" s="18" t="s">
        <v>132</v>
      </c>
      <c r="BE250" s="199">
        <f>IF(N250="základní",J250,0)</f>
        <v>0</v>
      </c>
      <c r="BF250" s="199">
        <f>IF(N250="snížená",J250,0)</f>
        <v>0</v>
      </c>
      <c r="BG250" s="199">
        <f>IF(N250="zákl. přenesená",J250,0)</f>
        <v>0</v>
      </c>
      <c r="BH250" s="199">
        <f>IF(N250="sníž. přenesená",J250,0)</f>
        <v>0</v>
      </c>
      <c r="BI250" s="199">
        <f>IF(N250="nulová",J250,0)</f>
        <v>0</v>
      </c>
      <c r="BJ250" s="18" t="s">
        <v>87</v>
      </c>
      <c r="BK250" s="199">
        <f>ROUND(I250*H250,2)</f>
        <v>0</v>
      </c>
      <c r="BL250" s="18" t="s">
        <v>139</v>
      </c>
      <c r="BM250" s="198" t="s">
        <v>793</v>
      </c>
    </row>
    <row r="251" spans="1:65" s="2" customFormat="1" ht="24.2" customHeight="1">
      <c r="A251" s="35"/>
      <c r="B251" s="36"/>
      <c r="C251" s="187" t="s">
        <v>368</v>
      </c>
      <c r="D251" s="187" t="s">
        <v>134</v>
      </c>
      <c r="E251" s="188" t="s">
        <v>794</v>
      </c>
      <c r="F251" s="189" t="s">
        <v>795</v>
      </c>
      <c r="G251" s="190" t="s">
        <v>499</v>
      </c>
      <c r="H251" s="191">
        <v>1</v>
      </c>
      <c r="I251" s="192"/>
      <c r="J251" s="193">
        <f>ROUND(I251*H251,2)</f>
        <v>0</v>
      </c>
      <c r="K251" s="189" t="s">
        <v>1</v>
      </c>
      <c r="L251" s="40"/>
      <c r="M251" s="194" t="s">
        <v>1</v>
      </c>
      <c r="N251" s="195" t="s">
        <v>44</v>
      </c>
      <c r="O251" s="72"/>
      <c r="P251" s="196">
        <f>O251*H251</f>
        <v>0</v>
      </c>
      <c r="Q251" s="196">
        <v>0</v>
      </c>
      <c r="R251" s="196">
        <f>Q251*H251</f>
        <v>0</v>
      </c>
      <c r="S251" s="196">
        <v>0</v>
      </c>
      <c r="T251" s="197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198" t="s">
        <v>139</v>
      </c>
      <c r="AT251" s="198" t="s">
        <v>134</v>
      </c>
      <c r="AU251" s="198" t="s">
        <v>89</v>
      </c>
      <c r="AY251" s="18" t="s">
        <v>132</v>
      </c>
      <c r="BE251" s="199">
        <f>IF(N251="základní",J251,0)</f>
        <v>0</v>
      </c>
      <c r="BF251" s="199">
        <f>IF(N251="snížená",J251,0)</f>
        <v>0</v>
      </c>
      <c r="BG251" s="199">
        <f>IF(N251="zákl. přenesená",J251,0)</f>
        <v>0</v>
      </c>
      <c r="BH251" s="199">
        <f>IF(N251="sníž. přenesená",J251,0)</f>
        <v>0</v>
      </c>
      <c r="BI251" s="199">
        <f>IF(N251="nulová",J251,0)</f>
        <v>0</v>
      </c>
      <c r="BJ251" s="18" t="s">
        <v>87</v>
      </c>
      <c r="BK251" s="199">
        <f>ROUND(I251*H251,2)</f>
        <v>0</v>
      </c>
      <c r="BL251" s="18" t="s">
        <v>139</v>
      </c>
      <c r="BM251" s="198" t="s">
        <v>796</v>
      </c>
    </row>
    <row r="252" spans="1:65" s="13" customFormat="1" ht="11.25">
      <c r="B252" s="200"/>
      <c r="C252" s="201"/>
      <c r="D252" s="202" t="s">
        <v>141</v>
      </c>
      <c r="E252" s="203" t="s">
        <v>1</v>
      </c>
      <c r="F252" s="204" t="s">
        <v>797</v>
      </c>
      <c r="G252" s="201"/>
      <c r="H252" s="205">
        <v>1</v>
      </c>
      <c r="I252" s="206"/>
      <c r="J252" s="201"/>
      <c r="K252" s="201"/>
      <c r="L252" s="207"/>
      <c r="M252" s="208"/>
      <c r="N252" s="209"/>
      <c r="O252" s="209"/>
      <c r="P252" s="209"/>
      <c r="Q252" s="209"/>
      <c r="R252" s="209"/>
      <c r="S252" s="209"/>
      <c r="T252" s="210"/>
      <c r="AT252" s="211" t="s">
        <v>141</v>
      </c>
      <c r="AU252" s="211" t="s">
        <v>89</v>
      </c>
      <c r="AV252" s="13" t="s">
        <v>89</v>
      </c>
      <c r="AW252" s="13" t="s">
        <v>36</v>
      </c>
      <c r="AX252" s="13" t="s">
        <v>87</v>
      </c>
      <c r="AY252" s="211" t="s">
        <v>132</v>
      </c>
    </row>
    <row r="253" spans="1:65" s="2" customFormat="1" ht="24.2" customHeight="1">
      <c r="A253" s="35"/>
      <c r="B253" s="36"/>
      <c r="C253" s="187" t="s">
        <v>304</v>
      </c>
      <c r="D253" s="187" t="s">
        <v>134</v>
      </c>
      <c r="E253" s="188" t="s">
        <v>798</v>
      </c>
      <c r="F253" s="189" t="s">
        <v>799</v>
      </c>
      <c r="G253" s="190" t="s">
        <v>499</v>
      </c>
      <c r="H253" s="191">
        <v>1</v>
      </c>
      <c r="I253" s="192"/>
      <c r="J253" s="193">
        <f>ROUND(I253*H253,2)</f>
        <v>0</v>
      </c>
      <c r="K253" s="189" t="s">
        <v>1</v>
      </c>
      <c r="L253" s="40"/>
      <c r="M253" s="194" t="s">
        <v>1</v>
      </c>
      <c r="N253" s="195" t="s">
        <v>44</v>
      </c>
      <c r="O253" s="72"/>
      <c r="P253" s="196">
        <f>O253*H253</f>
        <v>0</v>
      </c>
      <c r="Q253" s="196">
        <v>0</v>
      </c>
      <c r="R253" s="196">
        <f>Q253*H253</f>
        <v>0</v>
      </c>
      <c r="S253" s="196">
        <v>0</v>
      </c>
      <c r="T253" s="197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198" t="s">
        <v>139</v>
      </c>
      <c r="AT253" s="198" t="s">
        <v>134</v>
      </c>
      <c r="AU253" s="198" t="s">
        <v>89</v>
      </c>
      <c r="AY253" s="18" t="s">
        <v>132</v>
      </c>
      <c r="BE253" s="199">
        <f>IF(N253="základní",J253,0)</f>
        <v>0</v>
      </c>
      <c r="BF253" s="199">
        <f>IF(N253="snížená",J253,0)</f>
        <v>0</v>
      </c>
      <c r="BG253" s="199">
        <f>IF(N253="zákl. přenesená",J253,0)</f>
        <v>0</v>
      </c>
      <c r="BH253" s="199">
        <f>IF(N253="sníž. přenesená",J253,0)</f>
        <v>0</v>
      </c>
      <c r="BI253" s="199">
        <f>IF(N253="nulová",J253,0)</f>
        <v>0</v>
      </c>
      <c r="BJ253" s="18" t="s">
        <v>87</v>
      </c>
      <c r="BK253" s="199">
        <f>ROUND(I253*H253,2)</f>
        <v>0</v>
      </c>
      <c r="BL253" s="18" t="s">
        <v>139</v>
      </c>
      <c r="BM253" s="198" t="s">
        <v>800</v>
      </c>
    </row>
    <row r="254" spans="1:65" s="13" customFormat="1" ht="11.25">
      <c r="B254" s="200"/>
      <c r="C254" s="201"/>
      <c r="D254" s="202" t="s">
        <v>141</v>
      </c>
      <c r="E254" s="203" t="s">
        <v>1</v>
      </c>
      <c r="F254" s="204" t="s">
        <v>797</v>
      </c>
      <c r="G254" s="201"/>
      <c r="H254" s="205">
        <v>1</v>
      </c>
      <c r="I254" s="206"/>
      <c r="J254" s="201"/>
      <c r="K254" s="201"/>
      <c r="L254" s="207"/>
      <c r="M254" s="208"/>
      <c r="N254" s="209"/>
      <c r="O254" s="209"/>
      <c r="P254" s="209"/>
      <c r="Q254" s="209"/>
      <c r="R254" s="209"/>
      <c r="S254" s="209"/>
      <c r="T254" s="210"/>
      <c r="AT254" s="211" t="s">
        <v>141</v>
      </c>
      <c r="AU254" s="211" t="s">
        <v>89</v>
      </c>
      <c r="AV254" s="13" t="s">
        <v>89</v>
      </c>
      <c r="AW254" s="13" t="s">
        <v>36</v>
      </c>
      <c r="AX254" s="13" t="s">
        <v>87</v>
      </c>
      <c r="AY254" s="211" t="s">
        <v>132</v>
      </c>
    </row>
    <row r="255" spans="1:65" s="12" customFormat="1" ht="22.9" customHeight="1">
      <c r="B255" s="171"/>
      <c r="C255" s="172"/>
      <c r="D255" s="173" t="s">
        <v>78</v>
      </c>
      <c r="E255" s="185" t="s">
        <v>636</v>
      </c>
      <c r="F255" s="185" t="s">
        <v>637</v>
      </c>
      <c r="G255" s="172"/>
      <c r="H255" s="172"/>
      <c r="I255" s="175"/>
      <c r="J255" s="186">
        <f>BK255</f>
        <v>0</v>
      </c>
      <c r="K255" s="172"/>
      <c r="L255" s="177"/>
      <c r="M255" s="178"/>
      <c r="N255" s="179"/>
      <c r="O255" s="179"/>
      <c r="P255" s="180">
        <f>SUM(P256:P266)</f>
        <v>0</v>
      </c>
      <c r="Q255" s="179"/>
      <c r="R255" s="180">
        <f>SUM(R256:R266)</f>
        <v>0</v>
      </c>
      <c r="S255" s="179"/>
      <c r="T255" s="181">
        <f>SUM(T256:T266)</f>
        <v>0</v>
      </c>
      <c r="AR255" s="182" t="s">
        <v>87</v>
      </c>
      <c r="AT255" s="183" t="s">
        <v>78</v>
      </c>
      <c r="AU255" s="183" t="s">
        <v>87</v>
      </c>
      <c r="AY255" s="182" t="s">
        <v>132</v>
      </c>
      <c r="BK255" s="184">
        <f>SUM(BK256:BK266)</f>
        <v>0</v>
      </c>
    </row>
    <row r="256" spans="1:65" s="2" customFormat="1" ht="21.75" customHeight="1">
      <c r="A256" s="35"/>
      <c r="B256" s="36"/>
      <c r="C256" s="187" t="s">
        <v>380</v>
      </c>
      <c r="D256" s="187" t="s">
        <v>134</v>
      </c>
      <c r="E256" s="188" t="s">
        <v>639</v>
      </c>
      <c r="F256" s="189" t="s">
        <v>640</v>
      </c>
      <c r="G256" s="190" t="s">
        <v>212</v>
      </c>
      <c r="H256" s="191">
        <v>63.915999999999997</v>
      </c>
      <c r="I256" s="192"/>
      <c r="J256" s="193">
        <f>ROUND(I256*H256,2)</f>
        <v>0</v>
      </c>
      <c r="K256" s="189" t="s">
        <v>138</v>
      </c>
      <c r="L256" s="40"/>
      <c r="M256" s="194" t="s">
        <v>1</v>
      </c>
      <c r="N256" s="195" t="s">
        <v>44</v>
      </c>
      <c r="O256" s="72"/>
      <c r="P256" s="196">
        <f>O256*H256</f>
        <v>0</v>
      </c>
      <c r="Q256" s="196">
        <v>0</v>
      </c>
      <c r="R256" s="196">
        <f>Q256*H256</f>
        <v>0</v>
      </c>
      <c r="S256" s="196">
        <v>0</v>
      </c>
      <c r="T256" s="197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198" t="s">
        <v>139</v>
      </c>
      <c r="AT256" s="198" t="s">
        <v>134</v>
      </c>
      <c r="AU256" s="198" t="s">
        <v>89</v>
      </c>
      <c r="AY256" s="18" t="s">
        <v>132</v>
      </c>
      <c r="BE256" s="199">
        <f>IF(N256="základní",J256,0)</f>
        <v>0</v>
      </c>
      <c r="BF256" s="199">
        <f>IF(N256="snížená",J256,0)</f>
        <v>0</v>
      </c>
      <c r="BG256" s="199">
        <f>IF(N256="zákl. přenesená",J256,0)</f>
        <v>0</v>
      </c>
      <c r="BH256" s="199">
        <f>IF(N256="sníž. přenesená",J256,0)</f>
        <v>0</v>
      </c>
      <c r="BI256" s="199">
        <f>IF(N256="nulová",J256,0)</f>
        <v>0</v>
      </c>
      <c r="BJ256" s="18" t="s">
        <v>87</v>
      </c>
      <c r="BK256" s="199">
        <f>ROUND(I256*H256,2)</f>
        <v>0</v>
      </c>
      <c r="BL256" s="18" t="s">
        <v>139</v>
      </c>
      <c r="BM256" s="198" t="s">
        <v>641</v>
      </c>
    </row>
    <row r="257" spans="1:65" s="13" customFormat="1" ht="11.25">
      <c r="B257" s="200"/>
      <c r="C257" s="201"/>
      <c r="D257" s="202" t="s">
        <v>141</v>
      </c>
      <c r="E257" s="203" t="s">
        <v>1</v>
      </c>
      <c r="F257" s="204" t="s">
        <v>801</v>
      </c>
      <c r="G257" s="201"/>
      <c r="H257" s="205">
        <v>63.915999999999997</v>
      </c>
      <c r="I257" s="206"/>
      <c r="J257" s="201"/>
      <c r="K257" s="201"/>
      <c r="L257" s="207"/>
      <c r="M257" s="208"/>
      <c r="N257" s="209"/>
      <c r="O257" s="209"/>
      <c r="P257" s="209"/>
      <c r="Q257" s="209"/>
      <c r="R257" s="209"/>
      <c r="S257" s="209"/>
      <c r="T257" s="210"/>
      <c r="AT257" s="211" t="s">
        <v>141</v>
      </c>
      <c r="AU257" s="211" t="s">
        <v>89</v>
      </c>
      <c r="AV257" s="13" t="s">
        <v>89</v>
      </c>
      <c r="AW257" s="13" t="s">
        <v>36</v>
      </c>
      <c r="AX257" s="13" t="s">
        <v>87</v>
      </c>
      <c r="AY257" s="211" t="s">
        <v>132</v>
      </c>
    </row>
    <row r="258" spans="1:65" s="2" customFormat="1" ht="24.2" customHeight="1">
      <c r="A258" s="35"/>
      <c r="B258" s="36"/>
      <c r="C258" s="187" t="s">
        <v>309</v>
      </c>
      <c r="D258" s="187" t="s">
        <v>134</v>
      </c>
      <c r="E258" s="188" t="s">
        <v>644</v>
      </c>
      <c r="F258" s="189" t="s">
        <v>645</v>
      </c>
      <c r="G258" s="190" t="s">
        <v>212</v>
      </c>
      <c r="H258" s="191">
        <v>1533.9839999999999</v>
      </c>
      <c r="I258" s="192"/>
      <c r="J258" s="193">
        <f>ROUND(I258*H258,2)</f>
        <v>0</v>
      </c>
      <c r="K258" s="189" t="s">
        <v>138</v>
      </c>
      <c r="L258" s="40"/>
      <c r="M258" s="194" t="s">
        <v>1</v>
      </c>
      <c r="N258" s="195" t="s">
        <v>44</v>
      </c>
      <c r="O258" s="72"/>
      <c r="P258" s="196">
        <f>O258*H258</f>
        <v>0</v>
      </c>
      <c r="Q258" s="196">
        <v>0</v>
      </c>
      <c r="R258" s="196">
        <f>Q258*H258</f>
        <v>0</v>
      </c>
      <c r="S258" s="196">
        <v>0</v>
      </c>
      <c r="T258" s="197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198" t="s">
        <v>139</v>
      </c>
      <c r="AT258" s="198" t="s">
        <v>134</v>
      </c>
      <c r="AU258" s="198" t="s">
        <v>89</v>
      </c>
      <c r="AY258" s="18" t="s">
        <v>132</v>
      </c>
      <c r="BE258" s="199">
        <f>IF(N258="základní",J258,0)</f>
        <v>0</v>
      </c>
      <c r="BF258" s="199">
        <f>IF(N258="snížená",J258,0)</f>
        <v>0</v>
      </c>
      <c r="BG258" s="199">
        <f>IF(N258="zákl. přenesená",J258,0)</f>
        <v>0</v>
      </c>
      <c r="BH258" s="199">
        <f>IF(N258="sníž. přenesená",J258,0)</f>
        <v>0</v>
      </c>
      <c r="BI258" s="199">
        <f>IF(N258="nulová",J258,0)</f>
        <v>0</v>
      </c>
      <c r="BJ258" s="18" t="s">
        <v>87</v>
      </c>
      <c r="BK258" s="199">
        <f>ROUND(I258*H258,2)</f>
        <v>0</v>
      </c>
      <c r="BL258" s="18" t="s">
        <v>139</v>
      </c>
      <c r="BM258" s="198" t="s">
        <v>646</v>
      </c>
    </row>
    <row r="259" spans="1:65" s="13" customFormat="1" ht="11.25">
      <c r="B259" s="200"/>
      <c r="C259" s="201"/>
      <c r="D259" s="202" t="s">
        <v>141</v>
      </c>
      <c r="E259" s="203" t="s">
        <v>1</v>
      </c>
      <c r="F259" s="204" t="s">
        <v>802</v>
      </c>
      <c r="G259" s="201"/>
      <c r="H259" s="205">
        <v>1533.9839999999999</v>
      </c>
      <c r="I259" s="206"/>
      <c r="J259" s="201"/>
      <c r="K259" s="201"/>
      <c r="L259" s="207"/>
      <c r="M259" s="208"/>
      <c r="N259" s="209"/>
      <c r="O259" s="209"/>
      <c r="P259" s="209"/>
      <c r="Q259" s="209"/>
      <c r="R259" s="209"/>
      <c r="S259" s="209"/>
      <c r="T259" s="210"/>
      <c r="AT259" s="211" t="s">
        <v>141</v>
      </c>
      <c r="AU259" s="211" t="s">
        <v>89</v>
      </c>
      <c r="AV259" s="13" t="s">
        <v>89</v>
      </c>
      <c r="AW259" s="13" t="s">
        <v>36</v>
      </c>
      <c r="AX259" s="13" t="s">
        <v>87</v>
      </c>
      <c r="AY259" s="211" t="s">
        <v>132</v>
      </c>
    </row>
    <row r="260" spans="1:65" s="2" customFormat="1" ht="21.75" customHeight="1">
      <c r="A260" s="35"/>
      <c r="B260" s="36"/>
      <c r="C260" s="187" t="s">
        <v>390</v>
      </c>
      <c r="D260" s="187" t="s">
        <v>134</v>
      </c>
      <c r="E260" s="188" t="s">
        <v>648</v>
      </c>
      <c r="F260" s="189" t="s">
        <v>649</v>
      </c>
      <c r="G260" s="190" t="s">
        <v>212</v>
      </c>
      <c r="H260" s="191">
        <v>1.841</v>
      </c>
      <c r="I260" s="192"/>
      <c r="J260" s="193">
        <f>ROUND(I260*H260,2)</f>
        <v>0</v>
      </c>
      <c r="K260" s="189" t="s">
        <v>138</v>
      </c>
      <c r="L260" s="40"/>
      <c r="M260" s="194" t="s">
        <v>1</v>
      </c>
      <c r="N260" s="195" t="s">
        <v>44</v>
      </c>
      <c r="O260" s="72"/>
      <c r="P260" s="196">
        <f>O260*H260</f>
        <v>0</v>
      </c>
      <c r="Q260" s="196">
        <v>0</v>
      </c>
      <c r="R260" s="196">
        <f>Q260*H260</f>
        <v>0</v>
      </c>
      <c r="S260" s="196">
        <v>0</v>
      </c>
      <c r="T260" s="197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198" t="s">
        <v>139</v>
      </c>
      <c r="AT260" s="198" t="s">
        <v>134</v>
      </c>
      <c r="AU260" s="198" t="s">
        <v>89</v>
      </c>
      <c r="AY260" s="18" t="s">
        <v>132</v>
      </c>
      <c r="BE260" s="199">
        <f>IF(N260="základní",J260,0)</f>
        <v>0</v>
      </c>
      <c r="BF260" s="199">
        <f>IF(N260="snížená",J260,0)</f>
        <v>0</v>
      </c>
      <c r="BG260" s="199">
        <f>IF(N260="zákl. přenesená",J260,0)</f>
        <v>0</v>
      </c>
      <c r="BH260" s="199">
        <f>IF(N260="sníž. přenesená",J260,0)</f>
        <v>0</v>
      </c>
      <c r="BI260" s="199">
        <f>IF(N260="nulová",J260,0)</f>
        <v>0</v>
      </c>
      <c r="BJ260" s="18" t="s">
        <v>87</v>
      </c>
      <c r="BK260" s="199">
        <f>ROUND(I260*H260,2)</f>
        <v>0</v>
      </c>
      <c r="BL260" s="18" t="s">
        <v>139</v>
      </c>
      <c r="BM260" s="198" t="s">
        <v>650</v>
      </c>
    </row>
    <row r="261" spans="1:65" s="13" customFormat="1" ht="11.25">
      <c r="B261" s="200"/>
      <c r="C261" s="201"/>
      <c r="D261" s="202" t="s">
        <v>141</v>
      </c>
      <c r="E261" s="203" t="s">
        <v>1</v>
      </c>
      <c r="F261" s="204" t="s">
        <v>803</v>
      </c>
      <c r="G261" s="201"/>
      <c r="H261" s="205">
        <v>1.841</v>
      </c>
      <c r="I261" s="206"/>
      <c r="J261" s="201"/>
      <c r="K261" s="201"/>
      <c r="L261" s="207"/>
      <c r="M261" s="208"/>
      <c r="N261" s="209"/>
      <c r="O261" s="209"/>
      <c r="P261" s="209"/>
      <c r="Q261" s="209"/>
      <c r="R261" s="209"/>
      <c r="S261" s="209"/>
      <c r="T261" s="210"/>
      <c r="AT261" s="211" t="s">
        <v>141</v>
      </c>
      <c r="AU261" s="211" t="s">
        <v>89</v>
      </c>
      <c r="AV261" s="13" t="s">
        <v>89</v>
      </c>
      <c r="AW261" s="13" t="s">
        <v>36</v>
      </c>
      <c r="AX261" s="13" t="s">
        <v>87</v>
      </c>
      <c r="AY261" s="211" t="s">
        <v>132</v>
      </c>
    </row>
    <row r="262" spans="1:65" s="2" customFormat="1" ht="24.2" customHeight="1">
      <c r="A262" s="35"/>
      <c r="B262" s="36"/>
      <c r="C262" s="187" t="s">
        <v>315</v>
      </c>
      <c r="D262" s="187" t="s">
        <v>134</v>
      </c>
      <c r="E262" s="188" t="s">
        <v>653</v>
      </c>
      <c r="F262" s="189" t="s">
        <v>654</v>
      </c>
      <c r="G262" s="190" t="s">
        <v>212</v>
      </c>
      <c r="H262" s="191">
        <v>44.183999999999997</v>
      </c>
      <c r="I262" s="192"/>
      <c r="J262" s="193">
        <f>ROUND(I262*H262,2)</f>
        <v>0</v>
      </c>
      <c r="K262" s="189" t="s">
        <v>138</v>
      </c>
      <c r="L262" s="40"/>
      <c r="M262" s="194" t="s">
        <v>1</v>
      </c>
      <c r="N262" s="195" t="s">
        <v>44</v>
      </c>
      <c r="O262" s="72"/>
      <c r="P262" s="196">
        <f>O262*H262</f>
        <v>0</v>
      </c>
      <c r="Q262" s="196">
        <v>0</v>
      </c>
      <c r="R262" s="196">
        <f>Q262*H262</f>
        <v>0</v>
      </c>
      <c r="S262" s="196">
        <v>0</v>
      </c>
      <c r="T262" s="197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198" t="s">
        <v>139</v>
      </c>
      <c r="AT262" s="198" t="s">
        <v>134</v>
      </c>
      <c r="AU262" s="198" t="s">
        <v>89</v>
      </c>
      <c r="AY262" s="18" t="s">
        <v>132</v>
      </c>
      <c r="BE262" s="199">
        <f>IF(N262="základní",J262,0)</f>
        <v>0</v>
      </c>
      <c r="BF262" s="199">
        <f>IF(N262="snížená",J262,0)</f>
        <v>0</v>
      </c>
      <c r="BG262" s="199">
        <f>IF(N262="zákl. přenesená",J262,0)</f>
        <v>0</v>
      </c>
      <c r="BH262" s="199">
        <f>IF(N262="sníž. přenesená",J262,0)</f>
        <v>0</v>
      </c>
      <c r="BI262" s="199">
        <f>IF(N262="nulová",J262,0)</f>
        <v>0</v>
      </c>
      <c r="BJ262" s="18" t="s">
        <v>87</v>
      </c>
      <c r="BK262" s="199">
        <f>ROUND(I262*H262,2)</f>
        <v>0</v>
      </c>
      <c r="BL262" s="18" t="s">
        <v>139</v>
      </c>
      <c r="BM262" s="198" t="s">
        <v>655</v>
      </c>
    </row>
    <row r="263" spans="1:65" s="13" customFormat="1" ht="11.25">
      <c r="B263" s="200"/>
      <c r="C263" s="201"/>
      <c r="D263" s="202" t="s">
        <v>141</v>
      </c>
      <c r="E263" s="203" t="s">
        <v>1</v>
      </c>
      <c r="F263" s="204" t="s">
        <v>804</v>
      </c>
      <c r="G263" s="201"/>
      <c r="H263" s="205">
        <v>44.183999999999997</v>
      </c>
      <c r="I263" s="206"/>
      <c r="J263" s="201"/>
      <c r="K263" s="201"/>
      <c r="L263" s="207"/>
      <c r="M263" s="208"/>
      <c r="N263" s="209"/>
      <c r="O263" s="209"/>
      <c r="P263" s="209"/>
      <c r="Q263" s="209"/>
      <c r="R263" s="209"/>
      <c r="S263" s="209"/>
      <c r="T263" s="210"/>
      <c r="AT263" s="211" t="s">
        <v>141</v>
      </c>
      <c r="AU263" s="211" t="s">
        <v>89</v>
      </c>
      <c r="AV263" s="13" t="s">
        <v>89</v>
      </c>
      <c r="AW263" s="13" t="s">
        <v>36</v>
      </c>
      <c r="AX263" s="13" t="s">
        <v>87</v>
      </c>
      <c r="AY263" s="211" t="s">
        <v>132</v>
      </c>
    </row>
    <row r="264" spans="1:65" s="2" customFormat="1" ht="37.9" customHeight="1">
      <c r="A264" s="35"/>
      <c r="B264" s="36"/>
      <c r="C264" s="187" t="s">
        <v>400</v>
      </c>
      <c r="D264" s="187" t="s">
        <v>134</v>
      </c>
      <c r="E264" s="188" t="s">
        <v>657</v>
      </c>
      <c r="F264" s="189" t="s">
        <v>658</v>
      </c>
      <c r="G264" s="190" t="s">
        <v>212</v>
      </c>
      <c r="H264" s="191">
        <v>1.841</v>
      </c>
      <c r="I264" s="192"/>
      <c r="J264" s="193">
        <f>ROUND(I264*H264,2)</f>
        <v>0</v>
      </c>
      <c r="K264" s="189" t="s">
        <v>138</v>
      </c>
      <c r="L264" s="40"/>
      <c r="M264" s="194" t="s">
        <v>1</v>
      </c>
      <c r="N264" s="195" t="s">
        <v>44</v>
      </c>
      <c r="O264" s="72"/>
      <c r="P264" s="196">
        <f>O264*H264</f>
        <v>0</v>
      </c>
      <c r="Q264" s="196">
        <v>0</v>
      </c>
      <c r="R264" s="196">
        <f>Q264*H264</f>
        <v>0</v>
      </c>
      <c r="S264" s="196">
        <v>0</v>
      </c>
      <c r="T264" s="197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198" t="s">
        <v>139</v>
      </c>
      <c r="AT264" s="198" t="s">
        <v>134</v>
      </c>
      <c r="AU264" s="198" t="s">
        <v>89</v>
      </c>
      <c r="AY264" s="18" t="s">
        <v>132</v>
      </c>
      <c r="BE264" s="199">
        <f>IF(N264="základní",J264,0)</f>
        <v>0</v>
      </c>
      <c r="BF264" s="199">
        <f>IF(N264="snížená",J264,0)</f>
        <v>0</v>
      </c>
      <c r="BG264" s="199">
        <f>IF(N264="zákl. přenesená",J264,0)</f>
        <v>0</v>
      </c>
      <c r="BH264" s="199">
        <f>IF(N264="sníž. přenesená",J264,0)</f>
        <v>0</v>
      </c>
      <c r="BI264" s="199">
        <f>IF(N264="nulová",J264,0)</f>
        <v>0</v>
      </c>
      <c r="BJ264" s="18" t="s">
        <v>87</v>
      </c>
      <c r="BK264" s="199">
        <f>ROUND(I264*H264,2)</f>
        <v>0</v>
      </c>
      <c r="BL264" s="18" t="s">
        <v>139</v>
      </c>
      <c r="BM264" s="198" t="s">
        <v>659</v>
      </c>
    </row>
    <row r="265" spans="1:65" s="2" customFormat="1" ht="44.25" customHeight="1">
      <c r="A265" s="35"/>
      <c r="B265" s="36"/>
      <c r="C265" s="187" t="s">
        <v>321</v>
      </c>
      <c r="D265" s="187" t="s">
        <v>134</v>
      </c>
      <c r="E265" s="188" t="s">
        <v>664</v>
      </c>
      <c r="F265" s="189" t="s">
        <v>665</v>
      </c>
      <c r="G265" s="190" t="s">
        <v>212</v>
      </c>
      <c r="H265" s="191">
        <v>34.665999999999997</v>
      </c>
      <c r="I265" s="192"/>
      <c r="J265" s="193">
        <f>ROUND(I265*H265,2)</f>
        <v>0</v>
      </c>
      <c r="K265" s="189" t="s">
        <v>138</v>
      </c>
      <c r="L265" s="40"/>
      <c r="M265" s="194" t="s">
        <v>1</v>
      </c>
      <c r="N265" s="195" t="s">
        <v>44</v>
      </c>
      <c r="O265" s="72"/>
      <c r="P265" s="196">
        <f>O265*H265</f>
        <v>0</v>
      </c>
      <c r="Q265" s="196">
        <v>0</v>
      </c>
      <c r="R265" s="196">
        <f>Q265*H265</f>
        <v>0</v>
      </c>
      <c r="S265" s="196">
        <v>0</v>
      </c>
      <c r="T265" s="197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198" t="s">
        <v>139</v>
      </c>
      <c r="AT265" s="198" t="s">
        <v>134</v>
      </c>
      <c r="AU265" s="198" t="s">
        <v>89</v>
      </c>
      <c r="AY265" s="18" t="s">
        <v>132</v>
      </c>
      <c r="BE265" s="199">
        <f>IF(N265="základní",J265,0)</f>
        <v>0</v>
      </c>
      <c r="BF265" s="199">
        <f>IF(N265="snížená",J265,0)</f>
        <v>0</v>
      </c>
      <c r="BG265" s="199">
        <f>IF(N265="zákl. přenesená",J265,0)</f>
        <v>0</v>
      </c>
      <c r="BH265" s="199">
        <f>IF(N265="sníž. přenesená",J265,0)</f>
        <v>0</v>
      </c>
      <c r="BI265" s="199">
        <f>IF(N265="nulová",J265,0)</f>
        <v>0</v>
      </c>
      <c r="BJ265" s="18" t="s">
        <v>87</v>
      </c>
      <c r="BK265" s="199">
        <f>ROUND(I265*H265,2)</f>
        <v>0</v>
      </c>
      <c r="BL265" s="18" t="s">
        <v>139</v>
      </c>
      <c r="BM265" s="198" t="s">
        <v>666</v>
      </c>
    </row>
    <row r="266" spans="1:65" s="2" customFormat="1" ht="44.25" customHeight="1">
      <c r="A266" s="35"/>
      <c r="B266" s="36"/>
      <c r="C266" s="187" t="s">
        <v>412</v>
      </c>
      <c r="D266" s="187" t="s">
        <v>134</v>
      </c>
      <c r="E266" s="188" t="s">
        <v>668</v>
      </c>
      <c r="F266" s="189" t="s">
        <v>669</v>
      </c>
      <c r="G266" s="190" t="s">
        <v>212</v>
      </c>
      <c r="H266" s="191">
        <v>29.25</v>
      </c>
      <c r="I266" s="192"/>
      <c r="J266" s="193">
        <f>ROUND(I266*H266,2)</f>
        <v>0</v>
      </c>
      <c r="K266" s="189" t="s">
        <v>138</v>
      </c>
      <c r="L266" s="40"/>
      <c r="M266" s="194" t="s">
        <v>1</v>
      </c>
      <c r="N266" s="195" t="s">
        <v>44</v>
      </c>
      <c r="O266" s="72"/>
      <c r="P266" s="196">
        <f>O266*H266</f>
        <v>0</v>
      </c>
      <c r="Q266" s="196">
        <v>0</v>
      </c>
      <c r="R266" s="196">
        <f>Q266*H266</f>
        <v>0</v>
      </c>
      <c r="S266" s="196">
        <v>0</v>
      </c>
      <c r="T266" s="197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198" t="s">
        <v>139</v>
      </c>
      <c r="AT266" s="198" t="s">
        <v>134</v>
      </c>
      <c r="AU266" s="198" t="s">
        <v>89</v>
      </c>
      <c r="AY266" s="18" t="s">
        <v>132</v>
      </c>
      <c r="BE266" s="199">
        <f>IF(N266="základní",J266,0)</f>
        <v>0</v>
      </c>
      <c r="BF266" s="199">
        <f>IF(N266="snížená",J266,0)</f>
        <v>0</v>
      </c>
      <c r="BG266" s="199">
        <f>IF(N266="zákl. přenesená",J266,0)</f>
        <v>0</v>
      </c>
      <c r="BH266" s="199">
        <f>IF(N266="sníž. přenesená",J266,0)</f>
        <v>0</v>
      </c>
      <c r="BI266" s="199">
        <f>IF(N266="nulová",J266,0)</f>
        <v>0</v>
      </c>
      <c r="BJ266" s="18" t="s">
        <v>87</v>
      </c>
      <c r="BK266" s="199">
        <f>ROUND(I266*H266,2)</f>
        <v>0</v>
      </c>
      <c r="BL266" s="18" t="s">
        <v>139</v>
      </c>
      <c r="BM266" s="198" t="s">
        <v>670</v>
      </c>
    </row>
    <row r="267" spans="1:65" s="12" customFormat="1" ht="22.9" customHeight="1">
      <c r="B267" s="171"/>
      <c r="C267" s="172"/>
      <c r="D267" s="173" t="s">
        <v>78</v>
      </c>
      <c r="E267" s="185" t="s">
        <v>671</v>
      </c>
      <c r="F267" s="185" t="s">
        <v>672</v>
      </c>
      <c r="G267" s="172"/>
      <c r="H267" s="172"/>
      <c r="I267" s="175"/>
      <c r="J267" s="186">
        <f>BK267</f>
        <v>0</v>
      </c>
      <c r="K267" s="172"/>
      <c r="L267" s="177"/>
      <c r="M267" s="178"/>
      <c r="N267" s="179"/>
      <c r="O267" s="179"/>
      <c r="P267" s="180">
        <f>P268</f>
        <v>0</v>
      </c>
      <c r="Q267" s="179"/>
      <c r="R267" s="180">
        <f>R268</f>
        <v>0</v>
      </c>
      <c r="S267" s="179"/>
      <c r="T267" s="181">
        <f>T268</f>
        <v>0</v>
      </c>
      <c r="AR267" s="182" t="s">
        <v>87</v>
      </c>
      <c r="AT267" s="183" t="s">
        <v>78</v>
      </c>
      <c r="AU267" s="183" t="s">
        <v>87</v>
      </c>
      <c r="AY267" s="182" t="s">
        <v>132</v>
      </c>
      <c r="BK267" s="184">
        <f>BK268</f>
        <v>0</v>
      </c>
    </row>
    <row r="268" spans="1:65" s="2" customFormat="1" ht="33" customHeight="1">
      <c r="A268" s="35"/>
      <c r="B268" s="36"/>
      <c r="C268" s="187" t="s">
        <v>326</v>
      </c>
      <c r="D268" s="187" t="s">
        <v>134</v>
      </c>
      <c r="E268" s="188" t="s">
        <v>673</v>
      </c>
      <c r="F268" s="189" t="s">
        <v>674</v>
      </c>
      <c r="G268" s="190" t="s">
        <v>212</v>
      </c>
      <c r="H268" s="191">
        <v>158.28700000000001</v>
      </c>
      <c r="I268" s="192"/>
      <c r="J268" s="193">
        <f>ROUND(I268*H268,2)</f>
        <v>0</v>
      </c>
      <c r="K268" s="189" t="s">
        <v>138</v>
      </c>
      <c r="L268" s="40"/>
      <c r="M268" s="254" t="s">
        <v>1</v>
      </c>
      <c r="N268" s="255" t="s">
        <v>44</v>
      </c>
      <c r="O268" s="256"/>
      <c r="P268" s="257">
        <f>O268*H268</f>
        <v>0</v>
      </c>
      <c r="Q268" s="257">
        <v>0</v>
      </c>
      <c r="R268" s="257">
        <f>Q268*H268</f>
        <v>0</v>
      </c>
      <c r="S268" s="257">
        <v>0</v>
      </c>
      <c r="T268" s="258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198" t="s">
        <v>139</v>
      </c>
      <c r="AT268" s="198" t="s">
        <v>134</v>
      </c>
      <c r="AU268" s="198" t="s">
        <v>89</v>
      </c>
      <c r="AY268" s="18" t="s">
        <v>132</v>
      </c>
      <c r="BE268" s="199">
        <f>IF(N268="základní",J268,0)</f>
        <v>0</v>
      </c>
      <c r="BF268" s="199">
        <f>IF(N268="snížená",J268,0)</f>
        <v>0</v>
      </c>
      <c r="BG268" s="199">
        <f>IF(N268="zákl. přenesená",J268,0)</f>
        <v>0</v>
      </c>
      <c r="BH268" s="199">
        <f>IF(N268="sníž. přenesená",J268,0)</f>
        <v>0</v>
      </c>
      <c r="BI268" s="199">
        <f>IF(N268="nulová",J268,0)</f>
        <v>0</v>
      </c>
      <c r="BJ268" s="18" t="s">
        <v>87</v>
      </c>
      <c r="BK268" s="199">
        <f>ROUND(I268*H268,2)</f>
        <v>0</v>
      </c>
      <c r="BL268" s="18" t="s">
        <v>139</v>
      </c>
      <c r="BM268" s="198" t="s">
        <v>675</v>
      </c>
    </row>
    <row r="269" spans="1:65" s="2" customFormat="1" ht="6.95" customHeight="1">
      <c r="A269" s="35"/>
      <c r="B269" s="55"/>
      <c r="C269" s="56"/>
      <c r="D269" s="56"/>
      <c r="E269" s="56"/>
      <c r="F269" s="56"/>
      <c r="G269" s="56"/>
      <c r="H269" s="56"/>
      <c r="I269" s="56"/>
      <c r="J269" s="56"/>
      <c r="K269" s="56"/>
      <c r="L269" s="40"/>
      <c r="M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</row>
  </sheetData>
  <sheetProtection algorithmName="SHA-512" hashValue="n6zUVlXXF6H7d/DLpTKpoN+S/nvAZP1Z5CTIVmDbPDv4NEE+UKK1PIWISjJk3aJ3iS8zaCKA9yPnUq/8dMGEDA==" saltValue="3ANgq3udm/RZElUaEz2HOOoOjhd2UeJaSlFfFn6znnJJPAQLVhkRDwOuCzmsUYD+tNdZJJtkUPJ4BUgyQVhwfA==" spinCount="100000" sheet="1" objects="1" scenarios="1" formatColumns="0" formatRows="0" autoFilter="0"/>
  <autoFilter ref="C121:K268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AT2" s="18" t="s">
        <v>95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89</v>
      </c>
    </row>
    <row r="4" spans="1:46" s="1" customFormat="1" ht="24.95" customHeight="1">
      <c r="B4" s="21"/>
      <c r="D4" s="111" t="s">
        <v>96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03" t="str">
        <f>'Rekapitulace stavby'!K6</f>
        <v>Autobusová zastávka Bohuslavice</v>
      </c>
      <c r="F7" s="304"/>
      <c r="G7" s="304"/>
      <c r="H7" s="304"/>
      <c r="L7" s="21"/>
    </row>
    <row r="8" spans="1:46" s="2" customFormat="1" ht="12" customHeight="1">
      <c r="A8" s="35"/>
      <c r="B8" s="40"/>
      <c r="C8" s="35"/>
      <c r="D8" s="113" t="s">
        <v>97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05" t="s">
        <v>805</v>
      </c>
      <c r="F9" s="306"/>
      <c r="G9" s="306"/>
      <c r="H9" s="306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19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20</v>
      </c>
      <c r="E12" s="35"/>
      <c r="F12" s="114" t="s">
        <v>99</v>
      </c>
      <c r="G12" s="35"/>
      <c r="H12" s="35"/>
      <c r="I12" s="113" t="s">
        <v>22</v>
      </c>
      <c r="J12" s="115" t="str">
        <f>'Rekapitulace stavby'!AN8</f>
        <v>26. 2. 2023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24</v>
      </c>
      <c r="E14" s="35"/>
      <c r="F14" s="35"/>
      <c r="G14" s="35"/>
      <c r="H14" s="35"/>
      <c r="I14" s="113" t="s">
        <v>25</v>
      </c>
      <c r="J14" s="114" t="str">
        <f>IF('Rekapitulace stavby'!AN10="","",'Rekapitulace stavby'!AN10)</f>
        <v>00285030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4" t="str">
        <f>IF('Rekapitulace stavby'!E11="","",'Rekapitulace stavby'!E11)</f>
        <v xml:space="preserve"> Město Kyjov, Masarykovo náměstí 30, 697 01 Kyjov</v>
      </c>
      <c r="F15" s="35"/>
      <c r="G15" s="35"/>
      <c r="H15" s="35"/>
      <c r="I15" s="113" t="s">
        <v>28</v>
      </c>
      <c r="J15" s="114" t="str">
        <f>IF('Rekapitulace stavby'!AN11="","",'Rekapitulace stavby'!AN11)</f>
        <v>CZ00285030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30</v>
      </c>
      <c r="E17" s="35"/>
      <c r="F17" s="35"/>
      <c r="G17" s="35"/>
      <c r="H17" s="35"/>
      <c r="I17" s="113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07" t="str">
        <f>'Rekapitulace stavby'!E14</f>
        <v>Vyplň údaj</v>
      </c>
      <c r="F18" s="308"/>
      <c r="G18" s="308"/>
      <c r="H18" s="308"/>
      <c r="I18" s="113" t="s">
        <v>28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32</v>
      </c>
      <c r="E20" s="35"/>
      <c r="F20" s="35"/>
      <c r="G20" s="35"/>
      <c r="H20" s="35"/>
      <c r="I20" s="113" t="s">
        <v>25</v>
      </c>
      <c r="J20" s="114" t="str">
        <f>IF('Rekapitulace stavby'!AN16="","",'Rekapitulace stavby'!AN16)</f>
        <v>03271064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4" t="str">
        <f>IF('Rekapitulace stavby'!E17="","",'Rekapitulace stavby'!E17)</f>
        <v xml:space="preserve"> Ing. Vojtěch Holub</v>
      </c>
      <c r="F21" s="35"/>
      <c r="G21" s="35"/>
      <c r="H21" s="35"/>
      <c r="I21" s="113" t="s">
        <v>28</v>
      </c>
      <c r="J21" s="114" t="str">
        <f>IF('Rekapitulace stavby'!AN17="","",'Rekapitulace stavby'!AN17)</f>
        <v>CZ8108180828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37</v>
      </c>
      <c r="E23" s="35"/>
      <c r="F23" s="35"/>
      <c r="G23" s="35"/>
      <c r="H23" s="35"/>
      <c r="I23" s="113" t="s">
        <v>25</v>
      </c>
      <c r="J23" s="114" t="str">
        <f>IF('Rekapitulace stavby'!AN19="","",'Rekapitulace stavby'!AN19)</f>
        <v>03271064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4" t="str">
        <f>IF('Rekapitulace stavby'!E20="","",'Rekapitulace stavby'!E20)</f>
        <v xml:space="preserve"> Ing. Vojtěch Holub</v>
      </c>
      <c r="F24" s="35"/>
      <c r="G24" s="35"/>
      <c r="H24" s="35"/>
      <c r="I24" s="113" t="s">
        <v>28</v>
      </c>
      <c r="J24" s="114" t="str">
        <f>IF('Rekapitulace stavby'!AN20="","",'Rekapitulace stavby'!AN20)</f>
        <v>CZ8108180828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38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09" t="s">
        <v>1</v>
      </c>
      <c r="F27" s="309"/>
      <c r="G27" s="309"/>
      <c r="H27" s="309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39</v>
      </c>
      <c r="E30" s="35"/>
      <c r="F30" s="35"/>
      <c r="G30" s="35"/>
      <c r="H30" s="35"/>
      <c r="I30" s="35"/>
      <c r="J30" s="121">
        <f>ROUND(J120,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2" t="s">
        <v>41</v>
      </c>
      <c r="G32" s="35"/>
      <c r="H32" s="35"/>
      <c r="I32" s="122" t="s">
        <v>40</v>
      </c>
      <c r="J32" s="122" t="s">
        <v>42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3" t="s">
        <v>43</v>
      </c>
      <c r="E33" s="113" t="s">
        <v>44</v>
      </c>
      <c r="F33" s="124">
        <f>ROUND((SUM(BE120:BE141)),  2)</f>
        <v>0</v>
      </c>
      <c r="G33" s="35"/>
      <c r="H33" s="35"/>
      <c r="I33" s="125">
        <v>0.21</v>
      </c>
      <c r="J33" s="124">
        <f>ROUND(((SUM(BE120:BE141))*I33),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3" t="s">
        <v>45</v>
      </c>
      <c r="F34" s="124">
        <f>ROUND((SUM(BF120:BF141)),  2)</f>
        <v>0</v>
      </c>
      <c r="G34" s="35"/>
      <c r="H34" s="35"/>
      <c r="I34" s="125">
        <v>0.15</v>
      </c>
      <c r="J34" s="124">
        <f>ROUND(((SUM(BF120:BF141))*I34),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3" t="s">
        <v>46</v>
      </c>
      <c r="F35" s="124">
        <f>ROUND((SUM(BG120:BG141)),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3" t="s">
        <v>47</v>
      </c>
      <c r="F36" s="124">
        <f>ROUND((SUM(BH120:BH141)),  2)</f>
        <v>0</v>
      </c>
      <c r="G36" s="35"/>
      <c r="H36" s="35"/>
      <c r="I36" s="125">
        <v>0.15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48</v>
      </c>
      <c r="F37" s="124">
        <f>ROUND((SUM(BI120:BI141)),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49</v>
      </c>
      <c r="E39" s="128"/>
      <c r="F39" s="128"/>
      <c r="G39" s="129" t="s">
        <v>50</v>
      </c>
      <c r="H39" s="130" t="s">
        <v>51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3" t="s">
        <v>52</v>
      </c>
      <c r="E50" s="134"/>
      <c r="F50" s="134"/>
      <c r="G50" s="133" t="s">
        <v>53</v>
      </c>
      <c r="H50" s="134"/>
      <c r="I50" s="134"/>
      <c r="J50" s="134"/>
      <c r="K50" s="134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35" t="s">
        <v>54</v>
      </c>
      <c r="E61" s="136"/>
      <c r="F61" s="137" t="s">
        <v>55</v>
      </c>
      <c r="G61" s="135" t="s">
        <v>54</v>
      </c>
      <c r="H61" s="136"/>
      <c r="I61" s="136"/>
      <c r="J61" s="138" t="s">
        <v>55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3" t="s">
        <v>56</v>
      </c>
      <c r="E65" s="139"/>
      <c r="F65" s="139"/>
      <c r="G65" s="133" t="s">
        <v>57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35" t="s">
        <v>54</v>
      </c>
      <c r="E76" s="136"/>
      <c r="F76" s="137" t="s">
        <v>55</v>
      </c>
      <c r="G76" s="135" t="s">
        <v>54</v>
      </c>
      <c r="H76" s="136"/>
      <c r="I76" s="136"/>
      <c r="J76" s="138" t="s">
        <v>55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100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10" t="str">
        <f>E7</f>
        <v>Autobusová zastávka Bohuslavice</v>
      </c>
      <c r="F85" s="311"/>
      <c r="G85" s="311"/>
      <c r="H85" s="31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97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281" t="str">
        <f>E9</f>
        <v>VRN - Autobusová zastávka</v>
      </c>
      <c r="F87" s="312"/>
      <c r="G87" s="312"/>
      <c r="H87" s="312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 xml:space="preserve"> </v>
      </c>
      <c r="G89" s="37"/>
      <c r="H89" s="37"/>
      <c r="I89" s="30" t="s">
        <v>22</v>
      </c>
      <c r="J89" s="67" t="str">
        <f>IF(J12="","",J12)</f>
        <v>26. 2. 2023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24</v>
      </c>
      <c r="D91" s="37"/>
      <c r="E91" s="37"/>
      <c r="F91" s="28" t="str">
        <f>E15</f>
        <v xml:space="preserve"> Město Kyjov, Masarykovo náměstí 30, 697 01 Kyjov</v>
      </c>
      <c r="G91" s="37"/>
      <c r="H91" s="37"/>
      <c r="I91" s="30" t="s">
        <v>32</v>
      </c>
      <c r="J91" s="33" t="str">
        <f>E21</f>
        <v xml:space="preserve"> Ing. Vojtěch Holub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30</v>
      </c>
      <c r="D92" s="37"/>
      <c r="E92" s="37"/>
      <c r="F92" s="28" t="str">
        <f>IF(E18="","",E18)</f>
        <v>Vyplň údaj</v>
      </c>
      <c r="G92" s="37"/>
      <c r="H92" s="37"/>
      <c r="I92" s="30" t="s">
        <v>37</v>
      </c>
      <c r="J92" s="33" t="str">
        <f>E24</f>
        <v xml:space="preserve"> Ing. Vojtěch Holub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4" t="s">
        <v>101</v>
      </c>
      <c r="D94" s="145"/>
      <c r="E94" s="145"/>
      <c r="F94" s="145"/>
      <c r="G94" s="145"/>
      <c r="H94" s="145"/>
      <c r="I94" s="145"/>
      <c r="J94" s="146" t="s">
        <v>102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47" t="s">
        <v>103</v>
      </c>
      <c r="D96" s="37"/>
      <c r="E96" s="37"/>
      <c r="F96" s="37"/>
      <c r="G96" s="37"/>
      <c r="H96" s="37"/>
      <c r="I96" s="37"/>
      <c r="J96" s="85">
        <f>J120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104</v>
      </c>
    </row>
    <row r="97" spans="1:31" s="9" customFormat="1" ht="24.95" customHeight="1">
      <c r="B97" s="148"/>
      <c r="C97" s="149"/>
      <c r="D97" s="150" t="s">
        <v>806</v>
      </c>
      <c r="E97" s="151"/>
      <c r="F97" s="151"/>
      <c r="G97" s="151"/>
      <c r="H97" s="151"/>
      <c r="I97" s="151"/>
      <c r="J97" s="152">
        <f>J121</f>
        <v>0</v>
      </c>
      <c r="K97" s="149"/>
      <c r="L97" s="153"/>
    </row>
    <row r="98" spans="1:31" s="10" customFormat="1" ht="19.899999999999999" customHeight="1">
      <c r="B98" s="154"/>
      <c r="C98" s="155"/>
      <c r="D98" s="156" t="s">
        <v>807</v>
      </c>
      <c r="E98" s="157"/>
      <c r="F98" s="157"/>
      <c r="G98" s="157"/>
      <c r="H98" s="157"/>
      <c r="I98" s="157"/>
      <c r="J98" s="158">
        <f>J122</f>
        <v>0</v>
      </c>
      <c r="K98" s="155"/>
      <c r="L98" s="159"/>
    </row>
    <row r="99" spans="1:31" s="10" customFormat="1" ht="19.899999999999999" customHeight="1">
      <c r="B99" s="154"/>
      <c r="C99" s="155"/>
      <c r="D99" s="156" t="s">
        <v>808</v>
      </c>
      <c r="E99" s="157"/>
      <c r="F99" s="157"/>
      <c r="G99" s="157"/>
      <c r="H99" s="157"/>
      <c r="I99" s="157"/>
      <c r="J99" s="158">
        <f>J134</f>
        <v>0</v>
      </c>
      <c r="K99" s="155"/>
      <c r="L99" s="159"/>
    </row>
    <row r="100" spans="1:31" s="10" customFormat="1" ht="19.899999999999999" customHeight="1">
      <c r="B100" s="154"/>
      <c r="C100" s="155"/>
      <c r="D100" s="156" t="s">
        <v>809</v>
      </c>
      <c r="E100" s="157"/>
      <c r="F100" s="157"/>
      <c r="G100" s="157"/>
      <c r="H100" s="157"/>
      <c r="I100" s="157"/>
      <c r="J100" s="158">
        <f>J137</f>
        <v>0</v>
      </c>
      <c r="K100" s="155"/>
      <c r="L100" s="159"/>
    </row>
    <row r="101" spans="1:31" s="2" customFormat="1" ht="21.75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52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pans="1:31" s="2" customFormat="1" ht="6.95" customHeight="1">
      <c r="A102" s="35"/>
      <c r="B102" s="55"/>
      <c r="C102" s="56"/>
      <c r="D102" s="56"/>
      <c r="E102" s="56"/>
      <c r="F102" s="56"/>
      <c r="G102" s="56"/>
      <c r="H102" s="56"/>
      <c r="I102" s="56"/>
      <c r="J102" s="56"/>
      <c r="K102" s="56"/>
      <c r="L102" s="52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pans="1:31" s="2" customFormat="1" ht="6.95" customHeight="1">
      <c r="A106" s="35"/>
      <c r="B106" s="57"/>
      <c r="C106" s="58"/>
      <c r="D106" s="58"/>
      <c r="E106" s="58"/>
      <c r="F106" s="58"/>
      <c r="G106" s="58"/>
      <c r="H106" s="58"/>
      <c r="I106" s="58"/>
      <c r="J106" s="58"/>
      <c r="K106" s="58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31" s="2" customFormat="1" ht="24.95" customHeight="1">
      <c r="A107" s="35"/>
      <c r="B107" s="36"/>
      <c r="C107" s="24" t="s">
        <v>117</v>
      </c>
      <c r="D107" s="37"/>
      <c r="E107" s="37"/>
      <c r="F107" s="37"/>
      <c r="G107" s="37"/>
      <c r="H107" s="37"/>
      <c r="I107" s="37"/>
      <c r="J107" s="37"/>
      <c r="K107" s="37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s="2" customFormat="1" ht="6.95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12" customHeight="1">
      <c r="A109" s="35"/>
      <c r="B109" s="36"/>
      <c r="C109" s="30" t="s">
        <v>16</v>
      </c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16.5" customHeight="1">
      <c r="A110" s="35"/>
      <c r="B110" s="36"/>
      <c r="C110" s="37"/>
      <c r="D110" s="37"/>
      <c r="E110" s="310" t="str">
        <f>E7</f>
        <v>Autobusová zastávka Bohuslavice</v>
      </c>
      <c r="F110" s="311"/>
      <c r="G110" s="311"/>
      <c r="H110" s="311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2" customHeight="1">
      <c r="A111" s="35"/>
      <c r="B111" s="36"/>
      <c r="C111" s="30" t="s">
        <v>97</v>
      </c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6.5" customHeight="1">
      <c r="A112" s="35"/>
      <c r="B112" s="36"/>
      <c r="C112" s="37"/>
      <c r="D112" s="37"/>
      <c r="E112" s="281" t="str">
        <f>E9</f>
        <v>VRN - Autobusová zastávka</v>
      </c>
      <c r="F112" s="312"/>
      <c r="G112" s="312"/>
      <c r="H112" s="312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6.95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2" customHeight="1">
      <c r="A114" s="35"/>
      <c r="B114" s="36"/>
      <c r="C114" s="30" t="s">
        <v>20</v>
      </c>
      <c r="D114" s="37"/>
      <c r="E114" s="37"/>
      <c r="F114" s="28" t="str">
        <f>F12</f>
        <v xml:space="preserve"> </v>
      </c>
      <c r="G114" s="37"/>
      <c r="H114" s="37"/>
      <c r="I114" s="30" t="s">
        <v>22</v>
      </c>
      <c r="J114" s="67" t="str">
        <f>IF(J12="","",J12)</f>
        <v>26. 2. 2023</v>
      </c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5.2" customHeight="1">
      <c r="A116" s="35"/>
      <c r="B116" s="36"/>
      <c r="C116" s="30" t="s">
        <v>24</v>
      </c>
      <c r="D116" s="37"/>
      <c r="E116" s="37"/>
      <c r="F116" s="28" t="str">
        <f>E15</f>
        <v xml:space="preserve"> Město Kyjov, Masarykovo náměstí 30, 697 01 Kyjov</v>
      </c>
      <c r="G116" s="37"/>
      <c r="H116" s="37"/>
      <c r="I116" s="30" t="s">
        <v>32</v>
      </c>
      <c r="J116" s="33" t="str">
        <f>E21</f>
        <v xml:space="preserve"> Ing. Vojtěch Holub</v>
      </c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5.2" customHeight="1">
      <c r="A117" s="35"/>
      <c r="B117" s="36"/>
      <c r="C117" s="30" t="s">
        <v>30</v>
      </c>
      <c r="D117" s="37"/>
      <c r="E117" s="37"/>
      <c r="F117" s="28" t="str">
        <f>IF(E18="","",E18)</f>
        <v>Vyplň údaj</v>
      </c>
      <c r="G117" s="37"/>
      <c r="H117" s="37"/>
      <c r="I117" s="30" t="s">
        <v>37</v>
      </c>
      <c r="J117" s="33" t="str">
        <f>E24</f>
        <v xml:space="preserve"> Ing. Vojtěch Holub</v>
      </c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0.3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11" customFormat="1" ht="29.25" customHeight="1">
      <c r="A119" s="160"/>
      <c r="B119" s="161"/>
      <c r="C119" s="162" t="s">
        <v>118</v>
      </c>
      <c r="D119" s="163" t="s">
        <v>64</v>
      </c>
      <c r="E119" s="163" t="s">
        <v>60</v>
      </c>
      <c r="F119" s="163" t="s">
        <v>61</v>
      </c>
      <c r="G119" s="163" t="s">
        <v>119</v>
      </c>
      <c r="H119" s="163" t="s">
        <v>120</v>
      </c>
      <c r="I119" s="163" t="s">
        <v>121</v>
      </c>
      <c r="J119" s="163" t="s">
        <v>102</v>
      </c>
      <c r="K119" s="164" t="s">
        <v>122</v>
      </c>
      <c r="L119" s="165"/>
      <c r="M119" s="76" t="s">
        <v>1</v>
      </c>
      <c r="N119" s="77" t="s">
        <v>43</v>
      </c>
      <c r="O119" s="77" t="s">
        <v>123</v>
      </c>
      <c r="P119" s="77" t="s">
        <v>124</v>
      </c>
      <c r="Q119" s="77" t="s">
        <v>125</v>
      </c>
      <c r="R119" s="77" t="s">
        <v>126</v>
      </c>
      <c r="S119" s="77" t="s">
        <v>127</v>
      </c>
      <c r="T119" s="78" t="s">
        <v>128</v>
      </c>
      <c r="U119" s="160"/>
      <c r="V119" s="160"/>
      <c r="W119" s="160"/>
      <c r="X119" s="160"/>
      <c r="Y119" s="160"/>
      <c r="Z119" s="160"/>
      <c r="AA119" s="160"/>
      <c r="AB119" s="160"/>
      <c r="AC119" s="160"/>
      <c r="AD119" s="160"/>
      <c r="AE119" s="160"/>
    </row>
    <row r="120" spans="1:65" s="2" customFormat="1" ht="22.9" customHeight="1">
      <c r="A120" s="35"/>
      <c r="B120" s="36"/>
      <c r="C120" s="83" t="s">
        <v>129</v>
      </c>
      <c r="D120" s="37"/>
      <c r="E120" s="37"/>
      <c r="F120" s="37"/>
      <c r="G120" s="37"/>
      <c r="H120" s="37"/>
      <c r="I120" s="37"/>
      <c r="J120" s="166">
        <f>BK120</f>
        <v>0</v>
      </c>
      <c r="K120" s="37"/>
      <c r="L120" s="40"/>
      <c r="M120" s="79"/>
      <c r="N120" s="167"/>
      <c r="O120" s="80"/>
      <c r="P120" s="168">
        <f>P121</f>
        <v>0</v>
      </c>
      <c r="Q120" s="80"/>
      <c r="R120" s="168">
        <f>R121</f>
        <v>0</v>
      </c>
      <c r="S120" s="80"/>
      <c r="T120" s="169">
        <f>T121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8" t="s">
        <v>78</v>
      </c>
      <c r="AU120" s="18" t="s">
        <v>104</v>
      </c>
      <c r="BK120" s="170">
        <f>BK121</f>
        <v>0</v>
      </c>
    </row>
    <row r="121" spans="1:65" s="12" customFormat="1" ht="25.9" customHeight="1">
      <c r="B121" s="171"/>
      <c r="C121" s="172"/>
      <c r="D121" s="173" t="s">
        <v>78</v>
      </c>
      <c r="E121" s="174" t="s">
        <v>93</v>
      </c>
      <c r="F121" s="174" t="s">
        <v>810</v>
      </c>
      <c r="G121" s="172"/>
      <c r="H121" s="172"/>
      <c r="I121" s="175"/>
      <c r="J121" s="176">
        <f>BK121</f>
        <v>0</v>
      </c>
      <c r="K121" s="172"/>
      <c r="L121" s="177"/>
      <c r="M121" s="178"/>
      <c r="N121" s="179"/>
      <c r="O121" s="179"/>
      <c r="P121" s="180">
        <f>P122+P134+P137</f>
        <v>0</v>
      </c>
      <c r="Q121" s="179"/>
      <c r="R121" s="180">
        <f>R122+R134+R137</f>
        <v>0</v>
      </c>
      <c r="S121" s="179"/>
      <c r="T121" s="181">
        <f>T122+T134+T137</f>
        <v>0</v>
      </c>
      <c r="AR121" s="182" t="s">
        <v>156</v>
      </c>
      <c r="AT121" s="183" t="s">
        <v>78</v>
      </c>
      <c r="AU121" s="183" t="s">
        <v>79</v>
      </c>
      <c r="AY121" s="182" t="s">
        <v>132</v>
      </c>
      <c r="BK121" s="184">
        <f>BK122+BK134+BK137</f>
        <v>0</v>
      </c>
    </row>
    <row r="122" spans="1:65" s="12" customFormat="1" ht="22.9" customHeight="1">
      <c r="B122" s="171"/>
      <c r="C122" s="172"/>
      <c r="D122" s="173" t="s">
        <v>78</v>
      </c>
      <c r="E122" s="185" t="s">
        <v>811</v>
      </c>
      <c r="F122" s="185" t="s">
        <v>812</v>
      </c>
      <c r="G122" s="172"/>
      <c r="H122" s="172"/>
      <c r="I122" s="175"/>
      <c r="J122" s="186">
        <f>BK122</f>
        <v>0</v>
      </c>
      <c r="K122" s="172"/>
      <c r="L122" s="177"/>
      <c r="M122" s="178"/>
      <c r="N122" s="179"/>
      <c r="O122" s="179"/>
      <c r="P122" s="180">
        <f>SUM(P123:P133)</f>
        <v>0</v>
      </c>
      <c r="Q122" s="179"/>
      <c r="R122" s="180">
        <f>SUM(R123:R133)</f>
        <v>0</v>
      </c>
      <c r="S122" s="179"/>
      <c r="T122" s="181">
        <f>SUM(T123:T133)</f>
        <v>0</v>
      </c>
      <c r="AR122" s="182" t="s">
        <v>156</v>
      </c>
      <c r="AT122" s="183" t="s">
        <v>78</v>
      </c>
      <c r="AU122" s="183" t="s">
        <v>87</v>
      </c>
      <c r="AY122" s="182" t="s">
        <v>132</v>
      </c>
      <c r="BK122" s="184">
        <f>SUM(BK123:BK133)</f>
        <v>0</v>
      </c>
    </row>
    <row r="123" spans="1:65" s="2" customFormat="1" ht="16.5" customHeight="1">
      <c r="A123" s="35"/>
      <c r="B123" s="36"/>
      <c r="C123" s="187" t="s">
        <v>87</v>
      </c>
      <c r="D123" s="187" t="s">
        <v>134</v>
      </c>
      <c r="E123" s="188" t="s">
        <v>813</v>
      </c>
      <c r="F123" s="189" t="s">
        <v>814</v>
      </c>
      <c r="G123" s="190" t="s">
        <v>499</v>
      </c>
      <c r="H123" s="191">
        <v>1</v>
      </c>
      <c r="I123" s="192"/>
      <c r="J123" s="193">
        <f>ROUND(I123*H123,2)</f>
        <v>0</v>
      </c>
      <c r="K123" s="189" t="s">
        <v>1</v>
      </c>
      <c r="L123" s="40"/>
      <c r="M123" s="194" t="s">
        <v>1</v>
      </c>
      <c r="N123" s="195" t="s">
        <v>44</v>
      </c>
      <c r="O123" s="72"/>
      <c r="P123" s="196">
        <f>O123*H123</f>
        <v>0</v>
      </c>
      <c r="Q123" s="196">
        <v>0</v>
      </c>
      <c r="R123" s="196">
        <f>Q123*H123</f>
        <v>0</v>
      </c>
      <c r="S123" s="196">
        <v>0</v>
      </c>
      <c r="T123" s="197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198" t="s">
        <v>815</v>
      </c>
      <c r="AT123" s="198" t="s">
        <v>134</v>
      </c>
      <c r="AU123" s="198" t="s">
        <v>89</v>
      </c>
      <c r="AY123" s="18" t="s">
        <v>132</v>
      </c>
      <c r="BE123" s="199">
        <f>IF(N123="základní",J123,0)</f>
        <v>0</v>
      </c>
      <c r="BF123" s="199">
        <f>IF(N123="snížená",J123,0)</f>
        <v>0</v>
      </c>
      <c r="BG123" s="199">
        <f>IF(N123="zákl. přenesená",J123,0)</f>
        <v>0</v>
      </c>
      <c r="BH123" s="199">
        <f>IF(N123="sníž. přenesená",J123,0)</f>
        <v>0</v>
      </c>
      <c r="BI123" s="199">
        <f>IF(N123="nulová",J123,0)</f>
        <v>0</v>
      </c>
      <c r="BJ123" s="18" t="s">
        <v>87</v>
      </c>
      <c r="BK123" s="199">
        <f>ROUND(I123*H123,2)</f>
        <v>0</v>
      </c>
      <c r="BL123" s="18" t="s">
        <v>815</v>
      </c>
      <c r="BM123" s="198" t="s">
        <v>816</v>
      </c>
    </row>
    <row r="124" spans="1:65" s="2" customFormat="1" ht="16.5" customHeight="1">
      <c r="A124" s="35"/>
      <c r="B124" s="36"/>
      <c r="C124" s="187" t="s">
        <v>89</v>
      </c>
      <c r="D124" s="187" t="s">
        <v>134</v>
      </c>
      <c r="E124" s="188" t="s">
        <v>817</v>
      </c>
      <c r="F124" s="189" t="s">
        <v>818</v>
      </c>
      <c r="G124" s="190" t="s">
        <v>499</v>
      </c>
      <c r="H124" s="191">
        <v>1</v>
      </c>
      <c r="I124" s="192"/>
      <c r="J124" s="193">
        <f>ROUND(I124*H124,2)</f>
        <v>0</v>
      </c>
      <c r="K124" s="189" t="s">
        <v>1</v>
      </c>
      <c r="L124" s="40"/>
      <c r="M124" s="194" t="s">
        <v>1</v>
      </c>
      <c r="N124" s="195" t="s">
        <v>44</v>
      </c>
      <c r="O124" s="72"/>
      <c r="P124" s="196">
        <f>O124*H124</f>
        <v>0</v>
      </c>
      <c r="Q124" s="196">
        <v>0</v>
      </c>
      <c r="R124" s="196">
        <f>Q124*H124</f>
        <v>0</v>
      </c>
      <c r="S124" s="196">
        <v>0</v>
      </c>
      <c r="T124" s="197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198" t="s">
        <v>815</v>
      </c>
      <c r="AT124" s="198" t="s">
        <v>134</v>
      </c>
      <c r="AU124" s="198" t="s">
        <v>89</v>
      </c>
      <c r="AY124" s="18" t="s">
        <v>132</v>
      </c>
      <c r="BE124" s="199">
        <f>IF(N124="základní",J124,0)</f>
        <v>0</v>
      </c>
      <c r="BF124" s="199">
        <f>IF(N124="snížená",J124,0)</f>
        <v>0</v>
      </c>
      <c r="BG124" s="199">
        <f>IF(N124="zákl. přenesená",J124,0)</f>
        <v>0</v>
      </c>
      <c r="BH124" s="199">
        <f>IF(N124="sníž. přenesená",J124,0)</f>
        <v>0</v>
      </c>
      <c r="BI124" s="199">
        <f>IF(N124="nulová",J124,0)</f>
        <v>0</v>
      </c>
      <c r="BJ124" s="18" t="s">
        <v>87</v>
      </c>
      <c r="BK124" s="199">
        <f>ROUND(I124*H124,2)</f>
        <v>0</v>
      </c>
      <c r="BL124" s="18" t="s">
        <v>815</v>
      </c>
      <c r="BM124" s="198" t="s">
        <v>819</v>
      </c>
    </row>
    <row r="125" spans="1:65" s="13" customFormat="1" ht="22.5">
      <c r="B125" s="200"/>
      <c r="C125" s="201"/>
      <c r="D125" s="202" t="s">
        <v>141</v>
      </c>
      <c r="E125" s="203" t="s">
        <v>1</v>
      </c>
      <c r="F125" s="204" t="s">
        <v>820</v>
      </c>
      <c r="G125" s="201"/>
      <c r="H125" s="205">
        <v>1</v>
      </c>
      <c r="I125" s="206"/>
      <c r="J125" s="201"/>
      <c r="K125" s="201"/>
      <c r="L125" s="207"/>
      <c r="M125" s="208"/>
      <c r="N125" s="209"/>
      <c r="O125" s="209"/>
      <c r="P125" s="209"/>
      <c r="Q125" s="209"/>
      <c r="R125" s="209"/>
      <c r="S125" s="209"/>
      <c r="T125" s="210"/>
      <c r="AT125" s="211" t="s">
        <v>141</v>
      </c>
      <c r="AU125" s="211" t="s">
        <v>89</v>
      </c>
      <c r="AV125" s="13" t="s">
        <v>89</v>
      </c>
      <c r="AW125" s="13" t="s">
        <v>36</v>
      </c>
      <c r="AX125" s="13" t="s">
        <v>87</v>
      </c>
      <c r="AY125" s="211" t="s">
        <v>132</v>
      </c>
    </row>
    <row r="126" spans="1:65" s="2" customFormat="1" ht="16.5" customHeight="1">
      <c r="A126" s="35"/>
      <c r="B126" s="36"/>
      <c r="C126" s="187" t="s">
        <v>146</v>
      </c>
      <c r="D126" s="187" t="s">
        <v>134</v>
      </c>
      <c r="E126" s="188" t="s">
        <v>821</v>
      </c>
      <c r="F126" s="189" t="s">
        <v>822</v>
      </c>
      <c r="G126" s="190" t="s">
        <v>499</v>
      </c>
      <c r="H126" s="191">
        <v>1</v>
      </c>
      <c r="I126" s="192"/>
      <c r="J126" s="193">
        <f>ROUND(I126*H126,2)</f>
        <v>0</v>
      </c>
      <c r="K126" s="189" t="s">
        <v>1</v>
      </c>
      <c r="L126" s="40"/>
      <c r="M126" s="194" t="s">
        <v>1</v>
      </c>
      <c r="N126" s="195" t="s">
        <v>44</v>
      </c>
      <c r="O126" s="72"/>
      <c r="P126" s="196">
        <f>O126*H126</f>
        <v>0</v>
      </c>
      <c r="Q126" s="196">
        <v>0</v>
      </c>
      <c r="R126" s="196">
        <f>Q126*H126</f>
        <v>0</v>
      </c>
      <c r="S126" s="196">
        <v>0</v>
      </c>
      <c r="T126" s="19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198" t="s">
        <v>815</v>
      </c>
      <c r="AT126" s="198" t="s">
        <v>134</v>
      </c>
      <c r="AU126" s="198" t="s">
        <v>89</v>
      </c>
      <c r="AY126" s="18" t="s">
        <v>132</v>
      </c>
      <c r="BE126" s="199">
        <f>IF(N126="základní",J126,0)</f>
        <v>0</v>
      </c>
      <c r="BF126" s="199">
        <f>IF(N126="snížená",J126,0)</f>
        <v>0</v>
      </c>
      <c r="BG126" s="199">
        <f>IF(N126="zákl. přenesená",J126,0)</f>
        <v>0</v>
      </c>
      <c r="BH126" s="199">
        <f>IF(N126="sníž. přenesená",J126,0)</f>
        <v>0</v>
      </c>
      <c r="BI126" s="199">
        <f>IF(N126="nulová",J126,0)</f>
        <v>0</v>
      </c>
      <c r="BJ126" s="18" t="s">
        <v>87</v>
      </c>
      <c r="BK126" s="199">
        <f>ROUND(I126*H126,2)</f>
        <v>0</v>
      </c>
      <c r="BL126" s="18" t="s">
        <v>815</v>
      </c>
      <c r="BM126" s="198" t="s">
        <v>823</v>
      </c>
    </row>
    <row r="127" spans="1:65" s="13" customFormat="1" ht="11.25">
      <c r="B127" s="200"/>
      <c r="C127" s="201"/>
      <c r="D127" s="202" t="s">
        <v>141</v>
      </c>
      <c r="E127" s="203" t="s">
        <v>1</v>
      </c>
      <c r="F127" s="204" t="s">
        <v>824</v>
      </c>
      <c r="G127" s="201"/>
      <c r="H127" s="205">
        <v>1</v>
      </c>
      <c r="I127" s="206"/>
      <c r="J127" s="201"/>
      <c r="K127" s="201"/>
      <c r="L127" s="207"/>
      <c r="M127" s="208"/>
      <c r="N127" s="209"/>
      <c r="O127" s="209"/>
      <c r="P127" s="209"/>
      <c r="Q127" s="209"/>
      <c r="R127" s="209"/>
      <c r="S127" s="209"/>
      <c r="T127" s="210"/>
      <c r="AT127" s="211" t="s">
        <v>141</v>
      </c>
      <c r="AU127" s="211" t="s">
        <v>89</v>
      </c>
      <c r="AV127" s="13" t="s">
        <v>89</v>
      </c>
      <c r="AW127" s="13" t="s">
        <v>36</v>
      </c>
      <c r="AX127" s="13" t="s">
        <v>87</v>
      </c>
      <c r="AY127" s="211" t="s">
        <v>132</v>
      </c>
    </row>
    <row r="128" spans="1:65" s="2" customFormat="1" ht="16.5" customHeight="1">
      <c r="A128" s="35"/>
      <c r="B128" s="36"/>
      <c r="C128" s="187" t="s">
        <v>139</v>
      </c>
      <c r="D128" s="187" t="s">
        <v>134</v>
      </c>
      <c r="E128" s="188" t="s">
        <v>825</v>
      </c>
      <c r="F128" s="189" t="s">
        <v>826</v>
      </c>
      <c r="G128" s="190" t="s">
        <v>499</v>
      </c>
      <c r="H128" s="191">
        <v>1</v>
      </c>
      <c r="I128" s="192"/>
      <c r="J128" s="193">
        <f>ROUND(I128*H128,2)</f>
        <v>0</v>
      </c>
      <c r="K128" s="189" t="s">
        <v>1</v>
      </c>
      <c r="L128" s="40"/>
      <c r="M128" s="194" t="s">
        <v>1</v>
      </c>
      <c r="N128" s="195" t="s">
        <v>44</v>
      </c>
      <c r="O128" s="72"/>
      <c r="P128" s="196">
        <f>O128*H128</f>
        <v>0</v>
      </c>
      <c r="Q128" s="196">
        <v>0</v>
      </c>
      <c r="R128" s="196">
        <f>Q128*H128</f>
        <v>0</v>
      </c>
      <c r="S128" s="196">
        <v>0</v>
      </c>
      <c r="T128" s="19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98" t="s">
        <v>815</v>
      </c>
      <c r="AT128" s="198" t="s">
        <v>134</v>
      </c>
      <c r="AU128" s="198" t="s">
        <v>89</v>
      </c>
      <c r="AY128" s="18" t="s">
        <v>132</v>
      </c>
      <c r="BE128" s="199">
        <f>IF(N128="základní",J128,0)</f>
        <v>0</v>
      </c>
      <c r="BF128" s="199">
        <f>IF(N128="snížená",J128,0)</f>
        <v>0</v>
      </c>
      <c r="BG128" s="199">
        <f>IF(N128="zákl. přenesená",J128,0)</f>
        <v>0</v>
      </c>
      <c r="BH128" s="199">
        <f>IF(N128="sníž. přenesená",J128,0)</f>
        <v>0</v>
      </c>
      <c r="BI128" s="199">
        <f>IF(N128="nulová",J128,0)</f>
        <v>0</v>
      </c>
      <c r="BJ128" s="18" t="s">
        <v>87</v>
      </c>
      <c r="BK128" s="199">
        <f>ROUND(I128*H128,2)</f>
        <v>0</v>
      </c>
      <c r="BL128" s="18" t="s">
        <v>815</v>
      </c>
      <c r="BM128" s="198" t="s">
        <v>827</v>
      </c>
    </row>
    <row r="129" spans="1:65" s="13" customFormat="1" ht="11.25">
      <c r="B129" s="200"/>
      <c r="C129" s="201"/>
      <c r="D129" s="202" t="s">
        <v>141</v>
      </c>
      <c r="E129" s="203" t="s">
        <v>1</v>
      </c>
      <c r="F129" s="204" t="s">
        <v>828</v>
      </c>
      <c r="G129" s="201"/>
      <c r="H129" s="205">
        <v>1</v>
      </c>
      <c r="I129" s="206"/>
      <c r="J129" s="201"/>
      <c r="K129" s="201"/>
      <c r="L129" s="207"/>
      <c r="M129" s="208"/>
      <c r="N129" s="209"/>
      <c r="O129" s="209"/>
      <c r="P129" s="209"/>
      <c r="Q129" s="209"/>
      <c r="R129" s="209"/>
      <c r="S129" s="209"/>
      <c r="T129" s="210"/>
      <c r="AT129" s="211" t="s">
        <v>141</v>
      </c>
      <c r="AU129" s="211" t="s">
        <v>89</v>
      </c>
      <c r="AV129" s="13" t="s">
        <v>89</v>
      </c>
      <c r="AW129" s="13" t="s">
        <v>36</v>
      </c>
      <c r="AX129" s="13" t="s">
        <v>87</v>
      </c>
      <c r="AY129" s="211" t="s">
        <v>132</v>
      </c>
    </row>
    <row r="130" spans="1:65" s="2" customFormat="1" ht="16.5" customHeight="1">
      <c r="A130" s="35"/>
      <c r="B130" s="36"/>
      <c r="C130" s="187" t="s">
        <v>156</v>
      </c>
      <c r="D130" s="187" t="s">
        <v>134</v>
      </c>
      <c r="E130" s="188" t="s">
        <v>829</v>
      </c>
      <c r="F130" s="189" t="s">
        <v>830</v>
      </c>
      <c r="G130" s="190" t="s">
        <v>499</v>
      </c>
      <c r="H130" s="191">
        <v>1</v>
      </c>
      <c r="I130" s="192"/>
      <c r="J130" s="193">
        <f>ROUND(I130*H130,2)</f>
        <v>0</v>
      </c>
      <c r="K130" s="189" t="s">
        <v>1</v>
      </c>
      <c r="L130" s="40"/>
      <c r="M130" s="194" t="s">
        <v>1</v>
      </c>
      <c r="N130" s="195" t="s">
        <v>44</v>
      </c>
      <c r="O130" s="72"/>
      <c r="P130" s="196">
        <f>O130*H130</f>
        <v>0</v>
      </c>
      <c r="Q130" s="196">
        <v>0</v>
      </c>
      <c r="R130" s="196">
        <f>Q130*H130</f>
        <v>0</v>
      </c>
      <c r="S130" s="196">
        <v>0</v>
      </c>
      <c r="T130" s="19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198" t="s">
        <v>815</v>
      </c>
      <c r="AT130" s="198" t="s">
        <v>134</v>
      </c>
      <c r="AU130" s="198" t="s">
        <v>89</v>
      </c>
      <c r="AY130" s="18" t="s">
        <v>132</v>
      </c>
      <c r="BE130" s="199">
        <f>IF(N130="základní",J130,0)</f>
        <v>0</v>
      </c>
      <c r="BF130" s="199">
        <f>IF(N130="snížená",J130,0)</f>
        <v>0</v>
      </c>
      <c r="BG130" s="199">
        <f>IF(N130="zákl. přenesená",J130,0)</f>
        <v>0</v>
      </c>
      <c r="BH130" s="199">
        <f>IF(N130="sníž. přenesená",J130,0)</f>
        <v>0</v>
      </c>
      <c r="BI130" s="199">
        <f>IF(N130="nulová",J130,0)</f>
        <v>0</v>
      </c>
      <c r="BJ130" s="18" t="s">
        <v>87</v>
      </c>
      <c r="BK130" s="199">
        <f>ROUND(I130*H130,2)</f>
        <v>0</v>
      </c>
      <c r="BL130" s="18" t="s">
        <v>815</v>
      </c>
      <c r="BM130" s="198" t="s">
        <v>831</v>
      </c>
    </row>
    <row r="131" spans="1:65" s="13" customFormat="1" ht="22.5">
      <c r="B131" s="200"/>
      <c r="C131" s="201"/>
      <c r="D131" s="202" t="s">
        <v>141</v>
      </c>
      <c r="E131" s="203" t="s">
        <v>1</v>
      </c>
      <c r="F131" s="204" t="s">
        <v>832</v>
      </c>
      <c r="G131" s="201"/>
      <c r="H131" s="205">
        <v>1</v>
      </c>
      <c r="I131" s="206"/>
      <c r="J131" s="201"/>
      <c r="K131" s="201"/>
      <c r="L131" s="207"/>
      <c r="M131" s="208"/>
      <c r="N131" s="209"/>
      <c r="O131" s="209"/>
      <c r="P131" s="209"/>
      <c r="Q131" s="209"/>
      <c r="R131" s="209"/>
      <c r="S131" s="209"/>
      <c r="T131" s="210"/>
      <c r="AT131" s="211" t="s">
        <v>141</v>
      </c>
      <c r="AU131" s="211" t="s">
        <v>89</v>
      </c>
      <c r="AV131" s="13" t="s">
        <v>89</v>
      </c>
      <c r="AW131" s="13" t="s">
        <v>36</v>
      </c>
      <c r="AX131" s="13" t="s">
        <v>87</v>
      </c>
      <c r="AY131" s="211" t="s">
        <v>132</v>
      </c>
    </row>
    <row r="132" spans="1:65" s="2" customFormat="1" ht="16.5" customHeight="1">
      <c r="A132" s="35"/>
      <c r="B132" s="36"/>
      <c r="C132" s="187" t="s">
        <v>161</v>
      </c>
      <c r="D132" s="187" t="s">
        <v>134</v>
      </c>
      <c r="E132" s="188" t="s">
        <v>833</v>
      </c>
      <c r="F132" s="189" t="s">
        <v>834</v>
      </c>
      <c r="G132" s="190" t="s">
        <v>499</v>
      </c>
      <c r="H132" s="191">
        <v>1</v>
      </c>
      <c r="I132" s="192"/>
      <c r="J132" s="193">
        <f>ROUND(I132*H132,2)</f>
        <v>0</v>
      </c>
      <c r="K132" s="189" t="s">
        <v>1</v>
      </c>
      <c r="L132" s="40"/>
      <c r="M132" s="194" t="s">
        <v>1</v>
      </c>
      <c r="N132" s="195" t="s">
        <v>44</v>
      </c>
      <c r="O132" s="72"/>
      <c r="P132" s="196">
        <f>O132*H132</f>
        <v>0</v>
      </c>
      <c r="Q132" s="196">
        <v>0</v>
      </c>
      <c r="R132" s="196">
        <f>Q132*H132</f>
        <v>0</v>
      </c>
      <c r="S132" s="196">
        <v>0</v>
      </c>
      <c r="T132" s="19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98" t="s">
        <v>815</v>
      </c>
      <c r="AT132" s="198" t="s">
        <v>134</v>
      </c>
      <c r="AU132" s="198" t="s">
        <v>89</v>
      </c>
      <c r="AY132" s="18" t="s">
        <v>132</v>
      </c>
      <c r="BE132" s="199">
        <f>IF(N132="základní",J132,0)</f>
        <v>0</v>
      </c>
      <c r="BF132" s="199">
        <f>IF(N132="snížená",J132,0)</f>
        <v>0</v>
      </c>
      <c r="BG132" s="199">
        <f>IF(N132="zákl. přenesená",J132,0)</f>
        <v>0</v>
      </c>
      <c r="BH132" s="199">
        <f>IF(N132="sníž. přenesená",J132,0)</f>
        <v>0</v>
      </c>
      <c r="BI132" s="199">
        <f>IF(N132="nulová",J132,0)</f>
        <v>0</v>
      </c>
      <c r="BJ132" s="18" t="s">
        <v>87</v>
      </c>
      <c r="BK132" s="199">
        <f>ROUND(I132*H132,2)</f>
        <v>0</v>
      </c>
      <c r="BL132" s="18" t="s">
        <v>815</v>
      </c>
      <c r="BM132" s="198" t="s">
        <v>835</v>
      </c>
    </row>
    <row r="133" spans="1:65" s="13" customFormat="1" ht="33.75">
      <c r="B133" s="200"/>
      <c r="C133" s="201"/>
      <c r="D133" s="202" t="s">
        <v>141</v>
      </c>
      <c r="E133" s="203" t="s">
        <v>1</v>
      </c>
      <c r="F133" s="204" t="s">
        <v>836</v>
      </c>
      <c r="G133" s="201"/>
      <c r="H133" s="205">
        <v>1</v>
      </c>
      <c r="I133" s="206"/>
      <c r="J133" s="201"/>
      <c r="K133" s="201"/>
      <c r="L133" s="207"/>
      <c r="M133" s="208"/>
      <c r="N133" s="209"/>
      <c r="O133" s="209"/>
      <c r="P133" s="209"/>
      <c r="Q133" s="209"/>
      <c r="R133" s="209"/>
      <c r="S133" s="209"/>
      <c r="T133" s="210"/>
      <c r="AT133" s="211" t="s">
        <v>141</v>
      </c>
      <c r="AU133" s="211" t="s">
        <v>89</v>
      </c>
      <c r="AV133" s="13" t="s">
        <v>89</v>
      </c>
      <c r="AW133" s="13" t="s">
        <v>36</v>
      </c>
      <c r="AX133" s="13" t="s">
        <v>87</v>
      </c>
      <c r="AY133" s="211" t="s">
        <v>132</v>
      </c>
    </row>
    <row r="134" spans="1:65" s="12" customFormat="1" ht="22.9" customHeight="1">
      <c r="B134" s="171"/>
      <c r="C134" s="172"/>
      <c r="D134" s="173" t="s">
        <v>78</v>
      </c>
      <c r="E134" s="185" t="s">
        <v>837</v>
      </c>
      <c r="F134" s="185" t="s">
        <v>838</v>
      </c>
      <c r="G134" s="172"/>
      <c r="H134" s="172"/>
      <c r="I134" s="175"/>
      <c r="J134" s="186">
        <f>BK134</f>
        <v>0</v>
      </c>
      <c r="K134" s="172"/>
      <c r="L134" s="177"/>
      <c r="M134" s="178"/>
      <c r="N134" s="179"/>
      <c r="O134" s="179"/>
      <c r="P134" s="180">
        <f>SUM(P135:P136)</f>
        <v>0</v>
      </c>
      <c r="Q134" s="179"/>
      <c r="R134" s="180">
        <f>SUM(R135:R136)</f>
        <v>0</v>
      </c>
      <c r="S134" s="179"/>
      <c r="T134" s="181">
        <f>SUM(T135:T136)</f>
        <v>0</v>
      </c>
      <c r="AR134" s="182" t="s">
        <v>156</v>
      </c>
      <c r="AT134" s="183" t="s">
        <v>78</v>
      </c>
      <c r="AU134" s="183" t="s">
        <v>87</v>
      </c>
      <c r="AY134" s="182" t="s">
        <v>132</v>
      </c>
      <c r="BK134" s="184">
        <f>SUM(BK135:BK136)</f>
        <v>0</v>
      </c>
    </row>
    <row r="135" spans="1:65" s="2" customFormat="1" ht="16.5" customHeight="1">
      <c r="A135" s="35"/>
      <c r="B135" s="36"/>
      <c r="C135" s="187" t="s">
        <v>165</v>
      </c>
      <c r="D135" s="187" t="s">
        <v>134</v>
      </c>
      <c r="E135" s="188" t="s">
        <v>839</v>
      </c>
      <c r="F135" s="189" t="s">
        <v>840</v>
      </c>
      <c r="G135" s="190" t="s">
        <v>499</v>
      </c>
      <c r="H135" s="191">
        <v>1</v>
      </c>
      <c r="I135" s="192"/>
      <c r="J135" s="193">
        <f>ROUND(I135*H135,2)</f>
        <v>0</v>
      </c>
      <c r="K135" s="189" t="s">
        <v>1</v>
      </c>
      <c r="L135" s="40"/>
      <c r="M135" s="194" t="s">
        <v>1</v>
      </c>
      <c r="N135" s="195" t="s">
        <v>44</v>
      </c>
      <c r="O135" s="72"/>
      <c r="P135" s="196">
        <f>O135*H135</f>
        <v>0</v>
      </c>
      <c r="Q135" s="196">
        <v>0</v>
      </c>
      <c r="R135" s="196">
        <f>Q135*H135</f>
        <v>0</v>
      </c>
      <c r="S135" s="196">
        <v>0</v>
      </c>
      <c r="T135" s="19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8" t="s">
        <v>815</v>
      </c>
      <c r="AT135" s="198" t="s">
        <v>134</v>
      </c>
      <c r="AU135" s="198" t="s">
        <v>89</v>
      </c>
      <c r="AY135" s="18" t="s">
        <v>132</v>
      </c>
      <c r="BE135" s="199">
        <f>IF(N135="základní",J135,0)</f>
        <v>0</v>
      </c>
      <c r="BF135" s="199">
        <f>IF(N135="snížená",J135,0)</f>
        <v>0</v>
      </c>
      <c r="BG135" s="199">
        <f>IF(N135="zákl. přenesená",J135,0)</f>
        <v>0</v>
      </c>
      <c r="BH135" s="199">
        <f>IF(N135="sníž. přenesená",J135,0)</f>
        <v>0</v>
      </c>
      <c r="BI135" s="199">
        <f>IF(N135="nulová",J135,0)</f>
        <v>0</v>
      </c>
      <c r="BJ135" s="18" t="s">
        <v>87</v>
      </c>
      <c r="BK135" s="199">
        <f>ROUND(I135*H135,2)</f>
        <v>0</v>
      </c>
      <c r="BL135" s="18" t="s">
        <v>815</v>
      </c>
      <c r="BM135" s="198" t="s">
        <v>841</v>
      </c>
    </row>
    <row r="136" spans="1:65" s="2" customFormat="1" ht="16.5" customHeight="1">
      <c r="A136" s="35"/>
      <c r="B136" s="36"/>
      <c r="C136" s="187" t="s">
        <v>172</v>
      </c>
      <c r="D136" s="187" t="s">
        <v>134</v>
      </c>
      <c r="E136" s="188" t="s">
        <v>842</v>
      </c>
      <c r="F136" s="189" t="s">
        <v>843</v>
      </c>
      <c r="G136" s="190" t="s">
        <v>499</v>
      </c>
      <c r="H136" s="191">
        <v>1</v>
      </c>
      <c r="I136" s="192"/>
      <c r="J136" s="193">
        <f>ROUND(I136*H136,2)</f>
        <v>0</v>
      </c>
      <c r="K136" s="189" t="s">
        <v>1</v>
      </c>
      <c r="L136" s="40"/>
      <c r="M136" s="194" t="s">
        <v>1</v>
      </c>
      <c r="N136" s="195" t="s">
        <v>44</v>
      </c>
      <c r="O136" s="72"/>
      <c r="P136" s="196">
        <f>O136*H136</f>
        <v>0</v>
      </c>
      <c r="Q136" s="196">
        <v>0</v>
      </c>
      <c r="R136" s="196">
        <f>Q136*H136</f>
        <v>0</v>
      </c>
      <c r="S136" s="196">
        <v>0</v>
      </c>
      <c r="T136" s="19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8" t="s">
        <v>815</v>
      </c>
      <c r="AT136" s="198" t="s">
        <v>134</v>
      </c>
      <c r="AU136" s="198" t="s">
        <v>89</v>
      </c>
      <c r="AY136" s="18" t="s">
        <v>132</v>
      </c>
      <c r="BE136" s="199">
        <f>IF(N136="základní",J136,0)</f>
        <v>0</v>
      </c>
      <c r="BF136" s="199">
        <f>IF(N136="snížená",J136,0)</f>
        <v>0</v>
      </c>
      <c r="BG136" s="199">
        <f>IF(N136="zákl. přenesená",J136,0)</f>
        <v>0</v>
      </c>
      <c r="BH136" s="199">
        <f>IF(N136="sníž. přenesená",J136,0)</f>
        <v>0</v>
      </c>
      <c r="BI136" s="199">
        <f>IF(N136="nulová",J136,0)</f>
        <v>0</v>
      </c>
      <c r="BJ136" s="18" t="s">
        <v>87</v>
      </c>
      <c r="BK136" s="199">
        <f>ROUND(I136*H136,2)</f>
        <v>0</v>
      </c>
      <c r="BL136" s="18" t="s">
        <v>815</v>
      </c>
      <c r="BM136" s="198" t="s">
        <v>844</v>
      </c>
    </row>
    <row r="137" spans="1:65" s="12" customFormat="1" ht="22.9" customHeight="1">
      <c r="B137" s="171"/>
      <c r="C137" s="172"/>
      <c r="D137" s="173" t="s">
        <v>78</v>
      </c>
      <c r="E137" s="185" t="s">
        <v>845</v>
      </c>
      <c r="F137" s="185" t="s">
        <v>846</v>
      </c>
      <c r="G137" s="172"/>
      <c r="H137" s="172"/>
      <c r="I137" s="175"/>
      <c r="J137" s="186">
        <f>BK137</f>
        <v>0</v>
      </c>
      <c r="K137" s="172"/>
      <c r="L137" s="177"/>
      <c r="M137" s="178"/>
      <c r="N137" s="179"/>
      <c r="O137" s="179"/>
      <c r="P137" s="180">
        <f>SUM(P138:P141)</f>
        <v>0</v>
      </c>
      <c r="Q137" s="179"/>
      <c r="R137" s="180">
        <f>SUM(R138:R141)</f>
        <v>0</v>
      </c>
      <c r="S137" s="179"/>
      <c r="T137" s="181">
        <f>SUM(T138:T141)</f>
        <v>0</v>
      </c>
      <c r="AR137" s="182" t="s">
        <v>156</v>
      </c>
      <c r="AT137" s="183" t="s">
        <v>78</v>
      </c>
      <c r="AU137" s="183" t="s">
        <v>87</v>
      </c>
      <c r="AY137" s="182" t="s">
        <v>132</v>
      </c>
      <c r="BK137" s="184">
        <f>SUM(BK138:BK141)</f>
        <v>0</v>
      </c>
    </row>
    <row r="138" spans="1:65" s="2" customFormat="1" ht="16.5" customHeight="1">
      <c r="A138" s="35"/>
      <c r="B138" s="36"/>
      <c r="C138" s="187" t="s">
        <v>178</v>
      </c>
      <c r="D138" s="187" t="s">
        <v>134</v>
      </c>
      <c r="E138" s="188" t="s">
        <v>847</v>
      </c>
      <c r="F138" s="189" t="s">
        <v>848</v>
      </c>
      <c r="G138" s="190" t="s">
        <v>314</v>
      </c>
      <c r="H138" s="191">
        <v>6</v>
      </c>
      <c r="I138" s="192"/>
      <c r="J138" s="193">
        <f>ROUND(I138*H138,2)</f>
        <v>0</v>
      </c>
      <c r="K138" s="189" t="s">
        <v>1</v>
      </c>
      <c r="L138" s="40"/>
      <c r="M138" s="194" t="s">
        <v>1</v>
      </c>
      <c r="N138" s="195" t="s">
        <v>44</v>
      </c>
      <c r="O138" s="72"/>
      <c r="P138" s="196">
        <f>O138*H138</f>
        <v>0</v>
      </c>
      <c r="Q138" s="196">
        <v>0</v>
      </c>
      <c r="R138" s="196">
        <f>Q138*H138</f>
        <v>0</v>
      </c>
      <c r="S138" s="196">
        <v>0</v>
      </c>
      <c r="T138" s="19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98" t="s">
        <v>815</v>
      </c>
      <c r="AT138" s="198" t="s">
        <v>134</v>
      </c>
      <c r="AU138" s="198" t="s">
        <v>89</v>
      </c>
      <c r="AY138" s="18" t="s">
        <v>132</v>
      </c>
      <c r="BE138" s="199">
        <f>IF(N138="základní",J138,0)</f>
        <v>0</v>
      </c>
      <c r="BF138" s="199">
        <f>IF(N138="snížená",J138,0)</f>
        <v>0</v>
      </c>
      <c r="BG138" s="199">
        <f>IF(N138="zákl. přenesená",J138,0)</f>
        <v>0</v>
      </c>
      <c r="BH138" s="199">
        <f>IF(N138="sníž. přenesená",J138,0)</f>
        <v>0</v>
      </c>
      <c r="BI138" s="199">
        <f>IF(N138="nulová",J138,0)</f>
        <v>0</v>
      </c>
      <c r="BJ138" s="18" t="s">
        <v>87</v>
      </c>
      <c r="BK138" s="199">
        <f>ROUND(I138*H138,2)</f>
        <v>0</v>
      </c>
      <c r="BL138" s="18" t="s">
        <v>815</v>
      </c>
      <c r="BM138" s="198" t="s">
        <v>849</v>
      </c>
    </row>
    <row r="139" spans="1:65" s="13" customFormat="1" ht="11.25">
      <c r="B139" s="200"/>
      <c r="C139" s="201"/>
      <c r="D139" s="202" t="s">
        <v>141</v>
      </c>
      <c r="E139" s="203" t="s">
        <v>1</v>
      </c>
      <c r="F139" s="204" t="s">
        <v>850</v>
      </c>
      <c r="G139" s="201"/>
      <c r="H139" s="205">
        <v>3</v>
      </c>
      <c r="I139" s="206"/>
      <c r="J139" s="201"/>
      <c r="K139" s="201"/>
      <c r="L139" s="207"/>
      <c r="M139" s="208"/>
      <c r="N139" s="209"/>
      <c r="O139" s="209"/>
      <c r="P139" s="209"/>
      <c r="Q139" s="209"/>
      <c r="R139" s="209"/>
      <c r="S139" s="209"/>
      <c r="T139" s="210"/>
      <c r="AT139" s="211" t="s">
        <v>141</v>
      </c>
      <c r="AU139" s="211" t="s">
        <v>89</v>
      </c>
      <c r="AV139" s="13" t="s">
        <v>89</v>
      </c>
      <c r="AW139" s="13" t="s">
        <v>36</v>
      </c>
      <c r="AX139" s="13" t="s">
        <v>79</v>
      </c>
      <c r="AY139" s="211" t="s">
        <v>132</v>
      </c>
    </row>
    <row r="140" spans="1:65" s="13" customFormat="1" ht="11.25">
      <c r="B140" s="200"/>
      <c r="C140" s="201"/>
      <c r="D140" s="202" t="s">
        <v>141</v>
      </c>
      <c r="E140" s="203" t="s">
        <v>1</v>
      </c>
      <c r="F140" s="204" t="s">
        <v>851</v>
      </c>
      <c r="G140" s="201"/>
      <c r="H140" s="205">
        <v>3</v>
      </c>
      <c r="I140" s="206"/>
      <c r="J140" s="201"/>
      <c r="K140" s="201"/>
      <c r="L140" s="207"/>
      <c r="M140" s="208"/>
      <c r="N140" s="209"/>
      <c r="O140" s="209"/>
      <c r="P140" s="209"/>
      <c r="Q140" s="209"/>
      <c r="R140" s="209"/>
      <c r="S140" s="209"/>
      <c r="T140" s="210"/>
      <c r="AT140" s="211" t="s">
        <v>141</v>
      </c>
      <c r="AU140" s="211" t="s">
        <v>89</v>
      </c>
      <c r="AV140" s="13" t="s">
        <v>89</v>
      </c>
      <c r="AW140" s="13" t="s">
        <v>36</v>
      </c>
      <c r="AX140" s="13" t="s">
        <v>79</v>
      </c>
      <c r="AY140" s="211" t="s">
        <v>132</v>
      </c>
    </row>
    <row r="141" spans="1:65" s="14" customFormat="1" ht="11.25">
      <c r="B141" s="212"/>
      <c r="C141" s="213"/>
      <c r="D141" s="202" t="s">
        <v>141</v>
      </c>
      <c r="E141" s="214" t="s">
        <v>1</v>
      </c>
      <c r="F141" s="215" t="s">
        <v>152</v>
      </c>
      <c r="G141" s="213"/>
      <c r="H141" s="216">
        <v>6</v>
      </c>
      <c r="I141" s="217"/>
      <c r="J141" s="213"/>
      <c r="K141" s="213"/>
      <c r="L141" s="218"/>
      <c r="M141" s="259"/>
      <c r="N141" s="260"/>
      <c r="O141" s="260"/>
      <c r="P141" s="260"/>
      <c r="Q141" s="260"/>
      <c r="R141" s="260"/>
      <c r="S141" s="260"/>
      <c r="T141" s="261"/>
      <c r="AT141" s="222" t="s">
        <v>141</v>
      </c>
      <c r="AU141" s="222" t="s">
        <v>89</v>
      </c>
      <c r="AV141" s="14" t="s">
        <v>139</v>
      </c>
      <c r="AW141" s="14" t="s">
        <v>36</v>
      </c>
      <c r="AX141" s="14" t="s">
        <v>87</v>
      </c>
      <c r="AY141" s="222" t="s">
        <v>132</v>
      </c>
    </row>
    <row r="142" spans="1:65" s="2" customFormat="1" ht="6.95" customHeight="1">
      <c r="A142" s="35"/>
      <c r="B142" s="55"/>
      <c r="C142" s="56"/>
      <c r="D142" s="56"/>
      <c r="E142" s="56"/>
      <c r="F142" s="56"/>
      <c r="G142" s="56"/>
      <c r="H142" s="56"/>
      <c r="I142" s="56"/>
      <c r="J142" s="56"/>
      <c r="K142" s="56"/>
      <c r="L142" s="40"/>
      <c r="M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</row>
  </sheetData>
  <sheetProtection algorithmName="SHA-512" hashValue="x7JbD0F/fLIgXPvguOSSFiHJIyDcdTuM2KNHiYiZU+78wx8ttpE2DHiiGnfLf/bnON8gusvgM2BUS9wd+BInMw==" saltValue="QVmURZymq6x/LK7d/VATiC9/Hm4zItNBB054VAZtKVZP1JGQRqaRqjKPvM5xJuVnATqX3qtp4bkaV0lCxqMzDw==" spinCount="100000" sheet="1" objects="1" scenarios="1" formatColumns="0" formatRows="0" autoFilter="0"/>
  <autoFilter ref="C119:K141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SO 101.1 - Autobusová zas...</vt:lpstr>
      <vt:lpstr>SO 101.2 - Autobusová zas...</vt:lpstr>
      <vt:lpstr>VRN - Autobusová zastávka</vt:lpstr>
      <vt:lpstr>'Rekapitulace stavby'!Názvy_tisku</vt:lpstr>
      <vt:lpstr>'SO 101.1 - Autobusová zas...'!Názvy_tisku</vt:lpstr>
      <vt:lpstr>'SO 101.2 - Autobusová zas...'!Názvy_tisku</vt:lpstr>
      <vt:lpstr>'VRN - Autobusová zastávka'!Názvy_tisku</vt:lpstr>
      <vt:lpstr>'Rekapitulace stavby'!Oblast_tisku</vt:lpstr>
      <vt:lpstr>'SO 101.1 - Autobusová zas...'!Oblast_tisku</vt:lpstr>
      <vt:lpstr>'SO 101.2 - Autobusová zas...'!Oblast_tisku</vt:lpstr>
      <vt:lpstr>'VRN - Autobusová zastávka'!Oblast_tisku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Vojta</dc:creator>
  <cp:lastModifiedBy>Miluše Záleská</cp:lastModifiedBy>
  <dcterms:created xsi:type="dcterms:W3CDTF">2023-03-28T08:36:09Z</dcterms:created>
  <dcterms:modified xsi:type="dcterms:W3CDTF">2024-03-06T13:12:01Z</dcterms:modified>
</cp:coreProperties>
</file>