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áce\KYJOV\Chodnik_V_Bzeneckeho\Podklady\2023-05-16_aktualizace_rozpočet\"/>
    </mc:Choice>
  </mc:AlternateContent>
  <xr:revisionPtr revIDLastSave="0" documentId="13_ncr:1_{B1C98ABA-4CC7-4F0E-B9DD-647DCA1DD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i_list" sheetId="6" r:id="rId1"/>
    <sheet name="SO_100" sheetId="3" r:id="rId2"/>
    <sheet name="SO_200" sheetId="8" r:id="rId3"/>
    <sheet name="SO_300" sheetId="5" r:id="rId4"/>
    <sheet name="SO_401" sheetId="9" r:id="rId5"/>
  </sheets>
  <externalReferences>
    <externalReference r:id="rId6"/>
  </externalReferences>
  <definedNames>
    <definedName name="_xlnm._FilterDatabase" localSheetId="1" hidden="1">SO_100!$A$7:$K$89</definedName>
    <definedName name="_xlnm._FilterDatabase" localSheetId="2" hidden="1">SO_200!#REF!</definedName>
    <definedName name="_xlnm._FilterDatabase" localSheetId="3" hidden="1">SO_300!$A$8:$K$22</definedName>
    <definedName name="_xlnm._FilterDatabase" localSheetId="4" hidden="1">SO_401!$A$7:$J$142</definedName>
    <definedName name="_xlnm.Print_Titles" localSheetId="1">SO_100!$1:$6</definedName>
    <definedName name="_xlnm.Print_Titles" localSheetId="2">SO_200!$1:$5</definedName>
    <definedName name="_xlnm.Print_Titles" localSheetId="3">SO_300!$1:$7</definedName>
    <definedName name="_xlnm.Print_Titles" localSheetId="4">SO_401!$1:$6</definedName>
    <definedName name="_xlnm.Print_Area" localSheetId="1">SO_100!$A:$K</definedName>
    <definedName name="_xlnm.Print_Area" localSheetId="2">SO_200!$A$1:$M$22</definedName>
    <definedName name="_xlnm.Print_Area" localSheetId="3">SO_300!$A:$K</definedName>
    <definedName name="_xlnm.Print_Area" localSheetId="4">SO_401!$A$1:$J$143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9" l="1"/>
  <c r="L10" i="8"/>
  <c r="L9" i="8" s="1"/>
  <c r="K8" i="3" l="1"/>
  <c r="I94" i="9" l="1"/>
  <c r="F94" i="9"/>
  <c r="J94" i="9" s="1"/>
  <c r="K12" i="3"/>
  <c r="I138" i="9" l="1"/>
  <c r="H138" i="9"/>
  <c r="F138" i="9"/>
  <c r="I135" i="9"/>
  <c r="D135" i="9"/>
  <c r="H135" i="9" s="1"/>
  <c r="I132" i="9"/>
  <c r="D132" i="9"/>
  <c r="H132" i="9" s="1"/>
  <c r="I129" i="9"/>
  <c r="D129" i="9"/>
  <c r="H129" i="9" s="1"/>
  <c r="I126" i="9"/>
  <c r="H126" i="9"/>
  <c r="F126" i="9"/>
  <c r="J126" i="9" s="1"/>
  <c r="I123" i="9"/>
  <c r="D123" i="9"/>
  <c r="F123" i="9" s="1"/>
  <c r="I122" i="9"/>
  <c r="H122" i="9"/>
  <c r="F122" i="9"/>
  <c r="I120" i="9"/>
  <c r="H120" i="9"/>
  <c r="F120" i="9"/>
  <c r="I118" i="9"/>
  <c r="H118" i="9"/>
  <c r="F118" i="9"/>
  <c r="I115" i="9"/>
  <c r="H115" i="9"/>
  <c r="F115" i="9"/>
  <c r="I114" i="9"/>
  <c r="H114" i="9"/>
  <c r="F114" i="9"/>
  <c r="J114" i="9" s="1"/>
  <c r="I110" i="9"/>
  <c r="H110" i="9"/>
  <c r="F110" i="9"/>
  <c r="I107" i="9"/>
  <c r="H107" i="9"/>
  <c r="F107" i="9"/>
  <c r="I93" i="9"/>
  <c r="H93" i="9"/>
  <c r="F93" i="9"/>
  <c r="I92" i="9"/>
  <c r="H92" i="9"/>
  <c r="F92" i="9"/>
  <c r="I91" i="9"/>
  <c r="H91" i="9"/>
  <c r="F91" i="9"/>
  <c r="J91" i="9" s="1"/>
  <c r="I90" i="9"/>
  <c r="H90" i="9"/>
  <c r="F90" i="9"/>
  <c r="J90" i="9" s="1"/>
  <c r="I84" i="9"/>
  <c r="H84" i="9"/>
  <c r="F84" i="9"/>
  <c r="I83" i="9"/>
  <c r="H83" i="9"/>
  <c r="F83" i="9"/>
  <c r="I82" i="9"/>
  <c r="H82" i="9"/>
  <c r="F82" i="9"/>
  <c r="I81" i="9"/>
  <c r="H81" i="9"/>
  <c r="F81" i="9"/>
  <c r="I80" i="9"/>
  <c r="H80" i="9"/>
  <c r="F80" i="9"/>
  <c r="I79" i="9"/>
  <c r="H79" i="9"/>
  <c r="F79" i="9"/>
  <c r="I73" i="9"/>
  <c r="H73" i="9"/>
  <c r="F73" i="9"/>
  <c r="I70" i="9"/>
  <c r="D70" i="9"/>
  <c r="H70" i="9" s="1"/>
  <c r="I69" i="9"/>
  <c r="H69" i="9"/>
  <c r="F69" i="9"/>
  <c r="I68" i="9"/>
  <c r="H68" i="9"/>
  <c r="F68" i="9"/>
  <c r="I65" i="9"/>
  <c r="H65" i="9"/>
  <c r="F65" i="9"/>
  <c r="I62" i="9"/>
  <c r="H62" i="9"/>
  <c r="F62" i="9"/>
  <c r="I61" i="9"/>
  <c r="D61" i="9"/>
  <c r="H61" i="9" s="1"/>
  <c r="I60" i="9"/>
  <c r="H60" i="9"/>
  <c r="F60" i="9"/>
  <c r="J60" i="9" s="1"/>
  <c r="I57" i="9"/>
  <c r="H57" i="9"/>
  <c r="F57" i="9"/>
  <c r="I54" i="9"/>
  <c r="H54" i="9"/>
  <c r="F54" i="9"/>
  <c r="I53" i="9"/>
  <c r="H53" i="9"/>
  <c r="F53" i="9"/>
  <c r="I52" i="9"/>
  <c r="H52" i="9"/>
  <c r="F52" i="9"/>
  <c r="I51" i="9"/>
  <c r="H51" i="9"/>
  <c r="F51" i="9"/>
  <c r="I43" i="9"/>
  <c r="H43" i="9"/>
  <c r="F43" i="9"/>
  <c r="I38" i="9"/>
  <c r="H38" i="9"/>
  <c r="I35" i="9"/>
  <c r="H35" i="9"/>
  <c r="I34" i="9"/>
  <c r="H34" i="9"/>
  <c r="I33" i="9"/>
  <c r="H33" i="9"/>
  <c r="I32" i="9"/>
  <c r="H32" i="9"/>
  <c r="I29" i="9"/>
  <c r="D29" i="9"/>
  <c r="H29" i="9" s="1"/>
  <c r="I28" i="9"/>
  <c r="H28" i="9"/>
  <c r="J28" i="9"/>
  <c r="I27" i="9"/>
  <c r="H27" i="9"/>
  <c r="I26" i="9"/>
  <c r="H26" i="9"/>
  <c r="I25" i="9"/>
  <c r="H25" i="9"/>
  <c r="I22" i="9"/>
  <c r="H22" i="9"/>
  <c r="H21" i="9"/>
  <c r="I14" i="9"/>
  <c r="H14" i="9"/>
  <c r="F14" i="9"/>
  <c r="I13" i="9"/>
  <c r="H13" i="9"/>
  <c r="F13" i="9"/>
  <c r="I12" i="9"/>
  <c r="H12" i="9"/>
  <c r="F12" i="9"/>
  <c r="J12" i="9" s="1"/>
  <c r="L20" i="8"/>
  <c r="L19" i="8"/>
  <c r="L18" i="8"/>
  <c r="L17" i="8"/>
  <c r="L16" i="8"/>
  <c r="L15" i="8"/>
  <c r="L14" i="8"/>
  <c r="L22" i="8"/>
  <c r="L21" i="8" s="1"/>
  <c r="C15" i="6"/>
  <c r="D15" i="6"/>
  <c r="E15" i="6" s="1"/>
  <c r="J65" i="9" l="1"/>
  <c r="J122" i="9"/>
  <c r="J22" i="9"/>
  <c r="J68" i="9"/>
  <c r="J57" i="9"/>
  <c r="J13" i="9"/>
  <c r="J34" i="9"/>
  <c r="J115" i="9"/>
  <c r="J32" i="9"/>
  <c r="J25" i="9"/>
  <c r="J51" i="9"/>
  <c r="J38" i="9"/>
  <c r="J73" i="9"/>
  <c r="J35" i="9"/>
  <c r="J52" i="9"/>
  <c r="J92" i="9"/>
  <c r="J107" i="9"/>
  <c r="J120" i="9"/>
  <c r="J80" i="9"/>
  <c r="J110" i="9"/>
  <c r="J43" i="9"/>
  <c r="J45" i="9" s="1"/>
  <c r="J138" i="9"/>
  <c r="J118" i="9"/>
  <c r="J33" i="9"/>
  <c r="L13" i="8"/>
  <c r="L8" i="8" s="1"/>
  <c r="C12" i="6" s="1"/>
  <c r="D12" i="6" s="1"/>
  <c r="J54" i="9"/>
  <c r="J84" i="9"/>
  <c r="F61" i="9"/>
  <c r="J61" i="9" s="1"/>
  <c r="J79" i="9"/>
  <c r="J83" i="9"/>
  <c r="F129" i="9"/>
  <c r="J129" i="9" s="1"/>
  <c r="J21" i="9"/>
  <c r="J27" i="9"/>
  <c r="J62" i="9"/>
  <c r="J82" i="9"/>
  <c r="J14" i="9"/>
  <c r="J26" i="9"/>
  <c r="J53" i="9"/>
  <c r="J69" i="9"/>
  <c r="J81" i="9"/>
  <c r="J93" i="9"/>
  <c r="H123" i="9"/>
  <c r="J123" i="9" s="1"/>
  <c r="F132" i="9"/>
  <c r="J132" i="9" s="1"/>
  <c r="J29" i="9"/>
  <c r="F70" i="9"/>
  <c r="J70" i="9" s="1"/>
  <c r="F135" i="9"/>
  <c r="J135" i="9" s="1"/>
  <c r="K20" i="5"/>
  <c r="K19" i="5"/>
  <c r="K17" i="5"/>
  <c r="K16" i="5"/>
  <c r="K15" i="5"/>
  <c r="K14" i="5"/>
  <c r="K13" i="5"/>
  <c r="K12" i="5"/>
  <c r="K10" i="5"/>
  <c r="K9" i="5"/>
  <c r="K8" i="5"/>
  <c r="J16" i="9" l="1"/>
  <c r="J96" i="9"/>
  <c r="J86" i="9"/>
  <c r="J40" i="9"/>
  <c r="E12" i="6"/>
  <c r="J75" i="9"/>
  <c r="J140" i="9"/>
  <c r="K11" i="5"/>
  <c r="K18" i="5"/>
  <c r="K21" i="5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3" i="3"/>
  <c r="K72" i="3"/>
  <c r="K71" i="3"/>
  <c r="K70" i="3"/>
  <c r="K69" i="3"/>
  <c r="K67" i="3"/>
  <c r="K66" i="3"/>
  <c r="K68" i="3" s="1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1" i="3"/>
  <c r="K40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6" i="3"/>
  <c r="K15" i="3"/>
  <c r="K14" i="3"/>
  <c r="K11" i="3"/>
  <c r="K10" i="3"/>
  <c r="K9" i="3"/>
  <c r="K42" i="3" l="1"/>
  <c r="K88" i="3"/>
  <c r="K39" i="3"/>
  <c r="K65" i="3"/>
  <c r="K18" i="3"/>
  <c r="J99" i="9"/>
  <c r="J142" i="9" s="1"/>
  <c r="C14" i="6" s="1"/>
  <c r="D14" i="6" s="1"/>
  <c r="E14" i="6" s="1"/>
  <c r="K22" i="5"/>
  <c r="C13" i="6" s="1"/>
  <c r="K89" i="3" l="1"/>
  <c r="C11" i="6" s="1"/>
  <c r="D11" i="6" s="1"/>
  <c r="E11" i="6" s="1"/>
  <c r="D13" i="6"/>
  <c r="E13" i="6" s="1"/>
  <c r="C8" i="6" l="1"/>
  <c r="C7" i="6"/>
</calcChain>
</file>

<file path=xl/sharedStrings.xml><?xml version="1.0" encoding="utf-8"?>
<sst xmlns="http://schemas.openxmlformats.org/spreadsheetml/2006/main" count="900" uniqueCount="519">
  <si>
    <t>ROZPOČET STAVBY S VÝKAZEM PRACÍ</t>
  </si>
  <si>
    <t>Stavba :</t>
  </si>
  <si>
    <t>KATEGORIE</t>
  </si>
  <si>
    <t>KÓD POLOŽKY</t>
  </si>
  <si>
    <t>NÁZEV POLOŽKY</t>
  </si>
  <si>
    <t>JEDNOTKOVÁ CENA</t>
  </si>
  <si>
    <t>POZNÁMKA</t>
  </si>
  <si>
    <t>JEDNOTKA</t>
  </si>
  <si>
    <t>VARIANTA POLOŽKY</t>
  </si>
  <si>
    <t>POČET JEDNOTEK</t>
  </si>
  <si>
    <t>POŘ. Č. POL.</t>
  </si>
  <si>
    <t>02911</t>
  </si>
  <si>
    <t xml:space="preserve">KPL       </t>
  </si>
  <si>
    <t>0 VŠEOBECNÉ KONSTRUKCE A PRÁCE</t>
  </si>
  <si>
    <t xml:space="preserve">OSTATNÍ POŽADAVKY - GEODETICKÉ ZAMĚŘENÍ
</t>
  </si>
  <si>
    <t>02943</t>
  </si>
  <si>
    <t xml:space="preserve">OSTATNÍ POŽADAVKY - VYPRACOVÁNÍ RDS
</t>
  </si>
  <si>
    <t>1 ZEMNÍ PRÁCE</t>
  </si>
  <si>
    <t>M2</t>
  </si>
  <si>
    <t>M</t>
  </si>
  <si>
    <t>9 OSTATNÍ PRÁCE</t>
  </si>
  <si>
    <t>0 VŠEOBECNÉ KONSTRUKCE A PRÁCE Celkem</t>
  </si>
  <si>
    <t>1 ZEMNÍ PRÁCE Celkem</t>
  </si>
  <si>
    <t>9 OSTATNÍ PRÁCE Celkem</t>
  </si>
  <si>
    <t>5 KOMUNIKACE</t>
  </si>
  <si>
    <t>M3</t>
  </si>
  <si>
    <t>KUS</t>
  </si>
  <si>
    <t>CENA CELKEM BEZ DPH</t>
  </si>
  <si>
    <t>5 KOMUNIKACE Celkem</t>
  </si>
  <si>
    <t xml:space="preserve"> </t>
  </si>
  <si>
    <t>SO</t>
  </si>
  <si>
    <t>vytyčení stavby, prostor staveniště včetně označení &lt;=&gt; Výpočet: 1</t>
  </si>
  <si>
    <t>KRYTY Z BETON DLAŽDIC SE ZÁMKEM ŠEDÝCH TL 60MM DO LOŽE Z KAM</t>
  </si>
  <si>
    <t>zahrnuje do upřesňující průzkumy, výrobní výkresy &lt;=&gt; Výpočet: 1</t>
  </si>
  <si>
    <t>02944</t>
  </si>
  <si>
    <t>OSTAT POŽADAVKY - DOKUMENTACE SKUTEČ PROVEDENÍ V DIGIT FORMĚ</t>
  </si>
  <si>
    <t>KPL</t>
  </si>
  <si>
    <t>8 POTRUBÍ</t>
  </si>
  <si>
    <t>2 ZÁKLADY</t>
  </si>
  <si>
    <t>8 POTRUBÍ Celkem</t>
  </si>
  <si>
    <t>2 ZÁKLADY Celkem</t>
  </si>
  <si>
    <t>vytyčení inženýrských sítí, včetně označení,
kontrola vytýčení inženýrských sítí ve staveništi &lt;=&gt; Výpočet: 1</t>
  </si>
  <si>
    <t>SILNIČNÍ A CHODNÍKOVÉ OBRUBY Z BETONOVÝCH OBRUBNÍKŮ ŠÍŘ 100MM</t>
  </si>
  <si>
    <t>T</t>
  </si>
  <si>
    <t>SPOJOVACÍ POSTŘIK Z MODIFIK EMULZE DO 0,5KG/M2</t>
  </si>
  <si>
    <t>INFILTRAČNÍ POSTŘIK Z EMULZE DO 1,0KG/M2</t>
  </si>
  <si>
    <t>M3KM</t>
  </si>
  <si>
    <t>ODKOP PRO SPOD STAVBU SILNIC A ŽELEZNIC TŘ. I</t>
  </si>
  <si>
    <t>12373B</t>
  </si>
  <si>
    <t>ODKOP PRO SPOD STAVBU SILNIC A ŽELEZNIC TŘ. I - DOPRAVA</t>
  </si>
  <si>
    <t>POPLATKY ZA LIKVIDACŮ ODPADŮ NEKONTAMINOVANÝCH - 17 05 04  VYTĚŽENÉ ZEMINY A HORNINY -
I. TŘÍDA TĚŽITELNOSTI</t>
  </si>
  <si>
    <t>13273A</t>
  </si>
  <si>
    <t>HLOUBENÍ RÝH ŠÍŘ DO 2M PAŽ I NEPAŽ TŘ. I - BEZ DOPRAVY</t>
  </si>
  <si>
    <t>13273B</t>
  </si>
  <si>
    <t>HLOUBENÍ RÝH ŠÍŘ DO 2M PAŽ I NEPAŽ TŘ. I - DOPRAVA</t>
  </si>
  <si>
    <t>VOZOVKOVÉ VRSTVY ZE ŠTĚRKODRTI TL. DO 150MM</t>
  </si>
  <si>
    <t>56333</t>
  </si>
  <si>
    <t>18110</t>
  </si>
  <si>
    <t>1</t>
  </si>
  <si>
    <t>ÚPRAVA PLÁNĚ SE ZHUTNĚNÍM V HORNINĚ TŘ. I</t>
  </si>
  <si>
    <t>VODOROVNÉ DOPRAVNÍ ZNAČENÍ - PŘEDEM PŘIPRAVENÉ SYMBOLY</t>
  </si>
  <si>
    <t>ZALOŽENÍ TRÁVNÍKU RUČNÍM VÝSEVEM</t>
  </si>
  <si>
    <t>kompletní DSPS včetně geometrického plánu, zanesení do KN, &lt;=&gt; Výpočet: 1</t>
  </si>
  <si>
    <t>917223</t>
  </si>
  <si>
    <t>572214</t>
  </si>
  <si>
    <t>572123</t>
  </si>
  <si>
    <t>582611</t>
  </si>
  <si>
    <t>12373</t>
  </si>
  <si>
    <t>15111</t>
  </si>
  <si>
    <t>91551</t>
  </si>
  <si>
    <t>18241</t>
  </si>
  <si>
    <t>SILNIČNÍ A CHODNÍKOVÉ OBRUBY Z BETONOVÝCH OBRUBNÍKŮ ŠÍŘ 150MM</t>
  </si>
  <si>
    <t>58261A</t>
  </si>
  <si>
    <t>KRYTY Z BETON DLAŽDIC SE ZÁMKEM BAREV RELIÉF TL 60MM DO LOŽE Z KAM</t>
  </si>
  <si>
    <t>ULOŽENÍ SYPANINY DO NÁSYPŮ VRSTEVNATÝCH SE ZHUT SE ZLEPŠENÍM ZEMINY</t>
  </si>
  <si>
    <t>917224</t>
  </si>
  <si>
    <t>17171</t>
  </si>
  <si>
    <t>2</t>
  </si>
  <si>
    <t>3</t>
  </si>
  <si>
    <t>03130</t>
  </si>
  <si>
    <t xml:space="preserve">ZAŘÍZENÍ STAVENIŠTĚ - SKLADY A DÍLNY
</t>
  </si>
  <si>
    <t>914129</t>
  </si>
  <si>
    <t>DOPRAV ZNAČKY ZÁKLAD VEL OCEL FÓLIE TŘ 1 - NÁJEMNÉ</t>
  </si>
  <si>
    <t>KSDEN</t>
  </si>
  <si>
    <t>87733</t>
  </si>
  <si>
    <t>CHRÁNIČKY PŮLENÉ Z TRUB PLAST DN DO 150MM</t>
  </si>
  <si>
    <t>11372A</t>
  </si>
  <si>
    <t>FRÉZOVÁNÍ ZPEVNĚNÝCH PLOCH ASFALTOVÝCH - BEZ DOPRAVY</t>
  </si>
  <si>
    <t>11372B</t>
  </si>
  <si>
    <t>FRÉZOVÁNÍ ZPEVNĚNÝCH PLOCH ASFALTOVÝCH - DOPRAVA</t>
  </si>
  <si>
    <t>TKM</t>
  </si>
  <si>
    <t>15130</t>
  </si>
  <si>
    <t>POPLATKY ZA LIKVIDACŮ ODPADŮ NEKONTAMINOVANÝCH - 17 03 02  VYBOURANÝ ASFALTOVÝ BETON BEZ DEHTU</t>
  </si>
  <si>
    <t>11332A</t>
  </si>
  <si>
    <t>ODSTRANĚNÍ PODKLADŮ ZPEVNĚNÝCH PLOCH Z KAMENIVA NESTMELENÉHO - BEZ DOPRAVY</t>
  </si>
  <si>
    <t>11332B</t>
  </si>
  <si>
    <t>ODSTRANĚNÍ PODKLADŮ ZPEVNĚNÝCH PLOCH Z KAMENIVA NESTMELENÉHO - DOPRAVA</t>
  </si>
  <si>
    <t>11352A</t>
  </si>
  <si>
    <t>ODSTRANĚNÍ CHODNÍKOVÝCH A SILNIČNÍCH OBRUBNÍKŮ BETONOVÝCH - BEZ DOPRAVY</t>
  </si>
  <si>
    <t>11352B</t>
  </si>
  <si>
    <t>ODSTRANĚNÍ CHODNÍKOVÝCH A SILNIČNÍCH OBRUBNÍKŮ BETONOVÝCH - DOPRAVA</t>
  </si>
  <si>
    <t>15140</t>
  </si>
  <si>
    <t>POPLATKY ZA LIKVIDACŮ ODPADŮ NEKONTAMINOVANÝCH - 17 01 01  BETON Z DEMOLIC OBJEKTŮ, ZÁKLADŮ TV</t>
  </si>
  <si>
    <t>582612</t>
  </si>
  <si>
    <t>KRYTY Z BETON DLAŽDIC SE ZÁMKEM ŠEDÝCH TL 80MM DO LOŽE Z KAM</t>
  </si>
  <si>
    <t>1.1</t>
  </si>
  <si>
    <t>2.1</t>
  </si>
  <si>
    <t>ROZPROSTŘENÍ ORNICE VE SVAHU V TL DO 0,15M</t>
  </si>
  <si>
    <t>18222</t>
  </si>
  <si>
    <t>veškeré práce a náklady ke zřízení, provozu a likvidace staveniště
včetně zajištění, označení a splnění podmínek správců a orgánů dotčené oblasti
včetně zajištění dočasné skládky materiálů ke zpětnému využití &lt;=&gt; Výpočet: 1</t>
  </si>
  <si>
    <t>VOZOVKOVÉ VÝZTUŽNÉ VRSTVY Z GEOMŘÍŽOVINY</t>
  </si>
  <si>
    <t>28997E</t>
  </si>
  <si>
    <t>OPLÁŠTĚNÍ (ZPEVNĚNÍ) Z GEOTEXTILIE DO 500G/M2</t>
  </si>
  <si>
    <t>VOZOVKOVÉ VRSTVY ZE ŠTĚRKODRTI TL. DO 300MM</t>
  </si>
  <si>
    <t>VODOROVNÉ DOPRAVNÍ ZNAČENÍ BARVOU HLADKÉ - DODÁVKA A POKLÁDKA</t>
  </si>
  <si>
    <t>11315A</t>
  </si>
  <si>
    <t>ODSTRANĚNÍ KRYTU ZPEVNĚNÝCH PLOCH Z BETONU - BEZ DOPRAVY</t>
  </si>
  <si>
    <t>11315B</t>
  </si>
  <si>
    <t>ODSTRANĚNÍ KRYTU ZPEVNĚNÝCH PLOCH Z BETONU - DOPRAVA</t>
  </si>
  <si>
    <t>PŘEDLÁŽDĚNÍ KRYTU Z BETONOVÝCH DLAŽDIC SE ZÁMKEM</t>
  </si>
  <si>
    <t>96716A</t>
  </si>
  <si>
    <t>VYBOURÁNÍ ČÁSTÍ KONSTRUKCÍ ŽELEZOBET - BEZ DOPRAVY</t>
  </si>
  <si>
    <t>96716B</t>
  </si>
  <si>
    <t>VYBOURÁNÍ ČÁSTÍ KONSTRUKCÍ ŽELEZOBET - DOPRAVA</t>
  </si>
  <si>
    <t>11346A</t>
  </si>
  <si>
    <t>ODSTRANĚNÍ KRYTU ZPEVNĚNÝCH PLOCH ZE SILNIČ DÍLCŮ (PANELŮ) VČET PODKL - BEZ DOPRAVY</t>
  </si>
  <si>
    <t>11346B</t>
  </si>
  <si>
    <t>ODSTRANĚNÍ KRYTU ZPEVNĚNÝCH PLOCH ZE SILNIČ DÍLCŮ (PANELŮ) VČET PODKL - DOPRAVA</t>
  </si>
  <si>
    <t>9113A3</t>
  </si>
  <si>
    <t>SVODIDLO OCEL SILNIČ JEDNOSTR, ÚROVEŇ ZADRŽ N1, N2 - DEMONTÁŽ S PŘESUNEM</t>
  </si>
  <si>
    <t>9113A1</t>
  </si>
  <si>
    <t>SVODIDLO OCEL SILNIČ JEDNOSTR, ÚROVEŇ ZADRŽ N1, N2 - DODÁVKA A MONTÁŽ</t>
  </si>
  <si>
    <t>ZÁSYP JAM A RÝH ZEMINOU SE ZHUTNĚNÍM</t>
  </si>
  <si>
    <t>ULOŽENÍ SYPANINY DO NÁSYPŮ Z NAKUPOVANÝCH MATERIÁLŮ</t>
  </si>
  <si>
    <t>OBSYP POTRUBÍ A OBJEKTŮ Z NAKUPOVANÝCH MATERIÁLŮ</t>
  </si>
  <si>
    <t>POLŠTÁŘE POD ZÁKLADY Z KAMENIVA DRCENÉHO</t>
  </si>
  <si>
    <t>58261B</t>
  </si>
  <si>
    <t>KRYTY Z BETON DLAŽDIC SE ZÁMKEM BAREV RELIÉF TL 80MM DO LOŽE Z KAM</t>
  </si>
  <si>
    <t>574J54</t>
  </si>
  <si>
    <t>ASFALTOVÝ KOBEREC MASTIXOVÝ MODIFIK SMA 11+, 11S TL. 40MM</t>
  </si>
  <si>
    <t>574D78</t>
  </si>
  <si>
    <t>ASFALTOVÝ BETON PRO LOŽNÍ VRSTVY MODIFIK ACL 22+, 22S TL. 80MM</t>
  </si>
  <si>
    <t>ASFALTOVÝ BETON PRO PODKLADNÍ VRSTVY ACP 16+, 16S</t>
  </si>
  <si>
    <t>ASFALTOVÝ BETON PRO PODKLADNÍ VRSTVY ACP 16+, 16S TL. 60MM</t>
  </si>
  <si>
    <t>KAMENIVO ZPEVNĚNÉ CEMENTEM TŘ. I TL. DO 200MM</t>
  </si>
  <si>
    <t>VOZOVKOVÉ VRSTVY ZE ŠTĚRKODRTI TL. DO 250MM</t>
  </si>
  <si>
    <t>VOZOVKOVÉ VRSTVY Z RECYKLOVANÉHO MATERIÁLU TL DO 150MM</t>
  </si>
  <si>
    <t>4.1</t>
  </si>
  <si>
    <t>VÝPLŇ SPAR ASFALTEM</t>
  </si>
  <si>
    <t>91911A</t>
  </si>
  <si>
    <t>ŘEZÁNÍ ASFALTOVÉHO KRYTU VOZOVEK TL DO 20MM</t>
  </si>
  <si>
    <t>ŘEZÁNÍ ASFALTOVÉHO KRYTU VOZOVEK TL DO 250MM</t>
  </si>
  <si>
    <t>VPUSŤ CHODNÍKOVÁ Z BETON DÍLCŮ</t>
  </si>
  <si>
    <t>ŽLABY Z DÍLCŮ Z POLYMERBETONU SVĚTLÉ ŠÍŘKY DO 150MM VČETNĚ MŘÍŽÍ</t>
  </si>
  <si>
    <t>KÁCENÍ STROMŮ D KMENE DO 0,5M S ODSTRANĚNÍM PAŘEZŮ, ODVOZ DO 12KM</t>
  </si>
  <si>
    <t>VODOROVNÉ DOPRAVNÍ ZNAČENÍ PLASTEM HLADKÉ - DODÁVKA A POKLÁDKA</t>
  </si>
  <si>
    <t>DOPRAVNÍ ZNAČKY ZÁKLADNÍ VELIKOSTI OCELOVÉ FÓLIE TŘ 1 - MONTÁŽ S PŘEMÍSTĚNÍM</t>
  </si>
  <si>
    <t>DOPRAVNÍ ZNAČKY ZÁKLADNÍ VELIKOSTI OCELOVÉ FÓLIE TŘ 1 - DEMONTÁŽ</t>
  </si>
  <si>
    <t>SMĚROVÉ SLOUPKY Z PLAST HMOT - DEMONTÁŽ A ODVOZ</t>
  </si>
  <si>
    <t>9185D2</t>
  </si>
  <si>
    <t>ČELA KAMENNÁ PROPUSTU Z TRUB DN DO 600MM</t>
  </si>
  <si>
    <t>ŽLABY A RIGOLY DLÁŽDĚNÉ Z LOMOVÉHO KAMENE TL DO 250MMM DO BETONU TL 100MM</t>
  </si>
  <si>
    <t>VPUSŤ KANALIZAČNÍ HORSKÁ KOMPLETNÍ Z BETON DÍLCŮ</t>
  </si>
  <si>
    <t>SO 100</t>
  </si>
  <si>
    <t>POTRUBÍ Z TRUB PLASTOVÝCH ODPADNÍCH DN DO 300MM</t>
  </si>
  <si>
    <t>SO 300</t>
  </si>
  <si>
    <t>VPUSŤ KANALIZAČNÍ HORSKÁ KOMPLETNÍ MONOLITICKÁ BETONOVÁ</t>
  </si>
  <si>
    <t>ŠACHTY KANALIZAČNÍ PLASTOVÉ D 500MM</t>
  </si>
  <si>
    <t>ZKOUŠKA VODOTĚSNOSTI POTRUBÍ DN DO 300MM</t>
  </si>
  <si>
    <t>R1</t>
  </si>
  <si>
    <t>ZKOUŠKA KAMEROVÁ POTRUBÍ DN DO 300MM</t>
  </si>
  <si>
    <t>899652.1</t>
  </si>
  <si>
    <t>57B20</t>
  </si>
  <si>
    <t>ZVÝŠENÍ DRSNOSTI KAMENIVEM A EPOXIDOVOU PRYSKYŘICÍ A OPTICKÉ ZVÝRAZNĚNÍ BARVOU</t>
  </si>
  <si>
    <t>914131</t>
  </si>
  <si>
    <t>DOPRAVNÍ ZNAČKY ZÁKLADNÍ VELIKOSTI OCELOVÉ FÓLIE TŘ 2 - DODÁVKA A MONTÁŽ</t>
  </si>
  <si>
    <t>587206</t>
  </si>
  <si>
    <t>27152</t>
  </si>
  <si>
    <t>574000000</t>
  </si>
  <si>
    <t>5,74E+58</t>
  </si>
  <si>
    <t>561441</t>
  </si>
  <si>
    <t>56335</t>
  </si>
  <si>
    <t>56363</t>
  </si>
  <si>
    <t>57475</t>
  </si>
  <si>
    <t>56336</t>
  </si>
  <si>
    <t>915111</t>
  </si>
  <si>
    <t>915211</t>
  </si>
  <si>
    <t>58910</t>
  </si>
  <si>
    <t>919115</t>
  </si>
  <si>
    <t>17180</t>
  </si>
  <si>
    <t>17411</t>
  </si>
  <si>
    <t>89742</t>
  </si>
  <si>
    <t>93542</t>
  </si>
  <si>
    <t>112016</t>
  </si>
  <si>
    <t>914122</t>
  </si>
  <si>
    <t>914123</t>
  </si>
  <si>
    <t>912283</t>
  </si>
  <si>
    <t>935832</t>
  </si>
  <si>
    <t>89722</t>
  </si>
  <si>
    <t>89721</t>
  </si>
  <si>
    <t>87445</t>
  </si>
  <si>
    <t>894857</t>
  </si>
  <si>
    <t>17581</t>
  </si>
  <si>
    <t>899652</t>
  </si>
  <si>
    <t>kanalizace &lt;=&gt; Výpočet: =156*0,6*0,85</t>
  </si>
  <si>
    <t>30 km &lt;=&gt; Výpočet: =79,56*30</t>
  </si>
  <si>
    <t>kanalizace &lt;=&gt; Výpočet: =155,5*0,43</t>
  </si>
  <si>
    <t>Plastová trouba DN 300, uloženého v hloubce ≤ 1,00 m a ≥ 3,00 m musí být minimálně SN 16, v ostatních případech minimálně SN 12, dle TKP 3 &lt;=&gt; Výpočet: 155,5</t>
  </si>
  <si>
    <t>Revzní šachta DN 425, včetně litinového poklopu &lt;=&gt; Výpočet: 7</t>
  </si>
  <si>
    <t>Výšková úprava stávající horské vpusti, včetně litinového poklopu &lt;=&gt; Výpočet: 1</t>
  </si>
  <si>
    <t>Pref. horská vpust, vnější roz. 1500/1200,
TZV 150/120/200, včetně litinové mříže &lt;=&gt; Výpočet: 1</t>
  </si>
  <si>
    <t>Zešikmení čela stávajcího propustku - prefa bet. čelo (trouba DN 600 mm)
Odláždění vtoku a části příkopu lomový kámen tl. 150 mm do bet. lože tl. 150 mm C25/30 - XF3, vyspárováno cementovou maltou,
štěrkopískový podsyp tl. 100 mm, 2,5 m2 &lt;=&gt; Výpočet: 1</t>
  </si>
  <si>
    <t>Odláždění vtoku a části příkopu lomový kámen v šířce 0,4 m a tl. 150 mm do bet. lože
tl. 150 mm C25/30 - XF3, vyspárováno cementovou maltou,
štěrkopískový podsyp tl. 100 mm, 3,5 m2 &lt;=&gt; Výpočet: 3,5</t>
  </si>
  <si>
    <t>SO 300 Celkem</t>
  </si>
  <si>
    <t>vjezd hala, samostatný vjezd &lt;=&gt; Výpočet: =18*0,5*0,2+10*0,2</t>
  </si>
  <si>
    <t>30 km beton kryt &lt;=&gt; Výpočet: =3,8*2,4*30</t>
  </si>
  <si>
    <t>Odstranění podkladních vrstev pod (asf + pod vjezdy &lt;=&gt; Výpočet: =180*0,45+19*0,19</t>
  </si>
  <si>
    <t>10 km na dočasnou skládku &lt;=&gt; Výpočet: =(84,61)*1,9*10</t>
  </si>
  <si>
    <t>samostatný vjezd &lt;=&gt; Výpočet: =19,5*0,2</t>
  </si>
  <si>
    <t>30 km panely &lt;=&gt; Výpočet: =3,9*2,4*30</t>
  </si>
  <si>
    <t>Odstranění stávajících obrub &lt;=&gt; Výpočet: =6+13</t>
  </si>
  <si>
    <t>30 km obruby  &lt;=&gt; Výpočet: =(19*86/1000)*30</t>
  </si>
  <si>
    <t>stávající asfaltové plochy, tl. 230 &lt;=&gt; Výpočet: =130*0,23</t>
  </si>
  <si>
    <t>30 km, &lt;=&gt; Výpočet: =(29,9*2,4*30)</t>
  </si>
  <si>
    <t>odkop spodní stavba - rozprostření zeminy na ohumusování &lt;=&gt; Výpočet: =18,3*10+39,5*5</t>
  </si>
  <si>
    <t>odvoz 10km na dočasnou skládku, zásyp za zdi, osvahování &lt;=&gt; Výpočet: =93,4*10+530*0,15</t>
  </si>
  <si>
    <t>odvoz 30km, odkop - zásyp za zdi - osvahování &lt;=&gt; Výpočet: =(380,5-93,4-530*0,15)*30</t>
  </si>
  <si>
    <t>poplatek za skládku zeminy, odkop + kanalizace - zásyp za zdi &lt;=&gt; Výpočet: =(380,5+79,56-93,4)*2</t>
  </si>
  <si>
    <t>včetně kontroly dehtu testem vyluhovatelností &lt;=&gt; Výpočet: =(41,4)*2,4</t>
  </si>
  <si>
    <t>obruby + bet. kryty, propustek &lt;=&gt; Výpočet: =19*86/1000+ (3,8+4,68+3,9)*2,4</t>
  </si>
  <si>
    <t>zemní násyp, materiál z odstranění podkladů &lt;=&gt; Výpočet: 84,61</t>
  </si>
  <si>
    <t>zemní násyp, nedostatek vhodného materiálu &lt;=&gt; Výpočet: =14,07*10+10,87*5-84,61</t>
  </si>
  <si>
    <t>za pěrou zdi, materiál z odkopu &lt;=&gt; Výpočet: =1,2*10+16,28*5</t>
  </si>
  <si>
    <t xml:space="preserve">  &lt;=&gt; Výpočet: =630*1,2</t>
  </si>
  <si>
    <t>zemina z odkopu &lt;=&gt; Výpočet: 530</t>
  </si>
  <si>
    <t>3x zálévání &lt;=&gt; Výpočet: 530</t>
  </si>
  <si>
    <t>polštáře pdo zdi &lt;=&gt; Výpočet: =0,2*65</t>
  </si>
  <si>
    <t>Tkaná geotextilie, CBR min. 3,3 KN
V případě nevhodného podloží je nutné provést stabilizaci podloží
ČERPÁNÍ PO DOHODĚ S INVESTOREM &lt;=&gt; Výpočet: 756</t>
  </si>
  <si>
    <t>Asfaltový beton pro podkladní vrstvy,ACP16S,50/70, 60mm, ČSN EN 13108-1, sjezd &lt;=&gt; Výpočet: 30</t>
  </si>
  <si>
    <t>Kamenivo zpevněné cementem, SC C 8/10, 200mm,ČSN EN 14227-1 &lt;=&gt; Výpočet: 180</t>
  </si>
  <si>
    <t>Štěrkodrť 0/63, Šda, 150 mm, ČSN 73 6126-1
Konstrukce sjezdu &lt;=&gt; Výpočet: =18,5</t>
  </si>
  <si>
    <t>Štěrkodrť 0/32, ŠDb, 150 mm, ČSN 73 6126-1
Konstrukce chodníku + sjzed &lt;=&gt; Výpočet: =430 + 18,5</t>
  </si>
  <si>
    <t>Štěrkodrť 0/63, Šda, 150 mm, ČSN 73 6126-1
Konstrukce sjezdu &lt;=&gt; Výpočet: 19</t>
  </si>
  <si>
    <t>Štěrkodrť frakce 0/32 Gc, ŠDA, 250mm, ČSN 736126-1 &lt;=&gt; Výpočet: 180</t>
  </si>
  <si>
    <t>2x vrstva
V případě nevhodného podloží je nutné provést stabilizaci podloží
ČERPÁNÍ PO DOHODĚ S INVESTOREM &lt;=&gt; Výpočet: 756</t>
  </si>
  <si>
    <t>Asfaltový recykláž, R-mat 0/22, 150 mm, ČSN EN 13108-8 &lt;=&gt; Výpočet: 19</t>
  </si>
  <si>
    <t>Infiltrační postřik, PI-E, C60 B5 ,0,65 kg/m²,ČSN 73 6129 &lt;=&gt; Výpočet: 180</t>
  </si>
  <si>
    <t>Inf. p. kat. em.; zbyt. poj. 0,8 kg/m2, PI; EK; C 60 B4,ČSN 73 6129 &lt;=&gt; Výpočet: 180</t>
  </si>
  <si>
    <t>Spojovací postřik mod. asf. Emulzí, PS-EP, 0,35kg/m², ČSN 736129
2x vrstva &lt;=&gt; Výpočet: =180+130</t>
  </si>
  <si>
    <t>Asfaltový beton pro podkladní vrstvy,ACP16S,50/70, 110mm, ČSN EN 13108-1 &lt;=&gt; Výpočet: =130*0,11</t>
  </si>
  <si>
    <t>Sečnová tuhost při 0,5% deformaci: 480 kN/m,
Sečnová tuhost při 2,0% deformaci: 360 kN/m,
Poměr radiální sečnové tuhosti: 0,80,
V případě nevhodného podloží je nutné provést stabilizaci podloží,
ČERPÁNÍ PO DOHODĚ S INVESTOREM &lt;=&gt; Výpočet: 756</t>
  </si>
  <si>
    <t>Asfaltový beton pro ložní vrstvy,ACL22S PMB 25/55-60,80mm,ČSN EN 13108-1, bez sjezdu &lt;=&gt; Výpočet: 130</t>
  </si>
  <si>
    <t>Asfaltový koberec mastixový,SMA11S,PMB 45/80-60,40mm,ČSN EN 13108-5 &lt;=&gt; Výpočet: 180</t>
  </si>
  <si>
    <t>rocbinda v červené barvě. Úprava spočívá v nanesení tenké vrstvy pojiva a drceného kameniva na stávající povrch. Délka úpravy bude 30m před přechodem &lt;=&gt; Výpočet: 105</t>
  </si>
  <si>
    <t>DL, -Zámková dlažba ČSN 73 6131, 60 mm,
L, -Ložní vrstva dlažby, 30 mm
 &lt;=&gt; Výpočet: 430</t>
  </si>
  <si>
    <t>DL-Zámková dlažba, ČSN 73 6131, 80 mm,
L-Ložní vrstva dlažby (f 4/8), ČSN 736124-7, 40 mm,
Konstrukce sjezd &lt;=&gt; Výpočet: 18,5</t>
  </si>
  <si>
    <t>umělá vodící linie bude proveden z reliéfní dlažby s půlkulatými výběžky, šířky 400 mm, barvy červené, &lt;=&gt; Výpočet: =12,4+2,15</t>
  </si>
  <si>
    <t>umělá vodící linie bude proveden z reliéfní dlažby s půlkulatými výběžky, šířky 400 mm, barvy červené, &lt;=&gt; Výpočet: 4</t>
  </si>
  <si>
    <t>stávající chodník &lt;=&gt; Výpočet: 12</t>
  </si>
  <si>
    <t>Spára mezi obrubníkem a vozovkou se ošetří dle vl211.07, proříznutí na šířku 12 mm a hloubku 20 mm, zalití asfaltovou zálivkou &lt;=&gt; Výpočet: =262*2</t>
  </si>
  <si>
    <t>PE 110 mm &lt;=&gt; Výpočet: 20</t>
  </si>
  <si>
    <t>návěhový klín + Jednostranné ocel. svodidlo - tř. zádržnosti N2  (vzdálenost nástavců 2m) &lt;=&gt; Výpočet: =5+15</t>
  </si>
  <si>
    <t>demontáž stáv. Svodidla &lt;=&gt; Výpočet: 7</t>
  </si>
  <si>
    <t>IP6 (2x),  A12a za „Pozor, přechod pro chodce“ (2x). &lt;=&gt; Výpočet: 4</t>
  </si>
  <si>
    <t>Vyznačení manipulační plochy šířky 1,2 m, V7 &lt;=&gt; Výpočet: =6,2</t>
  </si>
  <si>
    <t>V4, V7 &lt;=&gt; Výpočet: =210*0,25+7*4*0,5</t>
  </si>
  <si>
    <t>Vyhrazená parkovací stání pro OSP -V10f &lt;=&gt; Výpočet: 1</t>
  </si>
  <si>
    <t>100/250 mm, betonové lože C20/25nXF3 s boční opěrkou v min. tl. 150 mm, &lt;=&gt; Výpočet: 198</t>
  </si>
  <si>
    <t>150/250 mm, betonové lože C20/25nXF3 s boční opěrkou v min. tl. 150 mm, &lt;=&gt; Výpočet: =262-14-30</t>
  </si>
  <si>
    <t>Bet. obrubník 15/25/100 do lože C 20/25nXF3, tl. 0,15m, náběh obruby
 &lt;=&gt; Výpočet: =7*2</t>
  </si>
  <si>
    <t>Bet. obrubník 15/25/100 do lože C 20/25nXF3, tl. 0,15m, vjezd/přechod
 &lt;=&gt; Výpočet: =30</t>
  </si>
  <si>
    <t>doplňující řezy k frézování &lt;=&gt; Výpočet: 50</t>
  </si>
  <si>
    <t>Odvodňovací žlab 150, C200 &lt;=&gt; Výpočet: 10</t>
  </si>
  <si>
    <t>čela propustku, objekt v km 0,155 &lt;=&gt; Výpočet: =(1,6+2,1*0,3*1,5)+7,1*0,15*2</t>
  </si>
  <si>
    <t>30 km čela propustků &lt;=&gt; Výpočet: =4,68*2,4*30</t>
  </si>
  <si>
    <t>SO 100 Celkem</t>
  </si>
  <si>
    <t xml:space="preserve">  &lt;=&gt; Výpočet: 155,5</t>
  </si>
  <si>
    <t xml:space="preserve">  &lt;=&gt; Výpočet: 4</t>
  </si>
  <si>
    <t xml:space="preserve">  &lt;=&gt; Výpočet: 9</t>
  </si>
  <si>
    <t xml:space="preserve">  &lt;=&gt; Výpočet: 3</t>
  </si>
  <si>
    <t xml:space="preserve">  &lt;=&gt; Výpočet: =262*0,25</t>
  </si>
  <si>
    <t>Kyjov – chodník v ul. V. Bzeneckého</t>
  </si>
  <si>
    <t>třídník rozpočtu OTSKP, aktualizace 2019, koef 2020</t>
  </si>
  <si>
    <t>Náklady z rozpočtu</t>
  </si>
  <si>
    <t>DPH</t>
  </si>
  <si>
    <t>.</t>
  </si>
  <si>
    <t>Soupis objektů s DPH</t>
  </si>
  <si>
    <t>Varianta:ZŘ/Základní řešení</t>
  </si>
  <si>
    <t>Odbytová cena:</t>
  </si>
  <si>
    <t>OC+DPH:</t>
  </si>
  <si>
    <t>Objekt</t>
  </si>
  <si>
    <t>Popis</t>
  </si>
  <si>
    <t>OC</t>
  </si>
  <si>
    <t>OC+DPH</t>
  </si>
  <si>
    <t xml:space="preserve">Stavba: Kyjov – chodníkv ul. V. Bzeneckého </t>
  </si>
  <si>
    <t>Komunikace a zpevněné plochy</t>
  </si>
  <si>
    <t>Opěrná zeď</t>
  </si>
  <si>
    <t>SO 200</t>
  </si>
  <si>
    <t>Dešťová kanalizace</t>
  </si>
  <si>
    <t>SO 401</t>
  </si>
  <si>
    <t>Veřejné osvětlení</t>
  </si>
  <si>
    <t>SO 402</t>
  </si>
  <si>
    <t>Prodloužení kabelu itself (není součástí rozpočtu)</t>
  </si>
  <si>
    <t>Stavební objekt :</t>
  </si>
  <si>
    <t>SO 100 Komunikace a zpevněné plochy</t>
  </si>
  <si>
    <t>SO 300 Dešťová kanalizace</t>
  </si>
  <si>
    <t>PČ</t>
  </si>
  <si>
    <t>Typ</t>
  </si>
  <si>
    <t>Kód</t>
  </si>
  <si>
    <t>MJ</t>
  </si>
  <si>
    <t>Množství</t>
  </si>
  <si>
    <t>J.cena [CZK]</t>
  </si>
  <si>
    <t>Cena celkem
[CZK]</t>
  </si>
  <si>
    <t>HSV - HSV</t>
  </si>
  <si>
    <t xml:space="preserve">    2 - Zakládání</t>
  </si>
  <si>
    <t>K</t>
  </si>
  <si>
    <t>273313311</t>
  </si>
  <si>
    <t>Základové desky z betonu tř. C 8/10</t>
  </si>
  <si>
    <t>m3</t>
  </si>
  <si>
    <t xml:space="preserve">" podklad pod prefabrikáty :" </t>
  </si>
  <si>
    <t>(1,42*24+1,6*8+2,0*11)*0,15+2,0*5*0,35</t>
  </si>
  <si>
    <t xml:space="preserve">    3 - Svislé a kompletní konstrukce</t>
  </si>
  <si>
    <t>3271210R1</t>
  </si>
  <si>
    <t xml:space="preserve">Montáž ŽB dílců opěrných zdí hmotnosti do 1 t </t>
  </si>
  <si>
    <t>kus</t>
  </si>
  <si>
    <t>593840R11</t>
  </si>
  <si>
    <t>stěna opěrná tvaru L 1450/900/150 mm, dl. 1m, pohledová svislá lícová strana v celé výšce, rubová strana 1,0 m pod vrcholem</t>
  </si>
  <si>
    <t>4</t>
  </si>
  <si>
    <t>593840R12</t>
  </si>
  <si>
    <t>stěna opěrná tvaru L 1450/900/150 mm, dl. 1m (pata zúžená o 200 mm), pohledová svislá lícová strana v celé výšce, rubová strana 1,0 m pod vrcholem</t>
  </si>
  <si>
    <t>5</t>
  </si>
  <si>
    <t>593840R13</t>
  </si>
  <si>
    <t>venkovní roh stěna opěrná tvaru L 1450/600/150 mm, dl. 1m (ostrý roh 60°vč.stěny), pohledová svislá lícová strana v celé výšce, rubová strana 1,0 m pod vrcholem</t>
  </si>
  <si>
    <t>6</t>
  </si>
  <si>
    <t>3271210R2</t>
  </si>
  <si>
    <t>Montáž ŽB dílců opěrných zdí hmotnosti do 2 t</t>
  </si>
  <si>
    <t>7</t>
  </si>
  <si>
    <t>593840R21</t>
  </si>
  <si>
    <t>stěna opěrná tvaru L 1850/1100/200 mm, dl. 1m, pohledová svislá lícová strana v celé výšce, rubová strana 1,0 m pod vrcholem</t>
  </si>
  <si>
    <t>8</t>
  </si>
  <si>
    <t>593840R31</t>
  </si>
  <si>
    <t>stěna opěrná tvaru L 2450/1500/200 mm, dl. 1m, pohledová svislá lícová strana v celé výšce, rubová strana 1,0 m pod vrcholem</t>
  </si>
  <si>
    <t xml:space="preserve">    998 - Přesun hmot</t>
  </si>
  <si>
    <t>9</t>
  </si>
  <si>
    <t>998152111</t>
  </si>
  <si>
    <t>Přesun hmot pro montované zdi a valy v do 12 m</t>
  </si>
  <si>
    <t>t</t>
  </si>
  <si>
    <r>
      <t xml:space="preserve">Stavba : </t>
    </r>
    <r>
      <rPr>
        <b/>
        <sz val="11"/>
        <color theme="1"/>
        <rFont val="Calibri"/>
        <family val="2"/>
        <charset val="238"/>
        <scheme val="minor"/>
      </rPr>
      <t>Kyjov – chodník v ul. V. Bzeneckého</t>
    </r>
  </si>
  <si>
    <r>
      <t xml:space="preserve">Stavební objekt : </t>
    </r>
    <r>
      <rPr>
        <b/>
        <sz val="11"/>
        <color theme="1"/>
        <rFont val="Calibri"/>
        <family val="2"/>
        <charset val="238"/>
        <scheme val="minor"/>
      </rPr>
      <t>SO 200 Opěrná stěna</t>
    </r>
  </si>
  <si>
    <t>SO 401 Veřejné osvětlení</t>
  </si>
  <si>
    <t>Číslo</t>
  </si>
  <si>
    <t>Název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</si>
  <si>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</si>
  <si>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</si>
  <si>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</si>
  <si>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</si>
  <si>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</si>
  <si>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</si>
  <si>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</si>
  <si>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</si>
  <si>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</t>
  </si>
  <si>
    <t/>
  </si>
  <si>
    <t>Demontáže</t>
  </si>
  <si>
    <t>Osvětlovací silniční stožár bezpaticový do výšky 8m, výložník 2,0m, odpojení, repase</t>
  </si>
  <si>
    <t>ks</t>
  </si>
  <si>
    <t>Demontáž svítidel, repase a vyčištění</t>
  </si>
  <si>
    <t>Rozbourání betonových základů osvětlovacích stožárů, odvoz suti na skládku zhotovitele, poplatek za skládku</t>
  </si>
  <si>
    <t>Demontáže celkem</t>
  </si>
  <si>
    <t>Osvětlovací zařízení</t>
  </si>
  <si>
    <t>STOŽÁROVÉ LED SVÍTIDLO, IP65</t>
  </si>
  <si>
    <t xml:space="preserve">Silniční LED svítidlo, 65 W, 8500 lm, 4000K, předřadník pro stmívání CitySys, přepěťová ochrana 2+3 ve svítidle, 230V, IP66, stejný typ jako v prostoru okružní křižovatky </t>
  </si>
  <si>
    <t xml:space="preserve">Asymetrické svítidlo pro osvětlení přechodů, LED modul 102 W, 11000 lm, 5700K, předřadník pro stmívání CitySys, přepěťová ochrana 2+3 ve svítidle, 230V, IP66 </t>
  </si>
  <si>
    <t>STOŽÁR SINIČNÍ BEZPATICOVÝ</t>
  </si>
  <si>
    <t xml:space="preserve">Stožár silniční třítupňový, výška 6,2 m nad vetknutím do země, oboustranně žárově zinkovaný, vč. ochranné manžety na patě stožáru,  stejný typ jako v prostoru okružní křižovatky </t>
  </si>
  <si>
    <t>Výložník obloukový, jednoramenný, délka vyložení 2,0 m</t>
  </si>
  <si>
    <t>Stožár silniční třístupňový pro osvětlení přechodů, zesílený, bezpaticový, žárově zinkovaný, pro výložník max.4m,  výška 6,0 m nad vetknutím do země</t>
  </si>
  <si>
    <t>Výložník rovný jednoramenný pro přisvícení přechodů, žárově pozinkovaný, délka vyložení 2,0 m</t>
  </si>
  <si>
    <t>10</t>
  </si>
  <si>
    <t xml:space="preserve">Ochranná manžata plastová </t>
  </si>
  <si>
    <t>STOŽAROVÁ VÝZBROJ</t>
  </si>
  <si>
    <t>11</t>
  </si>
  <si>
    <t>Stožárová svorkovnice, svorky pro 2x Cu kabely, referenční typ EKM 207x, 1x pojistka E14 - 1ks / stožár</t>
  </si>
  <si>
    <t>12</t>
  </si>
  <si>
    <t>Stožárová svorkovnice, svorky pro 3x Cu kabely, referenční typ EKM 207x, 1x pojistka E14 - 1ks / stožár</t>
  </si>
  <si>
    <t>13</t>
  </si>
  <si>
    <t>pojistková vložka E27/ 6A - 1ks / stožár</t>
  </si>
  <si>
    <t>14</t>
  </si>
  <si>
    <t>pojistkový dotyk  6A - 1ks / stožár</t>
  </si>
  <si>
    <t>KABEL SILOVÝ,IZOLACE PVC, INSTALACE VE STOŽÁRU</t>
  </si>
  <si>
    <t>15</t>
  </si>
  <si>
    <t>CYKY-J 5x1.5 , pevně</t>
  </si>
  <si>
    <t>m</t>
  </si>
  <si>
    <t>Osvětlovací zařízení - celkem</t>
  </si>
  <si>
    <t xml:space="preserve">Zřízení připojovacího místa </t>
  </si>
  <si>
    <t>16</t>
  </si>
  <si>
    <t>Zatažení stávajících kabelů do stožáru, zapojení</t>
  </si>
  <si>
    <t>kmpl</t>
  </si>
  <si>
    <t>Zřízení připojovacího místa - celkem</t>
  </si>
  <si>
    <t>Spojovací vedení</t>
  </si>
  <si>
    <t>KABEL SILOVÝ, IZOLACE PVC</t>
  </si>
  <si>
    <t>CYKY-J 4x16 mm2, pevně</t>
  </si>
  <si>
    <t>17</t>
  </si>
  <si>
    <t>CYKY-J 4x16 mm2</t>
  </si>
  <si>
    <t>18</t>
  </si>
  <si>
    <t>Kabelová koncovka do 1kV 6-25 mm2, rozdělovací</t>
  </si>
  <si>
    <t>19</t>
  </si>
  <si>
    <t>Trubka, chránička DN63</t>
  </si>
  <si>
    <t>20</t>
  </si>
  <si>
    <t>Trubka, chránička DN110</t>
  </si>
  <si>
    <t>UKONČENÍ  VODIČŮ V NA SVORKOVNICI</t>
  </si>
  <si>
    <t>21</t>
  </si>
  <si>
    <t xml:space="preserve"> Do  16   mm2, vč. zapojení, konc. - 8ks vodičů / stožár, přívodní vedení</t>
  </si>
  <si>
    <t>OCELOVÝ PÁSEK POZINKOVANÝ</t>
  </si>
  <si>
    <t>22</t>
  </si>
  <si>
    <t>Pásek FeZn 30x4 (0,95 kg/m), pevně</t>
  </si>
  <si>
    <t>23</t>
  </si>
  <si>
    <t>Vodič FeZn 10 (1 kg = 1,61 m) - připojení stožárů, 4m pro stožár</t>
  </si>
  <si>
    <t>24</t>
  </si>
  <si>
    <t>trubice smtšť. PBF 12,7/6,4mm, 1m trubice na stožár</t>
  </si>
  <si>
    <t>Připojovací svorka</t>
  </si>
  <si>
    <t>25</t>
  </si>
  <si>
    <t>SP1, 1x svorka na stožár</t>
  </si>
  <si>
    <t>Svorka</t>
  </si>
  <si>
    <t>26</t>
  </si>
  <si>
    <t>SR02 odbočná a spojovací pásek pásek - 2ks pro spoj v zemi</t>
  </si>
  <si>
    <t>27</t>
  </si>
  <si>
    <t>SR03 odbočná a spojovací pásek vodič - 2ks pro spoj v zemi</t>
  </si>
  <si>
    <t>28</t>
  </si>
  <si>
    <t>pasivní ochrana uzemňovacího vodiče, spoje v zemi</t>
  </si>
  <si>
    <t>PODRUŽNÝ MATERIÁL</t>
  </si>
  <si>
    <t>29</t>
  </si>
  <si>
    <t xml:space="preserve">Podružný materiál </t>
  </si>
  <si>
    <t>Spojovací vedení - celkem</t>
  </si>
  <si>
    <t>HZS</t>
  </si>
  <si>
    <t>30</t>
  </si>
  <si>
    <t>Liniové schéma zapojení rozvodů VO, 1 hod / stožár</t>
  </si>
  <si>
    <t>hod</t>
  </si>
  <si>
    <t>31</t>
  </si>
  <si>
    <t>Strojní práce při demtáži VO - 2hod / stožár</t>
  </si>
  <si>
    <t>32</t>
  </si>
  <si>
    <t>Výšková plošina pro výškové práce vč. obsluhy - 2 hod / stožár</t>
  </si>
  <si>
    <t>33</t>
  </si>
  <si>
    <t>Spolupráce se správcem veřejného osvětlení, trvalý dozor správce VO - 1hod / stožár</t>
  </si>
  <si>
    <t>34</t>
  </si>
  <si>
    <t>Napojeni na stavajici zarizeni</t>
  </si>
  <si>
    <t>35</t>
  </si>
  <si>
    <t>Zabezpeceni pracoviste</t>
  </si>
  <si>
    <t>HZS - celkem</t>
  </si>
  <si>
    <t>PROVEDENI REVIZNICH ZKOUSEK</t>
  </si>
  <si>
    <t>DLE CSN 331500</t>
  </si>
  <si>
    <t>36</t>
  </si>
  <si>
    <t>Celk.prohl.el.zaříz.a vyhot.rev.zp.</t>
  </si>
  <si>
    <t>objem</t>
  </si>
  <si>
    <t>37</t>
  </si>
  <si>
    <t>Izolační zkouška silových kabelů nn do 4x50mm2 - 1x / stožár</t>
  </si>
  <si>
    <t>kabel</t>
  </si>
  <si>
    <t>38</t>
  </si>
  <si>
    <t>Měření odporu nulových smyček 3-fáz.vedení 3x400V</t>
  </si>
  <si>
    <t>okruh</t>
  </si>
  <si>
    <t>Měř.zemn.odporu pro zem.sít do 100m pásku</t>
  </si>
  <si>
    <t>měření</t>
  </si>
  <si>
    <t>PROVEDENI REVIZNICH ZKOUSEK - celkem</t>
  </si>
  <si>
    <t>Elektromontáže - celkem</t>
  </si>
  <si>
    <t>Zemní práce</t>
  </si>
  <si>
    <t>Nejsou zahrnuty demontáže stávajícíh povrchů nad kab. Vedením, v místě stožárů, konečné úpravy povrchů, dodávka ostatních IO, SO</t>
  </si>
  <si>
    <t>VÝKOP JÁMY PRO STOŽÁR,BETONOVÝ</t>
  </si>
  <si>
    <t>ZÁKLAD A JINÉ ZAŘÍZENÍ</t>
  </si>
  <si>
    <t>40</t>
  </si>
  <si>
    <t xml:space="preserve"> Zemina třídy 3-4,ručně, 1,1 m3/stožár</t>
  </si>
  <si>
    <t>ZÁKLAD Z PROSTÉHO BETONU</t>
  </si>
  <si>
    <t>41</t>
  </si>
  <si>
    <t xml:space="preserve"> Do rostlé zeminy bez bednění, 1,1 m3 / stožár</t>
  </si>
  <si>
    <t>POUZDROVÝ ZÁKL.PRO STOŽ.VENK.</t>
  </si>
  <si>
    <t>OSVĚTL.MIMO OSU TRASY KABELU</t>
  </si>
  <si>
    <t>42</t>
  </si>
  <si>
    <t xml:space="preserve"> D 350x1500 mm</t>
  </si>
  <si>
    <t>43</t>
  </si>
  <si>
    <t>Písková výplň základu stožáru, 0,3 m3/stožár</t>
  </si>
  <si>
    <t>PROTLAKY POD KOMUNIKACÍ, ZP. PLOCHOU</t>
  </si>
  <si>
    <t>44</t>
  </si>
  <si>
    <t>Protlak pod komunikací pro chraničku DN90mm vč. chráničky</t>
  </si>
  <si>
    <t>45</t>
  </si>
  <si>
    <t>Startovací jáma protlaku</t>
  </si>
  <si>
    <t>46</t>
  </si>
  <si>
    <t>Zemina třídy 3, 1500mm x 2500mm, hloubka 1200mm</t>
  </si>
  <si>
    <t>47</t>
  </si>
  <si>
    <t>Cílová jáma protlaku</t>
  </si>
  <si>
    <t>48</t>
  </si>
  <si>
    <t>Zemina třídy 3, 1500mm x 1500mm, hloubka 1200mm</t>
  </si>
  <si>
    <t>49</t>
  </si>
  <si>
    <t>Zához jam, hutnění</t>
  </si>
  <si>
    <t>HLOUBENÍ KABELOVÉ RÝHY</t>
  </si>
  <si>
    <t>50</t>
  </si>
  <si>
    <t xml:space="preserve"> Zemina třídy 3, šíře 350mm,hloubka 500mm</t>
  </si>
  <si>
    <t>ZŘÍZENÍ KABELOVÉHO LOŽE</t>
  </si>
  <si>
    <t>51</t>
  </si>
  <si>
    <t>Pískové lože, obsyp, šíře do 45cm,tloušťka 10cm, délka výkopů celkem</t>
  </si>
  <si>
    <t>FOLIE VÝSTRAŽNÁ Z PVC</t>
  </si>
  <si>
    <t>52</t>
  </si>
  <si>
    <t xml:space="preserve"> Do šířky 33cm</t>
  </si>
  <si>
    <t>ZÁHOZ KABELOVÉ RÝHY</t>
  </si>
  <si>
    <t>53</t>
  </si>
  <si>
    <t xml:space="preserve"> Zemina třídy 3, šíře 350mm,hloubka 800mm, délka výkopů celkem</t>
  </si>
  <si>
    <t>GEODETICKÉ PRÁCE</t>
  </si>
  <si>
    <t>54</t>
  </si>
  <si>
    <t>Geodetické zaměření trasy, pozice stožárů</t>
  </si>
  <si>
    <t>Zemní práce - celkem</t>
  </si>
  <si>
    <t>Cena celkem (bez DHP)</t>
  </si>
  <si>
    <t>02821</t>
  </si>
  <si>
    <t>PRŮZKUMNÉ PRÁCE ARCHEOLOGICKÉ NA POVRCHU</t>
  </si>
  <si>
    <t xml:space="preserve">  &lt;=&gt; Výpočet: 1</t>
  </si>
  <si>
    <t>02991</t>
  </si>
  <si>
    <t>OSTATNÍ POŽADAVKY - INFORMAČNÍ TABULE</t>
  </si>
  <si>
    <t>informační tabule 1 x A2, polep plast fólií na ocelovém rámu a sloupcích &lt;=&gt; Výpočet: 1</t>
  </si>
  <si>
    <t>označení pracovních míst, 100 ks, 150 dní
Přechodné dopravní značení vč. návrhu a projednání s dotčenými orgány, dodávky dopravních značek a světelného signalizačního zařízení, provoz a údržba po dobu realizace &lt;=&gt; Výpočet: = 100*150</t>
  </si>
  <si>
    <t>39b</t>
  </si>
  <si>
    <t>39a</t>
  </si>
  <si>
    <t>MĚŘENÍ INTENZITY OSVĚTLENÍ INSTALOVANÉHO VO
Měření osvitu na přechodu po osazení svítidel, zda odpovídají navrženým hodnotám (požaduje PČR ke kolaudaci) &lt;=&gt; Výpočet: 2</t>
  </si>
  <si>
    <t xml:space="preserve"> Chodníková vpusť kompletní dodávka s montáží, napojení, litinová mříž a koš splavenin &lt;=&gt; Výpočet: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</si>
</sst>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\ ###\ ###\ ##0.00"/>
    <numFmt numFmtId="165" formatCode="#,##0.000;\-#,##0.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name val="Trebuchet MS"/>
      <charset val="238"/>
    </font>
    <font>
      <b/>
      <sz val="11"/>
      <name val="Arial"/>
    </font>
    <font>
      <sz val="11"/>
      <name val="Arial"/>
    </font>
    <font>
      <b/>
      <sz val="12"/>
      <color indexed="16"/>
      <name val="Trebuchet MS"/>
      <charset val="238"/>
    </font>
    <font>
      <sz val="12"/>
      <color indexed="56"/>
      <name val="Trebuchet MS"/>
      <charset val="238"/>
    </font>
    <font>
      <sz val="8"/>
      <color indexed="56"/>
      <name val="Trebuchet MS"/>
      <charset val="238"/>
    </font>
    <font>
      <sz val="10"/>
      <color indexed="56"/>
      <name val="Trebuchet MS"/>
      <charset val="238"/>
    </font>
    <font>
      <sz val="8"/>
      <color indexed="20"/>
      <name val="Trebuchet MS"/>
      <charset val="238"/>
    </font>
    <font>
      <sz val="8"/>
      <color indexed="63"/>
      <name val="Trebuchet MS"/>
      <charset val="238"/>
    </font>
    <font>
      <sz val="11"/>
      <name val="Calibri"/>
      <family val="2"/>
      <charset val="238"/>
      <scheme val="minor"/>
    </font>
    <font>
      <i/>
      <sz val="8"/>
      <name val="Trebuchet MS"/>
      <family val="2"/>
      <charset val="238"/>
    </font>
    <font>
      <sz val="8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8"/>
      <name val="Arial CE"/>
      <family val="2"/>
      <charset val="238"/>
    </font>
    <font>
      <b/>
      <sz val="9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8"/>
      <name val="Tahoma"/>
      <family val="2"/>
    </font>
    <font>
      <sz val="8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rgb="FFD3D3D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4" fontId="2" fillId="0" borderId="0" xfId="0" applyNumberFormat="1" applyFont="1" applyAlignment="1">
      <alignment vertical="top"/>
    </xf>
    <xf numFmtId="4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0" fontId="2" fillId="0" borderId="0" xfId="0" applyFont="1"/>
    <xf numFmtId="0" fontId="0" fillId="0" borderId="2" xfId="0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1" fillId="3" borderId="2" xfId="0" applyFont="1" applyFill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left" vertical="top"/>
    </xf>
    <xf numFmtId="4" fontId="1" fillId="4" borderId="2" xfId="0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/>
    </xf>
    <xf numFmtId="4" fontId="1" fillId="2" borderId="2" xfId="0" applyNumberFormat="1" applyFont="1" applyFill="1" applyBorder="1" applyAlignment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5" fillId="6" borderId="0" xfId="0" applyNumberFormat="1" applyFont="1" applyFill="1" applyAlignment="1">
      <alignment vertical="center"/>
    </xf>
    <xf numFmtId="0" fontId="5" fillId="6" borderId="0" xfId="0" applyFont="1" applyFill="1" applyAlignment="1">
      <alignment horizontal="right" vertical="center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12" fillId="0" borderId="0" xfId="0" applyNumberFormat="1" applyFont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65" fontId="13" fillId="0" borderId="2" xfId="0" applyNumberFormat="1" applyFont="1" applyBorder="1" applyAlignment="1" applyProtection="1">
      <alignment horizontal="righ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right" vertical="center"/>
      <protection locked="0"/>
    </xf>
    <xf numFmtId="49" fontId="15" fillId="0" borderId="2" xfId="0" applyNumberFormat="1" applyFont="1" applyBorder="1" applyAlignment="1">
      <alignment horizontal="left" wrapText="1"/>
    </xf>
    <xf numFmtId="49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left"/>
    </xf>
    <xf numFmtId="49" fontId="0" fillId="0" borderId="2" xfId="0" applyNumberFormat="1" applyBorder="1" applyAlignment="1">
      <alignment horizontal="center"/>
    </xf>
    <xf numFmtId="49" fontId="16" fillId="0" borderId="2" xfId="0" applyNumberFormat="1" applyFont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49" fontId="18" fillId="0" borderId="2" xfId="0" applyNumberFormat="1" applyFont="1" applyBorder="1" applyAlignment="1">
      <alignment horizontal="left" wrapText="1"/>
    </xf>
    <xf numFmtId="49" fontId="15" fillId="0" borderId="2" xfId="0" applyNumberFormat="1" applyFont="1" applyBorder="1" applyAlignment="1">
      <alignment horizontal="center" wrapText="1"/>
    </xf>
    <xf numFmtId="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right"/>
    </xf>
    <xf numFmtId="49" fontId="19" fillId="0" borderId="2" xfId="0" applyNumberFormat="1" applyFont="1" applyBorder="1" applyAlignment="1">
      <alignment horizontal="left" wrapText="1"/>
    </xf>
    <xf numFmtId="4" fontId="20" fillId="0" borderId="2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left" wrapText="1"/>
    </xf>
    <xf numFmtId="49" fontId="21" fillId="0" borderId="2" xfId="0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left" wrapText="1"/>
    </xf>
    <xf numFmtId="39" fontId="10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39" fontId="7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left" vertical="center"/>
      <protection locked="0"/>
    </xf>
    <xf numFmtId="39" fontId="8" fillId="0" borderId="19" xfId="0" applyNumberFormat="1" applyFont="1" applyBorder="1" applyAlignment="1" applyProtection="1">
      <alignment horizontal="righ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9" fillId="0" borderId="20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39" fontId="0" fillId="0" borderId="6" xfId="0" applyNumberFormat="1" applyBorder="1" applyAlignment="1" applyProtection="1">
      <alignment horizontal="right" vertical="center"/>
      <protection locked="0"/>
    </xf>
    <xf numFmtId="39" fontId="0" fillId="0" borderId="21" xfId="0" applyNumberFormat="1" applyBorder="1" applyAlignment="1" applyProtection="1">
      <alignment horizontal="right" vertical="center"/>
      <protection locked="0"/>
    </xf>
    <xf numFmtId="39" fontId="0" fillId="0" borderId="2" xfId="0" applyNumberForma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39" fontId="13" fillId="0" borderId="6" xfId="0" applyNumberFormat="1" applyFont="1" applyBorder="1" applyAlignment="1" applyProtection="1">
      <alignment horizontal="right" vertical="center"/>
      <protection locked="0"/>
    </xf>
    <xf numFmtId="39" fontId="13" fillId="0" borderId="21" xfId="0" applyNumberFormat="1" applyFont="1" applyBorder="1" applyAlignment="1" applyProtection="1">
      <alignment horizontal="right" vertical="center"/>
      <protection locked="0"/>
    </xf>
    <xf numFmtId="39" fontId="13" fillId="0" borderId="2" xfId="0" applyNumberFormat="1" applyFont="1" applyBorder="1" applyAlignment="1" applyProtection="1">
      <alignment horizontal="right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39" fontId="14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right" vertical="center"/>
    </xf>
  </cellXfs>
  <cellStyles count="1">
    <cellStyle name="Normální" xfId="0" builtinId="0"/>
  </cellStyles>
  <dxfs count="6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KT Rozpočet">
    <tableStyle name="KT Rekapitulace" table="0" count="21" xr9:uid="{00000000-0011-0000-FFFF-FFFF00000000}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secondRowStripe" dxfId="60"/>
      <tableStyleElement type="firstColumnStripe" dxfId="59"/>
      <tableStyleElement type="secondColumnStripe" dxfId="58"/>
      <tableStyleElement type="firstSubtotalColumn" dxfId="57"/>
      <tableStyleElement type="secondSubtotalColumn" dxfId="56"/>
      <tableStyleElement type="thirdSubtotalColumn" dxfId="55"/>
      <tableStyleElement type="firstSubtotalRow" dxfId="54"/>
      <tableStyleElement type="secondSubtotalRow" dxfId="53"/>
      <tableStyleElement type="thirdSubtotalRow" dxfId="52"/>
      <tableStyleElement type="firstColumnSubheading" dxfId="51"/>
      <tableStyleElement type="secondColumnSubheading" dxfId="50"/>
      <tableStyleElement type="thirdColumnSubheading" dxfId="49"/>
      <tableStyleElement type="firstRowSubheading" dxfId="48"/>
      <tableStyleElement type="secondRowSubheading" dxfId="47"/>
      <tableStyleElement type="thirdRowSubheading" dxfId="46"/>
    </tableStyle>
    <tableStyle name="KT Rozpočet" table="0" count="21" xr9:uid="{00000000-0011-0000-FFFF-FFFF01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secondRowStripe" dxfId="39"/>
      <tableStyleElement type="firstColumnStripe" dxfId="38"/>
      <tableStyleElement type="secondColumnStripe" dxfId="37"/>
      <tableStyleElement type="firstSubtotalColumn" dxfId="36"/>
      <tableStyleElement type="secondSubtotalColumn" dxfId="35"/>
      <tableStyleElement type="thirdSubtotalColumn" dxfId="34"/>
      <tableStyleElement type="firstSubtotalRow" dxfId="33"/>
      <tableStyleElement type="secondSubtotalRow" dxfId="32"/>
      <tableStyleElement type="thirdSubtotalRow" dxfId="31"/>
      <tableStyleElement type="firstColumnSubheading" dxfId="30"/>
      <tableStyleElement type="secondColumnSubheading" dxfId="29"/>
      <tableStyleElement type="thirdColumnSubheading" dxfId="28"/>
      <tableStyleElement type="firstRowSubheading" dxfId="27"/>
      <tableStyleElement type="secondRowSubheading" dxfId="26"/>
      <tableStyleElement type="thirdRowSubheading" dxfId="25"/>
    </tableStyle>
    <tableStyle name="KT SPECIFIKACE" table="0" count="25" xr9:uid="{00000000-0011-0000-FFFF-FFFF02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secondRowStripe" dxfId="18"/>
      <tableStyleElement type="firstColumnStripe" dxfId="17"/>
      <tableStyleElement type="secondColumnStripe" dxfId="16"/>
      <tableStyleElement type="firstHeaderCell" dxfId="15"/>
      <tableStyleElement type="firstSubtotalColumn" dxfId="14"/>
      <tableStyleElement type="secondSubtotalColumn" dxfId="13"/>
      <tableStyleElement type="thirdSubtotalColumn" dxfId="12"/>
      <tableStyleElement type="firstSubtotalRow" dxfId="11"/>
      <tableStyleElement type="secondSubtotalRow" dxfId="10"/>
      <tableStyleElement type="thirdSubtotalRow" dxfId="9"/>
      <tableStyleElement type="blank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&#225;ce\&#218;dlice\Smetanova\Podklady\2020-04-28_final_Ondra\&#218;dlice%20u%20Smet&#225;nky%2002_11_15%20-%20zaloha%2020_06_17\Rozpo&#269;et\Rozpo&#269;et%20-%20kompletn&#237;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SO 001"/>
      <sheetName val="SO 10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J10" sqref="J10"/>
    </sheetView>
  </sheetViews>
  <sheetFormatPr defaultRowHeight="15" x14ac:dyDescent="0.25"/>
  <cols>
    <col min="2" max="2" width="47.140625" customWidth="1"/>
    <col min="3" max="5" width="16.7109375" customWidth="1"/>
  </cols>
  <sheetData>
    <row r="1" spans="1:5" x14ac:dyDescent="0.25">
      <c r="A1" s="34" t="s">
        <v>285</v>
      </c>
      <c r="B1" s="35"/>
      <c r="C1" s="35"/>
      <c r="D1" s="35"/>
      <c r="E1" s="35"/>
    </row>
    <row r="2" spans="1:5" x14ac:dyDescent="0.25">
      <c r="A2" s="35"/>
      <c r="B2" s="35"/>
      <c r="C2" s="35"/>
      <c r="D2" s="35"/>
      <c r="E2" s="35"/>
    </row>
    <row r="3" spans="1:5" x14ac:dyDescent="0.25">
      <c r="A3" s="35"/>
      <c r="B3" s="40" t="s">
        <v>286</v>
      </c>
      <c r="C3" s="35"/>
      <c r="D3" s="35"/>
      <c r="E3" s="35"/>
    </row>
    <row r="4" spans="1:5" x14ac:dyDescent="0.25">
      <c r="A4" s="35"/>
      <c r="B4" s="35"/>
      <c r="C4" s="35"/>
      <c r="D4" s="35"/>
      <c r="E4" s="35"/>
    </row>
    <row r="5" spans="1:5" x14ac:dyDescent="0.25">
      <c r="A5" s="35"/>
      <c r="B5" s="36" t="s">
        <v>294</v>
      </c>
      <c r="C5" s="35"/>
      <c r="D5" s="35"/>
      <c r="E5" s="35"/>
    </row>
    <row r="6" spans="1:5" x14ac:dyDescent="0.25">
      <c r="A6" s="35"/>
      <c r="B6" s="35" t="s">
        <v>287</v>
      </c>
      <c r="C6" s="35"/>
      <c r="D6" s="35"/>
      <c r="E6" s="35"/>
    </row>
    <row r="7" spans="1:5" x14ac:dyDescent="0.25">
      <c r="A7" s="35"/>
      <c r="B7" s="37" t="s">
        <v>288</v>
      </c>
      <c r="C7" s="36">
        <f>SUM(C11:C14)</f>
        <v>0</v>
      </c>
      <c r="D7" s="35"/>
      <c r="E7" s="35"/>
    </row>
    <row r="8" spans="1:5" x14ac:dyDescent="0.25">
      <c r="A8" s="35"/>
      <c r="B8" s="37" t="s">
        <v>289</v>
      </c>
      <c r="C8" s="36">
        <f>SUM(E11:E14)</f>
        <v>0</v>
      </c>
      <c r="D8" s="35"/>
      <c r="E8" s="35"/>
    </row>
    <row r="9" spans="1:5" ht="15.75" thickBot="1" x14ac:dyDescent="0.3">
      <c r="A9" s="35"/>
      <c r="B9" s="35"/>
      <c r="C9" s="35"/>
      <c r="D9" s="35"/>
      <c r="E9" s="35"/>
    </row>
    <row r="10" spans="1:5" x14ac:dyDescent="0.25">
      <c r="A10" s="41" t="s">
        <v>290</v>
      </c>
      <c r="B10" s="42" t="s">
        <v>291</v>
      </c>
      <c r="C10" s="42" t="s">
        <v>292</v>
      </c>
      <c r="D10" s="42" t="s">
        <v>284</v>
      </c>
      <c r="E10" s="43" t="s">
        <v>293</v>
      </c>
    </row>
    <row r="11" spans="1:5" x14ac:dyDescent="0.25">
      <c r="A11" s="44" t="s">
        <v>163</v>
      </c>
      <c r="B11" s="38" t="s">
        <v>295</v>
      </c>
      <c r="C11" s="39">
        <f>SO_100!K89</f>
        <v>0</v>
      </c>
      <c r="D11" s="39">
        <f>C11*0.21</f>
        <v>0</v>
      </c>
      <c r="E11" s="45">
        <f>C11+D11</f>
        <v>0</v>
      </c>
    </row>
    <row r="12" spans="1:5" x14ac:dyDescent="0.25">
      <c r="A12" s="44" t="s">
        <v>297</v>
      </c>
      <c r="B12" s="38" t="s">
        <v>296</v>
      </c>
      <c r="C12" s="39">
        <f>SO_200!L8</f>
        <v>0</v>
      </c>
      <c r="D12" s="39">
        <f t="shared" ref="D12:D14" si="0">C12*0.21</f>
        <v>0</v>
      </c>
      <c r="E12" s="45">
        <f>C12+D12</f>
        <v>0</v>
      </c>
    </row>
    <row r="13" spans="1:5" x14ac:dyDescent="0.25">
      <c r="A13" s="44" t="s">
        <v>165</v>
      </c>
      <c r="B13" s="38" t="s">
        <v>298</v>
      </c>
      <c r="C13" s="39">
        <f>SO_300!K22</f>
        <v>0</v>
      </c>
      <c r="D13" s="39">
        <f t="shared" si="0"/>
        <v>0</v>
      </c>
      <c r="E13" s="45">
        <f t="shared" ref="E13:E14" si="1">C13+D13</f>
        <v>0</v>
      </c>
    </row>
    <row r="14" spans="1:5" x14ac:dyDescent="0.25">
      <c r="A14" s="44" t="s">
        <v>299</v>
      </c>
      <c r="B14" s="38" t="s">
        <v>300</v>
      </c>
      <c r="C14" s="39">
        <f>SO_401!J142</f>
        <v>0</v>
      </c>
      <c r="D14" s="39">
        <f t="shared" si="0"/>
        <v>0</v>
      </c>
      <c r="E14" s="45">
        <f t="shared" si="1"/>
        <v>0</v>
      </c>
    </row>
    <row r="15" spans="1:5" ht="15.75" thickBot="1" x14ac:dyDescent="0.3">
      <c r="A15" s="46" t="s">
        <v>301</v>
      </c>
      <c r="B15" s="47" t="s">
        <v>302</v>
      </c>
      <c r="C15" s="48">
        <f>'[1]SO 100'!H115</f>
        <v>0</v>
      </c>
      <c r="D15" s="48">
        <f>'[1]SO 100'!P115</f>
        <v>0</v>
      </c>
      <c r="E15" s="49">
        <f t="shared" ref="E15" si="2">C15+D15</f>
        <v>0</v>
      </c>
    </row>
  </sheetData>
  <hyperlinks>
    <hyperlink ref="A11" location="#'SO 001'!A1" tooltip="Odkaz na stranku objektu [SO 001]" display="SO 001" xr:uid="{00000000-0004-0000-0000-000000000000}"/>
    <hyperlink ref="A12" location="#'SO 100'!A1" tooltip="Odkaz na stranku objektu [SO 100]" display="SO 100" xr:uid="{00000000-0004-0000-0000-000001000000}"/>
    <hyperlink ref="A13" location="#'SO 100'!A1" tooltip="Odkaz na stranku objektu [SO 100]" display="SO 100" xr:uid="{00000000-0004-0000-0000-000002000000}"/>
    <hyperlink ref="A14" location="#'SO 100'!A1" tooltip="Odkaz na stranku objektu [SO 100]" display="SO 100" xr:uid="{00000000-0004-0000-0000-000003000000}"/>
    <hyperlink ref="A15" location="#'SO 100'!A1" tooltip="Odkaz na stranku objektu [SO 100]" display="SO 100" xr:uid="{00000000-0004-0000-0000-000004000000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9"/>
  <sheetViews>
    <sheetView topLeftCell="A78" zoomScale="70" zoomScaleNormal="70" zoomScaleSheetLayoutView="80" workbookViewId="0">
      <selection activeCell="K14" sqref="K14"/>
    </sheetView>
  </sheetViews>
  <sheetFormatPr defaultColWidth="15" defaultRowHeight="15" x14ac:dyDescent="0.25"/>
  <cols>
    <col min="1" max="1" width="15.85546875" style="2" customWidth="1"/>
    <col min="2" max="2" width="41.140625" style="2" bestFit="1" customWidth="1"/>
    <col min="3" max="4" width="12.28515625" style="2" customWidth="1"/>
    <col min="5" max="5" width="12.28515625" style="6" customWidth="1"/>
    <col min="6" max="6" width="44.7109375" style="6" customWidth="1"/>
    <col min="7" max="7" width="45.7109375" style="4" customWidth="1"/>
    <col min="8" max="9" width="12.28515625" style="4" customWidth="1"/>
    <col min="10" max="10" width="16.28515625" style="5" bestFit="1" customWidth="1"/>
    <col min="11" max="11" width="14.140625" style="5" customWidth="1"/>
    <col min="12" max="16384" width="15" style="2"/>
  </cols>
  <sheetData>
    <row r="1" spans="1:11" x14ac:dyDescent="0.25">
      <c r="A1" s="1" t="s">
        <v>0</v>
      </c>
      <c r="B1" s="1"/>
      <c r="C1" s="1"/>
      <c r="D1" s="1"/>
      <c r="E1" s="1"/>
      <c r="F1" s="13"/>
      <c r="G1" s="13"/>
      <c r="H1" s="1"/>
      <c r="I1" s="3"/>
      <c r="J1" s="3"/>
      <c r="K1" s="1"/>
    </row>
    <row r="2" spans="1:11" x14ac:dyDescent="0.25">
      <c r="A2" s="2" t="s">
        <v>282</v>
      </c>
    </row>
    <row r="4" spans="1:11" x14ac:dyDescent="0.25">
      <c r="A4" s="2" t="s">
        <v>1</v>
      </c>
      <c r="B4" s="11" t="s">
        <v>281</v>
      </c>
      <c r="C4" s="11"/>
      <c r="D4" s="11"/>
      <c r="E4" s="11"/>
      <c r="F4" s="14"/>
      <c r="G4" s="14"/>
      <c r="H4" s="11"/>
      <c r="I4" s="15"/>
      <c r="J4" s="15"/>
      <c r="K4" s="11"/>
    </row>
    <row r="5" spans="1:11" x14ac:dyDescent="0.25">
      <c r="A5" s="2" t="s">
        <v>303</v>
      </c>
      <c r="B5" s="11" t="s">
        <v>304</v>
      </c>
    </row>
    <row r="6" spans="1:11" s="7" customFormat="1" x14ac:dyDescent="0.25">
      <c r="E6" s="8"/>
      <c r="F6" s="8"/>
      <c r="G6" s="9"/>
      <c r="H6" s="9"/>
      <c r="I6" s="9"/>
      <c r="J6" s="10"/>
      <c r="K6" s="10"/>
    </row>
    <row r="7" spans="1:11" ht="30" x14ac:dyDescent="0.25">
      <c r="A7" s="16" t="s">
        <v>30</v>
      </c>
      <c r="B7" s="16" t="s">
        <v>2</v>
      </c>
      <c r="C7" s="16" t="s">
        <v>3</v>
      </c>
      <c r="D7" s="16" t="s">
        <v>8</v>
      </c>
      <c r="E7" s="16" t="s">
        <v>10</v>
      </c>
      <c r="F7" s="16" t="s">
        <v>4</v>
      </c>
      <c r="G7" s="16" t="s">
        <v>6</v>
      </c>
      <c r="H7" s="16" t="s">
        <v>7</v>
      </c>
      <c r="I7" s="17" t="s">
        <v>9</v>
      </c>
      <c r="J7" s="17" t="s">
        <v>5</v>
      </c>
      <c r="K7" s="17" t="s">
        <v>27</v>
      </c>
    </row>
    <row r="8" spans="1:11" ht="30" x14ac:dyDescent="0.25">
      <c r="A8" s="18" t="s">
        <v>163</v>
      </c>
      <c r="B8" s="12" t="s">
        <v>13</v>
      </c>
      <c r="C8" s="12" t="s">
        <v>508</v>
      </c>
      <c r="D8" s="12" t="s">
        <v>29</v>
      </c>
      <c r="E8" s="12">
        <v>85</v>
      </c>
      <c r="F8" s="19" t="s">
        <v>509</v>
      </c>
      <c r="G8" s="19" t="s">
        <v>510</v>
      </c>
      <c r="H8" s="12" t="s">
        <v>36</v>
      </c>
      <c r="I8" s="20">
        <v>1</v>
      </c>
      <c r="J8" s="20">
        <v>0</v>
      </c>
      <c r="K8" s="20">
        <f>I8*J8</f>
        <v>0</v>
      </c>
    </row>
    <row r="9" spans="1:11" ht="30" x14ac:dyDescent="0.25">
      <c r="A9" s="18"/>
      <c r="B9" s="12" t="s">
        <v>13</v>
      </c>
      <c r="C9" s="12" t="s">
        <v>11</v>
      </c>
      <c r="D9" s="12" t="s">
        <v>58</v>
      </c>
      <c r="E9" s="12">
        <v>1</v>
      </c>
      <c r="F9" s="19" t="s">
        <v>14</v>
      </c>
      <c r="G9" s="19" t="s">
        <v>31</v>
      </c>
      <c r="H9" s="12" t="s">
        <v>12</v>
      </c>
      <c r="I9" s="20">
        <v>1</v>
      </c>
      <c r="J9" s="20">
        <v>0</v>
      </c>
      <c r="K9" s="20">
        <f>I9*J9</f>
        <v>0</v>
      </c>
    </row>
    <row r="10" spans="1:11" ht="45" x14ac:dyDescent="0.25">
      <c r="A10" s="21"/>
      <c r="B10" s="12" t="s">
        <v>13</v>
      </c>
      <c r="C10" s="12" t="s">
        <v>11</v>
      </c>
      <c r="D10" s="12" t="s">
        <v>77</v>
      </c>
      <c r="E10" s="12">
        <v>3</v>
      </c>
      <c r="F10" s="19" t="s">
        <v>14</v>
      </c>
      <c r="G10" s="19" t="s">
        <v>41</v>
      </c>
      <c r="H10" s="12" t="s">
        <v>12</v>
      </c>
      <c r="I10" s="20">
        <v>1</v>
      </c>
      <c r="J10" s="20">
        <v>0</v>
      </c>
      <c r="K10" s="20">
        <f t="shared" ref="K10:K17" si="0">I10*J10</f>
        <v>0</v>
      </c>
    </row>
    <row r="11" spans="1:11" ht="30" x14ac:dyDescent="0.25">
      <c r="A11" s="21"/>
      <c r="B11" s="12" t="s">
        <v>13</v>
      </c>
      <c r="C11" s="12" t="s">
        <v>15</v>
      </c>
      <c r="D11" s="12" t="s">
        <v>29</v>
      </c>
      <c r="E11" s="12">
        <v>2</v>
      </c>
      <c r="F11" s="19" t="s">
        <v>16</v>
      </c>
      <c r="G11" s="19" t="s">
        <v>33</v>
      </c>
      <c r="H11" s="12" t="s">
        <v>12</v>
      </c>
      <c r="I11" s="20">
        <v>1</v>
      </c>
      <c r="J11" s="20">
        <v>0</v>
      </c>
      <c r="K11" s="20">
        <f t="shared" si="0"/>
        <v>0</v>
      </c>
    </row>
    <row r="12" spans="1:11" ht="30" x14ac:dyDescent="0.25">
      <c r="A12" s="21"/>
      <c r="B12" s="12" t="s">
        <v>13</v>
      </c>
      <c r="C12" s="12" t="s">
        <v>34</v>
      </c>
      <c r="D12" s="12" t="s">
        <v>29</v>
      </c>
      <c r="E12" s="12">
        <v>4</v>
      </c>
      <c r="F12" s="19" t="s">
        <v>35</v>
      </c>
      <c r="G12" s="19" t="s">
        <v>62</v>
      </c>
      <c r="H12" s="12" t="s">
        <v>36</v>
      </c>
      <c r="I12" s="20">
        <v>1</v>
      </c>
      <c r="J12" s="20">
        <v>0</v>
      </c>
      <c r="K12" s="20">
        <f t="shared" ref="K12" si="1">I12*J12</f>
        <v>0</v>
      </c>
    </row>
    <row r="13" spans="1:11" ht="30" x14ac:dyDescent="0.25">
      <c r="A13" s="21"/>
      <c r="B13" s="12" t="s">
        <v>13</v>
      </c>
      <c r="C13" s="12" t="s">
        <v>511</v>
      </c>
      <c r="D13" s="12" t="s">
        <v>29</v>
      </c>
      <c r="E13" s="12">
        <v>86</v>
      </c>
      <c r="F13" s="19" t="s">
        <v>512</v>
      </c>
      <c r="G13" s="19" t="s">
        <v>513</v>
      </c>
      <c r="H13" s="12" t="s">
        <v>26</v>
      </c>
      <c r="I13" s="20">
        <v>1</v>
      </c>
      <c r="J13" s="20">
        <v>0</v>
      </c>
      <c r="K13" s="20">
        <v>0</v>
      </c>
    </row>
    <row r="14" spans="1:11" ht="90" x14ac:dyDescent="0.25">
      <c r="A14" s="21"/>
      <c r="B14" s="12" t="s">
        <v>13</v>
      </c>
      <c r="C14" s="12" t="s">
        <v>79</v>
      </c>
      <c r="D14" s="12" t="s">
        <v>29</v>
      </c>
      <c r="E14" s="12">
        <v>5</v>
      </c>
      <c r="F14" s="19" t="s">
        <v>80</v>
      </c>
      <c r="G14" s="19" t="s">
        <v>109</v>
      </c>
      <c r="H14" s="12" t="s">
        <v>12</v>
      </c>
      <c r="I14" s="20">
        <v>1</v>
      </c>
      <c r="J14" s="20">
        <v>0</v>
      </c>
      <c r="K14" s="20">
        <f t="shared" si="0"/>
        <v>0</v>
      </c>
    </row>
    <row r="15" spans="1:11" ht="60" x14ac:dyDescent="0.25">
      <c r="A15" s="21"/>
      <c r="B15" s="12" t="s">
        <v>13</v>
      </c>
      <c r="C15" s="12" t="s">
        <v>68</v>
      </c>
      <c r="D15" s="12" t="s">
        <v>77</v>
      </c>
      <c r="E15" s="12">
        <v>31</v>
      </c>
      <c r="F15" s="19" t="s">
        <v>50</v>
      </c>
      <c r="G15" s="19" t="s">
        <v>227</v>
      </c>
      <c r="H15" s="12" t="s">
        <v>43</v>
      </c>
      <c r="I15" s="20">
        <v>733.31999999999994</v>
      </c>
      <c r="J15" s="20">
        <v>0</v>
      </c>
      <c r="K15" s="20">
        <f t="shared" si="0"/>
        <v>0</v>
      </c>
    </row>
    <row r="16" spans="1:11" ht="45" x14ac:dyDescent="0.25">
      <c r="A16" s="21"/>
      <c r="B16" s="12" t="s">
        <v>13</v>
      </c>
      <c r="C16" s="12" t="s">
        <v>91</v>
      </c>
      <c r="D16" s="12" t="s">
        <v>29</v>
      </c>
      <c r="E16" s="12">
        <v>25</v>
      </c>
      <c r="F16" s="19" t="s">
        <v>92</v>
      </c>
      <c r="G16" s="19" t="s">
        <v>228</v>
      </c>
      <c r="H16" s="12" t="s">
        <v>43</v>
      </c>
      <c r="I16" s="20">
        <v>99.36</v>
      </c>
      <c r="J16" s="20">
        <v>0</v>
      </c>
      <c r="K16" s="20">
        <f t="shared" si="0"/>
        <v>0</v>
      </c>
    </row>
    <row r="17" spans="1:11" ht="45" x14ac:dyDescent="0.25">
      <c r="A17" s="21"/>
      <c r="B17" s="12" t="s">
        <v>13</v>
      </c>
      <c r="C17" s="12" t="s">
        <v>101</v>
      </c>
      <c r="D17" s="12" t="s">
        <v>29</v>
      </c>
      <c r="E17" s="12">
        <v>16</v>
      </c>
      <c r="F17" s="19" t="s">
        <v>102</v>
      </c>
      <c r="G17" s="19" t="s">
        <v>229</v>
      </c>
      <c r="H17" s="12" t="s">
        <v>43</v>
      </c>
      <c r="I17" s="20">
        <v>31.346</v>
      </c>
      <c r="J17" s="20">
        <v>0</v>
      </c>
      <c r="K17" s="20">
        <f t="shared" si="0"/>
        <v>0</v>
      </c>
    </row>
    <row r="18" spans="1:11" x14ac:dyDescent="0.25">
      <c r="A18" s="21"/>
      <c r="B18" s="22" t="s">
        <v>21</v>
      </c>
      <c r="C18" s="23"/>
      <c r="D18" s="23"/>
      <c r="E18" s="23"/>
      <c r="F18" s="24"/>
      <c r="G18" s="24"/>
      <c r="H18" s="23"/>
      <c r="I18" s="25"/>
      <c r="J18" s="25"/>
      <c r="K18" s="26">
        <f>SUM(K8:K17)</f>
        <v>0</v>
      </c>
    </row>
    <row r="19" spans="1:11" ht="30" x14ac:dyDescent="0.25">
      <c r="A19" s="21"/>
      <c r="B19" s="12" t="s">
        <v>17</v>
      </c>
      <c r="C19" s="12" t="s">
        <v>193</v>
      </c>
      <c r="D19" s="12" t="s">
        <v>29</v>
      </c>
      <c r="E19" s="12">
        <v>68</v>
      </c>
      <c r="F19" s="19" t="s">
        <v>154</v>
      </c>
      <c r="G19" s="19" t="s">
        <v>277</v>
      </c>
      <c r="H19" s="12" t="s">
        <v>26</v>
      </c>
      <c r="I19" s="20">
        <v>4</v>
      </c>
      <c r="J19" s="20">
        <v>0</v>
      </c>
      <c r="K19" s="20">
        <f t="shared" ref="K19:K38" si="2">I19*J19</f>
        <v>0</v>
      </c>
    </row>
    <row r="20" spans="1:11" ht="30" x14ac:dyDescent="0.25">
      <c r="A20" s="21"/>
      <c r="B20" s="12" t="s">
        <v>17</v>
      </c>
      <c r="C20" s="12" t="s">
        <v>115</v>
      </c>
      <c r="D20" s="12" t="s">
        <v>29</v>
      </c>
      <c r="E20" s="12">
        <v>9</v>
      </c>
      <c r="F20" s="19" t="s">
        <v>116</v>
      </c>
      <c r="G20" s="19" t="s">
        <v>214</v>
      </c>
      <c r="H20" s="12" t="s">
        <v>25</v>
      </c>
      <c r="I20" s="20">
        <v>3.8</v>
      </c>
      <c r="J20" s="20">
        <v>0</v>
      </c>
      <c r="K20" s="20">
        <f t="shared" si="2"/>
        <v>0</v>
      </c>
    </row>
    <row r="21" spans="1:11" ht="30" x14ac:dyDescent="0.25">
      <c r="A21" s="21"/>
      <c r="B21" s="12" t="s">
        <v>17</v>
      </c>
      <c r="C21" s="12" t="s">
        <v>117</v>
      </c>
      <c r="D21" s="12" t="s">
        <v>29</v>
      </c>
      <c r="E21" s="12">
        <v>10</v>
      </c>
      <c r="F21" s="19" t="s">
        <v>118</v>
      </c>
      <c r="G21" s="19" t="s">
        <v>215</v>
      </c>
      <c r="H21" s="12" t="s">
        <v>90</v>
      </c>
      <c r="I21" s="20">
        <v>273.59999999999997</v>
      </c>
      <c r="J21" s="20">
        <v>0</v>
      </c>
      <c r="K21" s="20">
        <f t="shared" si="2"/>
        <v>0</v>
      </c>
    </row>
    <row r="22" spans="1:11" ht="30" x14ac:dyDescent="0.25">
      <c r="A22" s="21"/>
      <c r="B22" s="12" t="s">
        <v>17</v>
      </c>
      <c r="C22" s="12" t="s">
        <v>93</v>
      </c>
      <c r="D22" s="12" t="s">
        <v>58</v>
      </c>
      <c r="E22" s="12">
        <v>26</v>
      </c>
      <c r="F22" s="19" t="s">
        <v>94</v>
      </c>
      <c r="G22" s="19" t="s">
        <v>216</v>
      </c>
      <c r="H22" s="12" t="s">
        <v>25</v>
      </c>
      <c r="I22" s="20">
        <v>84.61</v>
      </c>
      <c r="J22" s="20">
        <v>0</v>
      </c>
      <c r="K22" s="20">
        <f t="shared" si="2"/>
        <v>0</v>
      </c>
    </row>
    <row r="23" spans="1:11" ht="30" x14ac:dyDescent="0.25">
      <c r="A23" s="21"/>
      <c r="B23" s="12" t="s">
        <v>17</v>
      </c>
      <c r="C23" s="12" t="s">
        <v>95</v>
      </c>
      <c r="D23" s="12" t="s">
        <v>58</v>
      </c>
      <c r="E23" s="12">
        <v>27</v>
      </c>
      <c r="F23" s="19" t="s">
        <v>96</v>
      </c>
      <c r="G23" s="19" t="s">
        <v>217</v>
      </c>
      <c r="H23" s="12" t="s">
        <v>90</v>
      </c>
      <c r="I23" s="20">
        <v>1607.59</v>
      </c>
      <c r="J23" s="20">
        <v>0</v>
      </c>
      <c r="K23" s="20">
        <f t="shared" si="2"/>
        <v>0</v>
      </c>
    </row>
    <row r="24" spans="1:11" ht="45" x14ac:dyDescent="0.25">
      <c r="A24" s="21"/>
      <c r="B24" s="12" t="s">
        <v>17</v>
      </c>
      <c r="C24" s="12" t="s">
        <v>124</v>
      </c>
      <c r="D24" s="12" t="s">
        <v>29</v>
      </c>
      <c r="E24" s="12">
        <v>14</v>
      </c>
      <c r="F24" s="19" t="s">
        <v>125</v>
      </c>
      <c r="G24" s="19" t="s">
        <v>218</v>
      </c>
      <c r="H24" s="12" t="s">
        <v>25</v>
      </c>
      <c r="I24" s="20">
        <v>3.9000000000000004</v>
      </c>
      <c r="J24" s="20">
        <v>0</v>
      </c>
      <c r="K24" s="20">
        <f t="shared" si="2"/>
        <v>0</v>
      </c>
    </row>
    <row r="25" spans="1:11" ht="30" x14ac:dyDescent="0.25">
      <c r="A25" s="21"/>
      <c r="B25" s="12" t="s">
        <v>17</v>
      </c>
      <c r="C25" s="12" t="s">
        <v>126</v>
      </c>
      <c r="D25" s="12" t="s">
        <v>29</v>
      </c>
      <c r="E25" s="12">
        <v>15</v>
      </c>
      <c r="F25" s="19" t="s">
        <v>127</v>
      </c>
      <c r="G25" s="19" t="s">
        <v>219</v>
      </c>
      <c r="H25" s="12" t="s">
        <v>90</v>
      </c>
      <c r="I25" s="20">
        <v>280.79999999999995</v>
      </c>
      <c r="J25" s="20">
        <v>0</v>
      </c>
      <c r="K25" s="20">
        <f t="shared" si="2"/>
        <v>0</v>
      </c>
    </row>
    <row r="26" spans="1:11" ht="30" x14ac:dyDescent="0.25">
      <c r="A26" s="21"/>
      <c r="B26" s="12" t="s">
        <v>17</v>
      </c>
      <c r="C26" s="12" t="s">
        <v>97</v>
      </c>
      <c r="D26" s="12" t="s">
        <v>29</v>
      </c>
      <c r="E26" s="12">
        <v>7</v>
      </c>
      <c r="F26" s="19" t="s">
        <v>98</v>
      </c>
      <c r="G26" s="19" t="s">
        <v>220</v>
      </c>
      <c r="H26" s="12" t="s">
        <v>19</v>
      </c>
      <c r="I26" s="20">
        <v>19</v>
      </c>
      <c r="J26" s="20">
        <v>0</v>
      </c>
      <c r="K26" s="20">
        <f t="shared" si="2"/>
        <v>0</v>
      </c>
    </row>
    <row r="27" spans="1:11" ht="30" x14ac:dyDescent="0.25">
      <c r="A27" s="21"/>
      <c r="B27" s="12" t="s">
        <v>17</v>
      </c>
      <c r="C27" s="12" t="s">
        <v>99</v>
      </c>
      <c r="D27" s="12" t="s">
        <v>29</v>
      </c>
      <c r="E27" s="12">
        <v>8</v>
      </c>
      <c r="F27" s="19" t="s">
        <v>100</v>
      </c>
      <c r="G27" s="19" t="s">
        <v>221</v>
      </c>
      <c r="H27" s="12" t="s">
        <v>90</v>
      </c>
      <c r="I27" s="20">
        <v>49.019999999999996</v>
      </c>
      <c r="J27" s="20">
        <v>0</v>
      </c>
      <c r="K27" s="20">
        <f t="shared" si="2"/>
        <v>0</v>
      </c>
    </row>
    <row r="28" spans="1:11" ht="30" x14ac:dyDescent="0.25">
      <c r="A28" s="21"/>
      <c r="B28" s="12" t="s">
        <v>17</v>
      </c>
      <c r="C28" s="12" t="s">
        <v>86</v>
      </c>
      <c r="D28" s="12" t="s">
        <v>29</v>
      </c>
      <c r="E28" s="12">
        <v>23</v>
      </c>
      <c r="F28" s="19" t="s">
        <v>87</v>
      </c>
      <c r="G28" s="19" t="s">
        <v>222</v>
      </c>
      <c r="H28" s="12" t="s">
        <v>25</v>
      </c>
      <c r="I28" s="20">
        <v>29.900000000000002</v>
      </c>
      <c r="J28" s="20">
        <v>0</v>
      </c>
      <c r="K28" s="20">
        <f t="shared" si="2"/>
        <v>0</v>
      </c>
    </row>
    <row r="29" spans="1:11" ht="30" x14ac:dyDescent="0.25">
      <c r="A29" s="21"/>
      <c r="B29" s="12" t="s">
        <v>17</v>
      </c>
      <c r="C29" s="12" t="s">
        <v>88</v>
      </c>
      <c r="D29" s="12" t="s">
        <v>29</v>
      </c>
      <c r="E29" s="12">
        <v>24</v>
      </c>
      <c r="F29" s="19" t="s">
        <v>89</v>
      </c>
      <c r="G29" s="19" t="s">
        <v>223</v>
      </c>
      <c r="H29" s="12" t="s">
        <v>90</v>
      </c>
      <c r="I29" s="20">
        <v>2152.7999999999997</v>
      </c>
      <c r="J29" s="20">
        <v>0</v>
      </c>
      <c r="K29" s="20">
        <f t="shared" si="2"/>
        <v>0</v>
      </c>
    </row>
    <row r="30" spans="1:11" ht="30" x14ac:dyDescent="0.25">
      <c r="A30" s="21"/>
      <c r="B30" s="12" t="s">
        <v>17</v>
      </c>
      <c r="C30" s="12" t="s">
        <v>67</v>
      </c>
      <c r="D30" s="12" t="s">
        <v>29</v>
      </c>
      <c r="E30" s="12">
        <v>28</v>
      </c>
      <c r="F30" s="19" t="s">
        <v>47</v>
      </c>
      <c r="G30" s="19" t="s">
        <v>224</v>
      </c>
      <c r="H30" s="12" t="s">
        <v>25</v>
      </c>
      <c r="I30" s="20">
        <v>380.5</v>
      </c>
      <c r="J30" s="20">
        <v>0</v>
      </c>
      <c r="K30" s="20">
        <f t="shared" si="2"/>
        <v>0</v>
      </c>
    </row>
    <row r="31" spans="1:11" ht="30" x14ac:dyDescent="0.25">
      <c r="A31" s="21"/>
      <c r="B31" s="12" t="s">
        <v>17</v>
      </c>
      <c r="C31" s="12" t="s">
        <v>48</v>
      </c>
      <c r="D31" s="12" t="s">
        <v>58</v>
      </c>
      <c r="E31" s="12">
        <v>29</v>
      </c>
      <c r="F31" s="19" t="s">
        <v>49</v>
      </c>
      <c r="G31" s="19" t="s">
        <v>225</v>
      </c>
      <c r="H31" s="12" t="s">
        <v>46</v>
      </c>
      <c r="I31" s="20">
        <v>1013.5</v>
      </c>
      <c r="J31" s="20">
        <v>0</v>
      </c>
      <c r="K31" s="20">
        <f t="shared" si="2"/>
        <v>0</v>
      </c>
    </row>
    <row r="32" spans="1:11" ht="30" x14ac:dyDescent="0.25">
      <c r="A32" s="21"/>
      <c r="B32" s="12" t="s">
        <v>17</v>
      </c>
      <c r="C32" s="12" t="s">
        <v>48</v>
      </c>
      <c r="D32" s="12" t="s">
        <v>77</v>
      </c>
      <c r="E32" s="12">
        <v>30</v>
      </c>
      <c r="F32" s="19" t="s">
        <v>49</v>
      </c>
      <c r="G32" s="19" t="s">
        <v>226</v>
      </c>
      <c r="H32" s="12" t="s">
        <v>46</v>
      </c>
      <c r="I32" s="20">
        <v>6228.0000000000009</v>
      </c>
      <c r="J32" s="20">
        <v>0</v>
      </c>
      <c r="K32" s="20">
        <f t="shared" si="2"/>
        <v>0</v>
      </c>
    </row>
    <row r="33" spans="1:11" ht="30" x14ac:dyDescent="0.25">
      <c r="A33" s="21"/>
      <c r="B33" s="12" t="s">
        <v>17</v>
      </c>
      <c r="C33" s="12" t="s">
        <v>76</v>
      </c>
      <c r="D33" s="12" t="s">
        <v>58</v>
      </c>
      <c r="E33" s="12">
        <v>61</v>
      </c>
      <c r="F33" s="19" t="s">
        <v>74</v>
      </c>
      <c r="G33" s="19" t="s">
        <v>230</v>
      </c>
      <c r="H33" s="12" t="s">
        <v>25</v>
      </c>
      <c r="I33" s="20">
        <v>84.61</v>
      </c>
      <c r="J33" s="20">
        <v>0</v>
      </c>
      <c r="K33" s="20">
        <f t="shared" si="2"/>
        <v>0</v>
      </c>
    </row>
    <row r="34" spans="1:11" ht="30" x14ac:dyDescent="0.25">
      <c r="A34" s="21"/>
      <c r="B34" s="12" t="s">
        <v>17</v>
      </c>
      <c r="C34" s="12" t="s">
        <v>189</v>
      </c>
      <c r="D34" s="12" t="s">
        <v>29</v>
      </c>
      <c r="E34" s="12">
        <v>62</v>
      </c>
      <c r="F34" s="19" t="s">
        <v>133</v>
      </c>
      <c r="G34" s="19" t="s">
        <v>231</v>
      </c>
      <c r="H34" s="12" t="s">
        <v>25</v>
      </c>
      <c r="I34" s="20">
        <v>110.43999999999998</v>
      </c>
      <c r="J34" s="20">
        <v>0</v>
      </c>
      <c r="K34" s="20">
        <f t="shared" si="2"/>
        <v>0</v>
      </c>
    </row>
    <row r="35" spans="1:11" ht="30" x14ac:dyDescent="0.25">
      <c r="A35" s="21"/>
      <c r="B35" s="12" t="s">
        <v>17</v>
      </c>
      <c r="C35" s="12" t="s">
        <v>190</v>
      </c>
      <c r="D35" s="12" t="s">
        <v>29</v>
      </c>
      <c r="E35" s="12">
        <v>63</v>
      </c>
      <c r="F35" s="19" t="s">
        <v>132</v>
      </c>
      <c r="G35" s="19" t="s">
        <v>232</v>
      </c>
      <c r="H35" s="12" t="s">
        <v>25</v>
      </c>
      <c r="I35" s="20">
        <v>93.4</v>
      </c>
      <c r="J35" s="20">
        <v>0</v>
      </c>
      <c r="K35" s="20">
        <f t="shared" si="2"/>
        <v>0</v>
      </c>
    </row>
    <row r="36" spans="1:11" x14ac:dyDescent="0.25">
      <c r="A36" s="21"/>
      <c r="B36" s="12" t="s">
        <v>17</v>
      </c>
      <c r="C36" s="12" t="s">
        <v>57</v>
      </c>
      <c r="D36" s="12" t="s">
        <v>58</v>
      </c>
      <c r="E36" s="12">
        <v>50</v>
      </c>
      <c r="F36" s="19" t="s">
        <v>59</v>
      </c>
      <c r="G36" s="19" t="s">
        <v>233</v>
      </c>
      <c r="H36" s="12" t="s">
        <v>18</v>
      </c>
      <c r="I36" s="20">
        <v>756</v>
      </c>
      <c r="J36" s="20">
        <v>0</v>
      </c>
      <c r="K36" s="20">
        <f t="shared" si="2"/>
        <v>0</v>
      </c>
    </row>
    <row r="37" spans="1:11" ht="30" x14ac:dyDescent="0.25">
      <c r="A37" s="21"/>
      <c r="B37" s="12" t="s">
        <v>17</v>
      </c>
      <c r="C37" s="12" t="s">
        <v>108</v>
      </c>
      <c r="D37" s="12" t="s">
        <v>29</v>
      </c>
      <c r="E37" s="12">
        <v>60</v>
      </c>
      <c r="F37" s="19" t="s">
        <v>107</v>
      </c>
      <c r="G37" s="19" t="s">
        <v>234</v>
      </c>
      <c r="H37" s="12" t="s">
        <v>18</v>
      </c>
      <c r="I37" s="20">
        <v>530</v>
      </c>
      <c r="J37" s="20">
        <v>0</v>
      </c>
      <c r="K37" s="20">
        <f t="shared" si="2"/>
        <v>0</v>
      </c>
    </row>
    <row r="38" spans="1:11" x14ac:dyDescent="0.25">
      <c r="A38" s="21"/>
      <c r="B38" s="12" t="s">
        <v>17</v>
      </c>
      <c r="C38" s="12" t="s">
        <v>70</v>
      </c>
      <c r="D38" s="12" t="s">
        <v>29</v>
      </c>
      <c r="E38" s="12">
        <v>64</v>
      </c>
      <c r="F38" s="19" t="s">
        <v>61</v>
      </c>
      <c r="G38" s="19" t="s">
        <v>235</v>
      </c>
      <c r="H38" s="12" t="s">
        <v>18</v>
      </c>
      <c r="I38" s="20">
        <v>530</v>
      </c>
      <c r="J38" s="20">
        <v>0</v>
      </c>
      <c r="K38" s="20">
        <f t="shared" si="2"/>
        <v>0</v>
      </c>
    </row>
    <row r="39" spans="1:11" x14ac:dyDescent="0.25">
      <c r="A39" s="21"/>
      <c r="B39" s="22" t="s">
        <v>22</v>
      </c>
      <c r="C39" s="23"/>
      <c r="D39" s="23"/>
      <c r="E39" s="23"/>
      <c r="F39" s="24"/>
      <c r="G39" s="24"/>
      <c r="H39" s="23"/>
      <c r="I39" s="25"/>
      <c r="J39" s="25"/>
      <c r="K39" s="26">
        <f>SUM(K19:K38)</f>
        <v>0</v>
      </c>
    </row>
    <row r="40" spans="1:11" ht="30" x14ac:dyDescent="0.25">
      <c r="A40" s="21"/>
      <c r="B40" s="12" t="s">
        <v>38</v>
      </c>
      <c r="C40" s="12" t="s">
        <v>177</v>
      </c>
      <c r="D40" s="12" t="s">
        <v>29</v>
      </c>
      <c r="E40" s="12">
        <v>32</v>
      </c>
      <c r="F40" s="19" t="s">
        <v>135</v>
      </c>
      <c r="G40" s="19" t="s">
        <v>236</v>
      </c>
      <c r="H40" s="12" t="s">
        <v>25</v>
      </c>
      <c r="I40" s="20">
        <v>13</v>
      </c>
      <c r="J40" s="20">
        <v>0</v>
      </c>
      <c r="K40" s="20">
        <f t="shared" ref="K40:K41" si="3">I40*J40</f>
        <v>0</v>
      </c>
    </row>
    <row r="41" spans="1:11" ht="75" x14ac:dyDescent="0.25">
      <c r="A41" s="21"/>
      <c r="B41" s="12" t="s">
        <v>38</v>
      </c>
      <c r="C41" s="12" t="s">
        <v>111</v>
      </c>
      <c r="D41" s="12" t="s">
        <v>29</v>
      </c>
      <c r="E41" s="12">
        <v>52</v>
      </c>
      <c r="F41" s="19" t="s">
        <v>112</v>
      </c>
      <c r="G41" s="19" t="s">
        <v>237</v>
      </c>
      <c r="H41" s="12" t="s">
        <v>18</v>
      </c>
      <c r="I41" s="20">
        <v>756</v>
      </c>
      <c r="J41" s="20">
        <v>0</v>
      </c>
      <c r="K41" s="20">
        <f t="shared" si="3"/>
        <v>0</v>
      </c>
    </row>
    <row r="42" spans="1:11" x14ac:dyDescent="0.25">
      <c r="A42" s="21"/>
      <c r="B42" s="22" t="s">
        <v>40</v>
      </c>
      <c r="C42" s="23"/>
      <c r="D42" s="23"/>
      <c r="E42" s="23"/>
      <c r="F42" s="24"/>
      <c r="G42" s="24"/>
      <c r="H42" s="23"/>
      <c r="I42" s="25"/>
      <c r="J42" s="25"/>
      <c r="K42" s="26">
        <f>SUM(K40:K41)</f>
        <v>0</v>
      </c>
    </row>
    <row r="43" spans="1:11" ht="45" x14ac:dyDescent="0.25">
      <c r="A43" s="21"/>
      <c r="B43" s="12" t="s">
        <v>24</v>
      </c>
      <c r="C43" s="12" t="s">
        <v>179</v>
      </c>
      <c r="D43" s="12" t="s">
        <v>29</v>
      </c>
      <c r="E43" s="12">
        <v>43</v>
      </c>
      <c r="F43" s="19" t="s">
        <v>143</v>
      </c>
      <c r="G43" s="19" t="s">
        <v>238</v>
      </c>
      <c r="H43" s="12" t="s">
        <v>18</v>
      </c>
      <c r="I43" s="20">
        <v>30</v>
      </c>
      <c r="J43" s="20">
        <v>0</v>
      </c>
      <c r="K43" s="20">
        <f t="shared" ref="K43:K64" si="4">I43*J43</f>
        <v>0</v>
      </c>
    </row>
    <row r="44" spans="1:11" ht="30" x14ac:dyDescent="0.25">
      <c r="A44" s="21"/>
      <c r="B44" s="12" t="s">
        <v>24</v>
      </c>
      <c r="C44" s="12" t="s">
        <v>180</v>
      </c>
      <c r="D44" s="12" t="s">
        <v>29</v>
      </c>
      <c r="E44" s="12">
        <v>45</v>
      </c>
      <c r="F44" s="19" t="s">
        <v>144</v>
      </c>
      <c r="G44" s="19" t="s">
        <v>239</v>
      </c>
      <c r="H44" s="12" t="s">
        <v>18</v>
      </c>
      <c r="I44" s="20">
        <v>180</v>
      </c>
      <c r="J44" s="20">
        <v>0</v>
      </c>
      <c r="K44" s="20">
        <f t="shared" si="4"/>
        <v>0</v>
      </c>
    </row>
    <row r="45" spans="1:11" ht="45" x14ac:dyDescent="0.25">
      <c r="A45" s="21"/>
      <c r="B45" s="12" t="s">
        <v>24</v>
      </c>
      <c r="C45" s="12" t="s">
        <v>56</v>
      </c>
      <c r="D45" s="12" t="s">
        <v>78</v>
      </c>
      <c r="E45" s="12">
        <v>36</v>
      </c>
      <c r="F45" s="19" t="s">
        <v>55</v>
      </c>
      <c r="G45" s="19" t="s">
        <v>241</v>
      </c>
      <c r="H45" s="12" t="s">
        <v>18</v>
      </c>
      <c r="I45" s="20">
        <v>448.5</v>
      </c>
      <c r="J45" s="20">
        <v>0</v>
      </c>
      <c r="K45" s="20">
        <f t="shared" si="4"/>
        <v>0</v>
      </c>
    </row>
    <row r="46" spans="1:11" ht="30" x14ac:dyDescent="0.25">
      <c r="A46" s="21"/>
      <c r="B46" s="12" t="s">
        <v>24</v>
      </c>
      <c r="C46" s="12" t="s">
        <v>56</v>
      </c>
      <c r="D46" s="12" t="s">
        <v>106</v>
      </c>
      <c r="E46" s="12">
        <v>38</v>
      </c>
      <c r="F46" s="19" t="s">
        <v>55</v>
      </c>
      <c r="G46" s="19" t="s">
        <v>240</v>
      </c>
      <c r="H46" s="12" t="s">
        <v>18</v>
      </c>
      <c r="I46" s="20">
        <v>18.5</v>
      </c>
      <c r="J46" s="20">
        <v>0</v>
      </c>
      <c r="K46" s="20">
        <f t="shared" si="4"/>
        <v>0</v>
      </c>
    </row>
    <row r="47" spans="1:11" ht="30" x14ac:dyDescent="0.25">
      <c r="A47" s="21"/>
      <c r="B47" s="12" t="s">
        <v>24</v>
      </c>
      <c r="C47" s="12" t="s">
        <v>56</v>
      </c>
      <c r="D47" s="12" t="s">
        <v>147</v>
      </c>
      <c r="E47" s="12">
        <v>48</v>
      </c>
      <c r="F47" s="19" t="s">
        <v>55</v>
      </c>
      <c r="G47" s="19" t="s">
        <v>242</v>
      </c>
      <c r="H47" s="12" t="s">
        <v>18</v>
      </c>
      <c r="I47" s="20">
        <v>19</v>
      </c>
      <c r="J47" s="20">
        <v>0</v>
      </c>
      <c r="K47" s="20">
        <f t="shared" si="4"/>
        <v>0</v>
      </c>
    </row>
    <row r="48" spans="1:11" ht="30" x14ac:dyDescent="0.25">
      <c r="A48" s="21"/>
      <c r="B48" s="12" t="s">
        <v>24</v>
      </c>
      <c r="C48" s="12" t="s">
        <v>181</v>
      </c>
      <c r="D48" s="12" t="s">
        <v>29</v>
      </c>
      <c r="E48" s="12">
        <v>46</v>
      </c>
      <c r="F48" s="19" t="s">
        <v>145</v>
      </c>
      <c r="G48" s="19" t="s">
        <v>243</v>
      </c>
      <c r="H48" s="12" t="s">
        <v>18</v>
      </c>
      <c r="I48" s="20">
        <v>180</v>
      </c>
      <c r="J48" s="20">
        <v>0</v>
      </c>
      <c r="K48" s="20">
        <f t="shared" si="4"/>
        <v>0</v>
      </c>
    </row>
    <row r="49" spans="1:11" ht="75" x14ac:dyDescent="0.25">
      <c r="A49" s="21"/>
      <c r="B49" s="12" t="s">
        <v>24</v>
      </c>
      <c r="C49" s="12" t="s">
        <v>184</v>
      </c>
      <c r="D49" s="12" t="s">
        <v>29</v>
      </c>
      <c r="E49" s="12">
        <v>53</v>
      </c>
      <c r="F49" s="19" t="s">
        <v>113</v>
      </c>
      <c r="G49" s="19" t="s">
        <v>244</v>
      </c>
      <c r="H49" s="12" t="s">
        <v>18</v>
      </c>
      <c r="I49" s="20">
        <v>756</v>
      </c>
      <c r="J49" s="20">
        <v>0</v>
      </c>
      <c r="K49" s="20">
        <f t="shared" si="4"/>
        <v>0</v>
      </c>
    </row>
    <row r="50" spans="1:11" ht="30" x14ac:dyDescent="0.25">
      <c r="A50" s="21"/>
      <c r="B50" s="12" t="s">
        <v>24</v>
      </c>
      <c r="C50" s="12" t="s">
        <v>182</v>
      </c>
      <c r="D50" s="12" t="s">
        <v>29</v>
      </c>
      <c r="E50" s="12">
        <v>47</v>
      </c>
      <c r="F50" s="19" t="s">
        <v>146</v>
      </c>
      <c r="G50" s="19" t="s">
        <v>245</v>
      </c>
      <c r="H50" s="12" t="s">
        <v>18</v>
      </c>
      <c r="I50" s="20">
        <v>19</v>
      </c>
      <c r="J50" s="20">
        <v>0</v>
      </c>
      <c r="K50" s="20">
        <f t="shared" si="4"/>
        <v>0</v>
      </c>
    </row>
    <row r="51" spans="1:11" ht="30" x14ac:dyDescent="0.25">
      <c r="A51" s="21"/>
      <c r="B51" s="12" t="s">
        <v>24</v>
      </c>
      <c r="C51" s="12" t="s">
        <v>65</v>
      </c>
      <c r="D51" s="12" t="s">
        <v>105</v>
      </c>
      <c r="E51" s="12">
        <v>44</v>
      </c>
      <c r="F51" s="19" t="s">
        <v>45</v>
      </c>
      <c r="G51" s="19" t="s">
        <v>246</v>
      </c>
      <c r="H51" s="12" t="s">
        <v>18</v>
      </c>
      <c r="I51" s="20">
        <v>180</v>
      </c>
      <c r="J51" s="20">
        <v>0</v>
      </c>
      <c r="K51" s="20">
        <f t="shared" si="4"/>
        <v>0</v>
      </c>
    </row>
    <row r="52" spans="1:11" ht="30" x14ac:dyDescent="0.25">
      <c r="A52" s="21"/>
      <c r="B52" s="12" t="s">
        <v>24</v>
      </c>
      <c r="C52" s="12" t="s">
        <v>65</v>
      </c>
      <c r="D52" s="12" t="s">
        <v>147</v>
      </c>
      <c r="E52" s="12">
        <v>49</v>
      </c>
      <c r="F52" s="19" t="s">
        <v>45</v>
      </c>
      <c r="G52" s="19" t="s">
        <v>247</v>
      </c>
      <c r="H52" s="12" t="s">
        <v>18</v>
      </c>
      <c r="I52" s="20">
        <v>180</v>
      </c>
      <c r="J52" s="20">
        <v>0</v>
      </c>
      <c r="K52" s="20">
        <f t="shared" si="4"/>
        <v>0</v>
      </c>
    </row>
    <row r="53" spans="1:11" ht="45" x14ac:dyDescent="0.25">
      <c r="A53" s="21"/>
      <c r="B53" s="12" t="s">
        <v>24</v>
      </c>
      <c r="C53" s="12" t="s">
        <v>64</v>
      </c>
      <c r="D53" s="12" t="s">
        <v>29</v>
      </c>
      <c r="E53" s="12">
        <v>40</v>
      </c>
      <c r="F53" s="19" t="s">
        <v>44</v>
      </c>
      <c r="G53" s="19" t="s">
        <v>248</v>
      </c>
      <c r="H53" s="12" t="s">
        <v>18</v>
      </c>
      <c r="I53" s="20">
        <v>310</v>
      </c>
      <c r="J53" s="20">
        <v>0</v>
      </c>
      <c r="K53" s="20">
        <f t="shared" si="4"/>
        <v>0</v>
      </c>
    </row>
    <row r="54" spans="1:11" ht="45" x14ac:dyDescent="0.25">
      <c r="A54" s="21"/>
      <c r="B54" s="12" t="s">
        <v>24</v>
      </c>
      <c r="C54" s="12" t="s">
        <v>178</v>
      </c>
      <c r="D54" s="12" t="s">
        <v>29</v>
      </c>
      <c r="E54" s="12">
        <v>42</v>
      </c>
      <c r="F54" s="19" t="s">
        <v>142</v>
      </c>
      <c r="G54" s="19" t="s">
        <v>249</v>
      </c>
      <c r="H54" s="12" t="s">
        <v>25</v>
      </c>
      <c r="I54" s="20">
        <v>14.3</v>
      </c>
      <c r="J54" s="20">
        <v>0</v>
      </c>
      <c r="K54" s="20">
        <f t="shared" si="4"/>
        <v>0</v>
      </c>
    </row>
    <row r="55" spans="1:11" ht="105" x14ac:dyDescent="0.25">
      <c r="A55" s="21"/>
      <c r="B55" s="12" t="s">
        <v>24</v>
      </c>
      <c r="C55" s="12" t="s">
        <v>183</v>
      </c>
      <c r="D55" s="12" t="s">
        <v>29</v>
      </c>
      <c r="E55" s="12">
        <v>51</v>
      </c>
      <c r="F55" s="19" t="s">
        <v>110</v>
      </c>
      <c r="G55" s="19" t="s">
        <v>250</v>
      </c>
      <c r="H55" s="12" t="s">
        <v>18</v>
      </c>
      <c r="I55" s="20">
        <v>756</v>
      </c>
      <c r="J55" s="20">
        <v>0</v>
      </c>
      <c r="K55" s="20">
        <f t="shared" si="4"/>
        <v>0</v>
      </c>
    </row>
    <row r="56" spans="1:11" ht="45" x14ac:dyDescent="0.25">
      <c r="A56" s="21"/>
      <c r="B56" s="12" t="s">
        <v>24</v>
      </c>
      <c r="C56" s="12" t="s">
        <v>140</v>
      </c>
      <c r="D56" s="12" t="s">
        <v>29</v>
      </c>
      <c r="E56" s="12">
        <v>41</v>
      </c>
      <c r="F56" s="19" t="s">
        <v>141</v>
      </c>
      <c r="G56" s="19" t="s">
        <v>251</v>
      </c>
      <c r="H56" s="12" t="s">
        <v>18</v>
      </c>
      <c r="I56" s="20">
        <v>130</v>
      </c>
      <c r="J56" s="20">
        <v>0</v>
      </c>
      <c r="K56" s="20">
        <f t="shared" si="4"/>
        <v>0</v>
      </c>
    </row>
    <row r="57" spans="1:11" ht="30" x14ac:dyDescent="0.25">
      <c r="A57" s="21"/>
      <c r="B57" s="12" t="s">
        <v>24</v>
      </c>
      <c r="C57" s="12" t="s">
        <v>138</v>
      </c>
      <c r="D57" s="12" t="s">
        <v>29</v>
      </c>
      <c r="E57" s="12">
        <v>39</v>
      </c>
      <c r="F57" s="19" t="s">
        <v>139</v>
      </c>
      <c r="G57" s="19" t="s">
        <v>252</v>
      </c>
      <c r="H57" s="12" t="s">
        <v>18</v>
      </c>
      <c r="I57" s="20">
        <v>180</v>
      </c>
      <c r="J57" s="20">
        <v>0</v>
      </c>
      <c r="K57" s="20">
        <f t="shared" si="4"/>
        <v>0</v>
      </c>
    </row>
    <row r="58" spans="1:11" ht="60" x14ac:dyDescent="0.25">
      <c r="A58" s="21"/>
      <c r="B58" s="12" t="s">
        <v>24</v>
      </c>
      <c r="C58" s="12" t="s">
        <v>172</v>
      </c>
      <c r="D58" s="12" t="s">
        <v>29</v>
      </c>
      <c r="E58" s="12">
        <v>73</v>
      </c>
      <c r="F58" s="19" t="s">
        <v>173</v>
      </c>
      <c r="G58" s="19" t="s">
        <v>253</v>
      </c>
      <c r="H58" s="12" t="s">
        <v>18</v>
      </c>
      <c r="I58" s="20">
        <v>105</v>
      </c>
      <c r="J58" s="20">
        <v>0</v>
      </c>
      <c r="K58" s="20">
        <f t="shared" si="4"/>
        <v>0</v>
      </c>
    </row>
    <row r="59" spans="1:11" ht="45" x14ac:dyDescent="0.25">
      <c r="A59" s="21"/>
      <c r="B59" s="12" t="s">
        <v>24</v>
      </c>
      <c r="C59" s="12" t="s">
        <v>66</v>
      </c>
      <c r="D59" s="12" t="s">
        <v>78</v>
      </c>
      <c r="E59" s="12">
        <v>35</v>
      </c>
      <c r="F59" s="19" t="s">
        <v>32</v>
      </c>
      <c r="G59" s="19" t="s">
        <v>254</v>
      </c>
      <c r="H59" s="12" t="s">
        <v>18</v>
      </c>
      <c r="I59" s="20">
        <v>430</v>
      </c>
      <c r="J59" s="20">
        <v>0</v>
      </c>
      <c r="K59" s="20">
        <f t="shared" si="4"/>
        <v>0</v>
      </c>
    </row>
    <row r="60" spans="1:11" ht="60" x14ac:dyDescent="0.25">
      <c r="A60" s="21"/>
      <c r="B60" s="12" t="s">
        <v>24</v>
      </c>
      <c r="C60" s="12" t="s">
        <v>103</v>
      </c>
      <c r="D60" s="12" t="s">
        <v>106</v>
      </c>
      <c r="E60" s="12">
        <v>37</v>
      </c>
      <c r="F60" s="19" t="s">
        <v>104</v>
      </c>
      <c r="G60" s="19" t="s">
        <v>255</v>
      </c>
      <c r="H60" s="12" t="s">
        <v>18</v>
      </c>
      <c r="I60" s="20">
        <v>18.5</v>
      </c>
      <c r="J60" s="20">
        <v>0</v>
      </c>
      <c r="K60" s="20">
        <f t="shared" si="4"/>
        <v>0</v>
      </c>
    </row>
    <row r="61" spans="1:11" ht="45" x14ac:dyDescent="0.25">
      <c r="A61" s="21"/>
      <c r="B61" s="12" t="s">
        <v>24</v>
      </c>
      <c r="C61" s="12" t="s">
        <v>72</v>
      </c>
      <c r="D61" s="12" t="s">
        <v>78</v>
      </c>
      <c r="E61" s="12">
        <v>33</v>
      </c>
      <c r="F61" s="19" t="s">
        <v>73</v>
      </c>
      <c r="G61" s="19" t="s">
        <v>256</v>
      </c>
      <c r="H61" s="12" t="s">
        <v>18</v>
      </c>
      <c r="I61" s="20">
        <v>14.55</v>
      </c>
      <c r="J61" s="20">
        <v>0</v>
      </c>
      <c r="K61" s="20">
        <f t="shared" si="4"/>
        <v>0</v>
      </c>
    </row>
    <row r="62" spans="1:11" ht="45" x14ac:dyDescent="0.25">
      <c r="A62" s="21"/>
      <c r="B62" s="12" t="s">
        <v>24</v>
      </c>
      <c r="C62" s="12" t="s">
        <v>136</v>
      </c>
      <c r="D62" s="12" t="s">
        <v>29</v>
      </c>
      <c r="E62" s="12">
        <v>34</v>
      </c>
      <c r="F62" s="19" t="s">
        <v>137</v>
      </c>
      <c r="G62" s="19" t="s">
        <v>257</v>
      </c>
      <c r="H62" s="12" t="s">
        <v>18</v>
      </c>
      <c r="I62" s="20">
        <v>4</v>
      </c>
      <c r="J62" s="20">
        <v>0</v>
      </c>
      <c r="K62" s="20">
        <f t="shared" si="4"/>
        <v>0</v>
      </c>
    </row>
    <row r="63" spans="1:11" ht="30" x14ac:dyDescent="0.25">
      <c r="A63" s="21"/>
      <c r="B63" s="12" t="s">
        <v>24</v>
      </c>
      <c r="C63" s="12" t="s">
        <v>176</v>
      </c>
      <c r="D63" s="12" t="s">
        <v>29</v>
      </c>
      <c r="E63" s="12">
        <v>11</v>
      </c>
      <c r="F63" s="19" t="s">
        <v>119</v>
      </c>
      <c r="G63" s="19" t="s">
        <v>258</v>
      </c>
      <c r="H63" s="12" t="s">
        <v>18</v>
      </c>
      <c r="I63" s="20">
        <v>12</v>
      </c>
      <c r="J63" s="20">
        <v>0</v>
      </c>
      <c r="K63" s="20">
        <f t="shared" si="4"/>
        <v>0</v>
      </c>
    </row>
    <row r="64" spans="1:11" ht="60" x14ac:dyDescent="0.25">
      <c r="A64" s="21"/>
      <c r="B64" s="12" t="s">
        <v>24</v>
      </c>
      <c r="C64" s="12" t="s">
        <v>187</v>
      </c>
      <c r="D64" s="12" t="s">
        <v>29</v>
      </c>
      <c r="E64" s="12">
        <v>58</v>
      </c>
      <c r="F64" s="19" t="s">
        <v>148</v>
      </c>
      <c r="G64" s="19" t="s">
        <v>259</v>
      </c>
      <c r="H64" s="12" t="s">
        <v>19</v>
      </c>
      <c r="I64" s="20">
        <v>524</v>
      </c>
      <c r="J64" s="20">
        <v>0</v>
      </c>
      <c r="K64" s="20">
        <f t="shared" si="4"/>
        <v>0</v>
      </c>
    </row>
    <row r="65" spans="1:11" x14ac:dyDescent="0.25">
      <c r="A65" s="21"/>
      <c r="B65" s="22" t="s">
        <v>28</v>
      </c>
      <c r="C65" s="23"/>
      <c r="D65" s="23"/>
      <c r="E65" s="23"/>
      <c r="F65" s="24"/>
      <c r="G65" s="24"/>
      <c r="H65" s="23"/>
      <c r="I65" s="25"/>
      <c r="J65" s="25"/>
      <c r="K65" s="26">
        <f>SUM(K43:K64)</f>
        <v>0</v>
      </c>
    </row>
    <row r="66" spans="1:11" x14ac:dyDescent="0.25">
      <c r="A66" s="21"/>
      <c r="B66" s="12" t="s">
        <v>37</v>
      </c>
      <c r="C66" s="12" t="s">
        <v>84</v>
      </c>
      <c r="D66" s="12" t="s">
        <v>29</v>
      </c>
      <c r="E66" s="12">
        <v>65</v>
      </c>
      <c r="F66" s="19" t="s">
        <v>85</v>
      </c>
      <c r="G66" s="19" t="s">
        <v>260</v>
      </c>
      <c r="H66" s="12" t="s">
        <v>19</v>
      </c>
      <c r="I66" s="20">
        <v>20</v>
      </c>
      <c r="J66" s="20">
        <v>0</v>
      </c>
      <c r="K66" s="20">
        <f t="shared" ref="K66:K67" si="5">I66*J66</f>
        <v>0</v>
      </c>
    </row>
    <row r="67" spans="1:11" ht="48" customHeight="1" x14ac:dyDescent="0.25">
      <c r="A67" s="21"/>
      <c r="B67" s="12" t="s">
        <v>37</v>
      </c>
      <c r="C67" s="12" t="s">
        <v>191</v>
      </c>
      <c r="D67" s="12" t="s">
        <v>29</v>
      </c>
      <c r="E67" s="12">
        <v>66</v>
      </c>
      <c r="F67" s="19" t="s">
        <v>152</v>
      </c>
      <c r="G67" s="19" t="s">
        <v>518</v>
      </c>
      <c r="H67" s="12" t="s">
        <v>26</v>
      </c>
      <c r="I67" s="20">
        <v>7</v>
      </c>
      <c r="J67" s="20">
        <v>0</v>
      </c>
      <c r="K67" s="20">
        <f t="shared" si="5"/>
        <v>0</v>
      </c>
    </row>
    <row r="68" spans="1:11" x14ac:dyDescent="0.25">
      <c r="A68" s="21"/>
      <c r="B68" s="22" t="s">
        <v>39</v>
      </c>
      <c r="C68" s="23"/>
      <c r="D68" s="23"/>
      <c r="E68" s="23"/>
      <c r="F68" s="24"/>
      <c r="G68" s="24"/>
      <c r="H68" s="23"/>
      <c r="I68" s="25"/>
      <c r="J68" s="25"/>
      <c r="K68" s="26">
        <f>SUM(K66:K67)</f>
        <v>0</v>
      </c>
    </row>
    <row r="69" spans="1:11" ht="45" x14ac:dyDescent="0.25">
      <c r="A69" s="21"/>
      <c r="B69" s="12" t="s">
        <v>20</v>
      </c>
      <c r="C69" s="12" t="s">
        <v>130</v>
      </c>
      <c r="D69" s="12" t="s">
        <v>29</v>
      </c>
      <c r="E69" s="12">
        <v>18</v>
      </c>
      <c r="F69" s="19" t="s">
        <v>131</v>
      </c>
      <c r="G69" s="19" t="s">
        <v>261</v>
      </c>
      <c r="H69" s="12" t="s">
        <v>19</v>
      </c>
      <c r="I69" s="20">
        <v>20</v>
      </c>
      <c r="J69" s="20">
        <v>0</v>
      </c>
      <c r="K69" s="20">
        <f t="shared" ref="K69:K87" si="6">I69*J69</f>
        <v>0</v>
      </c>
    </row>
    <row r="70" spans="1:11" ht="30" x14ac:dyDescent="0.25">
      <c r="A70" s="21"/>
      <c r="B70" s="12" t="s">
        <v>20</v>
      </c>
      <c r="C70" s="12" t="s">
        <v>128</v>
      </c>
      <c r="D70" s="12" t="s">
        <v>29</v>
      </c>
      <c r="E70" s="12">
        <v>17</v>
      </c>
      <c r="F70" s="19" t="s">
        <v>129</v>
      </c>
      <c r="G70" s="19" t="s">
        <v>262</v>
      </c>
      <c r="H70" s="12" t="s">
        <v>19</v>
      </c>
      <c r="I70" s="20">
        <v>7</v>
      </c>
      <c r="J70" s="20">
        <v>0</v>
      </c>
      <c r="K70" s="20">
        <f t="shared" si="6"/>
        <v>0</v>
      </c>
    </row>
    <row r="71" spans="1:11" ht="30" x14ac:dyDescent="0.25">
      <c r="A71" s="21"/>
      <c r="B71" s="12" t="s">
        <v>20</v>
      </c>
      <c r="C71" s="12" t="s">
        <v>196</v>
      </c>
      <c r="D71" s="12" t="s">
        <v>29</v>
      </c>
      <c r="E71" s="12">
        <v>72</v>
      </c>
      <c r="F71" s="19" t="s">
        <v>158</v>
      </c>
      <c r="G71" s="19" t="s">
        <v>278</v>
      </c>
      <c r="H71" s="12" t="s">
        <v>26</v>
      </c>
      <c r="I71" s="20">
        <v>9</v>
      </c>
      <c r="J71" s="20">
        <v>0</v>
      </c>
      <c r="K71" s="20">
        <f t="shared" si="6"/>
        <v>0</v>
      </c>
    </row>
    <row r="72" spans="1:11" ht="30" x14ac:dyDescent="0.25">
      <c r="A72" s="21"/>
      <c r="B72" s="12" t="s">
        <v>20</v>
      </c>
      <c r="C72" s="12" t="s">
        <v>194</v>
      </c>
      <c r="D72" s="12" t="s">
        <v>29</v>
      </c>
      <c r="E72" s="12">
        <v>70</v>
      </c>
      <c r="F72" s="19" t="s">
        <v>156</v>
      </c>
      <c r="G72" s="19" t="s">
        <v>279</v>
      </c>
      <c r="H72" s="12" t="s">
        <v>26</v>
      </c>
      <c r="I72" s="20">
        <v>3</v>
      </c>
      <c r="J72" s="20">
        <v>0</v>
      </c>
      <c r="K72" s="20">
        <f t="shared" si="6"/>
        <v>0</v>
      </c>
    </row>
    <row r="73" spans="1:11" ht="30" x14ac:dyDescent="0.25">
      <c r="A73" s="21"/>
      <c r="B73" s="12" t="s">
        <v>20</v>
      </c>
      <c r="C73" s="12" t="s">
        <v>195</v>
      </c>
      <c r="D73" s="12" t="s">
        <v>29</v>
      </c>
      <c r="E73" s="12">
        <v>71</v>
      </c>
      <c r="F73" s="19" t="s">
        <v>157</v>
      </c>
      <c r="G73" s="19" t="s">
        <v>279</v>
      </c>
      <c r="H73" s="12" t="s">
        <v>26</v>
      </c>
      <c r="I73" s="20">
        <v>3</v>
      </c>
      <c r="J73" s="20">
        <v>0</v>
      </c>
      <c r="K73" s="20">
        <f t="shared" si="6"/>
        <v>0</v>
      </c>
    </row>
    <row r="74" spans="1:11" ht="90" x14ac:dyDescent="0.25">
      <c r="A74" s="21"/>
      <c r="B74" s="12" t="s">
        <v>20</v>
      </c>
      <c r="C74" s="12" t="s">
        <v>81</v>
      </c>
      <c r="D74" s="12" t="s">
        <v>29</v>
      </c>
      <c r="E74" s="12">
        <v>6</v>
      </c>
      <c r="F74" s="19" t="s">
        <v>82</v>
      </c>
      <c r="G74" s="19" t="s">
        <v>514</v>
      </c>
      <c r="H74" s="12" t="s">
        <v>83</v>
      </c>
      <c r="I74" s="20">
        <v>15000</v>
      </c>
      <c r="J74" s="20">
        <v>0</v>
      </c>
      <c r="K74" s="20">
        <v>0</v>
      </c>
    </row>
    <row r="75" spans="1:11" ht="30" x14ac:dyDescent="0.25">
      <c r="A75" s="21"/>
      <c r="B75" s="12" t="s">
        <v>20</v>
      </c>
      <c r="C75" s="12" t="s">
        <v>174</v>
      </c>
      <c r="D75" s="12" t="s">
        <v>29</v>
      </c>
      <c r="E75" s="12">
        <v>69</v>
      </c>
      <c r="F75" s="19" t="s">
        <v>175</v>
      </c>
      <c r="G75" s="19" t="s">
        <v>263</v>
      </c>
      <c r="H75" s="12" t="s">
        <v>26</v>
      </c>
      <c r="I75" s="20">
        <v>4</v>
      </c>
      <c r="J75" s="20">
        <v>0</v>
      </c>
      <c r="K75" s="20">
        <f t="shared" si="6"/>
        <v>0</v>
      </c>
    </row>
    <row r="76" spans="1:11" ht="30" x14ac:dyDescent="0.25">
      <c r="A76" s="21"/>
      <c r="B76" s="12" t="s">
        <v>20</v>
      </c>
      <c r="C76" s="12" t="s">
        <v>185</v>
      </c>
      <c r="D76" s="12" t="s">
        <v>29</v>
      </c>
      <c r="E76" s="12">
        <v>55</v>
      </c>
      <c r="F76" s="19" t="s">
        <v>114</v>
      </c>
      <c r="G76" s="19" t="s">
        <v>264</v>
      </c>
      <c r="H76" s="12" t="s">
        <v>18</v>
      </c>
      <c r="I76" s="20">
        <v>6.2</v>
      </c>
      <c r="J76" s="20">
        <v>0</v>
      </c>
      <c r="K76" s="20">
        <f t="shared" si="6"/>
        <v>0</v>
      </c>
    </row>
    <row r="77" spans="1:11" ht="30" x14ac:dyDescent="0.25">
      <c r="A77" s="21"/>
      <c r="B77" s="12" t="s">
        <v>20</v>
      </c>
      <c r="C77" s="12" t="s">
        <v>186</v>
      </c>
      <c r="D77" s="12" t="s">
        <v>29</v>
      </c>
      <c r="E77" s="12">
        <v>56</v>
      </c>
      <c r="F77" s="19" t="s">
        <v>155</v>
      </c>
      <c r="G77" s="19" t="s">
        <v>265</v>
      </c>
      <c r="H77" s="12" t="s">
        <v>18</v>
      </c>
      <c r="I77" s="20">
        <v>66.5</v>
      </c>
      <c r="J77" s="20">
        <v>0</v>
      </c>
      <c r="K77" s="20">
        <f t="shared" si="6"/>
        <v>0</v>
      </c>
    </row>
    <row r="78" spans="1:11" ht="30" x14ac:dyDescent="0.25">
      <c r="A78" s="21"/>
      <c r="B78" s="12" t="s">
        <v>20</v>
      </c>
      <c r="C78" s="12" t="s">
        <v>69</v>
      </c>
      <c r="D78" s="12" t="s">
        <v>29</v>
      </c>
      <c r="E78" s="12">
        <v>54</v>
      </c>
      <c r="F78" s="19" t="s">
        <v>60</v>
      </c>
      <c r="G78" s="19" t="s">
        <v>266</v>
      </c>
      <c r="H78" s="12" t="s">
        <v>26</v>
      </c>
      <c r="I78" s="20">
        <v>1</v>
      </c>
      <c r="J78" s="20">
        <v>0</v>
      </c>
      <c r="K78" s="20">
        <f t="shared" si="6"/>
        <v>0</v>
      </c>
    </row>
    <row r="79" spans="1:11" ht="30" x14ac:dyDescent="0.25">
      <c r="A79" s="21"/>
      <c r="B79" s="12" t="s">
        <v>20</v>
      </c>
      <c r="C79" s="12" t="s">
        <v>63</v>
      </c>
      <c r="D79" s="12" t="s">
        <v>29</v>
      </c>
      <c r="E79" s="12">
        <v>19</v>
      </c>
      <c r="F79" s="19" t="s">
        <v>42</v>
      </c>
      <c r="G79" s="19" t="s">
        <v>267</v>
      </c>
      <c r="H79" s="12" t="s">
        <v>19</v>
      </c>
      <c r="I79" s="20">
        <v>198</v>
      </c>
      <c r="J79" s="20">
        <v>0</v>
      </c>
      <c r="K79" s="20">
        <f t="shared" si="6"/>
        <v>0</v>
      </c>
    </row>
    <row r="80" spans="1:11" ht="45" x14ac:dyDescent="0.25">
      <c r="A80" s="21"/>
      <c r="B80" s="12" t="s">
        <v>20</v>
      </c>
      <c r="C80" s="12" t="s">
        <v>75</v>
      </c>
      <c r="D80" s="12" t="s">
        <v>58</v>
      </c>
      <c r="E80" s="12">
        <v>20</v>
      </c>
      <c r="F80" s="19" t="s">
        <v>71</v>
      </c>
      <c r="G80" s="19" t="s">
        <v>268</v>
      </c>
      <c r="H80" s="12" t="s">
        <v>19</v>
      </c>
      <c r="I80" s="20">
        <v>218</v>
      </c>
      <c r="J80" s="20">
        <v>0</v>
      </c>
      <c r="K80" s="20">
        <f t="shared" si="6"/>
        <v>0</v>
      </c>
    </row>
    <row r="81" spans="1:11" ht="45" x14ac:dyDescent="0.25">
      <c r="A81" s="21"/>
      <c r="B81" s="12" t="s">
        <v>20</v>
      </c>
      <c r="C81" s="12" t="s">
        <v>75</v>
      </c>
      <c r="D81" s="12" t="s">
        <v>77</v>
      </c>
      <c r="E81" s="12">
        <v>21</v>
      </c>
      <c r="F81" s="19" t="s">
        <v>71</v>
      </c>
      <c r="G81" s="19" t="s">
        <v>269</v>
      </c>
      <c r="H81" s="12" t="s">
        <v>19</v>
      </c>
      <c r="I81" s="20">
        <v>14</v>
      </c>
      <c r="J81" s="20">
        <v>0</v>
      </c>
      <c r="K81" s="20">
        <f t="shared" si="6"/>
        <v>0</v>
      </c>
    </row>
    <row r="82" spans="1:11" ht="45" x14ac:dyDescent="0.25">
      <c r="A82" s="21"/>
      <c r="B82" s="12" t="s">
        <v>20</v>
      </c>
      <c r="C82" s="12" t="s">
        <v>75</v>
      </c>
      <c r="D82" s="12" t="s">
        <v>78</v>
      </c>
      <c r="E82" s="12">
        <v>22</v>
      </c>
      <c r="F82" s="19" t="s">
        <v>71</v>
      </c>
      <c r="G82" s="19" t="s">
        <v>270</v>
      </c>
      <c r="H82" s="12" t="s">
        <v>19</v>
      </c>
      <c r="I82" s="20">
        <v>30</v>
      </c>
      <c r="J82" s="20">
        <v>0</v>
      </c>
      <c r="K82" s="20">
        <f t="shared" si="6"/>
        <v>0</v>
      </c>
    </row>
    <row r="83" spans="1:11" ht="30" x14ac:dyDescent="0.25">
      <c r="A83" s="21"/>
      <c r="B83" s="12" t="s">
        <v>20</v>
      </c>
      <c r="C83" s="12" t="s">
        <v>188</v>
      </c>
      <c r="D83" s="12" t="s">
        <v>29</v>
      </c>
      <c r="E83" s="12">
        <v>59</v>
      </c>
      <c r="F83" s="19" t="s">
        <v>151</v>
      </c>
      <c r="G83" s="19" t="s">
        <v>271</v>
      </c>
      <c r="H83" s="12" t="s">
        <v>19</v>
      </c>
      <c r="I83" s="20">
        <v>50</v>
      </c>
      <c r="J83" s="20">
        <v>0</v>
      </c>
      <c r="K83" s="20">
        <f t="shared" si="6"/>
        <v>0</v>
      </c>
    </row>
    <row r="84" spans="1:11" ht="30" x14ac:dyDescent="0.25">
      <c r="A84" s="21"/>
      <c r="B84" s="12" t="s">
        <v>20</v>
      </c>
      <c r="C84" s="12" t="s">
        <v>149</v>
      </c>
      <c r="D84" s="12" t="s">
        <v>29</v>
      </c>
      <c r="E84" s="12">
        <v>57</v>
      </c>
      <c r="F84" s="19" t="s">
        <v>150</v>
      </c>
      <c r="G84" s="19" t="s">
        <v>280</v>
      </c>
      <c r="H84" s="12" t="s">
        <v>19</v>
      </c>
      <c r="I84" s="20">
        <v>65.5</v>
      </c>
      <c r="J84" s="20">
        <v>0</v>
      </c>
      <c r="K84" s="20">
        <f t="shared" si="6"/>
        <v>0</v>
      </c>
    </row>
    <row r="85" spans="1:11" ht="30" x14ac:dyDescent="0.25">
      <c r="A85" s="21"/>
      <c r="B85" s="12" t="s">
        <v>20</v>
      </c>
      <c r="C85" s="12" t="s">
        <v>192</v>
      </c>
      <c r="D85" s="12" t="s">
        <v>29</v>
      </c>
      <c r="E85" s="12">
        <v>67</v>
      </c>
      <c r="F85" s="19" t="s">
        <v>153</v>
      </c>
      <c r="G85" s="19" t="s">
        <v>272</v>
      </c>
      <c r="H85" s="12" t="s">
        <v>19</v>
      </c>
      <c r="I85" s="20">
        <v>10</v>
      </c>
      <c r="J85" s="20">
        <v>0</v>
      </c>
      <c r="K85" s="20">
        <f t="shared" si="6"/>
        <v>0</v>
      </c>
    </row>
    <row r="86" spans="1:11" ht="30" x14ac:dyDescent="0.25">
      <c r="A86" s="21"/>
      <c r="B86" s="12" t="s">
        <v>20</v>
      </c>
      <c r="C86" s="12" t="s">
        <v>120</v>
      </c>
      <c r="D86" s="12" t="s">
        <v>29</v>
      </c>
      <c r="E86" s="12">
        <v>12</v>
      </c>
      <c r="F86" s="19" t="s">
        <v>121</v>
      </c>
      <c r="G86" s="19" t="s">
        <v>273</v>
      </c>
      <c r="H86" s="12" t="s">
        <v>25</v>
      </c>
      <c r="I86" s="20">
        <v>4.6749999999999998</v>
      </c>
      <c r="J86" s="20">
        <v>0</v>
      </c>
      <c r="K86" s="20">
        <f t="shared" si="6"/>
        <v>0</v>
      </c>
    </row>
    <row r="87" spans="1:11" ht="30" x14ac:dyDescent="0.25">
      <c r="A87" s="21"/>
      <c r="B87" s="12" t="s">
        <v>20</v>
      </c>
      <c r="C87" s="12" t="s">
        <v>122</v>
      </c>
      <c r="D87" s="12" t="s">
        <v>29</v>
      </c>
      <c r="E87" s="12">
        <v>13</v>
      </c>
      <c r="F87" s="19" t="s">
        <v>123</v>
      </c>
      <c r="G87" s="19" t="s">
        <v>274</v>
      </c>
      <c r="H87" s="12" t="s">
        <v>90</v>
      </c>
      <c r="I87" s="20">
        <v>336.96</v>
      </c>
      <c r="J87" s="20">
        <v>0</v>
      </c>
      <c r="K87" s="20">
        <f t="shared" si="6"/>
        <v>0</v>
      </c>
    </row>
    <row r="88" spans="1:11" x14ac:dyDescent="0.25">
      <c r="A88" s="27"/>
      <c r="B88" s="22" t="s">
        <v>23</v>
      </c>
      <c r="C88" s="23"/>
      <c r="D88" s="23"/>
      <c r="E88" s="23"/>
      <c r="F88" s="24"/>
      <c r="G88" s="24"/>
      <c r="H88" s="23"/>
      <c r="I88" s="25"/>
      <c r="J88" s="25"/>
      <c r="K88" s="26">
        <f>SUM(K69:K87)</f>
        <v>0</v>
      </c>
    </row>
    <row r="89" spans="1:11" x14ac:dyDescent="0.25">
      <c r="A89" s="28" t="s">
        <v>275</v>
      </c>
      <c r="B89" s="29"/>
      <c r="C89" s="29"/>
      <c r="D89" s="29"/>
      <c r="E89" s="29"/>
      <c r="F89" s="30"/>
      <c r="G89" s="30"/>
      <c r="H89" s="29"/>
      <c r="I89" s="31"/>
      <c r="J89" s="31"/>
      <c r="K89" s="32">
        <f>SUM(K88,K68,K65,K42,K39,K18)</f>
        <v>0</v>
      </c>
    </row>
  </sheetData>
  <autoFilter ref="A7:K89" xr:uid="{C6FDE7CE-738C-4058-BF21-B9FE021CBCAC}"/>
  <printOptions horizontalCentered="1"/>
  <pageMargins left="0.19685039370078741" right="0.19685039370078741" top="0.39370078740157483" bottom="0.39370078740157483" header="0.31496062992125984" footer="0.31496062992125984"/>
  <pageSetup paperSize="9" scale="60" fitToHeight="0" orientation="landscape" r:id="rId1"/>
  <headerFooter>
    <oddFooter>Stránka &amp;P z &amp;N</oddFooter>
  </headerFooter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zoomScale="70" zoomScaleNormal="70" zoomScaleSheetLayoutView="80" workbookViewId="0">
      <selection activeCell="J23" sqref="J23"/>
    </sheetView>
  </sheetViews>
  <sheetFormatPr defaultColWidth="15" defaultRowHeight="15" x14ac:dyDescent="0.25"/>
  <cols>
    <col min="1" max="1" width="10.7109375" style="2" customWidth="1"/>
    <col min="2" max="2" width="27.28515625" style="2" customWidth="1"/>
    <col min="3" max="4" width="12.28515625" style="2" customWidth="1"/>
    <col min="5" max="5" width="12.28515625" style="6" customWidth="1"/>
    <col min="6" max="6" width="33.140625" style="6" customWidth="1"/>
    <col min="7" max="8" width="8.7109375" style="4" customWidth="1"/>
    <col min="9" max="9" width="8.28515625" style="4" customWidth="1"/>
    <col min="10" max="10" width="6.42578125" style="5" customWidth="1"/>
    <col min="11" max="11" width="7.7109375" style="5" customWidth="1"/>
    <col min="12" max="12" width="15" style="2"/>
    <col min="13" max="13" width="9" style="2" customWidth="1"/>
    <col min="14" max="14" width="6.5703125" style="2" hidden="1" customWidth="1"/>
    <col min="15" max="15" width="15" style="2" hidden="1" customWidth="1"/>
    <col min="16" max="16384" width="15" style="2"/>
  </cols>
  <sheetData>
    <row r="1" spans="1:15" x14ac:dyDescent="0.25">
      <c r="A1" s="1" t="s">
        <v>0</v>
      </c>
      <c r="B1" s="1"/>
      <c r="C1" s="1"/>
      <c r="D1" s="1"/>
      <c r="E1" s="1"/>
      <c r="F1" s="13"/>
      <c r="G1" s="13"/>
      <c r="H1" s="1"/>
      <c r="I1" s="3"/>
      <c r="J1" s="3"/>
      <c r="K1" s="1"/>
    </row>
    <row r="3" spans="1:15" x14ac:dyDescent="0.25">
      <c r="A3" s="2" t="s">
        <v>347</v>
      </c>
      <c r="B3" s="11"/>
      <c r="C3" s="11"/>
      <c r="D3" s="11"/>
      <c r="E3" s="11"/>
      <c r="F3" s="14"/>
      <c r="G3" s="14"/>
      <c r="H3" s="11"/>
      <c r="I3" s="15"/>
      <c r="J3" s="15"/>
      <c r="K3" s="11"/>
    </row>
    <row r="4" spans="1:15" x14ac:dyDescent="0.25">
      <c r="A4" s="2" t="s">
        <v>348</v>
      </c>
      <c r="B4" s="11"/>
    </row>
    <row r="5" spans="1:15" s="7" customFormat="1" x14ac:dyDescent="0.25">
      <c r="E5" s="8"/>
      <c r="F5" s="8"/>
      <c r="G5" s="9"/>
      <c r="H5" s="9"/>
      <c r="I5" s="9"/>
      <c r="J5" s="10"/>
      <c r="K5" s="10"/>
    </row>
    <row r="6" spans="1:15" ht="35.1" customHeight="1" x14ac:dyDescent="0.25">
      <c r="A6" s="50" t="s">
        <v>306</v>
      </c>
      <c r="B6" s="51" t="s">
        <v>307</v>
      </c>
      <c r="C6" s="51" t="s">
        <v>308</v>
      </c>
      <c r="D6" s="97" t="s">
        <v>291</v>
      </c>
      <c r="E6" s="98"/>
      <c r="F6" s="98"/>
      <c r="G6" s="98"/>
      <c r="H6" s="51" t="s">
        <v>309</v>
      </c>
      <c r="I6" s="51" t="s">
        <v>310</v>
      </c>
      <c r="J6" s="97" t="s">
        <v>311</v>
      </c>
      <c r="K6" s="98"/>
      <c r="L6" s="97" t="s">
        <v>312</v>
      </c>
      <c r="M6" s="98"/>
      <c r="N6" s="98"/>
      <c r="O6" s="99"/>
    </row>
    <row r="7" spans="1:15" ht="35.1" customHeight="1" thickBot="1" x14ac:dyDescent="0.4">
      <c r="A7" s="52" t="s">
        <v>283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100"/>
      <c r="M7" s="101"/>
      <c r="N7" s="101"/>
      <c r="O7" s="101"/>
    </row>
    <row r="8" spans="1:15" ht="35.1" customHeight="1" thickBot="1" x14ac:dyDescent="0.4">
      <c r="A8" s="62"/>
      <c r="B8" s="63" t="s">
        <v>313</v>
      </c>
      <c r="C8" s="63"/>
      <c r="D8" s="63"/>
      <c r="E8" s="63"/>
      <c r="F8" s="63"/>
      <c r="G8" s="63"/>
      <c r="H8" s="63"/>
      <c r="I8" s="63"/>
      <c r="J8" s="63"/>
      <c r="K8" s="63"/>
      <c r="L8" s="102">
        <f>L9+L13+L21</f>
        <v>0</v>
      </c>
      <c r="M8" s="103"/>
      <c r="N8" s="103"/>
      <c r="O8" s="104"/>
    </row>
    <row r="9" spans="1:15" ht="35.1" customHeight="1" x14ac:dyDescent="0.3">
      <c r="A9" s="53"/>
      <c r="B9" s="54" t="s">
        <v>314</v>
      </c>
      <c r="C9" s="54"/>
      <c r="D9" s="54"/>
      <c r="E9" s="54"/>
      <c r="F9" s="54"/>
      <c r="G9" s="54"/>
      <c r="H9" s="54"/>
      <c r="I9" s="54"/>
      <c r="J9" s="54"/>
      <c r="K9" s="54"/>
      <c r="L9" s="95">
        <f>L10</f>
        <v>0</v>
      </c>
      <c r="M9" s="96"/>
      <c r="N9" s="96"/>
      <c r="O9" s="96"/>
    </row>
    <row r="10" spans="1:15" ht="35.1" customHeight="1" x14ac:dyDescent="0.25">
      <c r="A10" s="58" t="s">
        <v>58</v>
      </c>
      <c r="B10" s="58" t="s">
        <v>315</v>
      </c>
      <c r="C10" s="59" t="s">
        <v>316</v>
      </c>
      <c r="D10" s="105" t="s">
        <v>317</v>
      </c>
      <c r="E10" s="106"/>
      <c r="F10" s="106"/>
      <c r="G10" s="106"/>
      <c r="H10" s="60" t="s">
        <v>318</v>
      </c>
      <c r="I10" s="61">
        <v>13.832000000000001</v>
      </c>
      <c r="J10" s="107">
        <v>0</v>
      </c>
      <c r="K10" s="108"/>
      <c r="L10" s="109">
        <f>I10*J10</f>
        <v>0</v>
      </c>
      <c r="M10" s="106"/>
      <c r="N10" s="106"/>
      <c r="O10" s="106"/>
    </row>
    <row r="11" spans="1:15" ht="24" customHeight="1" x14ac:dyDescent="0.25">
      <c r="A11" s="33"/>
      <c r="B11" s="33"/>
      <c r="C11" s="55"/>
      <c r="D11" s="110" t="s">
        <v>319</v>
      </c>
      <c r="E11" s="111"/>
      <c r="F11" s="111"/>
      <c r="G11" s="111"/>
      <c r="H11" s="33"/>
      <c r="I11" s="55"/>
      <c r="J11" s="33"/>
      <c r="K11" s="33"/>
      <c r="L11" s="33"/>
      <c r="M11" s="33"/>
      <c r="N11" s="33"/>
      <c r="O11" s="33"/>
    </row>
    <row r="12" spans="1:15" ht="14.25" customHeight="1" x14ac:dyDescent="0.25">
      <c r="A12" s="33"/>
      <c r="B12" s="33"/>
      <c r="C12" s="56"/>
      <c r="D12" s="112" t="s">
        <v>320</v>
      </c>
      <c r="E12" s="113"/>
      <c r="F12" s="113"/>
      <c r="G12" s="113"/>
      <c r="H12" s="33"/>
      <c r="I12" s="57">
        <v>13.832000000000001</v>
      </c>
      <c r="J12" s="33"/>
      <c r="K12" s="33"/>
      <c r="L12" s="33"/>
      <c r="M12" s="33"/>
      <c r="N12" s="33"/>
      <c r="O12" s="33"/>
    </row>
    <row r="13" spans="1:15" ht="26.25" customHeight="1" x14ac:dyDescent="0.3">
      <c r="A13" s="53"/>
      <c r="B13" s="54" t="s">
        <v>321</v>
      </c>
      <c r="C13" s="54"/>
      <c r="D13" s="54"/>
      <c r="E13" s="54"/>
      <c r="F13" s="54"/>
      <c r="G13" s="54"/>
      <c r="H13" s="54"/>
      <c r="I13" s="54"/>
      <c r="J13" s="54"/>
      <c r="K13" s="54"/>
      <c r="L13" s="95">
        <f>SUM(L14:O20)</f>
        <v>0</v>
      </c>
      <c r="M13" s="96"/>
      <c r="N13" s="96"/>
      <c r="O13" s="96"/>
    </row>
    <row r="14" spans="1:15" ht="35.1" customHeight="1" x14ac:dyDescent="0.25">
      <c r="A14" s="64" t="s">
        <v>77</v>
      </c>
      <c r="B14" s="64" t="s">
        <v>315</v>
      </c>
      <c r="C14" s="65" t="s">
        <v>322</v>
      </c>
      <c r="D14" s="114" t="s">
        <v>323</v>
      </c>
      <c r="E14" s="115"/>
      <c r="F14" s="115"/>
      <c r="G14" s="115"/>
      <c r="H14" s="66" t="s">
        <v>324</v>
      </c>
      <c r="I14" s="67">
        <v>24</v>
      </c>
      <c r="J14" s="116">
        <v>0</v>
      </c>
      <c r="K14" s="117"/>
      <c r="L14" s="122">
        <f t="shared" ref="L14:L20" si="0">I14*J14</f>
        <v>0</v>
      </c>
      <c r="M14" s="122"/>
      <c r="N14" s="12"/>
      <c r="O14" s="12"/>
    </row>
    <row r="15" spans="1:15" ht="35.1" customHeight="1" x14ac:dyDescent="0.25">
      <c r="A15" s="68" t="s">
        <v>78</v>
      </c>
      <c r="B15" s="68" t="s">
        <v>19</v>
      </c>
      <c r="C15" s="69" t="s">
        <v>325</v>
      </c>
      <c r="D15" s="119" t="s">
        <v>326</v>
      </c>
      <c r="E15" s="120"/>
      <c r="F15" s="120"/>
      <c r="G15" s="120"/>
      <c r="H15" s="70" t="s">
        <v>324</v>
      </c>
      <c r="I15" s="71">
        <v>21</v>
      </c>
      <c r="J15" s="116">
        <v>0</v>
      </c>
      <c r="K15" s="117"/>
      <c r="L15" s="121">
        <f t="shared" si="0"/>
        <v>0</v>
      </c>
      <c r="M15" s="115"/>
      <c r="N15" s="115"/>
      <c r="O15" s="115"/>
    </row>
    <row r="16" spans="1:15" ht="35.1" customHeight="1" x14ac:dyDescent="0.25">
      <c r="A16" s="68" t="s">
        <v>327</v>
      </c>
      <c r="B16" s="68" t="s">
        <v>19</v>
      </c>
      <c r="C16" s="69" t="s">
        <v>328</v>
      </c>
      <c r="D16" s="119" t="s">
        <v>329</v>
      </c>
      <c r="E16" s="120"/>
      <c r="F16" s="120"/>
      <c r="G16" s="120"/>
      <c r="H16" s="70" t="s">
        <v>324</v>
      </c>
      <c r="I16" s="71">
        <v>2</v>
      </c>
      <c r="J16" s="116">
        <v>0</v>
      </c>
      <c r="K16" s="117"/>
      <c r="L16" s="121">
        <f t="shared" si="0"/>
        <v>0</v>
      </c>
      <c r="M16" s="115"/>
      <c r="N16" s="115"/>
      <c r="O16" s="115"/>
    </row>
    <row r="17" spans="1:15" ht="52.5" customHeight="1" x14ac:dyDescent="0.25">
      <c r="A17" s="68" t="s">
        <v>330</v>
      </c>
      <c r="B17" s="68" t="s">
        <v>19</v>
      </c>
      <c r="C17" s="69" t="s">
        <v>331</v>
      </c>
      <c r="D17" s="119" t="s">
        <v>332</v>
      </c>
      <c r="E17" s="120"/>
      <c r="F17" s="120"/>
      <c r="G17" s="120"/>
      <c r="H17" s="70" t="s">
        <v>324</v>
      </c>
      <c r="I17" s="71">
        <v>1</v>
      </c>
      <c r="J17" s="116">
        <v>0</v>
      </c>
      <c r="K17" s="117"/>
      <c r="L17" s="121">
        <f t="shared" si="0"/>
        <v>0</v>
      </c>
      <c r="M17" s="115"/>
      <c r="N17" s="115"/>
      <c r="O17" s="115"/>
    </row>
    <row r="18" spans="1:15" ht="35.1" customHeight="1" x14ac:dyDescent="0.25">
      <c r="A18" s="64" t="s">
        <v>333</v>
      </c>
      <c r="B18" s="64" t="s">
        <v>315</v>
      </c>
      <c r="C18" s="65" t="s">
        <v>334</v>
      </c>
      <c r="D18" s="114" t="s">
        <v>335</v>
      </c>
      <c r="E18" s="115"/>
      <c r="F18" s="115"/>
      <c r="G18" s="115"/>
      <c r="H18" s="66" t="s">
        <v>324</v>
      </c>
      <c r="I18" s="67">
        <v>24</v>
      </c>
      <c r="J18" s="116">
        <v>0</v>
      </c>
      <c r="K18" s="117"/>
      <c r="L18" s="118">
        <f t="shared" si="0"/>
        <v>0</v>
      </c>
      <c r="M18" s="115"/>
      <c r="N18" s="115"/>
      <c r="O18" s="115"/>
    </row>
    <row r="19" spans="1:15" ht="35.1" customHeight="1" x14ac:dyDescent="0.25">
      <c r="A19" s="68" t="s">
        <v>336</v>
      </c>
      <c r="B19" s="68" t="s">
        <v>19</v>
      </c>
      <c r="C19" s="69" t="s">
        <v>337</v>
      </c>
      <c r="D19" s="119" t="s">
        <v>338</v>
      </c>
      <c r="E19" s="120"/>
      <c r="F19" s="120"/>
      <c r="G19" s="120"/>
      <c r="H19" s="70" t="s">
        <v>324</v>
      </c>
      <c r="I19" s="71">
        <v>8</v>
      </c>
      <c r="J19" s="116">
        <v>0</v>
      </c>
      <c r="K19" s="117"/>
      <c r="L19" s="121">
        <f t="shared" si="0"/>
        <v>0</v>
      </c>
      <c r="M19" s="115"/>
      <c r="N19" s="115"/>
      <c r="O19" s="115"/>
    </row>
    <row r="20" spans="1:15" ht="35.1" customHeight="1" x14ac:dyDescent="0.25">
      <c r="A20" s="68" t="s">
        <v>339</v>
      </c>
      <c r="B20" s="68" t="s">
        <v>19</v>
      </c>
      <c r="C20" s="69" t="s">
        <v>340</v>
      </c>
      <c r="D20" s="119" t="s">
        <v>341</v>
      </c>
      <c r="E20" s="120"/>
      <c r="F20" s="120"/>
      <c r="G20" s="120"/>
      <c r="H20" s="70" t="s">
        <v>324</v>
      </c>
      <c r="I20" s="71">
        <v>16</v>
      </c>
      <c r="J20" s="116">
        <v>0</v>
      </c>
      <c r="K20" s="117"/>
      <c r="L20" s="118">
        <f t="shared" si="0"/>
        <v>0</v>
      </c>
      <c r="M20" s="115"/>
      <c r="N20" s="115"/>
      <c r="O20" s="115"/>
    </row>
    <row r="21" spans="1:15" ht="26.25" customHeight="1" x14ac:dyDescent="0.3">
      <c r="A21" s="53"/>
      <c r="B21" s="54" t="s">
        <v>342</v>
      </c>
      <c r="C21" s="54"/>
      <c r="D21" s="54"/>
      <c r="E21" s="54"/>
      <c r="F21" s="54"/>
      <c r="G21" s="54"/>
      <c r="H21" s="54"/>
      <c r="I21" s="54"/>
      <c r="J21" s="54"/>
      <c r="K21" s="54"/>
      <c r="L21" s="95">
        <f>L22</f>
        <v>0</v>
      </c>
      <c r="M21" s="96"/>
      <c r="N21" s="96"/>
      <c r="O21" s="96"/>
    </row>
    <row r="22" spans="1:15" ht="35.1" customHeight="1" x14ac:dyDescent="0.25">
      <c r="A22" s="58" t="s">
        <v>343</v>
      </c>
      <c r="B22" s="58" t="s">
        <v>315</v>
      </c>
      <c r="C22" s="59" t="s">
        <v>344</v>
      </c>
      <c r="D22" s="105" t="s">
        <v>345</v>
      </c>
      <c r="E22" s="106"/>
      <c r="F22" s="106"/>
      <c r="G22" s="106"/>
      <c r="H22" s="60" t="s">
        <v>346</v>
      </c>
      <c r="I22" s="61">
        <v>93.11</v>
      </c>
      <c r="J22" s="107">
        <v>0</v>
      </c>
      <c r="K22" s="108"/>
      <c r="L22" s="109">
        <f>J22*I22</f>
        <v>0</v>
      </c>
      <c r="M22" s="106"/>
      <c r="N22" s="106"/>
      <c r="O22" s="106"/>
    </row>
    <row r="23" spans="1:15" ht="35.1" customHeight="1" x14ac:dyDescent="0.25"/>
    <row r="24" spans="1:15" ht="35.1" customHeight="1" x14ac:dyDescent="0.25"/>
  </sheetData>
  <mergeCells count="37">
    <mergeCell ref="L21:O21"/>
    <mergeCell ref="D22:G22"/>
    <mergeCell ref="J22:K22"/>
    <mergeCell ref="L22:O22"/>
    <mergeCell ref="D19:G19"/>
    <mergeCell ref="J19:K19"/>
    <mergeCell ref="L19:O19"/>
    <mergeCell ref="D20:G20"/>
    <mergeCell ref="J20:K20"/>
    <mergeCell ref="D14:G14"/>
    <mergeCell ref="J14:K14"/>
    <mergeCell ref="L20:O20"/>
    <mergeCell ref="D15:G15"/>
    <mergeCell ref="J15:K15"/>
    <mergeCell ref="L15:O15"/>
    <mergeCell ref="L14:M14"/>
    <mergeCell ref="D16:G16"/>
    <mergeCell ref="J16:K16"/>
    <mergeCell ref="L16:O16"/>
    <mergeCell ref="D17:G17"/>
    <mergeCell ref="J17:K17"/>
    <mergeCell ref="L17:O17"/>
    <mergeCell ref="D18:G18"/>
    <mergeCell ref="J18:K18"/>
    <mergeCell ref="L18:O18"/>
    <mergeCell ref="L13:O13"/>
    <mergeCell ref="D6:G6"/>
    <mergeCell ref="J6:K6"/>
    <mergeCell ref="L6:O6"/>
    <mergeCell ref="L7:O7"/>
    <mergeCell ref="L8:O8"/>
    <mergeCell ref="L9:O9"/>
    <mergeCell ref="D10:G10"/>
    <mergeCell ref="J10:K10"/>
    <mergeCell ref="L10:O10"/>
    <mergeCell ref="D11:G11"/>
    <mergeCell ref="D12:G1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landscape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2"/>
  <sheetViews>
    <sheetView zoomScale="70" zoomScaleNormal="70" zoomScaleSheetLayoutView="100" workbookViewId="0">
      <selection activeCell="J21" sqref="J21"/>
    </sheetView>
  </sheetViews>
  <sheetFormatPr defaultColWidth="15" defaultRowHeight="15" x14ac:dyDescent="0.25"/>
  <cols>
    <col min="1" max="1" width="14.7109375" style="2" customWidth="1"/>
    <col min="2" max="2" width="41.140625" style="2" bestFit="1" customWidth="1"/>
    <col min="3" max="4" width="12.28515625" style="2" customWidth="1"/>
    <col min="5" max="5" width="12.28515625" style="6" customWidth="1"/>
    <col min="6" max="6" width="44.7109375" style="6" customWidth="1"/>
    <col min="7" max="7" width="45.7109375" style="4" customWidth="1"/>
    <col min="8" max="9" width="12.28515625" style="4" customWidth="1"/>
    <col min="10" max="10" width="16.28515625" style="5" bestFit="1" customWidth="1"/>
    <col min="11" max="11" width="15.140625" style="5" customWidth="1"/>
    <col min="12" max="16384" width="15" style="2"/>
  </cols>
  <sheetData>
    <row r="1" spans="1:11" x14ac:dyDescent="0.25">
      <c r="A1" s="1" t="s">
        <v>0</v>
      </c>
      <c r="B1" s="1"/>
      <c r="C1" s="1"/>
      <c r="D1" s="1"/>
      <c r="E1" s="1"/>
      <c r="F1" s="13"/>
      <c r="G1" s="13"/>
      <c r="H1" s="1"/>
      <c r="I1" s="3"/>
      <c r="J1" s="3"/>
      <c r="K1" s="1"/>
    </row>
    <row r="2" spans="1:11" x14ac:dyDescent="0.25">
      <c r="A2" s="2" t="s">
        <v>282</v>
      </c>
    </row>
    <row r="4" spans="1:11" x14ac:dyDescent="0.25">
      <c r="A4" s="2" t="s">
        <v>1</v>
      </c>
      <c r="B4" s="11" t="s">
        <v>281</v>
      </c>
      <c r="C4" s="11"/>
      <c r="D4" s="11"/>
      <c r="E4" s="11"/>
      <c r="F4" s="14"/>
      <c r="G4" s="14"/>
      <c r="H4" s="11"/>
      <c r="I4" s="15"/>
      <c r="J4" s="15"/>
      <c r="K4" s="11"/>
    </row>
    <row r="5" spans="1:11" x14ac:dyDescent="0.25">
      <c r="A5" s="2" t="s">
        <v>303</v>
      </c>
      <c r="B5" s="11" t="s">
        <v>305</v>
      </c>
    </row>
    <row r="6" spans="1:11" x14ac:dyDescent="0.25">
      <c r="B6" s="11"/>
    </row>
    <row r="7" spans="1:11" s="7" customFormat="1" ht="30" x14ac:dyDescent="0.25">
      <c r="A7" s="16" t="s">
        <v>30</v>
      </c>
      <c r="B7" s="16" t="s">
        <v>2</v>
      </c>
      <c r="C7" s="16" t="s">
        <v>3</v>
      </c>
      <c r="D7" s="16" t="s">
        <v>8</v>
      </c>
      <c r="E7" s="16" t="s">
        <v>10</v>
      </c>
      <c r="F7" s="16" t="s">
        <v>4</v>
      </c>
      <c r="G7" s="16" t="s">
        <v>6</v>
      </c>
      <c r="H7" s="16" t="s">
        <v>7</v>
      </c>
      <c r="I7" s="17" t="s">
        <v>9</v>
      </c>
      <c r="J7" s="17" t="s">
        <v>5</v>
      </c>
      <c r="K7" s="17" t="s">
        <v>27</v>
      </c>
    </row>
    <row r="8" spans="1:11" ht="30" x14ac:dyDescent="0.25">
      <c r="A8" s="18" t="s">
        <v>165</v>
      </c>
      <c r="B8" s="12" t="s">
        <v>17</v>
      </c>
      <c r="C8" s="12" t="s">
        <v>51</v>
      </c>
      <c r="D8" s="12" t="s">
        <v>29</v>
      </c>
      <c r="E8" s="12">
        <v>80</v>
      </c>
      <c r="F8" s="19" t="s">
        <v>52</v>
      </c>
      <c r="G8" s="19" t="s">
        <v>204</v>
      </c>
      <c r="H8" s="12" t="s">
        <v>25</v>
      </c>
      <c r="I8" s="20">
        <v>79.559999999999988</v>
      </c>
      <c r="J8" s="20">
        <v>0</v>
      </c>
      <c r="K8" s="20">
        <f t="shared" ref="K8:K10" si="0">I8*J8</f>
        <v>0</v>
      </c>
    </row>
    <row r="9" spans="1:11" ht="30" x14ac:dyDescent="0.25">
      <c r="A9" s="21"/>
      <c r="B9" s="12" t="s">
        <v>17</v>
      </c>
      <c r="C9" s="12" t="s">
        <v>53</v>
      </c>
      <c r="D9" s="12" t="s">
        <v>29</v>
      </c>
      <c r="E9" s="12">
        <v>81</v>
      </c>
      <c r="F9" s="19" t="s">
        <v>54</v>
      </c>
      <c r="G9" s="19" t="s">
        <v>205</v>
      </c>
      <c r="H9" s="12" t="s">
        <v>46</v>
      </c>
      <c r="I9" s="20">
        <v>2386.8000000000002</v>
      </c>
      <c r="J9" s="20">
        <v>0</v>
      </c>
      <c r="K9" s="20">
        <f t="shared" si="0"/>
        <v>0</v>
      </c>
    </row>
    <row r="10" spans="1:11" ht="30" x14ac:dyDescent="0.25">
      <c r="A10" s="21"/>
      <c r="B10" s="12" t="s">
        <v>17</v>
      </c>
      <c r="C10" s="12" t="s">
        <v>202</v>
      </c>
      <c r="D10" s="12" t="s">
        <v>29</v>
      </c>
      <c r="E10" s="12">
        <v>82</v>
      </c>
      <c r="F10" s="19" t="s">
        <v>134</v>
      </c>
      <c r="G10" s="19" t="s">
        <v>206</v>
      </c>
      <c r="H10" s="12" t="s">
        <v>25</v>
      </c>
      <c r="I10" s="20">
        <v>66.864999999999995</v>
      </c>
      <c r="J10" s="20">
        <v>0</v>
      </c>
      <c r="K10" s="20">
        <f t="shared" si="0"/>
        <v>0</v>
      </c>
    </row>
    <row r="11" spans="1:11" x14ac:dyDescent="0.25">
      <c r="A11" s="21"/>
      <c r="B11" s="22" t="s">
        <v>22</v>
      </c>
      <c r="C11" s="23"/>
      <c r="D11" s="23"/>
      <c r="E11" s="23"/>
      <c r="F11" s="24"/>
      <c r="G11" s="24"/>
      <c r="H11" s="23"/>
      <c r="I11" s="25"/>
      <c r="J11" s="25"/>
      <c r="K11" s="26">
        <f>SUM(K8:K10)</f>
        <v>0</v>
      </c>
    </row>
    <row r="12" spans="1:11" ht="60" x14ac:dyDescent="0.25">
      <c r="A12" s="21"/>
      <c r="B12" s="12" t="s">
        <v>37</v>
      </c>
      <c r="C12" s="12" t="s">
        <v>200</v>
      </c>
      <c r="D12" s="12" t="s">
        <v>29</v>
      </c>
      <c r="E12" s="12">
        <v>78</v>
      </c>
      <c r="F12" s="19" t="s">
        <v>164</v>
      </c>
      <c r="G12" s="19" t="s">
        <v>207</v>
      </c>
      <c r="H12" s="12" t="s">
        <v>19</v>
      </c>
      <c r="I12" s="20">
        <v>155.5</v>
      </c>
      <c r="J12" s="20">
        <v>0</v>
      </c>
      <c r="K12" s="20">
        <f t="shared" ref="K12:K17" si="1">I12*J12</f>
        <v>0</v>
      </c>
    </row>
    <row r="13" spans="1:11" ht="30" x14ac:dyDescent="0.25">
      <c r="A13" s="21"/>
      <c r="B13" s="12" t="s">
        <v>37</v>
      </c>
      <c r="C13" s="12" t="s">
        <v>201</v>
      </c>
      <c r="D13" s="12" t="s">
        <v>29</v>
      </c>
      <c r="E13" s="12">
        <v>79</v>
      </c>
      <c r="F13" s="19" t="s">
        <v>167</v>
      </c>
      <c r="G13" s="19" t="s">
        <v>208</v>
      </c>
      <c r="H13" s="12" t="s">
        <v>26</v>
      </c>
      <c r="I13" s="20">
        <v>7</v>
      </c>
      <c r="J13" s="20">
        <v>0</v>
      </c>
      <c r="K13" s="20">
        <f t="shared" si="1"/>
        <v>0</v>
      </c>
    </row>
    <row r="14" spans="1:11" ht="30" x14ac:dyDescent="0.25">
      <c r="A14" s="21"/>
      <c r="B14" s="12" t="s">
        <v>37</v>
      </c>
      <c r="C14" s="12" t="s">
        <v>199</v>
      </c>
      <c r="D14" s="12" t="s">
        <v>29</v>
      </c>
      <c r="E14" s="12">
        <v>77</v>
      </c>
      <c r="F14" s="19" t="s">
        <v>166</v>
      </c>
      <c r="G14" s="19" t="s">
        <v>209</v>
      </c>
      <c r="H14" s="12" t="s">
        <v>26</v>
      </c>
      <c r="I14" s="20">
        <v>1</v>
      </c>
      <c r="J14" s="20">
        <v>0</v>
      </c>
      <c r="K14" s="20">
        <f t="shared" si="1"/>
        <v>0</v>
      </c>
    </row>
    <row r="15" spans="1:11" ht="45" x14ac:dyDescent="0.25">
      <c r="A15" s="21"/>
      <c r="B15" s="12" t="s">
        <v>37</v>
      </c>
      <c r="C15" s="12" t="s">
        <v>198</v>
      </c>
      <c r="D15" s="12" t="s">
        <v>29</v>
      </c>
      <c r="E15" s="12">
        <v>76</v>
      </c>
      <c r="F15" s="19" t="s">
        <v>162</v>
      </c>
      <c r="G15" s="19" t="s">
        <v>210</v>
      </c>
      <c r="H15" s="12" t="s">
        <v>26</v>
      </c>
      <c r="I15" s="20">
        <v>1</v>
      </c>
      <c r="J15" s="20">
        <v>0</v>
      </c>
      <c r="K15" s="20">
        <f t="shared" si="1"/>
        <v>0</v>
      </c>
    </row>
    <row r="16" spans="1:11" ht="30" x14ac:dyDescent="0.25">
      <c r="A16" s="21"/>
      <c r="B16" s="12" t="s">
        <v>37</v>
      </c>
      <c r="C16" s="12" t="s">
        <v>203</v>
      </c>
      <c r="D16" s="12" t="s">
        <v>29</v>
      </c>
      <c r="E16" s="12">
        <v>83</v>
      </c>
      <c r="F16" s="19" t="s">
        <v>168</v>
      </c>
      <c r="G16" s="19" t="s">
        <v>276</v>
      </c>
      <c r="H16" s="12" t="s">
        <v>19</v>
      </c>
      <c r="I16" s="20">
        <v>155.5</v>
      </c>
      <c r="J16" s="20">
        <v>0</v>
      </c>
      <c r="K16" s="20">
        <f t="shared" si="1"/>
        <v>0</v>
      </c>
    </row>
    <row r="17" spans="1:11" x14ac:dyDescent="0.25">
      <c r="A17" s="21"/>
      <c r="B17" s="12" t="s">
        <v>37</v>
      </c>
      <c r="C17" s="12" t="s">
        <v>171</v>
      </c>
      <c r="D17" s="12" t="s">
        <v>169</v>
      </c>
      <c r="E17" s="12">
        <v>84</v>
      </c>
      <c r="F17" s="19" t="s">
        <v>170</v>
      </c>
      <c r="G17" s="19" t="s">
        <v>276</v>
      </c>
      <c r="H17" s="12" t="s">
        <v>19</v>
      </c>
      <c r="I17" s="20">
        <v>155.5</v>
      </c>
      <c r="J17" s="20">
        <v>0</v>
      </c>
      <c r="K17" s="20">
        <f t="shared" si="1"/>
        <v>0</v>
      </c>
    </row>
    <row r="18" spans="1:11" x14ac:dyDescent="0.25">
      <c r="A18" s="21"/>
      <c r="B18" s="22" t="s">
        <v>39</v>
      </c>
      <c r="C18" s="23"/>
      <c r="D18" s="23"/>
      <c r="E18" s="23"/>
      <c r="F18" s="24"/>
      <c r="G18" s="24"/>
      <c r="H18" s="23"/>
      <c r="I18" s="25"/>
      <c r="J18" s="25"/>
      <c r="K18" s="26">
        <f>SUM(K12:K17)</f>
        <v>0</v>
      </c>
    </row>
    <row r="19" spans="1:11" ht="105" x14ac:dyDescent="0.25">
      <c r="A19" s="21"/>
      <c r="B19" s="12" t="s">
        <v>20</v>
      </c>
      <c r="C19" s="12" t="s">
        <v>159</v>
      </c>
      <c r="D19" s="12" t="s">
        <v>29</v>
      </c>
      <c r="E19" s="12">
        <v>74</v>
      </c>
      <c r="F19" s="19" t="s">
        <v>160</v>
      </c>
      <c r="G19" s="19" t="s">
        <v>211</v>
      </c>
      <c r="H19" s="12" t="s">
        <v>26</v>
      </c>
      <c r="I19" s="20">
        <v>1</v>
      </c>
      <c r="J19" s="20">
        <v>0</v>
      </c>
      <c r="K19" s="20">
        <f t="shared" ref="K19:K20" si="2">I19*J19</f>
        <v>0</v>
      </c>
    </row>
    <row r="20" spans="1:11" ht="90" x14ac:dyDescent="0.25">
      <c r="A20" s="21"/>
      <c r="B20" s="12" t="s">
        <v>20</v>
      </c>
      <c r="C20" s="12" t="s">
        <v>197</v>
      </c>
      <c r="D20" s="12" t="s">
        <v>29</v>
      </c>
      <c r="E20" s="12">
        <v>75</v>
      </c>
      <c r="F20" s="19" t="s">
        <v>161</v>
      </c>
      <c r="G20" s="19" t="s">
        <v>212</v>
      </c>
      <c r="H20" s="12" t="s">
        <v>18</v>
      </c>
      <c r="I20" s="20">
        <v>3.5</v>
      </c>
      <c r="J20" s="20">
        <v>0</v>
      </c>
      <c r="K20" s="20">
        <f t="shared" si="2"/>
        <v>0</v>
      </c>
    </row>
    <row r="21" spans="1:11" x14ac:dyDescent="0.25">
      <c r="A21" s="27"/>
      <c r="B21" s="22" t="s">
        <v>23</v>
      </c>
      <c r="C21" s="23"/>
      <c r="D21" s="23"/>
      <c r="E21" s="23"/>
      <c r="F21" s="24"/>
      <c r="G21" s="24"/>
      <c r="H21" s="23"/>
      <c r="I21" s="25"/>
      <c r="J21" s="25"/>
      <c r="K21" s="26">
        <f>SUM(K19:K20)</f>
        <v>0</v>
      </c>
    </row>
    <row r="22" spans="1:11" x14ac:dyDescent="0.25">
      <c r="A22" s="28" t="s">
        <v>213</v>
      </c>
      <c r="B22" s="29"/>
      <c r="C22" s="29"/>
      <c r="D22" s="29"/>
      <c r="E22" s="29"/>
      <c r="F22" s="30"/>
      <c r="G22" s="30"/>
      <c r="H22" s="29"/>
      <c r="I22" s="31"/>
      <c r="J22" s="31"/>
      <c r="K22" s="32">
        <f>SUM(K21,K18,K11)</f>
        <v>0</v>
      </c>
    </row>
  </sheetData>
  <printOptions horizontalCentered="1"/>
  <pageMargins left="0.19685039370078741" right="0.19685039370078741" top="0.39370078740157483" bottom="0.39370078740157483" header="0.31496062992125984" footer="0.31496062992125984"/>
  <pageSetup paperSize="9" scale="60" fitToHeight="0" orientation="landscape" r:id="rId1"/>
  <headerFooter>
    <oddFooter>Stránka &amp;P z &amp;N</oddFooter>
  </headerFooter>
  <rowBreaks count="1" manualBreakCount="1">
    <brk id="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2"/>
  <sheetViews>
    <sheetView topLeftCell="A99" zoomScale="70" zoomScaleNormal="70" zoomScaleSheetLayoutView="100" workbookViewId="0">
      <selection activeCell="G130" sqref="G130"/>
    </sheetView>
  </sheetViews>
  <sheetFormatPr defaultColWidth="15" defaultRowHeight="15" x14ac:dyDescent="0.25"/>
  <cols>
    <col min="1" max="1" width="14.7109375" style="2" customWidth="1"/>
    <col min="2" max="2" width="41.140625" style="2" bestFit="1" customWidth="1"/>
    <col min="3" max="4" width="5.5703125" style="2" bestFit="1" customWidth="1"/>
    <col min="5" max="5" width="7.5703125" style="6" bestFit="1" customWidth="1"/>
    <col min="6" max="6" width="11.28515625" style="6" bestFit="1" customWidth="1"/>
    <col min="7" max="7" width="6.7109375" style="4" bestFit="1" customWidth="1"/>
    <col min="8" max="8" width="10.85546875" style="4" bestFit="1" customWidth="1"/>
    <col min="9" max="9" width="7.5703125" style="4" bestFit="1" customWidth="1"/>
    <col min="10" max="10" width="12.42578125" style="5" bestFit="1" customWidth="1"/>
    <col min="11" max="16384" width="15" style="2"/>
  </cols>
  <sheetData>
    <row r="1" spans="1:10" x14ac:dyDescent="0.25">
      <c r="A1" s="1" t="s">
        <v>0</v>
      </c>
      <c r="B1" s="1"/>
      <c r="C1" s="1"/>
      <c r="D1" s="1"/>
      <c r="E1" s="1"/>
      <c r="F1" s="13"/>
      <c r="G1" s="13"/>
      <c r="H1" s="1"/>
      <c r="I1" s="3"/>
      <c r="J1" s="3"/>
    </row>
    <row r="2" spans="1:10" x14ac:dyDescent="0.25">
      <c r="A2" s="2" t="s">
        <v>282</v>
      </c>
    </row>
    <row r="4" spans="1:10" x14ac:dyDescent="0.25">
      <c r="A4" s="2" t="s">
        <v>1</v>
      </c>
      <c r="B4" s="11" t="s">
        <v>281</v>
      </c>
      <c r="C4" s="11"/>
      <c r="D4" s="11"/>
      <c r="E4" s="11"/>
      <c r="F4" s="14"/>
      <c r="G4" s="14"/>
      <c r="H4" s="11"/>
      <c r="I4" s="15"/>
      <c r="J4" s="15"/>
    </row>
    <row r="5" spans="1:10" x14ac:dyDescent="0.25">
      <c r="A5" s="2" t="s">
        <v>303</v>
      </c>
      <c r="B5" s="11" t="s">
        <v>349</v>
      </c>
    </row>
    <row r="6" spans="1:10" s="7" customFormat="1" x14ac:dyDescent="0.25">
      <c r="E6" s="8"/>
      <c r="F6" s="8"/>
      <c r="G6" s="9"/>
      <c r="H6" s="9"/>
      <c r="I6" s="9"/>
      <c r="J6" s="10"/>
    </row>
    <row r="7" spans="1:10" x14ac:dyDescent="0.15">
      <c r="A7" s="72" t="s">
        <v>350</v>
      </c>
      <c r="B7" s="72" t="s">
        <v>351</v>
      </c>
      <c r="C7" s="73" t="s">
        <v>352</v>
      </c>
      <c r="D7" s="74" t="s">
        <v>353</v>
      </c>
      <c r="E7" s="75" t="s">
        <v>354</v>
      </c>
      <c r="F7" s="75" t="s">
        <v>355</v>
      </c>
      <c r="G7" s="75" t="s">
        <v>356</v>
      </c>
      <c r="H7" s="75" t="s">
        <v>357</v>
      </c>
      <c r="I7" s="75" t="s">
        <v>358</v>
      </c>
      <c r="J7" s="75" t="s">
        <v>359</v>
      </c>
    </row>
    <row r="8" spans="1:10" x14ac:dyDescent="0.25">
      <c r="A8" s="76"/>
      <c r="B8" s="72"/>
      <c r="C8" s="73"/>
      <c r="D8" s="74"/>
      <c r="E8" s="75"/>
      <c r="F8" s="75"/>
      <c r="G8" s="75"/>
      <c r="H8" s="75"/>
      <c r="I8" s="75"/>
      <c r="J8" s="75"/>
    </row>
    <row r="9" spans="1:10" x14ac:dyDescent="0.25">
      <c r="A9" s="76"/>
      <c r="B9" s="77" t="s">
        <v>360</v>
      </c>
      <c r="C9" s="78" t="s">
        <v>361</v>
      </c>
      <c r="D9" s="79"/>
      <c r="E9" s="80"/>
      <c r="F9" s="80"/>
      <c r="G9" s="80"/>
      <c r="H9" s="80"/>
      <c r="I9" s="80"/>
      <c r="J9" s="80"/>
    </row>
    <row r="10" spans="1:10" x14ac:dyDescent="0.25">
      <c r="A10" s="76"/>
      <c r="B10" s="72" t="s">
        <v>361</v>
      </c>
      <c r="C10" s="78" t="s">
        <v>361</v>
      </c>
      <c r="D10" s="74"/>
      <c r="E10" s="81"/>
      <c r="F10" s="81"/>
      <c r="G10" s="81"/>
      <c r="H10" s="81"/>
      <c r="I10" s="81"/>
      <c r="J10" s="81"/>
    </row>
    <row r="11" spans="1:10" x14ac:dyDescent="0.25">
      <c r="A11" s="76"/>
      <c r="B11" s="82" t="s">
        <v>362</v>
      </c>
      <c r="C11" s="78"/>
      <c r="D11" s="74"/>
      <c r="E11" s="81"/>
      <c r="F11" s="81"/>
      <c r="G11" s="81"/>
      <c r="H11" s="81"/>
      <c r="I11" s="81"/>
      <c r="J11" s="81"/>
    </row>
    <row r="12" spans="1:10" ht="21" x14ac:dyDescent="0.15">
      <c r="A12" s="83" t="s">
        <v>58</v>
      </c>
      <c r="B12" s="72" t="s">
        <v>363</v>
      </c>
      <c r="C12" s="78" t="s">
        <v>364</v>
      </c>
      <c r="D12" s="74">
        <v>1</v>
      </c>
      <c r="E12" s="81">
        <v>0</v>
      </c>
      <c r="F12" s="81">
        <f>D12*E12</f>
        <v>0</v>
      </c>
      <c r="G12" s="81">
        <v>0</v>
      </c>
      <c r="H12" s="81">
        <f>D12*G12</f>
        <v>0</v>
      </c>
      <c r="I12" s="81">
        <f t="shared" ref="I12:J14" si="0">E12+G12</f>
        <v>0</v>
      </c>
      <c r="J12" s="81">
        <f t="shared" si="0"/>
        <v>0</v>
      </c>
    </row>
    <row r="13" spans="1:10" x14ac:dyDescent="0.15">
      <c r="A13" s="83" t="s">
        <v>77</v>
      </c>
      <c r="B13" s="72" t="s">
        <v>365</v>
      </c>
      <c r="C13" s="78" t="s">
        <v>364</v>
      </c>
      <c r="D13" s="74">
        <v>1</v>
      </c>
      <c r="E13" s="81">
        <v>0</v>
      </c>
      <c r="F13" s="81">
        <f>D13*E13</f>
        <v>0</v>
      </c>
      <c r="G13" s="81">
        <v>0</v>
      </c>
      <c r="H13" s="81">
        <f>D13*G13</f>
        <v>0</v>
      </c>
      <c r="I13" s="81">
        <f t="shared" si="0"/>
        <v>0</v>
      </c>
      <c r="J13" s="81">
        <f t="shared" si="0"/>
        <v>0</v>
      </c>
    </row>
    <row r="14" spans="1:10" ht="21" x14ac:dyDescent="0.15">
      <c r="A14" s="83" t="s">
        <v>78</v>
      </c>
      <c r="B14" s="72" t="s">
        <v>366</v>
      </c>
      <c r="C14" s="78" t="s">
        <v>318</v>
      </c>
      <c r="D14" s="74">
        <v>1.1000000000000001</v>
      </c>
      <c r="E14" s="81">
        <v>0</v>
      </c>
      <c r="F14" s="81">
        <f>D14*E14</f>
        <v>0</v>
      </c>
      <c r="G14" s="81">
        <v>0</v>
      </c>
      <c r="H14" s="81">
        <f>D14*G14</f>
        <v>0</v>
      </c>
      <c r="I14" s="81">
        <f t="shared" si="0"/>
        <v>0</v>
      </c>
      <c r="J14" s="81">
        <f t="shared" si="0"/>
        <v>0</v>
      </c>
    </row>
    <row r="15" spans="1:10" x14ac:dyDescent="0.25">
      <c r="A15" s="76"/>
      <c r="B15" s="72"/>
      <c r="C15" s="78"/>
      <c r="D15" s="74"/>
      <c r="E15" s="81"/>
      <c r="F15" s="81"/>
      <c r="G15" s="81"/>
      <c r="H15" s="81"/>
      <c r="I15" s="81"/>
      <c r="J15" s="81"/>
    </row>
    <row r="16" spans="1:10" x14ac:dyDescent="0.25">
      <c r="A16" s="76"/>
      <c r="B16" s="82" t="s">
        <v>367</v>
      </c>
      <c r="C16" s="78"/>
      <c r="D16" s="74"/>
      <c r="E16" s="81"/>
      <c r="F16" s="81"/>
      <c r="G16" s="81"/>
      <c r="H16" s="81"/>
      <c r="I16" s="81"/>
      <c r="J16" s="81">
        <f>SUM(J12:J15)</f>
        <v>0</v>
      </c>
    </row>
    <row r="17" spans="1:10" x14ac:dyDescent="0.25">
      <c r="A17" s="76"/>
      <c r="B17" s="72"/>
      <c r="C17" s="78"/>
      <c r="D17" s="74"/>
      <c r="E17" s="81"/>
      <c r="F17" s="81"/>
      <c r="G17" s="81"/>
      <c r="H17" s="81"/>
      <c r="I17" s="81"/>
      <c r="J17" s="81"/>
    </row>
    <row r="18" spans="1:10" x14ac:dyDescent="0.25">
      <c r="A18" s="76"/>
      <c r="B18" s="82" t="s">
        <v>368</v>
      </c>
      <c r="C18" s="78" t="s">
        <v>361</v>
      </c>
      <c r="D18" s="84"/>
      <c r="E18" s="85"/>
      <c r="F18" s="85"/>
      <c r="G18" s="85"/>
      <c r="H18" s="85"/>
      <c r="I18" s="85"/>
      <c r="J18" s="85"/>
    </row>
    <row r="19" spans="1:10" x14ac:dyDescent="0.25">
      <c r="A19" s="76"/>
      <c r="B19" s="72" t="s">
        <v>361</v>
      </c>
      <c r="C19" s="78" t="s">
        <v>361</v>
      </c>
      <c r="D19" s="74"/>
      <c r="E19" s="81"/>
      <c r="F19" s="81"/>
      <c r="G19" s="81"/>
      <c r="H19" s="81"/>
      <c r="I19" s="81"/>
      <c r="J19" s="81"/>
    </row>
    <row r="20" spans="1:10" x14ac:dyDescent="0.25">
      <c r="A20" s="76"/>
      <c r="B20" s="86" t="s">
        <v>369</v>
      </c>
      <c r="C20" s="78" t="s">
        <v>361</v>
      </c>
      <c r="D20" s="84"/>
      <c r="E20" s="85"/>
      <c r="F20" s="85"/>
      <c r="G20" s="85"/>
      <c r="H20" s="85"/>
      <c r="I20" s="85"/>
      <c r="J20" s="85"/>
    </row>
    <row r="21" spans="1:10" ht="42" x14ac:dyDescent="0.15">
      <c r="A21" s="83" t="s">
        <v>327</v>
      </c>
      <c r="B21" s="72" t="s">
        <v>370</v>
      </c>
      <c r="C21" s="78" t="s">
        <v>364</v>
      </c>
      <c r="D21" s="74">
        <v>11</v>
      </c>
      <c r="E21" s="81">
        <v>0</v>
      </c>
      <c r="F21" s="81">
        <v>0</v>
      </c>
      <c r="G21" s="81">
        <v>0</v>
      </c>
      <c r="H21" s="81">
        <f>D21*G21</f>
        <v>0</v>
      </c>
      <c r="I21" s="81">
        <f>E21+G21</f>
        <v>0</v>
      </c>
      <c r="J21" s="81">
        <f>F21+H21</f>
        <v>0</v>
      </c>
    </row>
    <row r="22" spans="1:10" ht="31.5" x14ac:dyDescent="0.15">
      <c r="A22" s="83" t="s">
        <v>330</v>
      </c>
      <c r="B22" s="72" t="s">
        <v>371</v>
      </c>
      <c r="C22" s="78" t="s">
        <v>364</v>
      </c>
      <c r="D22" s="74">
        <v>2</v>
      </c>
      <c r="E22" s="81">
        <v>0</v>
      </c>
      <c r="F22" s="81">
        <v>0</v>
      </c>
      <c r="G22" s="81">
        <v>0</v>
      </c>
      <c r="H22" s="81">
        <f>D22*G22</f>
        <v>0</v>
      </c>
      <c r="I22" s="81">
        <f>E22+G22</f>
        <v>0</v>
      </c>
      <c r="J22" s="81">
        <f>F22+H22</f>
        <v>0</v>
      </c>
    </row>
    <row r="23" spans="1:10" x14ac:dyDescent="0.15">
      <c r="A23" s="83"/>
      <c r="B23" s="72"/>
      <c r="C23" s="78"/>
      <c r="D23" s="74"/>
      <c r="E23" s="81"/>
      <c r="F23" s="81"/>
      <c r="G23" s="81"/>
      <c r="H23" s="81"/>
      <c r="I23" s="81"/>
      <c r="J23" s="81"/>
    </row>
    <row r="24" spans="1:10" x14ac:dyDescent="0.15">
      <c r="A24" s="83"/>
      <c r="B24" s="86" t="s">
        <v>372</v>
      </c>
      <c r="C24" s="78" t="s">
        <v>361</v>
      </c>
      <c r="D24" s="84"/>
      <c r="E24" s="81"/>
      <c r="F24" s="81"/>
      <c r="G24" s="81"/>
      <c r="H24" s="81"/>
      <c r="I24" s="81"/>
      <c r="J24" s="81"/>
    </row>
    <row r="25" spans="1:10" ht="42" x14ac:dyDescent="0.15">
      <c r="A25" s="83" t="s">
        <v>333</v>
      </c>
      <c r="B25" s="72" t="s">
        <v>373</v>
      </c>
      <c r="C25" s="78" t="s">
        <v>364</v>
      </c>
      <c r="D25" s="74">
        <v>11</v>
      </c>
      <c r="E25" s="81">
        <v>0</v>
      </c>
      <c r="F25" s="81">
        <v>0</v>
      </c>
      <c r="G25" s="81">
        <v>0</v>
      </c>
      <c r="H25" s="81">
        <f>D25*G25</f>
        <v>0</v>
      </c>
      <c r="I25" s="81">
        <f t="shared" ref="I25:J29" si="1">E25+G25</f>
        <v>0</v>
      </c>
      <c r="J25" s="81">
        <f t="shared" si="1"/>
        <v>0</v>
      </c>
    </row>
    <row r="26" spans="1:10" x14ac:dyDescent="0.15">
      <c r="A26" s="83" t="s">
        <v>336</v>
      </c>
      <c r="B26" s="72" t="s">
        <v>374</v>
      </c>
      <c r="C26" s="78" t="s">
        <v>364</v>
      </c>
      <c r="D26" s="74">
        <v>11</v>
      </c>
      <c r="E26" s="81">
        <v>0</v>
      </c>
      <c r="F26" s="81">
        <v>0</v>
      </c>
      <c r="G26" s="81">
        <v>0</v>
      </c>
      <c r="H26" s="81">
        <f>D26*G26</f>
        <v>0</v>
      </c>
      <c r="I26" s="81">
        <f t="shared" si="1"/>
        <v>0</v>
      </c>
      <c r="J26" s="81">
        <f t="shared" si="1"/>
        <v>0</v>
      </c>
    </row>
    <row r="27" spans="1:10" ht="31.5" x14ac:dyDescent="0.15">
      <c r="A27" s="83" t="s">
        <v>339</v>
      </c>
      <c r="B27" s="72" t="s">
        <v>375</v>
      </c>
      <c r="C27" s="78" t="s">
        <v>364</v>
      </c>
      <c r="D27" s="74">
        <v>2</v>
      </c>
      <c r="E27" s="81">
        <v>0</v>
      </c>
      <c r="F27" s="81">
        <v>0</v>
      </c>
      <c r="G27" s="81">
        <v>0</v>
      </c>
      <c r="H27" s="81">
        <f>D27*G27</f>
        <v>0</v>
      </c>
      <c r="I27" s="81">
        <f t="shared" si="1"/>
        <v>0</v>
      </c>
      <c r="J27" s="81">
        <f t="shared" si="1"/>
        <v>0</v>
      </c>
    </row>
    <row r="28" spans="1:10" ht="21" x14ac:dyDescent="0.15">
      <c r="A28" s="83" t="s">
        <v>343</v>
      </c>
      <c r="B28" s="72" t="s">
        <v>376</v>
      </c>
      <c r="C28" s="78" t="s">
        <v>364</v>
      </c>
      <c r="D28" s="74">
        <v>2</v>
      </c>
      <c r="E28" s="81">
        <v>0</v>
      </c>
      <c r="F28" s="81">
        <v>0</v>
      </c>
      <c r="G28" s="81">
        <v>0</v>
      </c>
      <c r="H28" s="81">
        <f>D28*G28</f>
        <v>0</v>
      </c>
      <c r="I28" s="81">
        <f t="shared" si="1"/>
        <v>0</v>
      </c>
      <c r="J28" s="81">
        <f t="shared" si="1"/>
        <v>0</v>
      </c>
    </row>
    <row r="29" spans="1:10" x14ac:dyDescent="0.15">
      <c r="A29" s="83" t="s">
        <v>377</v>
      </c>
      <c r="B29" s="72" t="s">
        <v>378</v>
      </c>
      <c r="C29" s="78" t="s">
        <v>364</v>
      </c>
      <c r="D29" s="74">
        <f>D26+D27</f>
        <v>13</v>
      </c>
      <c r="E29" s="81">
        <v>0</v>
      </c>
      <c r="F29" s="81">
        <v>0</v>
      </c>
      <c r="G29" s="81">
        <v>0</v>
      </c>
      <c r="H29" s="81">
        <f>D29*G29</f>
        <v>0</v>
      </c>
      <c r="I29" s="81">
        <f t="shared" si="1"/>
        <v>0</v>
      </c>
      <c r="J29" s="81">
        <f t="shared" si="1"/>
        <v>0</v>
      </c>
    </row>
    <row r="30" spans="1:10" x14ac:dyDescent="0.15">
      <c r="A30" s="83"/>
      <c r="B30" s="72"/>
      <c r="C30" s="78"/>
      <c r="D30" s="74"/>
      <c r="E30" s="81"/>
      <c r="F30" s="81"/>
      <c r="G30" s="81"/>
      <c r="H30" s="81"/>
      <c r="I30" s="81"/>
      <c r="J30" s="81"/>
    </row>
    <row r="31" spans="1:10" x14ac:dyDescent="0.15">
      <c r="A31" s="83"/>
      <c r="B31" s="86" t="s">
        <v>379</v>
      </c>
      <c r="C31" s="78" t="s">
        <v>361</v>
      </c>
      <c r="D31" s="84"/>
      <c r="E31" s="81"/>
      <c r="F31" s="81"/>
      <c r="G31" s="81"/>
      <c r="H31" s="81"/>
      <c r="I31" s="81"/>
      <c r="J31" s="81"/>
    </row>
    <row r="32" spans="1:10" ht="21" x14ac:dyDescent="0.15">
      <c r="A32" s="83" t="s">
        <v>380</v>
      </c>
      <c r="B32" s="72" t="s">
        <v>381</v>
      </c>
      <c r="C32" s="78" t="s">
        <v>364</v>
      </c>
      <c r="D32" s="87">
        <v>12</v>
      </c>
      <c r="E32" s="81">
        <v>0</v>
      </c>
      <c r="F32" s="81">
        <v>0</v>
      </c>
      <c r="G32" s="81">
        <v>0</v>
      </c>
      <c r="H32" s="81">
        <f>D32*G32</f>
        <v>0</v>
      </c>
      <c r="I32" s="81">
        <f t="shared" ref="I32:J35" si="2">E32+G32</f>
        <v>0</v>
      </c>
      <c r="J32" s="81">
        <f t="shared" si="2"/>
        <v>0</v>
      </c>
    </row>
    <row r="33" spans="1:10" ht="21" x14ac:dyDescent="0.15">
      <c r="A33" s="83" t="s">
        <v>382</v>
      </c>
      <c r="B33" s="72" t="s">
        <v>383</v>
      </c>
      <c r="C33" s="78" t="s">
        <v>364</v>
      </c>
      <c r="D33" s="87">
        <v>1</v>
      </c>
      <c r="E33" s="81">
        <v>0</v>
      </c>
      <c r="F33" s="81">
        <v>0</v>
      </c>
      <c r="G33" s="81">
        <v>0</v>
      </c>
      <c r="H33" s="81">
        <f>D33*G33</f>
        <v>0</v>
      </c>
      <c r="I33" s="81">
        <f>E33+G33</f>
        <v>0</v>
      </c>
      <c r="J33" s="81">
        <f>F33+H33</f>
        <v>0</v>
      </c>
    </row>
    <row r="34" spans="1:10" x14ac:dyDescent="0.15">
      <c r="A34" s="83" t="s">
        <v>384</v>
      </c>
      <c r="B34" s="72" t="s">
        <v>385</v>
      </c>
      <c r="C34" s="78" t="s">
        <v>364</v>
      </c>
      <c r="D34" s="74">
        <v>13</v>
      </c>
      <c r="E34" s="81">
        <v>0</v>
      </c>
      <c r="F34" s="81">
        <v>0</v>
      </c>
      <c r="G34" s="81">
        <v>0</v>
      </c>
      <c r="H34" s="81">
        <f>D34*G34</f>
        <v>0</v>
      </c>
      <c r="I34" s="81">
        <f t="shared" si="2"/>
        <v>0</v>
      </c>
      <c r="J34" s="81">
        <f t="shared" si="2"/>
        <v>0</v>
      </c>
    </row>
    <row r="35" spans="1:10" x14ac:dyDescent="0.15">
      <c r="A35" s="83" t="s">
        <v>386</v>
      </c>
      <c r="B35" s="72" t="s">
        <v>387</v>
      </c>
      <c r="C35" s="78" t="s">
        <v>364</v>
      </c>
      <c r="D35" s="74">
        <v>13</v>
      </c>
      <c r="E35" s="81">
        <v>0</v>
      </c>
      <c r="F35" s="81">
        <v>0</v>
      </c>
      <c r="G35" s="81">
        <v>0</v>
      </c>
      <c r="H35" s="81">
        <f>D35*G35</f>
        <v>0</v>
      </c>
      <c r="I35" s="81">
        <f t="shared" si="2"/>
        <v>0</v>
      </c>
      <c r="J35" s="81">
        <f t="shared" si="2"/>
        <v>0</v>
      </c>
    </row>
    <row r="36" spans="1:10" x14ac:dyDescent="0.15">
      <c r="A36" s="83"/>
      <c r="B36" s="72"/>
      <c r="C36" s="73"/>
      <c r="D36" s="74"/>
      <c r="E36" s="81"/>
      <c r="F36" s="81"/>
      <c r="G36" s="81"/>
      <c r="H36" s="81"/>
      <c r="I36" s="81"/>
      <c r="J36" s="81"/>
    </row>
    <row r="37" spans="1:10" ht="21" x14ac:dyDescent="0.15">
      <c r="A37" s="83"/>
      <c r="B37" s="86" t="s">
        <v>388</v>
      </c>
      <c r="C37" s="88" t="s">
        <v>361</v>
      </c>
      <c r="D37" s="84"/>
      <c r="E37" s="81"/>
      <c r="F37" s="81"/>
      <c r="G37" s="81"/>
      <c r="H37" s="81"/>
      <c r="I37" s="81"/>
      <c r="J37" s="81"/>
    </row>
    <row r="38" spans="1:10" x14ac:dyDescent="0.15">
      <c r="A38" s="83" t="s">
        <v>389</v>
      </c>
      <c r="B38" s="72" t="s">
        <v>390</v>
      </c>
      <c r="C38" s="73" t="s">
        <v>391</v>
      </c>
      <c r="D38" s="74">
        <v>156</v>
      </c>
      <c r="E38" s="81">
        <v>0</v>
      </c>
      <c r="F38" s="81">
        <v>0</v>
      </c>
      <c r="G38" s="81">
        <v>0</v>
      </c>
      <c r="H38" s="81">
        <f>D38*G38</f>
        <v>0</v>
      </c>
      <c r="I38" s="81">
        <f>E38+G38</f>
        <v>0</v>
      </c>
      <c r="J38" s="81">
        <f>F38+H38</f>
        <v>0</v>
      </c>
    </row>
    <row r="39" spans="1:10" x14ac:dyDescent="0.15">
      <c r="A39" s="83"/>
      <c r="B39" s="72"/>
      <c r="C39" s="73"/>
      <c r="D39" s="74"/>
      <c r="E39" s="81"/>
      <c r="F39" s="81"/>
      <c r="G39" s="81"/>
      <c r="H39" s="81"/>
      <c r="I39" s="81"/>
      <c r="J39" s="81"/>
    </row>
    <row r="40" spans="1:10" x14ac:dyDescent="0.15">
      <c r="A40" s="83"/>
      <c r="B40" s="82" t="s">
        <v>392</v>
      </c>
      <c r="C40" s="73" t="s">
        <v>361</v>
      </c>
      <c r="D40" s="74"/>
      <c r="E40" s="81"/>
      <c r="F40" s="81"/>
      <c r="G40" s="81"/>
      <c r="H40" s="81"/>
      <c r="I40" s="81"/>
      <c r="J40" s="81">
        <f>SUM(J21:J37)</f>
        <v>0</v>
      </c>
    </row>
    <row r="41" spans="1:10" x14ac:dyDescent="0.25">
      <c r="A41" s="83"/>
      <c r="B41" s="89"/>
      <c r="C41" s="76"/>
      <c r="D41" s="90"/>
      <c r="E41" s="81"/>
      <c r="F41" s="81"/>
      <c r="G41" s="81"/>
      <c r="H41" s="81"/>
      <c r="I41" s="81"/>
      <c r="J41" s="81"/>
    </row>
    <row r="42" spans="1:10" x14ac:dyDescent="0.15">
      <c r="A42" s="83"/>
      <c r="B42" s="82" t="s">
        <v>393</v>
      </c>
      <c r="C42" s="88"/>
      <c r="D42" s="84"/>
      <c r="E42" s="81"/>
      <c r="F42" s="81"/>
      <c r="G42" s="81"/>
      <c r="H42" s="81"/>
      <c r="I42" s="81"/>
      <c r="J42" s="81"/>
    </row>
    <row r="43" spans="1:10" x14ac:dyDescent="0.15">
      <c r="A43" s="83" t="s">
        <v>394</v>
      </c>
      <c r="B43" s="72" t="s">
        <v>395</v>
      </c>
      <c r="C43" s="73" t="s">
        <v>396</v>
      </c>
      <c r="D43" s="74">
        <v>1</v>
      </c>
      <c r="E43" s="81">
        <v>0</v>
      </c>
      <c r="F43" s="81">
        <f>D43*E43</f>
        <v>0</v>
      </c>
      <c r="G43" s="81">
        <v>0</v>
      </c>
      <c r="H43" s="81">
        <f>D43*G43</f>
        <v>0</v>
      </c>
      <c r="I43" s="81">
        <f>E43+G43</f>
        <v>0</v>
      </c>
      <c r="J43" s="81">
        <f>F43+H43</f>
        <v>0</v>
      </c>
    </row>
    <row r="44" spans="1:10" x14ac:dyDescent="0.15">
      <c r="A44" s="83"/>
      <c r="B44" s="72"/>
      <c r="C44" s="73"/>
      <c r="D44" s="74"/>
      <c r="E44" s="81"/>
      <c r="F44" s="81"/>
      <c r="G44" s="81"/>
      <c r="H44" s="81"/>
      <c r="I44" s="81"/>
      <c r="J44" s="81"/>
    </row>
    <row r="45" spans="1:10" x14ac:dyDescent="0.15">
      <c r="A45" s="83"/>
      <c r="B45" s="82" t="s">
        <v>397</v>
      </c>
      <c r="C45" s="88"/>
      <c r="D45" s="84"/>
      <c r="E45" s="81"/>
      <c r="F45" s="81"/>
      <c r="G45" s="81"/>
      <c r="H45" s="81"/>
      <c r="I45" s="81"/>
      <c r="J45" s="81">
        <f>SUM(J43:J44)</f>
        <v>0</v>
      </c>
    </row>
    <row r="46" spans="1:10" x14ac:dyDescent="0.15">
      <c r="A46" s="83"/>
      <c r="B46" s="82"/>
      <c r="C46" s="88"/>
      <c r="D46" s="84"/>
      <c r="E46" s="81"/>
      <c r="F46" s="81"/>
      <c r="G46" s="81"/>
      <c r="H46" s="81"/>
      <c r="I46" s="81"/>
      <c r="J46" s="81"/>
    </row>
    <row r="47" spans="1:10" x14ac:dyDescent="0.15">
      <c r="A47" s="83"/>
      <c r="B47" s="82" t="s">
        <v>398</v>
      </c>
      <c r="C47" s="88"/>
      <c r="D47" s="84"/>
      <c r="E47" s="81"/>
      <c r="F47" s="81"/>
      <c r="G47" s="81"/>
      <c r="H47" s="81"/>
      <c r="I47" s="81"/>
      <c r="J47" s="81"/>
    </row>
    <row r="48" spans="1:10" x14ac:dyDescent="0.15">
      <c r="A48" s="83"/>
      <c r="B48" s="82"/>
      <c r="C48" s="88"/>
      <c r="D48" s="84"/>
      <c r="E48" s="81"/>
      <c r="F48" s="81"/>
      <c r="G48" s="81"/>
      <c r="H48" s="81"/>
      <c r="I48" s="81"/>
      <c r="J48" s="81"/>
    </row>
    <row r="49" spans="1:10" x14ac:dyDescent="0.15">
      <c r="A49" s="83"/>
      <c r="B49" s="86" t="s">
        <v>399</v>
      </c>
      <c r="C49" s="88" t="s">
        <v>361</v>
      </c>
      <c r="D49" s="84"/>
      <c r="E49" s="81"/>
      <c r="F49" s="81"/>
      <c r="G49" s="81"/>
      <c r="H49" s="81"/>
      <c r="I49" s="81"/>
      <c r="J49" s="81"/>
    </row>
    <row r="50" spans="1:10" x14ac:dyDescent="0.15">
      <c r="A50" s="83"/>
      <c r="B50" s="86" t="s">
        <v>400</v>
      </c>
      <c r="C50" s="88"/>
      <c r="D50" s="84"/>
      <c r="E50" s="81"/>
      <c r="F50" s="81"/>
      <c r="G50" s="81"/>
      <c r="H50" s="81"/>
      <c r="I50" s="81"/>
      <c r="J50" s="81"/>
    </row>
    <row r="51" spans="1:10" x14ac:dyDescent="0.15">
      <c r="A51" s="83" t="s">
        <v>401</v>
      </c>
      <c r="B51" s="72" t="s">
        <v>402</v>
      </c>
      <c r="C51" s="73" t="s">
        <v>391</v>
      </c>
      <c r="D51" s="74">
        <v>417</v>
      </c>
      <c r="E51" s="81">
        <v>0</v>
      </c>
      <c r="F51" s="81">
        <f>D51*E51</f>
        <v>0</v>
      </c>
      <c r="G51" s="81">
        <v>0</v>
      </c>
      <c r="H51" s="81">
        <f>D51*G51</f>
        <v>0</v>
      </c>
      <c r="I51" s="81">
        <f t="shared" ref="I51:J54" si="3">E51+G51</f>
        <v>0</v>
      </c>
      <c r="J51" s="81">
        <f t="shared" si="3"/>
        <v>0</v>
      </c>
    </row>
    <row r="52" spans="1:10" x14ac:dyDescent="0.15">
      <c r="A52" s="83" t="s">
        <v>403</v>
      </c>
      <c r="B52" s="72" t="s">
        <v>404</v>
      </c>
      <c r="C52" s="73" t="s">
        <v>364</v>
      </c>
      <c r="D52" s="74">
        <v>26</v>
      </c>
      <c r="E52" s="81">
        <v>0</v>
      </c>
      <c r="F52" s="81">
        <f>D52*E52</f>
        <v>0</v>
      </c>
      <c r="G52" s="81">
        <v>0</v>
      </c>
      <c r="H52" s="81">
        <f>D52*G52</f>
        <v>0</v>
      </c>
      <c r="I52" s="81">
        <f t="shared" si="3"/>
        <v>0</v>
      </c>
      <c r="J52" s="81">
        <f t="shared" si="3"/>
        <v>0</v>
      </c>
    </row>
    <row r="53" spans="1:10" x14ac:dyDescent="0.15">
      <c r="A53" s="83" t="s">
        <v>405</v>
      </c>
      <c r="B53" s="72" t="s">
        <v>406</v>
      </c>
      <c r="C53" s="73" t="s">
        <v>391</v>
      </c>
      <c r="D53" s="74">
        <v>361</v>
      </c>
      <c r="E53" s="81">
        <v>0</v>
      </c>
      <c r="F53" s="81">
        <f>D53*E53</f>
        <v>0</v>
      </c>
      <c r="G53" s="81">
        <v>0</v>
      </c>
      <c r="H53" s="81">
        <f>D53*G53</f>
        <v>0</v>
      </c>
      <c r="I53" s="81">
        <f t="shared" si="3"/>
        <v>0</v>
      </c>
      <c r="J53" s="81">
        <f t="shared" si="3"/>
        <v>0</v>
      </c>
    </row>
    <row r="54" spans="1:10" x14ac:dyDescent="0.15">
      <c r="A54" s="83" t="s">
        <v>407</v>
      </c>
      <c r="B54" s="72" t="s">
        <v>408</v>
      </c>
      <c r="C54" s="73" t="s">
        <v>391</v>
      </c>
      <c r="D54" s="74">
        <v>20</v>
      </c>
      <c r="E54" s="81">
        <v>0</v>
      </c>
      <c r="F54" s="81">
        <f>D54*E54</f>
        <v>0</v>
      </c>
      <c r="G54" s="81">
        <v>0</v>
      </c>
      <c r="H54" s="81">
        <f>D54*G54</f>
        <v>0</v>
      </c>
      <c r="I54" s="81">
        <f t="shared" si="3"/>
        <v>0</v>
      </c>
      <c r="J54" s="81">
        <f t="shared" si="3"/>
        <v>0</v>
      </c>
    </row>
    <row r="55" spans="1:10" x14ac:dyDescent="0.15">
      <c r="A55" s="83"/>
      <c r="B55" s="72"/>
      <c r="C55" s="73"/>
      <c r="D55" s="74"/>
      <c r="E55" s="81"/>
      <c r="F55" s="81"/>
      <c r="G55" s="81"/>
      <c r="H55" s="81"/>
      <c r="I55" s="81"/>
      <c r="J55" s="81"/>
    </row>
    <row r="56" spans="1:10" x14ac:dyDescent="0.15">
      <c r="A56" s="83"/>
      <c r="B56" s="86" t="s">
        <v>409</v>
      </c>
      <c r="C56" s="88" t="s">
        <v>361</v>
      </c>
      <c r="D56" s="84"/>
      <c r="E56" s="81"/>
      <c r="F56" s="81"/>
      <c r="G56" s="81"/>
      <c r="H56" s="81"/>
      <c r="I56" s="81"/>
      <c r="J56" s="81"/>
    </row>
    <row r="57" spans="1:10" ht="21" x14ac:dyDescent="0.15">
      <c r="A57" s="83" t="s">
        <v>410</v>
      </c>
      <c r="B57" s="72" t="s">
        <v>411</v>
      </c>
      <c r="C57" s="73" t="s">
        <v>364</v>
      </c>
      <c r="D57" s="74">
        <v>104</v>
      </c>
      <c r="E57" s="81">
        <v>0</v>
      </c>
      <c r="F57" s="81">
        <f>D57*E57</f>
        <v>0</v>
      </c>
      <c r="G57" s="81">
        <v>0</v>
      </c>
      <c r="H57" s="81">
        <f>D57*G57</f>
        <v>0</v>
      </c>
      <c r="I57" s="81">
        <f>E57+G57</f>
        <v>0</v>
      </c>
      <c r="J57" s="81">
        <f>F57+H57</f>
        <v>0</v>
      </c>
    </row>
    <row r="58" spans="1:10" x14ac:dyDescent="0.15">
      <c r="A58" s="83"/>
      <c r="B58" s="72" t="s">
        <v>361</v>
      </c>
      <c r="C58" s="73" t="s">
        <v>361</v>
      </c>
      <c r="D58" s="74"/>
      <c r="E58" s="81"/>
      <c r="F58" s="81"/>
      <c r="G58" s="81"/>
      <c r="H58" s="81"/>
      <c r="I58" s="81"/>
      <c r="J58" s="81"/>
    </row>
    <row r="59" spans="1:10" x14ac:dyDescent="0.15">
      <c r="A59" s="83"/>
      <c r="B59" s="86" t="s">
        <v>412</v>
      </c>
      <c r="C59" s="88" t="s">
        <v>361</v>
      </c>
      <c r="D59" s="84"/>
      <c r="E59" s="81"/>
      <c r="F59" s="81"/>
      <c r="G59" s="81"/>
      <c r="H59" s="81"/>
      <c r="I59" s="81"/>
      <c r="J59" s="81"/>
    </row>
    <row r="60" spans="1:10" x14ac:dyDescent="0.15">
      <c r="A60" s="83" t="s">
        <v>413</v>
      </c>
      <c r="B60" s="72" t="s">
        <v>414</v>
      </c>
      <c r="C60" s="73" t="s">
        <v>391</v>
      </c>
      <c r="D60" s="74">
        <v>335</v>
      </c>
      <c r="E60" s="81">
        <v>0</v>
      </c>
      <c r="F60" s="81">
        <f>D60*E60</f>
        <v>0</v>
      </c>
      <c r="G60" s="81">
        <v>0</v>
      </c>
      <c r="H60" s="81">
        <f>D60*G60</f>
        <v>0</v>
      </c>
      <c r="I60" s="81">
        <f t="shared" ref="I60:J62" si="4">E60+G60</f>
        <v>0</v>
      </c>
      <c r="J60" s="81">
        <f t="shared" si="4"/>
        <v>0</v>
      </c>
    </row>
    <row r="61" spans="1:10" ht="21" x14ac:dyDescent="0.15">
      <c r="A61" s="83" t="s">
        <v>415</v>
      </c>
      <c r="B61" s="72" t="s">
        <v>416</v>
      </c>
      <c r="C61" s="73" t="s">
        <v>391</v>
      </c>
      <c r="D61" s="74">
        <f>4*13</f>
        <v>52</v>
      </c>
      <c r="E61" s="81">
        <v>0</v>
      </c>
      <c r="F61" s="81">
        <f>D61*E61</f>
        <v>0</v>
      </c>
      <c r="G61" s="81">
        <v>0</v>
      </c>
      <c r="H61" s="81">
        <f>D61*G61</f>
        <v>0</v>
      </c>
      <c r="I61" s="81">
        <f t="shared" si="4"/>
        <v>0</v>
      </c>
      <c r="J61" s="81">
        <f t="shared" si="4"/>
        <v>0</v>
      </c>
    </row>
    <row r="62" spans="1:10" x14ac:dyDescent="0.15">
      <c r="A62" s="83" t="s">
        <v>417</v>
      </c>
      <c r="B62" s="72" t="s">
        <v>418</v>
      </c>
      <c r="C62" s="73" t="s">
        <v>391</v>
      </c>
      <c r="D62" s="74">
        <v>13</v>
      </c>
      <c r="E62" s="81">
        <v>0</v>
      </c>
      <c r="F62" s="81">
        <f>D62*E62</f>
        <v>0</v>
      </c>
      <c r="G62" s="81">
        <v>0</v>
      </c>
      <c r="H62" s="81">
        <f>D62*G62</f>
        <v>0</v>
      </c>
      <c r="I62" s="81">
        <f t="shared" si="4"/>
        <v>0</v>
      </c>
      <c r="J62" s="81">
        <f t="shared" si="4"/>
        <v>0</v>
      </c>
    </row>
    <row r="63" spans="1:10" x14ac:dyDescent="0.15">
      <c r="A63" s="83"/>
      <c r="B63" s="72" t="s">
        <v>361</v>
      </c>
      <c r="C63" s="73" t="s">
        <v>361</v>
      </c>
      <c r="D63" s="74"/>
      <c r="E63" s="81"/>
      <c r="F63" s="81"/>
      <c r="G63" s="81"/>
      <c r="H63" s="81"/>
      <c r="I63" s="81"/>
      <c r="J63" s="81"/>
    </row>
    <row r="64" spans="1:10" x14ac:dyDescent="0.15">
      <c r="A64" s="83"/>
      <c r="B64" s="86" t="s">
        <v>419</v>
      </c>
      <c r="C64" s="88" t="s">
        <v>361</v>
      </c>
      <c r="D64" s="84"/>
      <c r="E64" s="81"/>
      <c r="F64" s="81"/>
      <c r="G64" s="81"/>
      <c r="H64" s="81"/>
      <c r="I64" s="81"/>
      <c r="J64" s="81"/>
    </row>
    <row r="65" spans="1:10" x14ac:dyDescent="0.15">
      <c r="A65" s="83" t="s">
        <v>420</v>
      </c>
      <c r="B65" s="72" t="s">
        <v>421</v>
      </c>
      <c r="C65" s="73" t="s">
        <v>364</v>
      </c>
      <c r="D65" s="74">
        <v>13</v>
      </c>
      <c r="E65" s="81">
        <v>0</v>
      </c>
      <c r="F65" s="81">
        <f>D65*E65</f>
        <v>0</v>
      </c>
      <c r="G65" s="81">
        <v>0</v>
      </c>
      <c r="H65" s="81">
        <f>D65*G65</f>
        <v>0</v>
      </c>
      <c r="I65" s="81">
        <f>E65+G65</f>
        <v>0</v>
      </c>
      <c r="J65" s="81">
        <f>F65+H65</f>
        <v>0</v>
      </c>
    </row>
    <row r="66" spans="1:10" x14ac:dyDescent="0.15">
      <c r="A66" s="83"/>
      <c r="B66" s="72" t="s">
        <v>361</v>
      </c>
      <c r="C66" s="73"/>
      <c r="D66" s="74"/>
      <c r="E66" s="81"/>
      <c r="F66" s="81"/>
      <c r="G66" s="81"/>
      <c r="H66" s="81"/>
      <c r="I66" s="81"/>
      <c r="J66" s="81"/>
    </row>
    <row r="67" spans="1:10" x14ac:dyDescent="0.15">
      <c r="A67" s="83"/>
      <c r="B67" s="86" t="s">
        <v>422</v>
      </c>
      <c r="C67" s="88"/>
      <c r="D67" s="84"/>
      <c r="E67" s="81"/>
      <c r="F67" s="81"/>
      <c r="G67" s="81"/>
      <c r="H67" s="81"/>
      <c r="I67" s="81"/>
      <c r="J67" s="81"/>
    </row>
    <row r="68" spans="1:10" ht="21" x14ac:dyDescent="0.15">
      <c r="A68" s="83" t="s">
        <v>423</v>
      </c>
      <c r="B68" s="72" t="s">
        <v>424</v>
      </c>
      <c r="C68" s="73" t="s">
        <v>364</v>
      </c>
      <c r="D68" s="87">
        <v>28</v>
      </c>
      <c r="E68" s="81">
        <v>0</v>
      </c>
      <c r="F68" s="81">
        <f>D68*E68</f>
        <v>0</v>
      </c>
      <c r="G68" s="81">
        <v>0</v>
      </c>
      <c r="H68" s="81">
        <f>D68*G68</f>
        <v>0</v>
      </c>
      <c r="I68" s="81">
        <f t="shared" ref="I68:J70" si="5">E68+G68</f>
        <v>0</v>
      </c>
      <c r="J68" s="81">
        <f t="shared" si="5"/>
        <v>0</v>
      </c>
    </row>
    <row r="69" spans="1:10" ht="21" x14ac:dyDescent="0.15">
      <c r="A69" s="83" t="s">
        <v>425</v>
      </c>
      <c r="B69" s="72" t="s">
        <v>426</v>
      </c>
      <c r="C69" s="73" t="s">
        <v>364</v>
      </c>
      <c r="D69" s="74">
        <v>26</v>
      </c>
      <c r="E69" s="81">
        <v>0</v>
      </c>
      <c r="F69" s="81">
        <f>D69*E69</f>
        <v>0</v>
      </c>
      <c r="G69" s="81">
        <v>0</v>
      </c>
      <c r="H69" s="81">
        <f>D69*G69</f>
        <v>0</v>
      </c>
      <c r="I69" s="81">
        <f t="shared" si="5"/>
        <v>0</v>
      </c>
      <c r="J69" s="81">
        <f t="shared" si="5"/>
        <v>0</v>
      </c>
    </row>
    <row r="70" spans="1:10" x14ac:dyDescent="0.15">
      <c r="A70" s="83" t="s">
        <v>427</v>
      </c>
      <c r="B70" s="72" t="s">
        <v>428</v>
      </c>
      <c r="C70" s="73" t="s">
        <v>364</v>
      </c>
      <c r="D70" s="74">
        <f>SUM(D68:D69)</f>
        <v>54</v>
      </c>
      <c r="E70" s="81">
        <v>0</v>
      </c>
      <c r="F70" s="81">
        <f>D70*E70</f>
        <v>0</v>
      </c>
      <c r="G70" s="81">
        <v>0</v>
      </c>
      <c r="H70" s="81">
        <f>D70*G70</f>
        <v>0</v>
      </c>
      <c r="I70" s="81">
        <f t="shared" si="5"/>
        <v>0</v>
      </c>
      <c r="J70" s="81">
        <f t="shared" si="5"/>
        <v>0</v>
      </c>
    </row>
    <row r="71" spans="1:10" x14ac:dyDescent="0.15">
      <c r="A71" s="83"/>
      <c r="B71" s="72"/>
      <c r="C71" s="73"/>
      <c r="D71" s="74"/>
      <c r="E71" s="81"/>
      <c r="F71" s="81"/>
      <c r="G71" s="81"/>
      <c r="H71" s="81"/>
      <c r="I71" s="81"/>
      <c r="J71" s="81"/>
    </row>
    <row r="72" spans="1:10" x14ac:dyDescent="0.15">
      <c r="A72" s="83"/>
      <c r="B72" s="86" t="s">
        <v>429</v>
      </c>
      <c r="C72" s="73"/>
      <c r="D72" s="74"/>
      <c r="E72" s="81"/>
      <c r="F72" s="81"/>
      <c r="G72" s="81"/>
      <c r="H72" s="81"/>
      <c r="I72" s="81"/>
      <c r="J72" s="81"/>
    </row>
    <row r="73" spans="1:10" x14ac:dyDescent="0.15">
      <c r="A73" s="83" t="s">
        <v>430</v>
      </c>
      <c r="B73" s="72" t="s">
        <v>431</v>
      </c>
      <c r="C73" s="73" t="s">
        <v>396</v>
      </c>
      <c r="D73" s="74">
        <v>1</v>
      </c>
      <c r="E73" s="81"/>
      <c r="F73" s="81">
        <f>D73*E73</f>
        <v>0</v>
      </c>
      <c r="G73" s="81">
        <v>0</v>
      </c>
      <c r="H73" s="81">
        <f>D73*G73</f>
        <v>0</v>
      </c>
      <c r="I73" s="81">
        <f>E73+G73</f>
        <v>0</v>
      </c>
      <c r="J73" s="81">
        <f>F73+H73</f>
        <v>0</v>
      </c>
    </row>
    <row r="74" spans="1:10" x14ac:dyDescent="0.15">
      <c r="A74" s="83"/>
      <c r="B74" s="72" t="s">
        <v>361</v>
      </c>
      <c r="C74" s="73"/>
      <c r="D74" s="74"/>
      <c r="E74" s="81"/>
      <c r="F74" s="81"/>
      <c r="G74" s="81"/>
      <c r="H74" s="81"/>
      <c r="I74" s="81"/>
      <c r="J74" s="81"/>
    </row>
    <row r="75" spans="1:10" x14ac:dyDescent="0.15">
      <c r="A75" s="83"/>
      <c r="B75" s="82" t="s">
        <v>432</v>
      </c>
      <c r="C75" s="88"/>
      <c r="D75" s="84"/>
      <c r="E75" s="81"/>
      <c r="F75" s="81"/>
      <c r="G75" s="81"/>
      <c r="H75" s="81"/>
      <c r="I75" s="81"/>
      <c r="J75" s="81">
        <f>SUM(J49:J74)</f>
        <v>0</v>
      </c>
    </row>
    <row r="76" spans="1:10" x14ac:dyDescent="0.15">
      <c r="A76" s="83"/>
      <c r="B76" s="72" t="s">
        <v>361</v>
      </c>
      <c r="C76" s="73"/>
      <c r="D76" s="74"/>
      <c r="E76" s="81"/>
      <c r="F76" s="81"/>
      <c r="G76" s="81"/>
      <c r="H76" s="81"/>
      <c r="I76" s="81"/>
      <c r="J76" s="81"/>
    </row>
    <row r="77" spans="1:10" x14ac:dyDescent="0.15">
      <c r="A77" s="83"/>
      <c r="B77" s="82" t="s">
        <v>433</v>
      </c>
      <c r="C77" s="88"/>
      <c r="D77" s="84"/>
      <c r="E77" s="81"/>
      <c r="F77" s="81"/>
      <c r="G77" s="81"/>
      <c r="H77" s="81"/>
      <c r="I77" s="81"/>
      <c r="J77" s="81"/>
    </row>
    <row r="78" spans="1:10" x14ac:dyDescent="0.15">
      <c r="A78" s="83"/>
      <c r="B78" s="82"/>
      <c r="C78" s="88"/>
      <c r="D78" s="84"/>
      <c r="E78" s="81"/>
      <c r="F78" s="81"/>
      <c r="G78" s="81"/>
      <c r="H78" s="81"/>
      <c r="I78" s="81"/>
      <c r="J78" s="81"/>
    </row>
    <row r="79" spans="1:10" x14ac:dyDescent="0.15">
      <c r="A79" s="83" t="s">
        <v>434</v>
      </c>
      <c r="B79" s="72" t="s">
        <v>435</v>
      </c>
      <c r="C79" s="73" t="s">
        <v>436</v>
      </c>
      <c r="D79" s="74">
        <v>13</v>
      </c>
      <c r="E79" s="81">
        <v>0</v>
      </c>
      <c r="F79" s="81">
        <f t="shared" ref="F79:F84" si="6">D79*E79</f>
        <v>0</v>
      </c>
      <c r="G79" s="81">
        <v>0</v>
      </c>
      <c r="H79" s="81">
        <f t="shared" ref="H79:H84" si="7">D79*G79</f>
        <v>0</v>
      </c>
      <c r="I79" s="81">
        <f t="shared" ref="I79:J84" si="8">E79+G79</f>
        <v>0</v>
      </c>
      <c r="J79" s="81">
        <f t="shared" si="8"/>
        <v>0</v>
      </c>
    </row>
    <row r="80" spans="1:10" x14ac:dyDescent="0.15">
      <c r="A80" s="83" t="s">
        <v>437</v>
      </c>
      <c r="B80" s="72" t="s">
        <v>438</v>
      </c>
      <c r="C80" s="73" t="s">
        <v>436</v>
      </c>
      <c r="D80" s="74">
        <v>2</v>
      </c>
      <c r="E80" s="81">
        <v>0</v>
      </c>
      <c r="F80" s="81">
        <f t="shared" si="6"/>
        <v>0</v>
      </c>
      <c r="G80" s="81">
        <v>0</v>
      </c>
      <c r="H80" s="81">
        <f t="shared" si="7"/>
        <v>0</v>
      </c>
      <c r="I80" s="81">
        <f t="shared" si="8"/>
        <v>0</v>
      </c>
      <c r="J80" s="81">
        <f t="shared" si="8"/>
        <v>0</v>
      </c>
    </row>
    <row r="81" spans="1:10" ht="21" x14ac:dyDescent="0.15">
      <c r="A81" s="83" t="s">
        <v>439</v>
      </c>
      <c r="B81" s="72" t="s">
        <v>440</v>
      </c>
      <c r="C81" s="73" t="s">
        <v>436</v>
      </c>
      <c r="D81" s="74">
        <v>26</v>
      </c>
      <c r="E81" s="81">
        <v>0</v>
      </c>
      <c r="F81" s="81">
        <f t="shared" si="6"/>
        <v>0</v>
      </c>
      <c r="G81" s="81">
        <v>0</v>
      </c>
      <c r="H81" s="81">
        <f t="shared" si="7"/>
        <v>0</v>
      </c>
      <c r="I81" s="81">
        <f t="shared" si="8"/>
        <v>0</v>
      </c>
      <c r="J81" s="81">
        <f t="shared" si="8"/>
        <v>0</v>
      </c>
    </row>
    <row r="82" spans="1:10" ht="21" x14ac:dyDescent="0.15">
      <c r="A82" s="83" t="s">
        <v>441</v>
      </c>
      <c r="B82" s="72" t="s">
        <v>442</v>
      </c>
      <c r="C82" s="73" t="s">
        <v>436</v>
      </c>
      <c r="D82" s="74">
        <v>13</v>
      </c>
      <c r="E82" s="81">
        <v>0</v>
      </c>
      <c r="F82" s="81">
        <f t="shared" si="6"/>
        <v>0</v>
      </c>
      <c r="G82" s="81">
        <v>0</v>
      </c>
      <c r="H82" s="81">
        <f t="shared" si="7"/>
        <v>0</v>
      </c>
      <c r="I82" s="81">
        <f t="shared" si="8"/>
        <v>0</v>
      </c>
      <c r="J82" s="81">
        <f t="shared" si="8"/>
        <v>0</v>
      </c>
    </row>
    <row r="83" spans="1:10" x14ac:dyDescent="0.15">
      <c r="A83" s="83" t="s">
        <v>443</v>
      </c>
      <c r="B83" s="72" t="s">
        <v>444</v>
      </c>
      <c r="C83" s="73" t="s">
        <v>436</v>
      </c>
      <c r="D83" s="74">
        <v>6</v>
      </c>
      <c r="E83" s="81">
        <v>0</v>
      </c>
      <c r="F83" s="81">
        <f t="shared" si="6"/>
        <v>0</v>
      </c>
      <c r="G83" s="81">
        <v>0</v>
      </c>
      <c r="H83" s="81">
        <f t="shared" si="7"/>
        <v>0</v>
      </c>
      <c r="I83" s="81">
        <f t="shared" si="8"/>
        <v>0</v>
      </c>
      <c r="J83" s="81">
        <f t="shared" si="8"/>
        <v>0</v>
      </c>
    </row>
    <row r="84" spans="1:10" x14ac:dyDescent="0.15">
      <c r="A84" s="83" t="s">
        <v>445</v>
      </c>
      <c r="B84" s="72" t="s">
        <v>446</v>
      </c>
      <c r="C84" s="73" t="s">
        <v>436</v>
      </c>
      <c r="D84" s="74">
        <v>8</v>
      </c>
      <c r="E84" s="81">
        <v>0</v>
      </c>
      <c r="F84" s="81">
        <f t="shared" si="6"/>
        <v>0</v>
      </c>
      <c r="G84" s="81">
        <v>0</v>
      </c>
      <c r="H84" s="81">
        <f t="shared" si="7"/>
        <v>0</v>
      </c>
      <c r="I84" s="81">
        <f t="shared" si="8"/>
        <v>0</v>
      </c>
      <c r="J84" s="81">
        <f t="shared" si="8"/>
        <v>0</v>
      </c>
    </row>
    <row r="85" spans="1:10" x14ac:dyDescent="0.15">
      <c r="A85" s="83"/>
      <c r="B85" s="72" t="s">
        <v>361</v>
      </c>
      <c r="C85" s="73"/>
      <c r="D85" s="74"/>
      <c r="E85" s="81"/>
      <c r="F85" s="81"/>
      <c r="G85" s="81"/>
      <c r="H85" s="81"/>
      <c r="I85" s="81"/>
      <c r="J85" s="81"/>
    </row>
    <row r="86" spans="1:10" x14ac:dyDescent="0.15">
      <c r="A86" s="83"/>
      <c r="B86" s="82" t="s">
        <v>447</v>
      </c>
      <c r="C86" s="88"/>
      <c r="D86" s="84"/>
      <c r="E86" s="81"/>
      <c r="F86" s="81"/>
      <c r="G86" s="81"/>
      <c r="H86" s="81"/>
      <c r="I86" s="81"/>
      <c r="J86" s="81">
        <f>SUM(J80:J85)</f>
        <v>0</v>
      </c>
    </row>
    <row r="87" spans="1:10" x14ac:dyDescent="0.15">
      <c r="A87" s="83"/>
      <c r="B87" s="72" t="s">
        <v>361</v>
      </c>
      <c r="C87" s="73"/>
      <c r="D87" s="74"/>
      <c r="E87" s="81"/>
      <c r="F87" s="81"/>
      <c r="G87" s="81"/>
      <c r="H87" s="81"/>
      <c r="I87" s="81"/>
      <c r="J87" s="81"/>
    </row>
    <row r="88" spans="1:10" x14ac:dyDescent="0.15">
      <c r="A88" s="83"/>
      <c r="B88" s="82" t="s">
        <v>448</v>
      </c>
      <c r="C88" s="88"/>
      <c r="D88" s="84"/>
      <c r="E88" s="81"/>
      <c r="F88" s="81"/>
      <c r="G88" s="81"/>
      <c r="H88" s="81"/>
      <c r="I88" s="81"/>
      <c r="J88" s="81"/>
    </row>
    <row r="89" spans="1:10" x14ac:dyDescent="0.15">
      <c r="A89" s="83"/>
      <c r="B89" s="82" t="s">
        <v>449</v>
      </c>
      <c r="C89" s="88"/>
      <c r="D89" s="84"/>
      <c r="E89" s="81"/>
      <c r="F89" s="81"/>
      <c r="G89" s="81"/>
      <c r="H89" s="81"/>
      <c r="I89" s="81"/>
      <c r="J89" s="81"/>
    </row>
    <row r="90" spans="1:10" x14ac:dyDescent="0.15">
      <c r="A90" s="83" t="s">
        <v>450</v>
      </c>
      <c r="B90" s="72" t="s">
        <v>451</v>
      </c>
      <c r="C90" s="73" t="s">
        <v>452</v>
      </c>
      <c r="D90" s="74">
        <v>1</v>
      </c>
      <c r="E90" s="81">
        <v>0</v>
      </c>
      <c r="F90" s="81">
        <f>D90*E90</f>
        <v>0</v>
      </c>
      <c r="G90" s="81">
        <v>0</v>
      </c>
      <c r="H90" s="81">
        <f>D90*G90</f>
        <v>0</v>
      </c>
      <c r="I90" s="81">
        <f t="shared" ref="I90:J93" si="9">E90+G90</f>
        <v>0</v>
      </c>
      <c r="J90" s="81">
        <f t="shared" si="9"/>
        <v>0</v>
      </c>
    </row>
    <row r="91" spans="1:10" ht="21" x14ac:dyDescent="0.15">
      <c r="A91" s="83" t="s">
        <v>453</v>
      </c>
      <c r="B91" s="72" t="s">
        <v>454</v>
      </c>
      <c r="C91" s="73" t="s">
        <v>455</v>
      </c>
      <c r="D91" s="74">
        <v>13</v>
      </c>
      <c r="E91" s="81">
        <v>0</v>
      </c>
      <c r="F91" s="81">
        <f>D91*E91</f>
        <v>0</v>
      </c>
      <c r="G91" s="81">
        <v>0</v>
      </c>
      <c r="H91" s="81">
        <f>D91*G91</f>
        <v>0</v>
      </c>
      <c r="I91" s="81">
        <f t="shared" si="9"/>
        <v>0</v>
      </c>
      <c r="J91" s="81">
        <f t="shared" si="9"/>
        <v>0</v>
      </c>
    </row>
    <row r="92" spans="1:10" x14ac:dyDescent="0.15">
      <c r="A92" s="83" t="s">
        <v>456</v>
      </c>
      <c r="B92" s="72" t="s">
        <v>457</v>
      </c>
      <c r="C92" s="73" t="s">
        <v>458</v>
      </c>
      <c r="D92" s="74">
        <v>13</v>
      </c>
      <c r="E92" s="81">
        <v>0</v>
      </c>
      <c r="F92" s="81">
        <f>D92*E92</f>
        <v>0</v>
      </c>
      <c r="G92" s="81">
        <v>0</v>
      </c>
      <c r="H92" s="81">
        <f>D92*G92</f>
        <v>0</v>
      </c>
      <c r="I92" s="81">
        <f t="shared" si="9"/>
        <v>0</v>
      </c>
      <c r="J92" s="81">
        <f t="shared" si="9"/>
        <v>0</v>
      </c>
    </row>
    <row r="93" spans="1:10" x14ac:dyDescent="0.15">
      <c r="A93" s="83" t="s">
        <v>516</v>
      </c>
      <c r="B93" s="72" t="s">
        <v>459</v>
      </c>
      <c r="C93" s="73" t="s">
        <v>460</v>
      </c>
      <c r="D93" s="74">
        <v>4</v>
      </c>
      <c r="E93" s="81">
        <v>0</v>
      </c>
      <c r="F93" s="81">
        <f>D93*E93</f>
        <v>0</v>
      </c>
      <c r="G93" s="81">
        <v>0</v>
      </c>
      <c r="H93" s="81">
        <f>D93*G93</f>
        <v>0</v>
      </c>
      <c r="I93" s="81">
        <f t="shared" si="9"/>
        <v>0</v>
      </c>
      <c r="J93" s="81">
        <f t="shared" si="9"/>
        <v>0</v>
      </c>
    </row>
    <row r="94" spans="1:10" ht="42" x14ac:dyDescent="0.15">
      <c r="A94" s="83" t="s">
        <v>515</v>
      </c>
      <c r="B94" s="72" t="s">
        <v>517</v>
      </c>
      <c r="C94" s="73" t="s">
        <v>460</v>
      </c>
      <c r="D94" s="74">
        <v>2</v>
      </c>
      <c r="E94" s="81">
        <v>0</v>
      </c>
      <c r="F94" s="81">
        <f>D94*E94</f>
        <v>0</v>
      </c>
      <c r="G94" s="81">
        <v>0</v>
      </c>
      <c r="H94" s="81">
        <v>0</v>
      </c>
      <c r="I94" s="81">
        <f t="shared" ref="I94" si="10">E94+G94</f>
        <v>0</v>
      </c>
      <c r="J94" s="81">
        <f t="shared" ref="J94" si="11">F94+H94</f>
        <v>0</v>
      </c>
    </row>
    <row r="95" spans="1:10" x14ac:dyDescent="0.15">
      <c r="A95" s="83"/>
      <c r="B95" s="72"/>
      <c r="C95" s="73"/>
      <c r="D95" s="74"/>
      <c r="E95" s="81"/>
      <c r="F95" s="81"/>
      <c r="G95" s="81"/>
      <c r="H95" s="81"/>
      <c r="I95" s="81"/>
      <c r="J95" s="81"/>
    </row>
    <row r="96" spans="1:10" x14ac:dyDescent="0.25">
      <c r="A96" s="83"/>
      <c r="B96" s="82" t="s">
        <v>461</v>
      </c>
      <c r="C96" s="76"/>
      <c r="D96" s="90"/>
      <c r="E96" s="81"/>
      <c r="F96" s="81"/>
      <c r="G96" s="81"/>
      <c r="H96" s="81"/>
      <c r="I96" s="81"/>
      <c r="J96" s="81">
        <f>SUM(J90:J94)</f>
        <v>0</v>
      </c>
    </row>
    <row r="97" spans="1:10" x14ac:dyDescent="0.15">
      <c r="A97" s="83"/>
      <c r="B97" s="72" t="s">
        <v>361</v>
      </c>
      <c r="C97" s="73"/>
      <c r="D97" s="74"/>
      <c r="E97" s="81"/>
      <c r="F97" s="81"/>
      <c r="G97" s="81"/>
      <c r="H97" s="81"/>
      <c r="I97" s="81"/>
      <c r="J97" s="81"/>
    </row>
    <row r="98" spans="1:10" x14ac:dyDescent="0.15">
      <c r="A98" s="83"/>
      <c r="B98" s="72"/>
      <c r="C98" s="73"/>
      <c r="D98" s="74"/>
      <c r="E98" s="81"/>
      <c r="F98" s="81"/>
      <c r="G98" s="81"/>
      <c r="H98" s="81"/>
      <c r="I98" s="81"/>
      <c r="J98" s="81"/>
    </row>
    <row r="99" spans="1:10" x14ac:dyDescent="0.2">
      <c r="A99" s="83"/>
      <c r="B99" s="77" t="s">
        <v>462</v>
      </c>
      <c r="C99" s="91"/>
      <c r="D99" s="79"/>
      <c r="E99" s="81"/>
      <c r="F99" s="81"/>
      <c r="G99" s="81"/>
      <c r="H99" s="81"/>
      <c r="I99" s="81"/>
      <c r="J99" s="80">
        <f>J96+J86+J75+J45+J40+J16</f>
        <v>0</v>
      </c>
    </row>
    <row r="100" spans="1:10" x14ac:dyDescent="0.2">
      <c r="A100" s="83"/>
      <c r="B100" s="77"/>
      <c r="C100" s="91"/>
      <c r="D100" s="79"/>
      <c r="E100" s="81"/>
      <c r="F100" s="81"/>
      <c r="G100" s="81"/>
      <c r="H100" s="81"/>
      <c r="I100" s="81"/>
      <c r="J100" s="81"/>
    </row>
    <row r="101" spans="1:10" x14ac:dyDescent="0.15">
      <c r="A101" s="83"/>
      <c r="B101" s="72" t="s">
        <v>361</v>
      </c>
      <c r="C101" s="73"/>
      <c r="D101" s="74"/>
      <c r="E101" s="81"/>
      <c r="F101" s="81"/>
      <c r="G101" s="81"/>
      <c r="H101" s="81"/>
      <c r="I101" s="81"/>
      <c r="J101" s="81"/>
    </row>
    <row r="102" spans="1:10" x14ac:dyDescent="0.2">
      <c r="A102" s="83"/>
      <c r="B102" s="77" t="s">
        <v>463</v>
      </c>
      <c r="C102" s="91"/>
      <c r="D102" s="79"/>
      <c r="E102" s="81"/>
      <c r="F102" s="81"/>
      <c r="G102" s="81"/>
      <c r="H102" s="81"/>
      <c r="I102" s="81"/>
      <c r="J102" s="81"/>
    </row>
    <row r="103" spans="1:10" ht="32.25" x14ac:dyDescent="0.2">
      <c r="A103" s="83"/>
      <c r="B103" s="86" t="s">
        <v>464</v>
      </c>
      <c r="C103" s="91"/>
      <c r="D103" s="79"/>
      <c r="E103" s="81"/>
      <c r="F103" s="81"/>
      <c r="G103" s="81"/>
      <c r="H103" s="81"/>
      <c r="I103" s="81"/>
      <c r="J103" s="81"/>
    </row>
    <row r="104" spans="1:10" x14ac:dyDescent="0.15">
      <c r="A104" s="83"/>
      <c r="B104" s="92"/>
      <c r="C104" s="93"/>
      <c r="D104" s="93"/>
      <c r="E104" s="81"/>
      <c r="F104" s="81"/>
      <c r="G104" s="81"/>
      <c r="H104" s="81"/>
      <c r="I104" s="81"/>
      <c r="J104" s="81"/>
    </row>
    <row r="105" spans="1:10" x14ac:dyDescent="0.15">
      <c r="A105" s="83"/>
      <c r="B105" s="92" t="s">
        <v>465</v>
      </c>
      <c r="C105" s="88"/>
      <c r="D105" s="84"/>
      <c r="E105" s="81"/>
      <c r="F105" s="81"/>
      <c r="G105" s="81"/>
      <c r="H105" s="81"/>
      <c r="I105" s="81"/>
      <c r="J105" s="81"/>
    </row>
    <row r="106" spans="1:10" x14ac:dyDescent="0.15">
      <c r="A106" s="83"/>
      <c r="B106" s="92" t="s">
        <v>466</v>
      </c>
      <c r="C106" s="88"/>
      <c r="D106" s="84"/>
      <c r="E106" s="81"/>
      <c r="F106" s="81"/>
      <c r="G106" s="81"/>
      <c r="H106" s="81"/>
      <c r="I106" s="81"/>
      <c r="J106" s="81"/>
    </row>
    <row r="107" spans="1:10" x14ac:dyDescent="0.15">
      <c r="A107" s="83" t="s">
        <v>467</v>
      </c>
      <c r="B107" s="94" t="s">
        <v>468</v>
      </c>
      <c r="C107" s="73" t="s">
        <v>318</v>
      </c>
      <c r="D107" s="74">
        <v>15.4</v>
      </c>
      <c r="E107" s="81">
        <v>0</v>
      </c>
      <c r="F107" s="81">
        <f>D107*E107</f>
        <v>0</v>
      </c>
      <c r="G107" s="81">
        <v>0</v>
      </c>
      <c r="H107" s="81">
        <f>D107*G107</f>
        <v>0</v>
      </c>
      <c r="I107" s="81">
        <f>E107+G107</f>
        <v>0</v>
      </c>
      <c r="J107" s="81">
        <f>F107+H107</f>
        <v>0</v>
      </c>
    </row>
    <row r="108" spans="1:10" x14ac:dyDescent="0.15">
      <c r="A108" s="83"/>
      <c r="B108" s="94" t="s">
        <v>361</v>
      </c>
      <c r="C108" s="73"/>
      <c r="D108" s="74"/>
      <c r="E108" s="81"/>
      <c r="F108" s="81"/>
      <c r="G108" s="81"/>
      <c r="H108" s="81"/>
      <c r="I108" s="81"/>
      <c r="J108" s="81"/>
    </row>
    <row r="109" spans="1:10" x14ac:dyDescent="0.15">
      <c r="A109" s="83"/>
      <c r="B109" s="92" t="s">
        <v>469</v>
      </c>
      <c r="C109" s="88"/>
      <c r="D109" s="84"/>
      <c r="E109" s="81"/>
      <c r="F109" s="81"/>
      <c r="G109" s="81"/>
      <c r="H109" s="81"/>
      <c r="I109" s="81"/>
      <c r="J109" s="81"/>
    </row>
    <row r="110" spans="1:10" x14ac:dyDescent="0.15">
      <c r="A110" s="83" t="s">
        <v>470</v>
      </c>
      <c r="B110" s="94" t="s">
        <v>471</v>
      </c>
      <c r="C110" s="73" t="s">
        <v>364</v>
      </c>
      <c r="D110" s="74">
        <v>14</v>
      </c>
      <c r="E110" s="81">
        <v>0</v>
      </c>
      <c r="F110" s="81">
        <f>D110*E110</f>
        <v>0</v>
      </c>
      <c r="G110" s="81">
        <v>0</v>
      </c>
      <c r="H110" s="81">
        <f>D110*G110</f>
        <v>0</v>
      </c>
      <c r="I110" s="81">
        <f>E110+G110</f>
        <v>0</v>
      </c>
      <c r="J110" s="81">
        <f>F110+H110</f>
        <v>0</v>
      </c>
    </row>
    <row r="111" spans="1:10" x14ac:dyDescent="0.15">
      <c r="A111" s="83"/>
      <c r="B111" s="94" t="s">
        <v>361</v>
      </c>
      <c r="C111" s="73"/>
      <c r="D111" s="74"/>
      <c r="E111" s="81"/>
      <c r="F111" s="81"/>
      <c r="G111" s="81"/>
      <c r="H111" s="81"/>
      <c r="I111" s="81"/>
      <c r="J111" s="81"/>
    </row>
    <row r="112" spans="1:10" x14ac:dyDescent="0.15">
      <c r="A112" s="83"/>
      <c r="B112" s="92" t="s">
        <v>472</v>
      </c>
      <c r="C112" s="88"/>
      <c r="D112" s="84"/>
      <c r="E112" s="81"/>
      <c r="F112" s="81"/>
      <c r="G112" s="81"/>
      <c r="H112" s="81"/>
      <c r="I112" s="81"/>
      <c r="J112" s="81"/>
    </row>
    <row r="113" spans="1:10" x14ac:dyDescent="0.15">
      <c r="A113" s="83"/>
      <c r="B113" s="92" t="s">
        <v>473</v>
      </c>
      <c r="C113" s="88"/>
      <c r="D113" s="84"/>
      <c r="E113" s="81"/>
      <c r="F113" s="81"/>
      <c r="G113" s="81"/>
      <c r="H113" s="81"/>
      <c r="I113" s="81"/>
      <c r="J113" s="81"/>
    </row>
    <row r="114" spans="1:10" x14ac:dyDescent="0.15">
      <c r="A114" s="83" t="s">
        <v>474</v>
      </c>
      <c r="B114" s="94" t="s">
        <v>475</v>
      </c>
      <c r="C114" s="73" t="s">
        <v>364</v>
      </c>
      <c r="D114" s="74">
        <v>14</v>
      </c>
      <c r="E114" s="81">
        <v>0</v>
      </c>
      <c r="F114" s="81">
        <f>D114*E114</f>
        <v>0</v>
      </c>
      <c r="G114" s="81">
        <v>0</v>
      </c>
      <c r="H114" s="81">
        <f>D114*G114</f>
        <v>0</v>
      </c>
      <c r="I114" s="81">
        <f>E114+G114</f>
        <v>0</v>
      </c>
      <c r="J114" s="81">
        <f>F114+H114</f>
        <v>0</v>
      </c>
    </row>
    <row r="115" spans="1:10" x14ac:dyDescent="0.15">
      <c r="A115" s="83" t="s">
        <v>476</v>
      </c>
      <c r="B115" s="94" t="s">
        <v>477</v>
      </c>
      <c r="C115" s="73" t="s">
        <v>318</v>
      </c>
      <c r="D115" s="74">
        <v>4.2</v>
      </c>
      <c r="E115" s="81">
        <v>0</v>
      </c>
      <c r="F115" s="81">
        <f>D115*E115</f>
        <v>0</v>
      </c>
      <c r="G115" s="81">
        <v>0</v>
      </c>
      <c r="H115" s="81">
        <f>D115*G115</f>
        <v>0</v>
      </c>
      <c r="I115" s="81">
        <f>E115+G115</f>
        <v>0</v>
      </c>
      <c r="J115" s="81">
        <f>F115+H115</f>
        <v>0</v>
      </c>
    </row>
    <row r="116" spans="1:10" x14ac:dyDescent="0.15">
      <c r="A116" s="83"/>
      <c r="B116" s="94"/>
      <c r="C116" s="73"/>
      <c r="D116" s="74"/>
      <c r="E116" s="81"/>
      <c r="F116" s="81"/>
      <c r="G116" s="81"/>
      <c r="H116" s="81"/>
      <c r="I116" s="81"/>
      <c r="J116" s="81"/>
    </row>
    <row r="117" spans="1:10" x14ac:dyDescent="0.25">
      <c r="A117" s="76"/>
      <c r="B117" s="92" t="s">
        <v>478</v>
      </c>
      <c r="C117" s="73" t="s">
        <v>364</v>
      </c>
      <c r="D117" s="74">
        <v>2</v>
      </c>
      <c r="E117" s="81"/>
      <c r="F117" s="81"/>
      <c r="G117" s="81"/>
      <c r="H117" s="81"/>
      <c r="I117" s="81"/>
      <c r="J117" s="81"/>
    </row>
    <row r="118" spans="1:10" ht="21" x14ac:dyDescent="0.15">
      <c r="A118" s="83" t="s">
        <v>479</v>
      </c>
      <c r="B118" s="94" t="s">
        <v>480</v>
      </c>
      <c r="C118" s="73" t="s">
        <v>391</v>
      </c>
      <c r="D118" s="74">
        <v>22</v>
      </c>
      <c r="E118" s="81">
        <v>0</v>
      </c>
      <c r="F118" s="81">
        <f>D118*E118</f>
        <v>0</v>
      </c>
      <c r="G118" s="81">
        <v>0</v>
      </c>
      <c r="H118" s="81">
        <f>D118*G118</f>
        <v>0</v>
      </c>
      <c r="I118" s="81">
        <f>SUM(G118,E118)</f>
        <v>0</v>
      </c>
      <c r="J118" s="81">
        <f>SUM(H118,F118)</f>
        <v>0</v>
      </c>
    </row>
    <row r="119" spans="1:10" x14ac:dyDescent="0.15">
      <c r="A119" s="83" t="s">
        <v>481</v>
      </c>
      <c r="B119" s="94" t="s">
        <v>482</v>
      </c>
      <c r="C119" s="73"/>
      <c r="D119" s="74"/>
      <c r="E119" s="81"/>
      <c r="F119" s="81"/>
      <c r="G119" s="81"/>
      <c r="H119" s="81"/>
      <c r="I119" s="81"/>
      <c r="J119" s="81"/>
    </row>
    <row r="120" spans="1:10" x14ac:dyDescent="0.15">
      <c r="A120" s="83" t="s">
        <v>483</v>
      </c>
      <c r="B120" s="94" t="s">
        <v>484</v>
      </c>
      <c r="C120" s="73" t="s">
        <v>318</v>
      </c>
      <c r="D120" s="74">
        <v>9</v>
      </c>
      <c r="E120" s="81">
        <v>0</v>
      </c>
      <c r="F120" s="81">
        <f>D120*E120</f>
        <v>0</v>
      </c>
      <c r="G120" s="81">
        <v>0</v>
      </c>
      <c r="H120" s="81">
        <f>D120*G120</f>
        <v>0</v>
      </c>
      <c r="I120" s="81">
        <f>SUM(G120,E120)</f>
        <v>0</v>
      </c>
      <c r="J120" s="81">
        <f>SUM(H120,F120)</f>
        <v>0</v>
      </c>
    </row>
    <row r="121" spans="1:10" x14ac:dyDescent="0.15">
      <c r="A121" s="83" t="s">
        <v>485</v>
      </c>
      <c r="B121" s="94" t="s">
        <v>486</v>
      </c>
      <c r="C121" s="73"/>
      <c r="D121" s="74"/>
      <c r="E121" s="81"/>
      <c r="F121" s="81"/>
      <c r="G121" s="81"/>
      <c r="H121" s="81"/>
      <c r="I121" s="81"/>
      <c r="J121" s="81"/>
    </row>
    <row r="122" spans="1:10" x14ac:dyDescent="0.15">
      <c r="A122" s="83" t="s">
        <v>487</v>
      </c>
      <c r="B122" s="94" t="s">
        <v>488</v>
      </c>
      <c r="C122" s="73" t="s">
        <v>318</v>
      </c>
      <c r="D122" s="74">
        <v>5.4</v>
      </c>
      <c r="E122" s="81">
        <v>0</v>
      </c>
      <c r="F122" s="81">
        <f>D122*E122</f>
        <v>0</v>
      </c>
      <c r="G122" s="81">
        <v>0</v>
      </c>
      <c r="H122" s="81">
        <f>D122*G122</f>
        <v>0</v>
      </c>
      <c r="I122" s="81">
        <f>SUM(G122,E122)</f>
        <v>0</v>
      </c>
      <c r="J122" s="81">
        <f>SUM(H122,F122)</f>
        <v>0</v>
      </c>
    </row>
    <row r="123" spans="1:10" x14ac:dyDescent="0.15">
      <c r="A123" s="83" t="s">
        <v>489</v>
      </c>
      <c r="B123" s="94" t="s">
        <v>490</v>
      </c>
      <c r="C123" s="73" t="s">
        <v>318</v>
      </c>
      <c r="D123" s="74">
        <f>SUM(D120:D122)</f>
        <v>14.4</v>
      </c>
      <c r="E123" s="81">
        <v>0</v>
      </c>
      <c r="F123" s="81">
        <f>D123*E123</f>
        <v>0</v>
      </c>
      <c r="G123" s="81">
        <v>0</v>
      </c>
      <c r="H123" s="81">
        <f>D123*G123</f>
        <v>0</v>
      </c>
      <c r="I123" s="81">
        <f>SUM(G123,E123)</f>
        <v>0</v>
      </c>
      <c r="J123" s="81">
        <f>SUM(H123,F123)</f>
        <v>0</v>
      </c>
    </row>
    <row r="124" spans="1:10" x14ac:dyDescent="0.15">
      <c r="A124" s="83"/>
      <c r="B124" s="94"/>
      <c r="C124" s="73"/>
      <c r="D124" s="74"/>
      <c r="E124" s="81"/>
      <c r="F124" s="81"/>
      <c r="G124" s="81"/>
      <c r="H124" s="81"/>
      <c r="I124" s="81"/>
      <c r="J124" s="81"/>
    </row>
    <row r="125" spans="1:10" x14ac:dyDescent="0.15">
      <c r="A125" s="83"/>
      <c r="B125" s="92" t="s">
        <v>491</v>
      </c>
      <c r="C125" s="88"/>
      <c r="D125" s="84"/>
      <c r="E125" s="81"/>
      <c r="F125" s="81"/>
      <c r="G125" s="81"/>
      <c r="H125" s="81"/>
      <c r="I125" s="81"/>
      <c r="J125" s="81"/>
    </row>
    <row r="126" spans="1:10" x14ac:dyDescent="0.15">
      <c r="A126" s="83" t="s">
        <v>492</v>
      </c>
      <c r="B126" s="94" t="s">
        <v>493</v>
      </c>
      <c r="C126" s="73" t="s">
        <v>391</v>
      </c>
      <c r="D126" s="74">
        <v>305</v>
      </c>
      <c r="E126" s="81">
        <v>0</v>
      </c>
      <c r="F126" s="81">
        <f>D126*E126</f>
        <v>0</v>
      </c>
      <c r="G126" s="81">
        <v>0</v>
      </c>
      <c r="H126" s="81">
        <f>D126*G126</f>
        <v>0</v>
      </c>
      <c r="I126" s="81">
        <f>E126+G126</f>
        <v>0</v>
      </c>
      <c r="J126" s="81">
        <f>F126+H126</f>
        <v>0</v>
      </c>
    </row>
    <row r="127" spans="1:10" x14ac:dyDescent="0.15">
      <c r="A127" s="83"/>
      <c r="B127" s="94"/>
      <c r="C127" s="73"/>
      <c r="D127" s="74"/>
      <c r="E127" s="81"/>
      <c r="F127" s="81"/>
      <c r="G127" s="81"/>
      <c r="H127" s="81"/>
      <c r="I127" s="81"/>
      <c r="J127" s="81"/>
    </row>
    <row r="128" spans="1:10" x14ac:dyDescent="0.15">
      <c r="A128" s="83"/>
      <c r="B128" s="92" t="s">
        <v>494</v>
      </c>
      <c r="C128" s="88"/>
      <c r="D128" s="84"/>
      <c r="E128" s="81"/>
      <c r="F128" s="81"/>
      <c r="G128" s="81"/>
      <c r="H128" s="81"/>
      <c r="I128" s="81"/>
      <c r="J128" s="81"/>
    </row>
    <row r="129" spans="1:10" ht="21" x14ac:dyDescent="0.15">
      <c r="A129" s="83" t="s">
        <v>495</v>
      </c>
      <c r="B129" s="94" t="s">
        <v>496</v>
      </c>
      <c r="C129" s="73" t="s">
        <v>391</v>
      </c>
      <c r="D129" s="74">
        <f>D126</f>
        <v>305</v>
      </c>
      <c r="E129" s="81">
        <v>0</v>
      </c>
      <c r="F129" s="81">
        <f>D129*E129</f>
        <v>0</v>
      </c>
      <c r="G129" s="81">
        <v>0</v>
      </c>
      <c r="H129" s="81">
        <f>D129*G129</f>
        <v>0</v>
      </c>
      <c r="I129" s="81">
        <f>E129+G129</f>
        <v>0</v>
      </c>
      <c r="J129" s="81">
        <f>F129+H129</f>
        <v>0</v>
      </c>
    </row>
    <row r="130" spans="1:10" x14ac:dyDescent="0.15">
      <c r="A130" s="83"/>
      <c r="B130" s="94"/>
      <c r="C130" s="73"/>
      <c r="D130" s="74"/>
      <c r="E130" s="81"/>
      <c r="F130" s="81"/>
      <c r="G130" s="81"/>
      <c r="H130" s="81"/>
      <c r="I130" s="81"/>
      <c r="J130" s="81"/>
    </row>
    <row r="131" spans="1:10" x14ac:dyDescent="0.15">
      <c r="A131" s="83"/>
      <c r="B131" s="92" t="s">
        <v>497</v>
      </c>
      <c r="C131" s="88"/>
      <c r="D131" s="84"/>
      <c r="E131" s="81"/>
      <c r="F131" s="81"/>
      <c r="G131" s="81"/>
      <c r="H131" s="81"/>
      <c r="I131" s="81"/>
      <c r="J131" s="81"/>
    </row>
    <row r="132" spans="1:10" x14ac:dyDescent="0.15">
      <c r="A132" s="83" t="s">
        <v>498</v>
      </c>
      <c r="B132" s="94" t="s">
        <v>499</v>
      </c>
      <c r="C132" s="73" t="s">
        <v>391</v>
      </c>
      <c r="D132" s="74">
        <f>D126</f>
        <v>305</v>
      </c>
      <c r="E132" s="81">
        <v>0</v>
      </c>
      <c r="F132" s="81">
        <f>D132*E132</f>
        <v>0</v>
      </c>
      <c r="G132" s="81">
        <v>0</v>
      </c>
      <c r="H132" s="81">
        <f>D132*G132</f>
        <v>0</v>
      </c>
      <c r="I132" s="81">
        <f>E132+G132</f>
        <v>0</v>
      </c>
      <c r="J132" s="81">
        <f>F132+H132</f>
        <v>0</v>
      </c>
    </row>
    <row r="133" spans="1:10" x14ac:dyDescent="0.15">
      <c r="A133" s="83"/>
      <c r="B133" s="94" t="s">
        <v>361</v>
      </c>
      <c r="C133" s="73"/>
      <c r="D133" s="74"/>
      <c r="E133" s="81"/>
      <c r="F133" s="81"/>
      <c r="G133" s="81"/>
      <c r="H133" s="81"/>
      <c r="I133" s="81"/>
      <c r="J133" s="81"/>
    </row>
    <row r="134" spans="1:10" x14ac:dyDescent="0.15">
      <c r="A134" s="83"/>
      <c r="B134" s="92" t="s">
        <v>500</v>
      </c>
      <c r="C134" s="88"/>
      <c r="D134" s="84"/>
      <c r="E134" s="81"/>
      <c r="F134" s="81"/>
      <c r="G134" s="81"/>
      <c r="H134" s="81"/>
      <c r="I134" s="81"/>
      <c r="J134" s="81"/>
    </row>
    <row r="135" spans="1:10" ht="21" x14ac:dyDescent="0.15">
      <c r="A135" s="83" t="s">
        <v>501</v>
      </c>
      <c r="B135" s="94" t="s">
        <v>502</v>
      </c>
      <c r="C135" s="73" t="s">
        <v>391</v>
      </c>
      <c r="D135" s="74">
        <f>D126</f>
        <v>305</v>
      </c>
      <c r="E135" s="81">
        <v>0</v>
      </c>
      <c r="F135" s="81">
        <f>D135*E135</f>
        <v>0</v>
      </c>
      <c r="G135" s="81">
        <v>0</v>
      </c>
      <c r="H135" s="81">
        <f>D135*G135</f>
        <v>0</v>
      </c>
      <c r="I135" s="81">
        <f>E135+G135</f>
        <v>0</v>
      </c>
      <c r="J135" s="81">
        <f>F135+H135</f>
        <v>0</v>
      </c>
    </row>
    <row r="136" spans="1:10" x14ac:dyDescent="0.15">
      <c r="A136" s="83"/>
      <c r="B136" s="94"/>
      <c r="C136" s="73"/>
      <c r="D136" s="74"/>
      <c r="E136" s="81"/>
      <c r="F136" s="81"/>
      <c r="G136" s="81"/>
      <c r="H136" s="81"/>
      <c r="I136" s="81"/>
      <c r="J136" s="81"/>
    </row>
    <row r="137" spans="1:10" x14ac:dyDescent="0.15">
      <c r="A137" s="83"/>
      <c r="B137" s="92" t="s">
        <v>503</v>
      </c>
      <c r="C137" s="73"/>
      <c r="D137" s="74"/>
      <c r="E137" s="81"/>
      <c r="F137" s="81"/>
      <c r="G137" s="81"/>
      <c r="H137" s="81"/>
      <c r="I137" s="81"/>
      <c r="J137" s="81"/>
    </row>
    <row r="138" spans="1:10" x14ac:dyDescent="0.15">
      <c r="A138" s="83" t="s">
        <v>504</v>
      </c>
      <c r="B138" s="72" t="s">
        <v>505</v>
      </c>
      <c r="C138" s="73" t="s">
        <v>391</v>
      </c>
      <c r="D138" s="74">
        <v>305</v>
      </c>
      <c r="E138" s="81">
        <v>0</v>
      </c>
      <c r="F138" s="81">
        <f>D138*E138</f>
        <v>0</v>
      </c>
      <c r="G138" s="81">
        <v>0</v>
      </c>
      <c r="H138" s="81">
        <f>D138*G138</f>
        <v>0</v>
      </c>
      <c r="I138" s="81">
        <f>E138+G138</f>
        <v>0</v>
      </c>
      <c r="J138" s="81">
        <f>F138+H138</f>
        <v>0</v>
      </c>
    </row>
    <row r="139" spans="1:10" x14ac:dyDescent="0.15">
      <c r="A139" s="83"/>
      <c r="B139" s="72"/>
      <c r="C139" s="73"/>
      <c r="D139" s="74"/>
      <c r="E139" s="81"/>
      <c r="F139" s="81"/>
      <c r="G139" s="81"/>
      <c r="H139" s="81"/>
      <c r="I139" s="81"/>
      <c r="J139" s="81"/>
    </row>
    <row r="140" spans="1:10" x14ac:dyDescent="0.2">
      <c r="A140" s="83"/>
      <c r="B140" s="77" t="s">
        <v>506</v>
      </c>
      <c r="C140" s="91" t="s">
        <v>361</v>
      </c>
      <c r="D140" s="79"/>
      <c r="E140" s="80"/>
      <c r="F140" s="80"/>
      <c r="G140" s="80"/>
      <c r="H140" s="80"/>
      <c r="I140" s="80"/>
      <c r="J140" s="80">
        <f>SUM(J105:J138)</f>
        <v>0</v>
      </c>
    </row>
    <row r="141" spans="1:10" x14ac:dyDescent="0.15">
      <c r="A141" s="83"/>
      <c r="B141" s="72" t="s">
        <v>361</v>
      </c>
      <c r="C141" s="73" t="s">
        <v>361</v>
      </c>
      <c r="D141" s="74"/>
      <c r="E141" s="81"/>
      <c r="F141" s="81"/>
      <c r="G141" s="81"/>
      <c r="H141" s="81"/>
      <c r="I141" s="81"/>
      <c r="J141" s="81"/>
    </row>
    <row r="142" spans="1:10" x14ac:dyDescent="0.2">
      <c r="A142" s="83"/>
      <c r="B142" s="77" t="s">
        <v>507</v>
      </c>
      <c r="C142" s="91"/>
      <c r="D142" s="79"/>
      <c r="E142" s="80"/>
      <c r="F142" s="80"/>
      <c r="G142" s="80"/>
      <c r="H142" s="80"/>
      <c r="I142" s="80"/>
      <c r="J142" s="80">
        <f>J140+J99</f>
        <v>0</v>
      </c>
    </row>
  </sheetData>
  <autoFilter ref="A7:J142" xr:uid="{C83F2762-8044-4F69-A5B4-4AC929E0DBA5}"/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Kryci_list</vt:lpstr>
      <vt:lpstr>SO_100</vt:lpstr>
      <vt:lpstr>SO_200</vt:lpstr>
      <vt:lpstr>SO_300</vt:lpstr>
      <vt:lpstr>SO_401</vt:lpstr>
      <vt:lpstr>SO_100!Názvy_tisku</vt:lpstr>
      <vt:lpstr>SO_200!Názvy_tisku</vt:lpstr>
      <vt:lpstr>SO_300!Názvy_tisku</vt:lpstr>
      <vt:lpstr>SO_401!Názvy_tisku</vt:lpstr>
      <vt:lpstr>SO_100!Oblast_tisku</vt:lpstr>
      <vt:lpstr>SO_200!Oblast_tisku</vt:lpstr>
      <vt:lpstr>SO_300!Oblast_tisku</vt:lpstr>
      <vt:lpstr>SO_401!Oblast_tisku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</dc:creator>
  <cp:lastModifiedBy>Michal Štepánik</cp:lastModifiedBy>
  <cp:lastPrinted>2020-10-08T18:26:35Z</cp:lastPrinted>
  <dcterms:created xsi:type="dcterms:W3CDTF">2019-04-28T09:28:44Z</dcterms:created>
  <dcterms:modified xsi:type="dcterms:W3CDTF">2024-02-16T09:26:54Z</dcterms:modified>
</cp:coreProperties>
</file>