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zeleni\ZELEŇ-nová\02_PROJEKTY\Sluneční záhony\VŘ\VŘ-záhon B\"/>
    </mc:Choice>
  </mc:AlternateContent>
  <xr:revisionPtr revIDLastSave="0" documentId="13_ncr:1_{38F09BC5-A167-4819-ABB4-7104C39C6D9D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Rozpočet_založení" sheetId="1" r:id="rId1"/>
    <sheet name="Plán péče_1. rok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9" i="1" l="1"/>
  <c r="G14" i="1"/>
  <c r="I26" i="3" l="1"/>
  <c r="I13" i="3"/>
  <c r="G85" i="1" l="1"/>
  <c r="G81" i="1"/>
  <c r="G73" i="1"/>
  <c r="G72" i="1"/>
  <c r="G68" i="1"/>
  <c r="G69" i="1" s="1"/>
  <c r="G62" i="1"/>
  <c r="G61" i="1"/>
  <c r="G60" i="1"/>
  <c r="G53" i="1"/>
  <c r="G52" i="1"/>
  <c r="G48" i="1"/>
  <c r="G47" i="1"/>
  <c r="G43" i="1"/>
  <c r="G42" i="1"/>
  <c r="G41" i="1"/>
  <c r="G40" i="1"/>
  <c r="G39" i="1"/>
  <c r="G38" i="1"/>
  <c r="G37" i="1"/>
  <c r="G36" i="1"/>
  <c r="G27" i="1"/>
  <c r="G26" i="1"/>
  <c r="G22" i="1"/>
  <c r="G21" i="1"/>
  <c r="G20" i="1"/>
  <c r="G18" i="1"/>
  <c r="G17" i="1"/>
  <c r="G16" i="1"/>
  <c r="G15" i="1"/>
  <c r="G13" i="1"/>
  <c r="G74" i="1" l="1"/>
  <c r="G75" i="1" s="1"/>
  <c r="G44" i="1"/>
  <c r="G49" i="1"/>
  <c r="G28" i="1"/>
  <c r="G23" i="1"/>
  <c r="G54" i="1"/>
  <c r="G55" i="1" s="1"/>
  <c r="G56" i="1" s="1"/>
  <c r="G82" i="1"/>
  <c r="G63" i="1"/>
  <c r="G87" i="1" l="1"/>
  <c r="G29" i="1"/>
  <c r="G76" i="1"/>
  <c r="G77" i="1" s="1"/>
  <c r="G57" i="1"/>
  <c r="G89" i="1" l="1"/>
  <c r="C2" i="1" s="1"/>
  <c r="G20" i="3"/>
  <c r="I20" i="3" s="1"/>
  <c r="C3" i="1" l="1"/>
  <c r="G27" i="3"/>
  <c r="I27" i="3" s="1"/>
  <c r="G22" i="3"/>
  <c r="I22" i="3" s="1"/>
  <c r="G21" i="3"/>
  <c r="I21" i="3" s="1"/>
  <c r="G19" i="3"/>
  <c r="I19" i="3" s="1"/>
  <c r="G14" i="3"/>
  <c r="I14" i="3" s="1"/>
  <c r="G9" i="3"/>
  <c r="I9" i="3" s="1"/>
  <c r="G8" i="3"/>
  <c r="I8" i="3" s="1"/>
  <c r="G7" i="3"/>
  <c r="I7" i="3" s="1"/>
  <c r="G6" i="3"/>
  <c r="I6" i="3" s="1"/>
  <c r="I15" i="3" l="1"/>
  <c r="I28" i="3"/>
  <c r="I23" i="3"/>
  <c r="I10" i="3"/>
  <c r="G28" i="3"/>
  <c r="I29" i="3" l="1"/>
  <c r="I16" i="3"/>
  <c r="I31" i="3" l="1"/>
  <c r="C4" i="1" s="1"/>
  <c r="C5" i="1" l="1"/>
  <c r="C7" i="1" s="1"/>
  <c r="C6" i="1"/>
</calcChain>
</file>

<file path=xl/sharedStrings.xml><?xml version="1.0" encoding="utf-8"?>
<sst xmlns="http://schemas.openxmlformats.org/spreadsheetml/2006/main" count="292" uniqueCount="129">
  <si>
    <t>PŘÍPRAVA STANOVIŠTĚ A VEGETAČNÍ VRSTVY</t>
  </si>
  <si>
    <t>PRACOVNÍ OPERACE</t>
  </si>
  <si>
    <t>Číslo operace</t>
  </si>
  <si>
    <t>Popis</t>
  </si>
  <si>
    <t>Poznámka</t>
  </si>
  <si>
    <t>m.j.</t>
  </si>
  <si>
    <t>počet m.j.</t>
  </si>
  <si>
    <t>cena m.j.</t>
  </si>
  <si>
    <t>cena celkem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</si>
  <si>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</si>
  <si>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 xml:space="preserve">Obdělání půdy hrabáním v rovině a svahu do 1:5 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</si>
  <si>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</si>
  <si>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SPECIFIKACE A MNOŽSTVÍ POUŽITÝCH MATERIÁLŮ</t>
  </si>
  <si>
    <t>Materiál</t>
  </si>
  <si>
    <t>Specifikace</t>
  </si>
  <si>
    <t>Materiál celkem:</t>
  </si>
  <si>
    <t>PŘÍPRAVA STANOVIŠTĚ A VEGETAČNÍ VRSTVY CELKEM:</t>
  </si>
  <si>
    <t>VÝSADBA TRVALEK (+OKRASNÝCH TRAVIN A CIBULOVIN) = ZÁHONY TRVALEK</t>
  </si>
  <si>
    <t xml:space="preserve">Hloub. jamek bez výměny půdy do 0,01 m3, svah 1:5 </t>
  </si>
  <si>
    <t xml:space="preserve">Výsadba květin hrnkovaných, květináč do 12 cm </t>
  </si>
  <si>
    <t xml:space="preserve">Zalití rostlin vodou plocha přes 20 m2 </t>
  </si>
  <si>
    <t xml:space="preserve">Dovoz vody pro zálivku rostlin do 6 km </t>
  </si>
  <si>
    <t xml:space="preserve">Přesun hmot pro sadovnické a krajin. úpravy do 5km   </t>
  </si>
  <si>
    <t>t</t>
  </si>
  <si>
    <t>Voda</t>
  </si>
  <si>
    <t xml:space="preserve">Voda na zalití </t>
  </si>
  <si>
    <t>VÝSADBA ZÁHONŮ TRVALEK CELKEM:</t>
  </si>
  <si>
    <t>Keře</t>
  </si>
  <si>
    <t>ks</t>
  </si>
  <si>
    <t>VÝSADBA OKRASNÝCH KEŘŮ</t>
  </si>
  <si>
    <t>m3</t>
  </si>
  <si>
    <t>cibuloviny</t>
  </si>
  <si>
    <t>Pracovní operace</t>
  </si>
  <si>
    <t>Zalití rostlin vodou plochy nad 20 m2, opakováno 3x</t>
  </si>
  <si>
    <t>voda</t>
  </si>
  <si>
    <t>Materiál celkem</t>
  </si>
  <si>
    <t>VÝSADBA KEŘŮ CELKEM</t>
  </si>
  <si>
    <t>Pracovní operace celkem</t>
  </si>
  <si>
    <t xml:space="preserve">Dovoz vody na zalití rostlin do vzdálenosti 6000 m </t>
  </si>
  <si>
    <t>m2</t>
  </si>
  <si>
    <t>R</t>
  </si>
  <si>
    <t>Pozn. Skutečné množství dodaného substrátu bude ozpůsobeno dle rozsahu výkopových a stavebních prací při rekonstrukci komunikace, dle množství ponechané původní zeminy apod. Přesně množství speficifikovat v půběhu prací dle výše zmíněného</t>
  </si>
  <si>
    <t>trvalky</t>
  </si>
  <si>
    <t>Výsadba květin - cibulí nebo hlíz</t>
  </si>
  <si>
    <t>TRVALKY</t>
  </si>
  <si>
    <t>typ VP</t>
  </si>
  <si>
    <t>Rostliny celkem (bez DPH)</t>
  </si>
  <si>
    <t>průměrná cena za ks</t>
  </si>
  <si>
    <t>cena celkem (mezisoučet)</t>
  </si>
  <si>
    <t>Pracovní operace výsadeb celkem:</t>
  </si>
  <si>
    <t>ROSTLINNÝ MATERIÁL - DŘEVINY</t>
  </si>
  <si>
    <t>ROSTLINNÝ MATERIÁL - TRVALKY A CIBULOVINY</t>
  </si>
  <si>
    <t>CENA VEGETAČNÍCH ÚPRAV CELKEM (BEZ DPH)</t>
  </si>
  <si>
    <t>Pracovní operace přípravy celkem:</t>
  </si>
  <si>
    <t>počet opakování/rok</t>
  </si>
  <si>
    <t>cena/rok</t>
  </si>
  <si>
    <t xml:space="preserve">Doplnění uhynulého materiálu </t>
  </si>
  <si>
    <t>Odplevelení záhonu květin v rovině</t>
  </si>
  <si>
    <t>Odplevelení keřových skupin v rovině</t>
  </si>
  <si>
    <t>Odstranění odkvetlých částí trvalek</t>
  </si>
  <si>
    <t>Následná péče celkem</t>
  </si>
  <si>
    <t>Následná péče celkem:</t>
  </si>
  <si>
    <t>rostliny</t>
  </si>
  <si>
    <t>OKRASNÉ KEŘE</t>
  </si>
  <si>
    <t>EXTENZIVNÍ ZÁHON S TRVALKAMI (+OKRASNÉ TRAVINY A CIBULOVINY)</t>
  </si>
  <si>
    <t>Pracovní operace celkem:</t>
  </si>
  <si>
    <t>soubor</t>
  </si>
  <si>
    <t>Obdělání půdy kultivátorováním v rovině</t>
  </si>
  <si>
    <t>kultivace stávající vegetační vrstvy</t>
  </si>
  <si>
    <t>Obdělání půdy rytím do 20 cm, hor. 1 až 2, v rovině</t>
  </si>
  <si>
    <t>Hloubení jamek bez výměny půdy zeminy tř. 1-4 objem do 0,005m3 v rovině a svahu do 1:5</t>
  </si>
  <si>
    <t>Výsadba keře s balem, se zalitím, při průměru balu do 200mm v rovině</t>
  </si>
  <si>
    <t>Přirážka na pořizovací náklady a doprava 25% (*0,25)</t>
  </si>
  <si>
    <t>m</t>
  </si>
  <si>
    <t>PLÁN PÉČE 1. ROK PO ZALOŽENÍ</t>
  </si>
  <si>
    <t>CIBULOVINY</t>
  </si>
  <si>
    <t>Geodetické zaměření před výstavbou - vytyčení stavby</t>
  </si>
  <si>
    <t>Geodetické zaměření před výstavbou - vytyčení inženýrských sítí</t>
  </si>
  <si>
    <t>vytyčení stavby, zaměření cestní sítě, záhonů, lavic</t>
  </si>
  <si>
    <t>Sejmutí drnu tl. do 10 cm, s přemístěním do 50 m</t>
  </si>
  <si>
    <t>Naložení a odvoz přebytečné zeminy</t>
  </si>
  <si>
    <t xml:space="preserve">cca 50% plochy, okraje kolem obrubníků, stromu apod. </t>
  </si>
  <si>
    <t>Ochrana stávajícího stromu - platanu bedněním</t>
  </si>
  <si>
    <t>Rozprostření a zapracování zahradnického substrátu</t>
  </si>
  <si>
    <t>mocnost 20 cm, zapracování do 30 cm (plocha záhonů 310 m2)</t>
  </si>
  <si>
    <t>zahradnický substrát</t>
  </si>
  <si>
    <t>v záhonech tl. 20 cm (310 x 0,2 =  62 m3)</t>
  </si>
  <si>
    <t>Umístění naučného ukazatele včetně hotového potisku do betonové patky</t>
  </si>
  <si>
    <t>grafické zpracování ukazatele je součástí této PD</t>
  </si>
  <si>
    <t>mobiliář</t>
  </si>
  <si>
    <t>MOBILIÁŘ A DOPLŇKY</t>
  </si>
  <si>
    <t>MOBILIÁŘ A DOPLŇKY CELKEM</t>
  </si>
  <si>
    <r>
      <rPr>
        <i/>
        <sz val="10"/>
        <rFont val="Arial"/>
        <family val="2"/>
        <charset val="238"/>
      </rPr>
      <t>Hydrangea paniculata</t>
    </r>
    <r>
      <rPr>
        <sz val="10"/>
        <rFont val="Arial"/>
        <family val="2"/>
        <charset val="238"/>
      </rPr>
      <t>´Candlelight´ (vel. 40-60, cena dle soupis Rostlinného materiálu)</t>
    </r>
  </si>
  <si>
    <r>
      <rPr>
        <i/>
        <sz val="10"/>
        <rFont val="Arial"/>
        <family val="2"/>
        <charset val="238"/>
      </rPr>
      <t>Perovskia abrotanoides</t>
    </r>
    <r>
      <rPr>
        <sz val="10"/>
        <rFont val="Arial"/>
        <family val="2"/>
        <charset val="238"/>
      </rPr>
      <t xml:space="preserve"> (vel. 20-30,cena dle soupis Rostlinného materiálu)</t>
    </r>
  </si>
  <si>
    <r>
      <t>KEŘE - hortenzie latnaté (</t>
    </r>
    <r>
      <rPr>
        <b/>
        <i/>
        <sz val="10"/>
        <rFont val="Arial"/>
        <family val="2"/>
        <charset val="238"/>
      </rPr>
      <t xml:space="preserve">Hydrangea paniculata </t>
    </r>
    <r>
      <rPr>
        <b/>
        <sz val="10"/>
        <rFont val="Arial"/>
        <family val="2"/>
        <charset val="238"/>
      </rPr>
      <t>´Candlelight´)</t>
    </r>
  </si>
  <si>
    <r>
      <t>KEŘE - perovskie (Perovskia abroitanoides</t>
    </r>
    <r>
      <rPr>
        <b/>
        <sz val="10"/>
        <rFont val="Arial"/>
        <family val="2"/>
        <charset val="238"/>
      </rPr>
      <t>)</t>
    </r>
  </si>
  <si>
    <t>tl. 0,07</t>
  </si>
  <si>
    <t>Štěrk fr. 8/16</t>
  </si>
  <si>
    <t>mocnost 0,07 m * 310 m2 = 21,7 m3, objemová hmotnost 2,5 (21,7*2,5 = 54,25 t)</t>
  </si>
  <si>
    <t>cca 15-30l/m2 (0,025m3*310m2= 7,75m3)</t>
  </si>
  <si>
    <t>Umístění nového obrubníku (plastová lemovka)</t>
  </si>
  <si>
    <t>plastová lemovka min. výšky 6 cm, délka 1 m</t>
  </si>
  <si>
    <t>lemovka</t>
  </si>
  <si>
    <t>zemina</t>
  </si>
  <si>
    <t>nový obrubník - plastová lemovka</t>
  </si>
  <si>
    <t>naučný ukazatel (typu podobného jako je mamahu.cz)</t>
  </si>
  <si>
    <t>20 l/m2; tj. 0,02m3*24 =0,48m3</t>
  </si>
  <si>
    <t>plastová lemovka min. výšky 6 cm, délka 1 m, celkem délka 31 m, ukotvení hřeby</t>
  </si>
  <si>
    <t>plocha záhonů, mocnost 20 cm, (310 x 0,2 = 62 m3)</t>
  </si>
  <si>
    <t>štěrk 0,07*310=21,7 m3, (21,7*2,5 t/m3 (objemová hmotnost štěrku) = 54,25 t)</t>
  </si>
  <si>
    <t>Mulčování záhonů štěrkem (fr. 8/16), vrstva mulče 7 cm</t>
  </si>
  <si>
    <t>cca 15-30l/m2 (tj. 0,025m3*310m2)</t>
  </si>
  <si>
    <t>plynovod, elektřina, CETIN, vodovod, kanalizace</t>
  </si>
  <si>
    <t xml:space="preserve">Odborný jarní řez hortenzií </t>
  </si>
  <si>
    <t>10l/m2*3 opakování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</si>
  <si>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</si>
  <si>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</si>
  <si>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přibližně 10% (pořizovací cena xxx Kč)</t>
  </si>
  <si>
    <t>přibližně 10% (pořuzovací cena xxx Kč)</t>
  </si>
  <si>
    <t>záhon B (126 m2)</t>
  </si>
  <si>
    <t>CELKOVÝ PŘEHLED:</t>
  </si>
  <si>
    <t>Realizace záhonu celkem bez DPH</t>
  </si>
  <si>
    <t>Realizace záhonu celkem s DPH</t>
  </si>
  <si>
    <t>Realizace následné péče bez DPH</t>
  </si>
  <si>
    <t>Realizace následné péče s DPH</t>
  </si>
  <si>
    <t>Celkem za realizaci s DPH:</t>
  </si>
  <si>
    <t xml:space="preserve">cca 15-30l/m2 </t>
  </si>
  <si>
    <t xml:space="preserve">10 l/m2; </t>
  </si>
  <si>
    <t>Celkem za realizaci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</si>
</sst>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rgb="FFCCFFCC"/>
      </patternFill>
    </fill>
    <fill>
      <patternFill patternType="solid">
        <fgColor rgb="FF99CC00"/>
        <bgColor indexed="64"/>
      </patternFill>
    </fill>
    <fill>
      <patternFill patternType="solid">
        <fgColor rgb="FF99CC00"/>
        <bgColor rgb="FFCCFFCC"/>
      </patternFill>
    </fill>
    <fill>
      <patternFill patternType="solid">
        <fgColor rgb="FFFFCCFF"/>
        <bgColor indexed="64"/>
      </patternFill>
    </fill>
    <fill>
      <patternFill patternType="solid">
        <fgColor rgb="FFFFCCFF"/>
        <bgColor rgb="FFCC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rgb="FFCCFFCC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4" xfId="0" applyFill="1" applyBorder="1" applyAlignment="1">
      <alignment horizontal="left"/>
    </xf>
    <xf numFmtId="0" fontId="1" fillId="3" borderId="1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22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1" fillId="9" borderId="4" xfId="0" applyNumberFormat="1" applyFon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0" fontId="0" fillId="0" borderId="5" xfId="0" applyBorder="1"/>
    <xf numFmtId="165" fontId="0" fillId="0" borderId="2" xfId="0" applyNumberFormat="1" applyBorder="1" applyAlignment="1">
      <alignment horizontal="center" vertical="center"/>
    </xf>
    <xf numFmtId="0" fontId="5" fillId="0" borderId="1" xfId="0" applyFont="1" applyBorder="1"/>
    <xf numFmtId="0" fontId="0" fillId="0" borderId="28" xfId="0" applyBorder="1" applyAlignment="1">
      <alignment horizontal="center"/>
    </xf>
    <xf numFmtId="0" fontId="0" fillId="0" borderId="35" xfId="0" applyBorder="1" applyAlignment="1">
      <alignment horizontal="left" vertic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/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1" fillId="5" borderId="4" xfId="0" applyNumberFormat="1" applyFont="1" applyFill="1" applyBorder="1" applyAlignment="1">
      <alignment horizontal="center" vertical="center"/>
    </xf>
    <xf numFmtId="165" fontId="1" fillId="11" borderId="4" xfId="0" applyNumberFormat="1" applyFont="1" applyFill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165" fontId="0" fillId="0" borderId="10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165" fontId="0" fillId="9" borderId="8" xfId="0" applyNumberFormat="1" applyFill="1" applyBorder="1" applyAlignment="1">
      <alignment horizontal="center" vertical="center"/>
    </xf>
    <xf numFmtId="165" fontId="0" fillId="9" borderId="10" xfId="0" applyNumberFormat="1" applyFill="1" applyBorder="1" applyAlignment="1">
      <alignment horizontal="center" vertical="center"/>
    </xf>
    <xf numFmtId="165" fontId="0" fillId="9" borderId="29" xfId="0" applyNumberFormat="1" applyFill="1" applyBorder="1" applyAlignment="1">
      <alignment horizontal="center" vertical="center"/>
    </xf>
    <xf numFmtId="165" fontId="0" fillId="9" borderId="23" xfId="0" applyNumberFormat="1" applyFill="1" applyBorder="1" applyAlignment="1">
      <alignment horizontal="center" vertical="center"/>
    </xf>
    <xf numFmtId="165" fontId="0" fillId="9" borderId="13" xfId="0" applyNumberFormat="1" applyFill="1" applyBorder="1" applyAlignment="1">
      <alignment horizontal="center" vertical="center"/>
    </xf>
    <xf numFmtId="165" fontId="1" fillId="7" borderId="4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9" fontId="5" fillId="1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165" fontId="0" fillId="0" borderId="32" xfId="0" applyNumberFormat="1" applyBorder="1" applyAlignment="1">
      <alignment horizontal="center" vertical="center"/>
    </xf>
    <xf numFmtId="165" fontId="0" fillId="0" borderId="0" xfId="0" applyNumberFormat="1"/>
    <xf numFmtId="165" fontId="0" fillId="3" borderId="16" xfId="0" applyNumberForma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wrapText="1"/>
    </xf>
    <xf numFmtId="165" fontId="1" fillId="3" borderId="25" xfId="0" applyNumberFormat="1" applyFont="1" applyFill="1" applyBorder="1" applyAlignment="1">
      <alignment horizontal="center" vertical="center" wrapText="1"/>
    </xf>
    <xf numFmtId="165" fontId="0" fillId="3" borderId="15" xfId="0" applyNumberForma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 wrapText="1"/>
    </xf>
    <xf numFmtId="165" fontId="0" fillId="0" borderId="31" xfId="0" applyNumberFormat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165" fontId="1" fillId="14" borderId="4" xfId="0" applyNumberFormat="1" applyFont="1" applyFill="1" applyBorder="1" applyAlignment="1">
      <alignment horizontal="center" vertical="center"/>
    </xf>
    <xf numFmtId="165" fontId="1" fillId="15" borderId="4" xfId="0" applyNumberFormat="1" applyFont="1" applyFill="1" applyBorder="1" applyAlignment="1">
      <alignment horizontal="center" vertical="center"/>
    </xf>
    <xf numFmtId="165" fontId="0" fillId="13" borderId="2" xfId="0" applyNumberFormat="1" applyFill="1" applyBorder="1" applyAlignment="1" applyProtection="1">
      <alignment horizontal="center" vertical="center"/>
      <protection locked="0"/>
    </xf>
    <xf numFmtId="165" fontId="0" fillId="13" borderId="1" xfId="0" applyNumberFormat="1" applyFill="1" applyBorder="1" applyAlignment="1" applyProtection="1">
      <alignment horizontal="center" vertical="center"/>
      <protection locked="0"/>
    </xf>
    <xf numFmtId="165" fontId="0" fillId="13" borderId="1" xfId="0" applyNumberFormat="1" applyFill="1" applyBorder="1" applyAlignment="1" applyProtection="1">
      <alignment horizontal="center" vertical="center" wrapText="1"/>
      <protection locked="0"/>
    </xf>
    <xf numFmtId="165" fontId="0" fillId="13" borderId="12" xfId="0" applyNumberFormat="1" applyFill="1" applyBorder="1" applyAlignment="1" applyProtection="1">
      <alignment horizontal="center" vertical="center"/>
      <protection locked="0"/>
    </xf>
    <xf numFmtId="165" fontId="0" fillId="13" borderId="7" xfId="0" applyNumberFormat="1" applyFill="1" applyBorder="1" applyAlignment="1" applyProtection="1">
      <alignment horizontal="center" vertical="center"/>
      <protection locked="0"/>
    </xf>
    <xf numFmtId="165" fontId="0" fillId="13" borderId="37" xfId="0" applyNumberForma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>
      <alignment horizontal="left"/>
    </xf>
    <xf numFmtId="0" fontId="0" fillId="2" borderId="30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1" fillId="0" borderId="46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165" fontId="0" fillId="0" borderId="46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5" fontId="1" fillId="0" borderId="43" xfId="0" applyNumberFormat="1" applyFont="1" applyBorder="1" applyAlignment="1">
      <alignment horizontal="center" vertical="center"/>
    </xf>
    <xf numFmtId="165" fontId="1" fillId="3" borderId="26" xfId="0" applyNumberFormat="1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165" fontId="1" fillId="3" borderId="43" xfId="0" applyNumberFormat="1" applyFont="1" applyFill="1" applyBorder="1" applyAlignment="1">
      <alignment horizontal="center" vertical="center" wrapText="1"/>
    </xf>
    <xf numFmtId="165" fontId="1" fillId="5" borderId="36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0" fillId="2" borderId="2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1" fillId="6" borderId="4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0" fillId="2" borderId="41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3" xfId="0" applyFill="1" applyBorder="1" applyAlignment="1">
      <alignment wrapText="1"/>
    </xf>
    <xf numFmtId="0" fontId="0" fillId="0" borderId="9" xfId="0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1" fillId="10" borderId="14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4" fillId="0" borderId="3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1" fillId="3" borderId="16" xfId="0" applyFont="1" applyFill="1" applyBorder="1" applyAlignment="1">
      <alignment horizontal="left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2" borderId="30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0" fillId="2" borderId="32" xfId="0" applyFill="1" applyBorder="1" applyAlignment="1">
      <alignment wrapText="1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8" fillId="0" borderId="9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8" fillId="0" borderId="10" xfId="0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165" fontId="8" fillId="0" borderId="10" xfId="0" applyNumberFormat="1" applyFont="1" applyBorder="1"/>
    <xf numFmtId="165" fontId="8" fillId="0" borderId="13" xfId="0" applyNumberFormat="1" applyFont="1" applyBorder="1"/>
    <xf numFmtId="0" fontId="8" fillId="0" borderId="28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8" fillId="0" borderId="29" xfId="0" applyFont="1" applyBorder="1"/>
    <xf numFmtId="0" fontId="8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left"/>
    </xf>
    <xf numFmtId="165" fontId="8" fillId="0" borderId="3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00"/>
      <color rgb="FFFFCCFF"/>
      <color rgb="FFFFFFCC"/>
      <color rgb="FFFF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3"/>
  <sheetViews>
    <sheetView tabSelected="1" zoomScale="80" zoomScaleNormal="80" workbookViewId="0">
      <selection activeCell="K20" sqref="K20"/>
    </sheetView>
  </sheetViews>
  <sheetFormatPr defaultColWidth="11.5703125" defaultRowHeight="12.75" x14ac:dyDescent="0.2"/>
  <cols>
    <col min="1" max="1" width="15.7109375" style="11" customWidth="1"/>
    <col min="2" max="2" width="59.5703125" customWidth="1"/>
    <col min="3" max="3" width="24.7109375" customWidth="1"/>
    <col min="4" max="4" width="6.85546875" style="1" customWidth="1"/>
    <col min="5" max="5" width="10.5703125" style="1" customWidth="1"/>
    <col min="6" max="6" width="12.140625" style="40" customWidth="1"/>
    <col min="7" max="7" width="14.7109375" style="40" customWidth="1"/>
    <col min="9" max="9" width="12.85546875" bestFit="1" customWidth="1"/>
  </cols>
  <sheetData>
    <row r="1" spans="1:9" ht="18" x14ac:dyDescent="0.2">
      <c r="A1" s="200" t="s">
        <v>120</v>
      </c>
      <c r="B1" s="201"/>
      <c r="C1" s="202"/>
    </row>
    <row r="2" spans="1:9" ht="18" x14ac:dyDescent="0.25">
      <c r="A2" s="203"/>
      <c r="B2" s="204" t="s">
        <v>121</v>
      </c>
      <c r="C2" s="208">
        <f>G89</f>
        <v>0</v>
      </c>
    </row>
    <row r="3" spans="1:9" ht="18" x14ac:dyDescent="0.25">
      <c r="A3" s="203"/>
      <c r="B3" s="204" t="s">
        <v>122</v>
      </c>
      <c r="C3" s="208">
        <f>C2*1.21</f>
        <v>0</v>
      </c>
    </row>
    <row r="4" spans="1:9" ht="18" x14ac:dyDescent="0.25">
      <c r="A4" s="203"/>
      <c r="B4" s="204" t="s">
        <v>123</v>
      </c>
      <c r="C4" s="205">
        <f>'Plán péče_1. rok'!I31</f>
        <v>0</v>
      </c>
    </row>
    <row r="5" spans="1:9" ht="18.75" thickBot="1" x14ac:dyDescent="0.3">
      <c r="A5" s="210"/>
      <c r="B5" s="211" t="s">
        <v>124</v>
      </c>
      <c r="C5" s="212">
        <f>C4*1.21</f>
        <v>0</v>
      </c>
    </row>
    <row r="6" spans="1:9" ht="18" x14ac:dyDescent="0.25">
      <c r="A6" s="213"/>
      <c r="B6" s="214" t="s">
        <v>128</v>
      </c>
      <c r="C6" s="215">
        <f>C2+C4</f>
        <v>0</v>
      </c>
    </row>
    <row r="7" spans="1:9" ht="18.75" thickBot="1" x14ac:dyDescent="0.3">
      <c r="A7" s="206"/>
      <c r="B7" s="207" t="s">
        <v>125</v>
      </c>
      <c r="C7" s="209">
        <f>C3+C5</f>
        <v>0</v>
      </c>
    </row>
    <row r="8" spans="1:9" ht="15" x14ac:dyDescent="0.25">
      <c r="A8" s="197"/>
      <c r="B8" s="198"/>
      <c r="C8" s="199"/>
    </row>
    <row r="9" spans="1:9" ht="18.399999999999999" customHeight="1" thickBot="1" x14ac:dyDescent="0.25"/>
    <row r="10" spans="1:9" ht="18.399999999999999" customHeight="1" thickBot="1" x14ac:dyDescent="0.25">
      <c r="A10" s="156" t="s">
        <v>0</v>
      </c>
      <c r="B10" s="157"/>
      <c r="C10" s="157"/>
      <c r="D10" s="157"/>
      <c r="E10" s="157"/>
      <c r="F10" s="157"/>
      <c r="G10" s="158"/>
    </row>
    <row r="11" spans="1:9" ht="18.399999999999999" customHeight="1" thickBot="1" x14ac:dyDescent="0.25">
      <c r="A11" s="125" t="s">
        <v>1</v>
      </c>
      <c r="B11" s="126"/>
      <c r="C11" s="126"/>
      <c r="D11" s="126"/>
      <c r="E11" s="126"/>
      <c r="F11" s="126" t="s">
        <v>119</v>
      </c>
      <c r="G11" s="127"/>
    </row>
    <row r="12" spans="1:9" ht="18.399999999999999" customHeight="1" x14ac:dyDescent="0.2">
      <c r="A12" s="12" t="s">
        <v>2</v>
      </c>
      <c r="B12" s="13" t="s">
        <v>3</v>
      </c>
      <c r="C12" s="13" t="s">
        <v>4</v>
      </c>
      <c r="D12" s="13" t="s">
        <v>5</v>
      </c>
      <c r="E12" s="13" t="s">
        <v>6</v>
      </c>
      <c r="F12" s="78" t="s">
        <v>7</v>
      </c>
      <c r="G12" s="79" t="s">
        <v>8</v>
      </c>
    </row>
    <row r="13" spans="1:9" ht="37.5" customHeight="1" x14ac:dyDescent="0.2">
      <c r="A13" s="41" t="s">
        <v>40</v>
      </c>
      <c r="B13" s="29" t="s">
        <v>76</v>
      </c>
      <c r="C13" s="43" t="s">
        <v>78</v>
      </c>
      <c r="D13" s="2" t="s">
        <v>66</v>
      </c>
      <c r="E13" s="2">
        <v>1</v>
      </c>
      <c r="F13" s="118">
        <v>0</v>
      </c>
      <c r="G13" s="67">
        <f t="shared" ref="G13:G20" si="0">PRODUCT(F13,E13)</f>
        <v>0</v>
      </c>
      <c r="I13" s="107"/>
    </row>
    <row r="14" spans="1:9" ht="37.5" customHeight="1" x14ac:dyDescent="0.2">
      <c r="A14" s="41" t="s">
        <v>40</v>
      </c>
      <c r="B14" s="29" t="s">
        <v>77</v>
      </c>
      <c r="C14" s="43" t="s">
        <v>112</v>
      </c>
      <c r="D14" s="2" t="s">
        <v>66</v>
      </c>
      <c r="E14" s="2">
        <v>1</v>
      </c>
      <c r="F14" s="118">
        <v>0</v>
      </c>
      <c r="G14" s="67">
        <f>E14*F14</f>
        <v>0</v>
      </c>
      <c r="I14" s="107"/>
    </row>
    <row r="15" spans="1:9" ht="18.399999999999999" customHeight="1" x14ac:dyDescent="0.2">
      <c r="A15" s="20" t="s">
        <v>40</v>
      </c>
      <c r="B15" s="3" t="s">
        <v>82</v>
      </c>
      <c r="C15" s="56"/>
      <c r="D15" s="10" t="s">
        <v>28</v>
      </c>
      <c r="E15" s="10">
        <v>1</v>
      </c>
      <c r="F15" s="119">
        <v>0</v>
      </c>
      <c r="G15" s="67">
        <f>PRODUCT(F15,E15)</f>
        <v>0</v>
      </c>
      <c r="I15" s="107"/>
    </row>
    <row r="16" spans="1:9" ht="27" customHeight="1" x14ac:dyDescent="0.2">
      <c r="A16" s="30">
        <v>111301111</v>
      </c>
      <c r="B16" s="8" t="s">
        <v>79</v>
      </c>
      <c r="C16" s="10"/>
      <c r="D16" s="10" t="s">
        <v>39</v>
      </c>
      <c r="E16" s="10">
        <v>126</v>
      </c>
      <c r="F16" s="119">
        <v>0</v>
      </c>
      <c r="G16" s="67">
        <f t="shared" ref="G16" si="1">PRODUCT(F16,E16)</f>
        <v>0</v>
      </c>
      <c r="I16" s="107"/>
    </row>
    <row r="17" spans="1:9" ht="27" customHeight="1" x14ac:dyDescent="0.2">
      <c r="A17" s="15">
        <v>183403114</v>
      </c>
      <c r="B17" s="55" t="s">
        <v>67</v>
      </c>
      <c r="C17" s="59" t="s">
        <v>68</v>
      </c>
      <c r="D17" s="10" t="s">
        <v>39</v>
      </c>
      <c r="E17" s="10">
        <v>126</v>
      </c>
      <c r="F17" s="119">
        <v>0</v>
      </c>
      <c r="G17" s="67">
        <f t="shared" si="0"/>
        <v>0</v>
      </c>
      <c r="I17" s="107"/>
    </row>
    <row r="18" spans="1:9" ht="27" customHeight="1" x14ac:dyDescent="0.2">
      <c r="A18" s="30" t="s">
        <v>40</v>
      </c>
      <c r="B18" s="55" t="s">
        <v>80</v>
      </c>
      <c r="C18" s="59" t="s">
        <v>108</v>
      </c>
      <c r="D18" s="10" t="s">
        <v>30</v>
      </c>
      <c r="E18" s="10">
        <v>25</v>
      </c>
      <c r="F18" s="119">
        <v>0</v>
      </c>
      <c r="G18" s="67">
        <f t="shared" si="0"/>
        <v>0</v>
      </c>
      <c r="I18" s="107"/>
    </row>
    <row r="19" spans="1:9" ht="24" x14ac:dyDescent="0.2">
      <c r="A19" s="15">
        <v>183403131</v>
      </c>
      <c r="B19" s="55" t="s">
        <v>69</v>
      </c>
      <c r="C19" s="59" t="s">
        <v>81</v>
      </c>
      <c r="D19" s="10" t="s">
        <v>39</v>
      </c>
      <c r="E19" s="10">
        <v>63</v>
      </c>
      <c r="F19" s="119">
        <v>0</v>
      </c>
      <c r="G19" s="67">
        <f>E19*F19</f>
        <v>0</v>
      </c>
      <c r="I19" s="107"/>
    </row>
    <row r="20" spans="1:9" ht="36" x14ac:dyDescent="0.2">
      <c r="A20" s="30" t="s">
        <v>40</v>
      </c>
      <c r="B20" s="55" t="s">
        <v>83</v>
      </c>
      <c r="C20" s="59" t="s">
        <v>84</v>
      </c>
      <c r="D20" s="10" t="s">
        <v>39</v>
      </c>
      <c r="E20" s="10">
        <v>126</v>
      </c>
      <c r="F20" s="119">
        <v>0</v>
      </c>
      <c r="G20" s="67">
        <f t="shared" si="0"/>
        <v>0</v>
      </c>
      <c r="I20" s="107"/>
    </row>
    <row r="21" spans="1:9" ht="18.399999999999999" customHeight="1" x14ac:dyDescent="0.2">
      <c r="A21" s="20">
        <v>183403153</v>
      </c>
      <c r="B21" s="3" t="s">
        <v>10</v>
      </c>
      <c r="C21" s="56"/>
      <c r="D21" s="10" t="s">
        <v>9</v>
      </c>
      <c r="E21" s="10">
        <v>126</v>
      </c>
      <c r="F21" s="119">
        <v>0</v>
      </c>
      <c r="G21" s="67">
        <f>PRODUCT(F21,E21)</f>
        <v>0</v>
      </c>
      <c r="I21" s="107"/>
    </row>
    <row r="22" spans="1:9" ht="24.75" thickBot="1" x14ac:dyDescent="0.25">
      <c r="A22" s="15" t="s">
        <v>40</v>
      </c>
      <c r="B22" s="55" t="s">
        <v>100</v>
      </c>
      <c r="C22" s="59" t="s">
        <v>101</v>
      </c>
      <c r="D22" s="10" t="s">
        <v>73</v>
      </c>
      <c r="E22" s="10">
        <v>24</v>
      </c>
      <c r="F22" s="119">
        <v>0</v>
      </c>
      <c r="G22" s="67">
        <f>PRODUCT(F22,E22)</f>
        <v>0</v>
      </c>
      <c r="I22" s="107"/>
    </row>
    <row r="23" spans="1:9" ht="15" customHeight="1" thickBot="1" x14ac:dyDescent="0.25">
      <c r="A23" s="173" t="s">
        <v>53</v>
      </c>
      <c r="B23" s="174"/>
      <c r="C23" s="174"/>
      <c r="D23" s="174"/>
      <c r="E23" s="174"/>
      <c r="F23" s="175"/>
      <c r="G23" s="70">
        <f>SUM(G13:G22)</f>
        <v>0</v>
      </c>
      <c r="I23" s="107"/>
    </row>
    <row r="24" spans="1:9" ht="18.399999999999999" customHeight="1" thickBot="1" x14ac:dyDescent="0.25">
      <c r="A24" s="176" t="s">
        <v>12</v>
      </c>
      <c r="B24" s="177"/>
      <c r="C24" s="177"/>
      <c r="D24" s="177"/>
      <c r="E24" s="177"/>
      <c r="F24" s="177"/>
      <c r="G24" s="178"/>
    </row>
    <row r="25" spans="1:9" ht="18.399999999999999" customHeight="1" x14ac:dyDescent="0.2">
      <c r="A25" s="12" t="s">
        <v>13</v>
      </c>
      <c r="B25" s="13" t="s">
        <v>14</v>
      </c>
      <c r="C25" s="13" t="s">
        <v>4</v>
      </c>
      <c r="D25" s="13" t="s">
        <v>5</v>
      </c>
      <c r="E25" s="13" t="s">
        <v>6</v>
      </c>
      <c r="F25" s="78" t="s">
        <v>7</v>
      </c>
      <c r="G25" s="79" t="s">
        <v>8</v>
      </c>
    </row>
    <row r="26" spans="1:9" ht="36" x14ac:dyDescent="0.2">
      <c r="A26" s="15" t="s">
        <v>102</v>
      </c>
      <c r="B26" s="9" t="s">
        <v>104</v>
      </c>
      <c r="C26" s="59" t="s">
        <v>107</v>
      </c>
      <c r="D26" s="10" t="s">
        <v>73</v>
      </c>
      <c r="E26" s="10">
        <v>24</v>
      </c>
      <c r="F26" s="119">
        <v>0</v>
      </c>
      <c r="G26" s="67">
        <f t="shared" ref="G26" si="2">PRODUCT(F26,E26)</f>
        <v>0</v>
      </c>
      <c r="I26" s="107"/>
    </row>
    <row r="27" spans="1:9" ht="42.75" customHeight="1" thickBot="1" x14ac:dyDescent="0.25">
      <c r="A27" s="15" t="s">
        <v>103</v>
      </c>
      <c r="B27" s="9" t="s">
        <v>85</v>
      </c>
      <c r="C27" s="92" t="s">
        <v>86</v>
      </c>
      <c r="D27" s="10" t="s">
        <v>30</v>
      </c>
      <c r="E27" s="10">
        <v>25</v>
      </c>
      <c r="F27" s="119">
        <v>0</v>
      </c>
      <c r="G27" s="67">
        <f>PRODUCT(F27,E27)</f>
        <v>0</v>
      </c>
      <c r="I27" s="107"/>
    </row>
    <row r="28" spans="1:9" ht="18.399999999999999" customHeight="1" thickBot="1" x14ac:dyDescent="0.25">
      <c r="A28" s="161" t="s">
        <v>15</v>
      </c>
      <c r="B28" s="162"/>
      <c r="C28" s="162"/>
      <c r="D28" s="162"/>
      <c r="E28" s="162"/>
      <c r="F28" s="163"/>
      <c r="G28" s="70">
        <f>SUM(G26:G27)</f>
        <v>0</v>
      </c>
      <c r="I28" s="107"/>
    </row>
    <row r="29" spans="1:9" ht="18.399999999999999" customHeight="1" thickBot="1" x14ac:dyDescent="0.25">
      <c r="A29" s="161" t="s">
        <v>16</v>
      </c>
      <c r="B29" s="162"/>
      <c r="C29" s="162"/>
      <c r="D29" s="162"/>
      <c r="E29" s="162"/>
      <c r="F29" s="163"/>
      <c r="G29" s="116">
        <f>SUM(G23,G28)</f>
        <v>0</v>
      </c>
      <c r="I29" s="107"/>
    </row>
    <row r="30" spans="1:9" ht="18.399999999999999" customHeight="1" x14ac:dyDescent="0.2">
      <c r="A30" s="52"/>
      <c r="B30" s="129"/>
      <c r="C30" s="129"/>
      <c r="G30" s="130"/>
    </row>
    <row r="31" spans="1:9" ht="30.6" customHeight="1" x14ac:dyDescent="0.2">
      <c r="A31" s="164" t="s">
        <v>41</v>
      </c>
      <c r="B31" s="165"/>
      <c r="C31" s="165"/>
      <c r="D31" s="165"/>
      <c r="E31" s="165"/>
      <c r="F31" s="165"/>
      <c r="G31" s="166"/>
    </row>
    <row r="32" spans="1:9" ht="18.399999999999999" customHeight="1" thickBot="1" x14ac:dyDescent="0.25">
      <c r="A32" s="131"/>
      <c r="G32" s="132"/>
    </row>
    <row r="33" spans="1:9" ht="18.399999999999999" customHeight="1" thickBot="1" x14ac:dyDescent="0.25">
      <c r="A33" s="170" t="s">
        <v>17</v>
      </c>
      <c r="B33" s="171"/>
      <c r="C33" s="171"/>
      <c r="D33" s="171"/>
      <c r="E33" s="171"/>
      <c r="F33" s="171"/>
      <c r="G33" s="172"/>
    </row>
    <row r="34" spans="1:9" ht="18.399999999999999" customHeight="1" thickBot="1" x14ac:dyDescent="0.25">
      <c r="A34" s="153" t="s">
        <v>1</v>
      </c>
      <c r="B34" s="154"/>
      <c r="C34" s="154"/>
      <c r="D34" s="154"/>
      <c r="E34" s="154"/>
      <c r="F34" s="154"/>
      <c r="G34" s="155"/>
    </row>
    <row r="35" spans="1:9" ht="18.399999999999999" customHeight="1" x14ac:dyDescent="0.2">
      <c r="A35" s="12" t="s">
        <v>2</v>
      </c>
      <c r="B35" s="13" t="s">
        <v>3</v>
      </c>
      <c r="C35" s="13" t="s">
        <v>4</v>
      </c>
      <c r="D35" s="13" t="s">
        <v>5</v>
      </c>
      <c r="E35" s="13" t="s">
        <v>6</v>
      </c>
      <c r="F35" s="78" t="s">
        <v>7</v>
      </c>
      <c r="G35" s="79" t="s">
        <v>8</v>
      </c>
    </row>
    <row r="36" spans="1:9" ht="18.399999999999999" customHeight="1" x14ac:dyDescent="0.2">
      <c r="A36" s="20">
        <v>183101111</v>
      </c>
      <c r="B36" s="3" t="s">
        <v>18</v>
      </c>
      <c r="C36" s="56" t="s">
        <v>42</v>
      </c>
      <c r="D36" s="10" t="s">
        <v>28</v>
      </c>
      <c r="E36" s="30">
        <v>680</v>
      </c>
      <c r="F36" s="119">
        <v>0</v>
      </c>
      <c r="G36" s="67">
        <f>PRODUCT(F36,E36)</f>
        <v>0</v>
      </c>
    </row>
    <row r="37" spans="1:9" ht="18.399999999999999" customHeight="1" x14ac:dyDescent="0.2">
      <c r="A37" s="20">
        <v>183204115</v>
      </c>
      <c r="B37" s="3" t="s">
        <v>19</v>
      </c>
      <c r="C37" s="56" t="s">
        <v>42</v>
      </c>
      <c r="D37" s="10" t="s">
        <v>28</v>
      </c>
      <c r="E37" s="30">
        <v>680</v>
      </c>
      <c r="F37" s="119">
        <v>0</v>
      </c>
      <c r="G37" s="67">
        <f t="shared" ref="G37:G43" si="3">PRODUCT(F37,E37)</f>
        <v>0</v>
      </c>
    </row>
    <row r="38" spans="1:9" ht="18.399999999999999" customHeight="1" x14ac:dyDescent="0.2">
      <c r="A38" s="20">
        <v>183101111</v>
      </c>
      <c r="B38" s="3" t="s">
        <v>18</v>
      </c>
      <c r="C38" s="56" t="s">
        <v>31</v>
      </c>
      <c r="D38" s="10" t="s">
        <v>28</v>
      </c>
      <c r="E38" s="30">
        <v>820</v>
      </c>
      <c r="F38" s="119">
        <v>0</v>
      </c>
      <c r="G38" s="67">
        <f t="shared" si="3"/>
        <v>0</v>
      </c>
    </row>
    <row r="39" spans="1:9" ht="18.399999999999999" customHeight="1" x14ac:dyDescent="0.2">
      <c r="A39" s="20">
        <v>183204113</v>
      </c>
      <c r="B39" s="3" t="s">
        <v>43</v>
      </c>
      <c r="C39" s="56" t="s">
        <v>31</v>
      </c>
      <c r="D39" s="10" t="s">
        <v>28</v>
      </c>
      <c r="E39" s="30">
        <v>820</v>
      </c>
      <c r="F39" s="119">
        <v>0</v>
      </c>
      <c r="G39" s="67">
        <f t="shared" si="3"/>
        <v>0</v>
      </c>
    </row>
    <row r="40" spans="1:9" ht="18.399999999999999" customHeight="1" x14ac:dyDescent="0.2">
      <c r="A40" s="133" t="s">
        <v>40</v>
      </c>
      <c r="B40" s="3" t="s">
        <v>110</v>
      </c>
      <c r="C40" s="59" t="s">
        <v>96</v>
      </c>
      <c r="D40" s="10" t="s">
        <v>9</v>
      </c>
      <c r="E40" s="30">
        <v>126</v>
      </c>
      <c r="F40" s="119">
        <v>0</v>
      </c>
      <c r="G40" s="67">
        <f t="shared" si="3"/>
        <v>0</v>
      </c>
      <c r="I40" s="107"/>
    </row>
    <row r="41" spans="1:9" ht="28.9" customHeight="1" x14ac:dyDescent="0.2">
      <c r="A41" s="20">
        <v>185804312</v>
      </c>
      <c r="B41" s="3" t="s">
        <v>20</v>
      </c>
      <c r="C41" s="59" t="s">
        <v>99</v>
      </c>
      <c r="D41" s="10" t="s">
        <v>11</v>
      </c>
      <c r="E41" s="30">
        <v>3.15</v>
      </c>
      <c r="F41" s="119">
        <v>0</v>
      </c>
      <c r="G41" s="67">
        <f t="shared" si="3"/>
        <v>0</v>
      </c>
    </row>
    <row r="42" spans="1:9" ht="18.399999999999999" customHeight="1" x14ac:dyDescent="0.2">
      <c r="A42" s="20">
        <v>185851111</v>
      </c>
      <c r="B42" s="3" t="s">
        <v>21</v>
      </c>
      <c r="C42" s="56"/>
      <c r="D42" s="10" t="s">
        <v>11</v>
      </c>
      <c r="E42" s="30">
        <v>3.15</v>
      </c>
      <c r="F42" s="120">
        <v>0</v>
      </c>
      <c r="G42" s="67">
        <f t="shared" si="3"/>
        <v>0</v>
      </c>
    </row>
    <row r="43" spans="1:9" ht="41.45" customHeight="1" thickBot="1" x14ac:dyDescent="0.25">
      <c r="A43" s="28">
        <v>998231311</v>
      </c>
      <c r="B43" s="22" t="s">
        <v>22</v>
      </c>
      <c r="C43" s="101" t="s">
        <v>109</v>
      </c>
      <c r="D43" s="23" t="s">
        <v>23</v>
      </c>
      <c r="E43" s="82">
        <v>22.25</v>
      </c>
      <c r="F43" s="121">
        <v>0</v>
      </c>
      <c r="G43" s="71">
        <f t="shared" si="3"/>
        <v>0</v>
      </c>
    </row>
    <row r="44" spans="1:9" ht="18.399999999999999" customHeight="1" thickBot="1" x14ac:dyDescent="0.25">
      <c r="A44" s="161" t="s">
        <v>49</v>
      </c>
      <c r="B44" s="162"/>
      <c r="C44" s="162"/>
      <c r="D44" s="162"/>
      <c r="E44" s="162"/>
      <c r="F44" s="163"/>
      <c r="G44" s="72">
        <f>SUM(G36:G43)</f>
        <v>0</v>
      </c>
      <c r="I44" s="107"/>
    </row>
    <row r="45" spans="1:9" ht="18.399999999999999" customHeight="1" thickBot="1" x14ac:dyDescent="0.25">
      <c r="A45" s="146" t="s">
        <v>12</v>
      </c>
      <c r="B45" s="147"/>
      <c r="C45" s="147"/>
      <c r="D45" s="147"/>
      <c r="E45" s="147"/>
      <c r="F45" s="147"/>
      <c r="G45" s="148"/>
    </row>
    <row r="46" spans="1:9" ht="18.399999999999999" customHeight="1" x14ac:dyDescent="0.2">
      <c r="A46" s="12" t="s">
        <v>13</v>
      </c>
      <c r="B46" s="13" t="s">
        <v>14</v>
      </c>
      <c r="C46" s="13" t="s">
        <v>4</v>
      </c>
      <c r="D46" s="13" t="s">
        <v>5</v>
      </c>
      <c r="E46" s="13" t="s">
        <v>6</v>
      </c>
      <c r="F46" s="78" t="s">
        <v>7</v>
      </c>
      <c r="G46" s="79" t="s">
        <v>8</v>
      </c>
    </row>
    <row r="47" spans="1:9" ht="39" customHeight="1" x14ac:dyDescent="0.2">
      <c r="A47" s="15">
        <v>10391100</v>
      </c>
      <c r="B47" s="3" t="s">
        <v>97</v>
      </c>
      <c r="C47" s="7" t="s">
        <v>98</v>
      </c>
      <c r="D47" s="10" t="s">
        <v>23</v>
      </c>
      <c r="E47" s="10">
        <v>22.25</v>
      </c>
      <c r="F47" s="119">
        <v>0</v>
      </c>
      <c r="G47" s="67">
        <f>PRODUCT(F47,E47)</f>
        <v>0</v>
      </c>
      <c r="I47" s="107"/>
    </row>
    <row r="48" spans="1:9" ht="18.399999999999999" customHeight="1" thickBot="1" x14ac:dyDescent="0.25">
      <c r="A48" s="16" t="s">
        <v>24</v>
      </c>
      <c r="B48" s="22" t="s">
        <v>25</v>
      </c>
      <c r="C48" s="97" t="s">
        <v>111</v>
      </c>
      <c r="D48" s="23" t="s">
        <v>30</v>
      </c>
      <c r="E48" s="23">
        <v>3.25</v>
      </c>
      <c r="F48" s="121">
        <v>0</v>
      </c>
      <c r="G48" s="71">
        <f>PRODUCT(F48,E48)</f>
        <v>0</v>
      </c>
      <c r="I48" s="107"/>
    </row>
    <row r="49" spans="1:9" ht="18.399999999999999" customHeight="1" thickBot="1" x14ac:dyDescent="0.25">
      <c r="A49" s="159" t="s">
        <v>15</v>
      </c>
      <c r="B49" s="160"/>
      <c r="C49" s="160"/>
      <c r="D49" s="160"/>
      <c r="E49" s="160"/>
      <c r="F49" s="160"/>
      <c r="G49" s="134">
        <f>SUM(G47:G48)</f>
        <v>0</v>
      </c>
      <c r="I49" s="107"/>
    </row>
    <row r="50" spans="1:9" ht="18.399999999999999" customHeight="1" thickBot="1" x14ac:dyDescent="0.25">
      <c r="A50" s="167" t="s">
        <v>51</v>
      </c>
      <c r="B50" s="168"/>
      <c r="C50" s="168"/>
      <c r="D50" s="168"/>
      <c r="E50" s="168"/>
      <c r="F50" s="168"/>
      <c r="G50" s="169"/>
    </row>
    <row r="51" spans="1:9" ht="28.9" customHeight="1" thickBot="1" x14ac:dyDescent="0.25">
      <c r="A51" s="33"/>
      <c r="B51" s="35" t="s">
        <v>45</v>
      </c>
      <c r="C51" s="32"/>
      <c r="D51" s="32" t="s">
        <v>5</v>
      </c>
      <c r="E51" s="32" t="s">
        <v>6</v>
      </c>
      <c r="F51" s="111" t="s">
        <v>47</v>
      </c>
      <c r="G51" s="135" t="s">
        <v>8</v>
      </c>
    </row>
    <row r="52" spans="1:9" ht="18.399999999999999" customHeight="1" x14ac:dyDescent="0.2">
      <c r="A52" s="34"/>
      <c r="B52" s="12" t="s">
        <v>44</v>
      </c>
      <c r="C52" s="13"/>
      <c r="D52" s="13" t="s">
        <v>28</v>
      </c>
      <c r="E52" s="13">
        <v>680</v>
      </c>
      <c r="F52" s="122">
        <v>0</v>
      </c>
      <c r="G52" s="79">
        <f t="shared" ref="G52:G53" si="4">PRODUCT(F52,E52)</f>
        <v>0</v>
      </c>
    </row>
    <row r="53" spans="1:9" ht="18.399999999999999" customHeight="1" thickBot="1" x14ac:dyDescent="0.25">
      <c r="A53" s="34"/>
      <c r="B53" s="16" t="s">
        <v>75</v>
      </c>
      <c r="C53" s="23"/>
      <c r="D53" s="23" t="s">
        <v>28</v>
      </c>
      <c r="E53" s="23">
        <v>820</v>
      </c>
      <c r="F53" s="121">
        <v>0</v>
      </c>
      <c r="G53" s="71">
        <f t="shared" si="4"/>
        <v>0</v>
      </c>
    </row>
    <row r="54" spans="1:9" ht="18.399999999999999" customHeight="1" x14ac:dyDescent="0.2">
      <c r="A54" s="34"/>
      <c r="B54" s="31" t="s">
        <v>48</v>
      </c>
      <c r="C54" s="2"/>
      <c r="D54" s="2"/>
      <c r="E54" s="2"/>
      <c r="F54" s="49">
        <v>0</v>
      </c>
      <c r="G54" s="73">
        <f>SUM(G52:G53)</f>
        <v>0</v>
      </c>
    </row>
    <row r="55" spans="1:9" ht="18.399999999999999" customHeight="1" x14ac:dyDescent="0.2">
      <c r="A55" s="34"/>
      <c r="B55" s="15" t="s">
        <v>72</v>
      </c>
      <c r="C55" s="8"/>
      <c r="D55" s="10"/>
      <c r="E55" s="10"/>
      <c r="F55" s="42"/>
      <c r="G55" s="67">
        <f>G54*(0.25)</f>
        <v>0</v>
      </c>
    </row>
    <row r="56" spans="1:9" ht="18.399999999999999" customHeight="1" thickBot="1" x14ac:dyDescent="0.25">
      <c r="A56" s="128"/>
      <c r="B56" s="16" t="s">
        <v>46</v>
      </c>
      <c r="C56" s="17"/>
      <c r="D56" s="23"/>
      <c r="E56" s="23"/>
      <c r="F56" s="60"/>
      <c r="G56" s="74">
        <f>SUM(G54:G55)</f>
        <v>0</v>
      </c>
    </row>
    <row r="57" spans="1:9" ht="18.399999999999999" customHeight="1" thickBot="1" x14ac:dyDescent="0.25">
      <c r="A57" s="161" t="s">
        <v>26</v>
      </c>
      <c r="B57" s="162"/>
      <c r="C57" s="162"/>
      <c r="D57" s="162"/>
      <c r="E57" s="162"/>
      <c r="F57" s="163"/>
      <c r="G57" s="90">
        <f>SUM(G56,G49,G44)</f>
        <v>0</v>
      </c>
    </row>
    <row r="58" spans="1:9" ht="28.15" customHeight="1" thickBot="1" x14ac:dyDescent="0.25">
      <c r="A58" s="143" t="s">
        <v>29</v>
      </c>
      <c r="B58" s="144"/>
      <c r="C58" s="144"/>
      <c r="D58" s="144"/>
      <c r="E58" s="144"/>
      <c r="F58" s="144"/>
      <c r="G58" s="145"/>
    </row>
    <row r="59" spans="1:9" ht="18.399999999999999" customHeight="1" x14ac:dyDescent="0.2">
      <c r="A59" s="12" t="s">
        <v>32</v>
      </c>
      <c r="B59" s="13" t="s">
        <v>14</v>
      </c>
      <c r="C59" s="13" t="s">
        <v>4</v>
      </c>
      <c r="D59" s="13" t="s">
        <v>5</v>
      </c>
      <c r="E59" s="13" t="s">
        <v>6</v>
      </c>
      <c r="F59" s="78" t="s">
        <v>7</v>
      </c>
      <c r="G59" s="79" t="s">
        <v>8</v>
      </c>
    </row>
    <row r="60" spans="1:9" ht="25.5" x14ac:dyDescent="0.2">
      <c r="A60" s="41" t="s">
        <v>40</v>
      </c>
      <c r="B60" s="58" t="s">
        <v>70</v>
      </c>
      <c r="C60" s="76"/>
      <c r="D60" s="2" t="s">
        <v>28</v>
      </c>
      <c r="E60" s="2">
        <v>12</v>
      </c>
      <c r="F60" s="118">
        <v>0</v>
      </c>
      <c r="G60" s="67">
        <f>PRODUCT(F60,E60)</f>
        <v>0</v>
      </c>
    </row>
    <row r="61" spans="1:9" ht="18.399999999999999" customHeight="1" x14ac:dyDescent="0.2">
      <c r="A61" s="15">
        <v>184102111</v>
      </c>
      <c r="B61" s="9" t="s">
        <v>71</v>
      </c>
      <c r="C61" s="69"/>
      <c r="D61" s="10" t="s">
        <v>28</v>
      </c>
      <c r="E61" s="10">
        <v>12</v>
      </c>
      <c r="F61" s="119">
        <v>0</v>
      </c>
      <c r="G61" s="67">
        <f>PRODUCT(F61,E61)</f>
        <v>0</v>
      </c>
    </row>
    <row r="62" spans="1:9" ht="18.399999999999999" customHeight="1" thickBot="1" x14ac:dyDescent="0.25">
      <c r="A62" s="15">
        <v>185851111</v>
      </c>
      <c r="B62" s="3" t="s">
        <v>38</v>
      </c>
      <c r="C62" s="69" t="s">
        <v>106</v>
      </c>
      <c r="D62" s="10" t="s">
        <v>30</v>
      </c>
      <c r="E62" s="10">
        <v>0.24</v>
      </c>
      <c r="F62" s="119">
        <v>0</v>
      </c>
      <c r="G62" s="67">
        <f>PRODUCT(F62,E62)</f>
        <v>0</v>
      </c>
    </row>
    <row r="63" spans="1:9" ht="18.399999999999999" customHeight="1" thickBot="1" x14ac:dyDescent="0.25">
      <c r="A63" s="21" t="s">
        <v>49</v>
      </c>
      <c r="B63" s="19"/>
      <c r="C63" s="19"/>
      <c r="D63" s="24"/>
      <c r="E63" s="24"/>
      <c r="F63" s="75"/>
      <c r="G63" s="70">
        <f>SUM(G60:G62)</f>
        <v>0</v>
      </c>
    </row>
    <row r="64" spans="1:9" ht="35.450000000000003" customHeight="1" thickBot="1" x14ac:dyDescent="0.25">
      <c r="A64" s="146" t="s">
        <v>12</v>
      </c>
      <c r="B64" s="147"/>
      <c r="C64" s="147"/>
      <c r="D64" s="147"/>
      <c r="E64" s="147"/>
      <c r="F64" s="147"/>
      <c r="G64" s="148"/>
    </row>
    <row r="65" spans="1:7" ht="31.15" customHeight="1" x14ac:dyDescent="0.2">
      <c r="A65" s="12" t="s">
        <v>13</v>
      </c>
      <c r="B65" s="13" t="s">
        <v>14</v>
      </c>
      <c r="C65" s="13" t="s">
        <v>4</v>
      </c>
      <c r="D65" s="13" t="s">
        <v>5</v>
      </c>
      <c r="E65" s="13" t="s">
        <v>6</v>
      </c>
      <c r="F65" s="78" t="s">
        <v>7</v>
      </c>
      <c r="G65" s="79" t="s">
        <v>8</v>
      </c>
    </row>
    <row r="66" spans="1:7" ht="25.5" x14ac:dyDescent="0.2">
      <c r="A66" s="149" t="s">
        <v>27</v>
      </c>
      <c r="B66" s="3" t="s">
        <v>92</v>
      </c>
      <c r="C66" s="59"/>
      <c r="D66" s="10" t="s">
        <v>28</v>
      </c>
      <c r="E66" s="10">
        <v>9</v>
      </c>
      <c r="F66" s="42"/>
      <c r="G66" s="67"/>
    </row>
    <row r="67" spans="1:7" ht="25.5" x14ac:dyDescent="0.2">
      <c r="A67" s="149"/>
      <c r="B67" s="3" t="s">
        <v>93</v>
      </c>
      <c r="C67" s="59"/>
      <c r="D67" s="10" t="s">
        <v>28</v>
      </c>
      <c r="E67" s="10">
        <v>3</v>
      </c>
      <c r="F67" s="42"/>
      <c r="G67" s="67"/>
    </row>
    <row r="68" spans="1:7" ht="13.5" thickBot="1" x14ac:dyDescent="0.25">
      <c r="A68" s="16" t="s">
        <v>34</v>
      </c>
      <c r="B68" s="17" t="s">
        <v>25</v>
      </c>
      <c r="C68" s="69" t="s">
        <v>106</v>
      </c>
      <c r="D68" s="23" t="s">
        <v>30</v>
      </c>
      <c r="E68" s="23">
        <v>0.24</v>
      </c>
      <c r="F68" s="121">
        <v>0</v>
      </c>
      <c r="G68" s="71">
        <f>PRODUCT(F68,E68)</f>
        <v>0</v>
      </c>
    </row>
    <row r="69" spans="1:7" s="26" customFormat="1" ht="42" customHeight="1" thickBot="1" x14ac:dyDescent="0.25">
      <c r="A69" s="18" t="s">
        <v>35</v>
      </c>
      <c r="B69" s="19"/>
      <c r="C69" s="19"/>
      <c r="D69" s="24"/>
      <c r="E69" s="24"/>
      <c r="F69" s="75"/>
      <c r="G69" s="70">
        <f>SUM(G66:G68)</f>
        <v>0</v>
      </c>
    </row>
    <row r="70" spans="1:7" ht="18.399999999999999" customHeight="1" thickBot="1" x14ac:dyDescent="0.25">
      <c r="A70" s="37" t="s">
        <v>50</v>
      </c>
      <c r="B70" s="36"/>
      <c r="C70" s="36"/>
      <c r="D70" s="36"/>
      <c r="E70" s="36"/>
      <c r="F70" s="112"/>
      <c r="G70" s="108"/>
    </row>
    <row r="71" spans="1:7" ht="25.5" customHeight="1" thickBot="1" x14ac:dyDescent="0.25">
      <c r="A71" s="136"/>
      <c r="B71" s="102" t="s">
        <v>45</v>
      </c>
      <c r="C71" s="98"/>
      <c r="D71" s="98" t="s">
        <v>5</v>
      </c>
      <c r="E71" s="98" t="s">
        <v>6</v>
      </c>
      <c r="F71" s="113" t="s">
        <v>47</v>
      </c>
      <c r="G71" s="137" t="s">
        <v>8</v>
      </c>
    </row>
    <row r="72" spans="1:7" ht="18.399999999999999" customHeight="1" x14ac:dyDescent="0.2">
      <c r="A72" s="131"/>
      <c r="B72" s="104" t="s">
        <v>94</v>
      </c>
      <c r="C72" s="100"/>
      <c r="D72" s="13" t="s">
        <v>28</v>
      </c>
      <c r="E72" s="13">
        <v>9</v>
      </c>
      <c r="F72" s="122">
        <v>0</v>
      </c>
      <c r="G72" s="79">
        <f>PRODUCT(F72,E72)</f>
        <v>0</v>
      </c>
    </row>
    <row r="73" spans="1:7" ht="18.399999999999999" customHeight="1" thickBot="1" x14ac:dyDescent="0.25">
      <c r="A73" s="131"/>
      <c r="B73" s="105" t="s">
        <v>95</v>
      </c>
      <c r="C73" s="91"/>
      <c r="D73" s="10" t="s">
        <v>28</v>
      </c>
      <c r="E73" s="10">
        <v>3</v>
      </c>
      <c r="F73" s="119">
        <v>0</v>
      </c>
      <c r="G73" s="67">
        <f>PRODUCT(F73,E73)</f>
        <v>0</v>
      </c>
    </row>
    <row r="74" spans="1:7" ht="18.399999999999999" customHeight="1" x14ac:dyDescent="0.2">
      <c r="A74" s="131"/>
      <c r="B74" s="103" t="s">
        <v>48</v>
      </c>
      <c r="C74" s="30"/>
      <c r="D74" s="10"/>
      <c r="E74" s="10"/>
      <c r="F74" s="42"/>
      <c r="G74" s="67">
        <f>SUM(G72:G73)</f>
        <v>0</v>
      </c>
    </row>
    <row r="75" spans="1:7" ht="18.399999999999999" customHeight="1" x14ac:dyDescent="0.2">
      <c r="A75" s="131"/>
      <c r="B75" s="65" t="s">
        <v>72</v>
      </c>
      <c r="C75" s="83"/>
      <c r="D75" s="10"/>
      <c r="E75" s="10"/>
      <c r="F75" s="42"/>
      <c r="G75" s="67">
        <f>G74*(0.2)</f>
        <v>0</v>
      </c>
    </row>
    <row r="76" spans="1:7" ht="18.399999999999999" customHeight="1" thickBot="1" x14ac:dyDescent="0.25">
      <c r="A76" s="131"/>
      <c r="B76" s="66" t="s">
        <v>46</v>
      </c>
      <c r="C76" s="84"/>
      <c r="D76" s="23"/>
      <c r="E76" s="23"/>
      <c r="F76" s="60"/>
      <c r="G76" s="74">
        <f>SUM(G74:G75)</f>
        <v>0</v>
      </c>
    </row>
    <row r="77" spans="1:7" ht="18.399999999999999" customHeight="1" thickBot="1" x14ac:dyDescent="0.25">
      <c r="A77" s="21" t="s">
        <v>36</v>
      </c>
      <c r="B77" s="24"/>
      <c r="C77" s="99"/>
      <c r="D77" s="99"/>
      <c r="E77" s="99"/>
      <c r="F77" s="80"/>
      <c r="G77" s="138">
        <f>G76+G69+G63</f>
        <v>0</v>
      </c>
    </row>
    <row r="78" spans="1:7" ht="28.9" customHeight="1" thickBot="1" x14ac:dyDescent="0.25">
      <c r="A78" s="150" t="s">
        <v>90</v>
      </c>
      <c r="B78" s="151"/>
      <c r="C78" s="151"/>
      <c r="D78" s="151"/>
      <c r="E78" s="151"/>
      <c r="F78" s="151"/>
      <c r="G78" s="152"/>
    </row>
    <row r="79" spans="1:7" ht="18.399999999999999" customHeight="1" thickBot="1" x14ac:dyDescent="0.25">
      <c r="A79" s="153" t="s">
        <v>1</v>
      </c>
      <c r="B79" s="154"/>
      <c r="C79" s="154"/>
      <c r="D79" s="154"/>
      <c r="E79" s="154"/>
      <c r="F79" s="154"/>
      <c r="G79" s="155"/>
    </row>
    <row r="80" spans="1:7" ht="28.9" customHeight="1" x14ac:dyDescent="0.2">
      <c r="A80" s="94" t="s">
        <v>2</v>
      </c>
      <c r="B80" s="95" t="s">
        <v>3</v>
      </c>
      <c r="C80" s="95" t="s">
        <v>4</v>
      </c>
      <c r="D80" s="95" t="s">
        <v>5</v>
      </c>
      <c r="E80" s="95" t="s">
        <v>6</v>
      </c>
      <c r="F80" s="114" t="s">
        <v>7</v>
      </c>
      <c r="G80" s="106" t="s">
        <v>8</v>
      </c>
    </row>
    <row r="81" spans="1:9" ht="44.25" customHeight="1" thickBot="1" x14ac:dyDescent="0.25">
      <c r="A81" s="15"/>
      <c r="B81" s="3" t="s">
        <v>87</v>
      </c>
      <c r="C81" s="93" t="s">
        <v>88</v>
      </c>
      <c r="D81" s="10" t="s">
        <v>28</v>
      </c>
      <c r="E81" s="10">
        <v>1</v>
      </c>
      <c r="F81" s="119">
        <v>0</v>
      </c>
      <c r="G81" s="67">
        <f>PRODUCT(F81,E81)</f>
        <v>0</v>
      </c>
    </row>
    <row r="82" spans="1:9" ht="18.399999999999999" customHeight="1" thickBot="1" x14ac:dyDescent="0.25">
      <c r="A82" s="96" t="s">
        <v>37</v>
      </c>
      <c r="B82" s="54"/>
      <c r="C82" s="54"/>
      <c r="D82" s="99"/>
      <c r="E82" s="99"/>
      <c r="F82" s="80"/>
      <c r="G82" s="70">
        <f>SUM(G81:G81)</f>
        <v>0</v>
      </c>
    </row>
    <row r="83" spans="1:9" ht="27" customHeight="1" thickBot="1" x14ac:dyDescent="0.25">
      <c r="A83" s="140" t="s">
        <v>12</v>
      </c>
      <c r="B83" s="141"/>
      <c r="C83" s="141"/>
      <c r="D83" s="141"/>
      <c r="E83" s="141"/>
      <c r="F83" s="141"/>
      <c r="G83" s="142"/>
    </row>
    <row r="84" spans="1:9" ht="27.2" customHeight="1" x14ac:dyDescent="0.2">
      <c r="A84" s="94" t="s">
        <v>13</v>
      </c>
      <c r="B84" s="95" t="s">
        <v>14</v>
      </c>
      <c r="C84" s="95" t="s">
        <v>4</v>
      </c>
      <c r="D84" s="95" t="s">
        <v>5</v>
      </c>
      <c r="E84" s="95" t="s">
        <v>6</v>
      </c>
      <c r="F84" s="114" t="s">
        <v>7</v>
      </c>
      <c r="G84" s="106" t="s">
        <v>8</v>
      </c>
    </row>
    <row r="85" spans="1:9" ht="18.399999999999999" customHeight="1" x14ac:dyDescent="0.2">
      <c r="A85" s="15" t="s">
        <v>89</v>
      </c>
      <c r="B85" s="3" t="s">
        <v>105</v>
      </c>
      <c r="C85" s="56"/>
      <c r="D85" s="10" t="s">
        <v>28</v>
      </c>
      <c r="E85" s="10">
        <v>1</v>
      </c>
      <c r="F85" s="119">
        <v>0</v>
      </c>
      <c r="G85" s="67">
        <f t="shared" ref="G85" si="5">PRODUCT(F85,E85)</f>
        <v>0</v>
      </c>
    </row>
    <row r="86" spans="1:9" ht="18.399999999999999" customHeight="1" thickBot="1" x14ac:dyDescent="0.25">
      <c r="A86" s="53" t="s">
        <v>35</v>
      </c>
      <c r="B86" s="54"/>
      <c r="C86" s="54"/>
      <c r="D86" s="99"/>
      <c r="E86" s="99"/>
      <c r="F86" s="80"/>
      <c r="G86" s="139"/>
    </row>
    <row r="87" spans="1:9" ht="18.399999999999999" customHeight="1" thickBot="1" x14ac:dyDescent="0.25">
      <c r="A87" s="21" t="s">
        <v>91</v>
      </c>
      <c r="B87" s="24"/>
      <c r="C87" s="24"/>
      <c r="D87" s="24"/>
      <c r="E87" s="24"/>
      <c r="F87" s="81"/>
      <c r="G87" s="63">
        <f>SUM(G86,G82)</f>
        <v>0</v>
      </c>
      <c r="I87" s="107"/>
    </row>
    <row r="88" spans="1:9" ht="18.399999999999999" customHeight="1" thickBot="1" x14ac:dyDescent="0.25">
      <c r="A88" s="131"/>
      <c r="B88" s="1"/>
      <c r="C88" s="1"/>
      <c r="G88" s="132"/>
    </row>
    <row r="89" spans="1:9" ht="27.75" customHeight="1" thickBot="1" x14ac:dyDescent="0.25">
      <c r="A89" s="124" t="s">
        <v>52</v>
      </c>
      <c r="B89" s="38"/>
      <c r="C89" s="38"/>
      <c r="D89" s="38"/>
      <c r="E89" s="38"/>
      <c r="F89" s="115"/>
      <c r="G89" s="117">
        <f>G87+G77+G57+G29</f>
        <v>0</v>
      </c>
    </row>
    <row r="90" spans="1:9" x14ac:dyDescent="0.2">
      <c r="B90" s="1"/>
      <c r="C90" s="1"/>
    </row>
    <row r="99" ht="18.399999999999999" customHeight="1" x14ac:dyDescent="0.2"/>
    <row r="100" ht="18.399999999999999" customHeight="1" x14ac:dyDescent="0.2"/>
    <row r="101" ht="18.399999999999999" customHeight="1" x14ac:dyDescent="0.2"/>
    <row r="102" ht="18.399999999999999" customHeight="1" x14ac:dyDescent="0.2"/>
    <row r="103" ht="18.399999999999999" customHeight="1" x14ac:dyDescent="0.2"/>
    <row r="104" ht="18.399999999999999" customHeight="1" x14ac:dyDescent="0.2"/>
    <row r="105" ht="18.399999999999999" customHeight="1" x14ac:dyDescent="0.2"/>
    <row r="106" ht="18.399999999999999" customHeight="1" x14ac:dyDescent="0.2"/>
    <row r="107" ht="18.399999999999999" customHeight="1" x14ac:dyDescent="0.2"/>
    <row r="108" ht="18.399999999999999" customHeight="1" x14ac:dyDescent="0.2"/>
    <row r="109" ht="18.399999999999999" customHeight="1" x14ac:dyDescent="0.2"/>
    <row r="110" ht="18.399999999999999" customHeight="1" x14ac:dyDescent="0.2"/>
    <row r="111" ht="18.399999999999999" customHeight="1" x14ac:dyDescent="0.2"/>
    <row r="112" ht="18.399999999999999" customHeight="1" x14ac:dyDescent="0.2"/>
    <row r="113" ht="18.399999999999999" customHeight="1" x14ac:dyDescent="0.2"/>
    <row r="114" ht="18.399999999999999" customHeight="1" x14ac:dyDescent="0.2"/>
    <row r="115" ht="18.399999999999999" customHeight="1" x14ac:dyDescent="0.2"/>
    <row r="116" ht="18.399999999999999" customHeight="1" x14ac:dyDescent="0.2"/>
    <row r="117" ht="18.399999999999999" customHeight="1" x14ac:dyDescent="0.2"/>
    <row r="118" ht="18.399999999999999" customHeight="1" x14ac:dyDescent="0.2"/>
    <row r="119" ht="18.399999999999999" customHeight="1" x14ac:dyDescent="0.2"/>
    <row r="120" ht="18.399999999999999" customHeight="1" x14ac:dyDescent="0.2"/>
    <row r="121" ht="18.399999999999999" customHeight="1" x14ac:dyDescent="0.2"/>
    <row r="122" ht="18.399999999999999" customHeight="1" x14ac:dyDescent="0.2"/>
    <row r="123" ht="18.399999999999999" customHeight="1" x14ac:dyDescent="0.2"/>
    <row r="124" ht="18.399999999999999" customHeight="1" x14ac:dyDescent="0.2"/>
    <row r="125" ht="18.399999999999999" customHeight="1" x14ac:dyDescent="0.2"/>
    <row r="126" ht="18.399999999999999" customHeight="1" x14ac:dyDescent="0.2"/>
    <row r="127" ht="18.399999999999999" customHeight="1" x14ac:dyDescent="0.2"/>
    <row r="128" ht="18.399999999999999" customHeight="1" x14ac:dyDescent="0.2"/>
    <row r="129" ht="18.399999999999999" customHeight="1" x14ac:dyDescent="0.2"/>
    <row r="130" ht="18.399999999999999" customHeight="1" x14ac:dyDescent="0.2"/>
    <row r="131" ht="18.399999999999999" customHeight="1" x14ac:dyDescent="0.2"/>
    <row r="132" ht="18.399999999999999" customHeight="1" x14ac:dyDescent="0.2"/>
    <row r="133" ht="18.399999999999999" customHeight="1" x14ac:dyDescent="0.2"/>
    <row r="134" ht="18.399999999999999" customHeight="1" x14ac:dyDescent="0.2"/>
    <row r="135" ht="18.399999999999999" customHeight="1" x14ac:dyDescent="0.2"/>
    <row r="136" ht="18.399999999999999" customHeight="1" x14ac:dyDescent="0.2"/>
    <row r="137" ht="18.399999999999999" customHeight="1" x14ac:dyDescent="0.2"/>
    <row r="138" ht="18.399999999999999" customHeight="1" x14ac:dyDescent="0.2"/>
    <row r="139" ht="18.399999999999999" customHeight="1" x14ac:dyDescent="0.2"/>
    <row r="140" ht="18.399999999999999" customHeight="1" x14ac:dyDescent="0.2"/>
    <row r="141" ht="18.399999999999999" customHeight="1" x14ac:dyDescent="0.2"/>
    <row r="142" ht="18.399999999999999" customHeight="1" x14ac:dyDescent="0.2"/>
    <row r="143" ht="18.399999999999999" customHeight="1" x14ac:dyDescent="0.2"/>
    <row r="144" ht="18.399999999999999" customHeight="1" x14ac:dyDescent="0.2"/>
    <row r="145" ht="18.399999999999999" customHeight="1" x14ac:dyDescent="0.2"/>
    <row r="146" ht="18.399999999999999" customHeight="1" x14ac:dyDescent="0.2"/>
    <row r="147" ht="18.399999999999999" customHeight="1" x14ac:dyDescent="0.2"/>
    <row r="148" ht="18.399999999999999" customHeight="1" x14ac:dyDescent="0.2"/>
    <row r="149" ht="18.399999999999999" customHeight="1" x14ac:dyDescent="0.2"/>
    <row r="150" ht="18.399999999999999" customHeight="1" x14ac:dyDescent="0.2"/>
    <row r="151" ht="18.399999999999999" customHeight="1" x14ac:dyDescent="0.2"/>
    <row r="152" ht="18.399999999999999" customHeight="1" x14ac:dyDescent="0.2"/>
    <row r="153" ht="18.399999999999999" customHeight="1" x14ac:dyDescent="0.2"/>
  </sheetData>
  <sheetProtection algorithmName="SHA-512" hashValue="tl36K3RemZqpgzZabSxQdmZrZPBwTNpv3ydtXJzvMQ1VHzgWIEJIb2Rs6vFxQ0tmoURbZmcHrvsRysnkwHfc7A==" saltValue="qQym5ynLyafRY2UXLRwE5g==" spinCount="100000" sheet="1" objects="1" scenarios="1"/>
  <mergeCells count="20">
    <mergeCell ref="A1:C1"/>
    <mergeCell ref="A10:G10"/>
    <mergeCell ref="A49:F49"/>
    <mergeCell ref="A57:F57"/>
    <mergeCell ref="A44:F44"/>
    <mergeCell ref="A45:G45"/>
    <mergeCell ref="A31:G31"/>
    <mergeCell ref="A50:G50"/>
    <mergeCell ref="A33:G33"/>
    <mergeCell ref="A29:F29"/>
    <mergeCell ref="A34:G34"/>
    <mergeCell ref="A23:F23"/>
    <mergeCell ref="A24:G24"/>
    <mergeCell ref="A28:F28"/>
    <mergeCell ref="A83:G83"/>
    <mergeCell ref="A58:G58"/>
    <mergeCell ref="A64:G64"/>
    <mergeCell ref="A66:A67"/>
    <mergeCell ref="A78:G78"/>
    <mergeCell ref="A79:G79"/>
  </mergeCells>
  <pageMargins left="0.7" right="0.7" top="0.75" bottom="0.75" header="0.3" footer="0.3"/>
  <pageSetup paperSize="9" scale="66" fitToHeight="0" orientation="landscape" useFirstPageNumber="1" horizontalDpi="300" verticalDpi="300" r:id="rId1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I97"/>
  <sheetViews>
    <sheetView topLeftCell="A7" zoomScale="85" zoomScaleNormal="85" workbookViewId="0">
      <selection activeCell="N21" sqref="N21"/>
    </sheetView>
  </sheetViews>
  <sheetFormatPr defaultColWidth="11.5703125" defaultRowHeight="12.75" x14ac:dyDescent="0.2"/>
  <cols>
    <col min="1" max="1" width="16.7109375" style="11" customWidth="1"/>
    <col min="2" max="2" width="59.5703125" customWidth="1"/>
    <col min="3" max="3" width="24.7109375" customWidth="1"/>
    <col min="4" max="4" width="6.85546875" style="1" customWidth="1"/>
    <col min="5" max="5" width="10.5703125" style="1" customWidth="1"/>
    <col min="6" max="6" width="10.140625" style="5" customWidth="1"/>
    <col min="7" max="7" width="15.5703125" style="5" customWidth="1"/>
    <col min="8" max="8" width="11.5703125" style="1"/>
    <col min="9" max="9" width="20" style="40" customWidth="1"/>
  </cols>
  <sheetData>
    <row r="1" spans="1:9" ht="18.399999999999999" customHeight="1" x14ac:dyDescent="0.2"/>
    <row r="2" spans="1:9" ht="18.399999999999999" customHeight="1" thickBot="1" x14ac:dyDescent="0.25">
      <c r="A2" s="190" t="s">
        <v>74</v>
      </c>
      <c r="B2" s="190"/>
      <c r="C2" s="190"/>
      <c r="D2" s="190"/>
      <c r="E2" s="190"/>
      <c r="F2" s="190"/>
      <c r="G2" s="190"/>
      <c r="H2" s="190"/>
      <c r="I2" s="190"/>
    </row>
    <row r="3" spans="1:9" ht="18.399999999999999" customHeight="1" thickBot="1" x14ac:dyDescent="0.25">
      <c r="A3" s="170" t="s">
        <v>64</v>
      </c>
      <c r="B3" s="171"/>
      <c r="C3" s="171"/>
      <c r="D3" s="171"/>
      <c r="E3" s="171"/>
      <c r="F3" s="171"/>
      <c r="G3" s="171"/>
      <c r="H3" s="171"/>
      <c r="I3" s="172"/>
    </row>
    <row r="4" spans="1:9" ht="18.399999999999999" customHeight="1" thickBot="1" x14ac:dyDescent="0.25">
      <c r="A4" s="191" t="s">
        <v>1</v>
      </c>
      <c r="B4" s="192"/>
      <c r="C4" s="192"/>
      <c r="D4" s="192"/>
      <c r="E4" s="192"/>
      <c r="F4" s="192"/>
      <c r="G4" s="192"/>
      <c r="H4" s="192"/>
      <c r="I4" s="193"/>
    </row>
    <row r="5" spans="1:9" ht="46.9" customHeight="1" x14ac:dyDescent="0.2">
      <c r="A5" s="12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4" t="s">
        <v>7</v>
      </c>
      <c r="G5" s="14" t="s">
        <v>8</v>
      </c>
      <c r="H5" s="39" t="s">
        <v>54</v>
      </c>
      <c r="I5" s="85" t="s">
        <v>55</v>
      </c>
    </row>
    <row r="6" spans="1:9" ht="18.399999999999999" customHeight="1" x14ac:dyDescent="0.2">
      <c r="A6" s="20">
        <v>185804511</v>
      </c>
      <c r="B6" s="3" t="s">
        <v>57</v>
      </c>
      <c r="C6" s="59"/>
      <c r="D6" s="10" t="s">
        <v>115</v>
      </c>
      <c r="E6" s="10">
        <v>126</v>
      </c>
      <c r="F6" s="123">
        <v>0</v>
      </c>
      <c r="G6" s="42">
        <f t="shared" ref="G6:G9" si="0">PRODUCT(F6,E6)</f>
        <v>0</v>
      </c>
      <c r="H6" s="10">
        <v>4</v>
      </c>
      <c r="I6" s="86">
        <f t="shared" ref="I6:I9" si="1">PRODUCT(H6,G6)</f>
        <v>0</v>
      </c>
    </row>
    <row r="7" spans="1:9" ht="18.399999999999999" customHeight="1" x14ac:dyDescent="0.2">
      <c r="A7" s="20">
        <v>185804252</v>
      </c>
      <c r="B7" s="8" t="s">
        <v>59</v>
      </c>
      <c r="C7" s="59"/>
      <c r="D7" s="10" t="s">
        <v>39</v>
      </c>
      <c r="E7" s="10">
        <v>126</v>
      </c>
      <c r="F7" s="123">
        <v>0</v>
      </c>
      <c r="G7" s="42">
        <f t="shared" si="0"/>
        <v>0</v>
      </c>
      <c r="H7" s="10">
        <v>2</v>
      </c>
      <c r="I7" s="86">
        <f t="shared" si="1"/>
        <v>0</v>
      </c>
    </row>
    <row r="8" spans="1:9" ht="28.9" customHeight="1" x14ac:dyDescent="0.2">
      <c r="A8" s="20">
        <v>185804312</v>
      </c>
      <c r="B8" s="3" t="s">
        <v>20</v>
      </c>
      <c r="C8" s="59" t="s">
        <v>126</v>
      </c>
      <c r="D8" s="10" t="s">
        <v>116</v>
      </c>
      <c r="E8" s="10">
        <v>3.25</v>
      </c>
      <c r="F8" s="123">
        <v>0</v>
      </c>
      <c r="G8" s="42">
        <f t="shared" si="0"/>
        <v>0</v>
      </c>
      <c r="H8" s="10">
        <v>10</v>
      </c>
      <c r="I8" s="86">
        <f t="shared" si="1"/>
        <v>0</v>
      </c>
    </row>
    <row r="9" spans="1:9" ht="18.399999999999999" customHeight="1" thickBot="1" x14ac:dyDescent="0.25">
      <c r="A9" s="20">
        <v>185851111</v>
      </c>
      <c r="B9" s="3" t="s">
        <v>21</v>
      </c>
      <c r="C9" s="56"/>
      <c r="D9" s="10" t="s">
        <v>116</v>
      </c>
      <c r="E9" s="10">
        <v>3.25</v>
      </c>
      <c r="F9" s="123">
        <v>0</v>
      </c>
      <c r="G9" s="42">
        <f t="shared" si="0"/>
        <v>0</v>
      </c>
      <c r="H9" s="10">
        <v>10</v>
      </c>
      <c r="I9" s="86">
        <f t="shared" si="1"/>
        <v>0</v>
      </c>
    </row>
    <row r="10" spans="1:9" ht="18.399999999999999" customHeight="1" thickBot="1" x14ac:dyDescent="0.25">
      <c r="A10" s="173" t="s">
        <v>65</v>
      </c>
      <c r="B10" s="174"/>
      <c r="C10" s="174"/>
      <c r="D10" s="174"/>
      <c r="E10" s="174"/>
      <c r="F10" s="174"/>
      <c r="G10" s="25"/>
      <c r="H10" s="24"/>
      <c r="I10" s="44">
        <f>SUM(I6:I9)</f>
        <v>0</v>
      </c>
    </row>
    <row r="11" spans="1:9" ht="18" customHeight="1" thickBot="1" x14ac:dyDescent="0.25">
      <c r="A11" s="194" t="s">
        <v>12</v>
      </c>
      <c r="B11" s="195"/>
      <c r="C11" s="195"/>
      <c r="D11" s="195"/>
      <c r="E11" s="195"/>
      <c r="F11" s="195"/>
      <c r="G11" s="195"/>
      <c r="H11" s="195"/>
      <c r="I11" s="196"/>
    </row>
    <row r="12" spans="1:9" ht="40.9" customHeight="1" x14ac:dyDescent="0.2">
      <c r="A12" s="41" t="s">
        <v>13</v>
      </c>
      <c r="B12" s="2" t="s">
        <v>14</v>
      </c>
      <c r="C12" s="2" t="s">
        <v>4</v>
      </c>
      <c r="D12" s="2" t="s">
        <v>5</v>
      </c>
      <c r="E12" s="2" t="s">
        <v>6</v>
      </c>
      <c r="F12" s="6" t="s">
        <v>7</v>
      </c>
      <c r="G12" s="6" t="s">
        <v>8</v>
      </c>
      <c r="H12" s="43" t="s">
        <v>54</v>
      </c>
      <c r="I12" s="88" t="s">
        <v>55</v>
      </c>
    </row>
    <row r="13" spans="1:9" ht="24" x14ac:dyDescent="0.2">
      <c r="A13" s="15" t="s">
        <v>62</v>
      </c>
      <c r="B13" s="9" t="s">
        <v>56</v>
      </c>
      <c r="C13" s="109" t="s">
        <v>117</v>
      </c>
      <c r="D13" s="10"/>
      <c r="E13" s="10"/>
      <c r="F13" s="123">
        <v>0</v>
      </c>
      <c r="G13" s="4"/>
      <c r="H13" s="10">
        <v>1</v>
      </c>
      <c r="I13" s="86">
        <f>F13</f>
        <v>0</v>
      </c>
    </row>
    <row r="14" spans="1:9" ht="31.9" customHeight="1" x14ac:dyDescent="0.2">
      <c r="A14" s="15" t="s">
        <v>24</v>
      </c>
      <c r="B14" s="3" t="s">
        <v>25</v>
      </c>
      <c r="C14" s="7" t="s">
        <v>126</v>
      </c>
      <c r="D14" s="10" t="s">
        <v>30</v>
      </c>
      <c r="E14" s="10">
        <v>3.25</v>
      </c>
      <c r="F14" s="123">
        <v>0</v>
      </c>
      <c r="G14" s="42">
        <f>PRODUCT(F14,E14)</f>
        <v>0</v>
      </c>
      <c r="H14" s="10">
        <v>10</v>
      </c>
      <c r="I14" s="86">
        <f>PRODUCT(H14,G14)</f>
        <v>0</v>
      </c>
    </row>
    <row r="15" spans="1:9" ht="18.399999999999999" customHeight="1" thickBot="1" x14ac:dyDescent="0.25">
      <c r="A15" s="188" t="s">
        <v>15</v>
      </c>
      <c r="B15" s="189"/>
      <c r="C15" s="189"/>
      <c r="D15" s="189"/>
      <c r="E15" s="189"/>
      <c r="F15" s="189"/>
      <c r="G15" s="64"/>
      <c r="H15" s="23"/>
      <c r="I15" s="89">
        <f>SUM(I13:I14)</f>
        <v>0</v>
      </c>
    </row>
    <row r="16" spans="1:9" ht="18.399999999999999" customHeight="1" thickBot="1" x14ac:dyDescent="0.25">
      <c r="A16" s="173" t="s">
        <v>61</v>
      </c>
      <c r="B16" s="174"/>
      <c r="C16" s="174"/>
      <c r="D16" s="174"/>
      <c r="E16" s="174"/>
      <c r="F16" s="174"/>
      <c r="G16" s="46"/>
      <c r="H16" s="24"/>
      <c r="I16" s="90">
        <f>SUM(I15,I10)</f>
        <v>0</v>
      </c>
    </row>
    <row r="17" spans="1:9" ht="18" customHeight="1" thickBot="1" x14ac:dyDescent="0.25">
      <c r="A17" s="185" t="s">
        <v>63</v>
      </c>
      <c r="B17" s="186"/>
      <c r="C17" s="186"/>
      <c r="D17" s="186"/>
      <c r="E17" s="186"/>
      <c r="F17" s="186"/>
      <c r="G17" s="186"/>
      <c r="H17" s="186"/>
      <c r="I17" s="187"/>
    </row>
    <row r="18" spans="1:9" ht="48.6" customHeight="1" x14ac:dyDescent="0.2">
      <c r="A18" s="12" t="s">
        <v>32</v>
      </c>
      <c r="B18" s="13" t="s">
        <v>14</v>
      </c>
      <c r="C18" s="13" t="s">
        <v>4</v>
      </c>
      <c r="D18" s="13" t="s">
        <v>5</v>
      </c>
      <c r="E18" s="13" t="s">
        <v>6</v>
      </c>
      <c r="F18" s="47" t="s">
        <v>7</v>
      </c>
      <c r="G18" s="14" t="s">
        <v>8</v>
      </c>
      <c r="H18" s="39" t="s">
        <v>54</v>
      </c>
      <c r="I18" s="85" t="s">
        <v>55</v>
      </c>
    </row>
    <row r="19" spans="1:9" ht="18.399999999999999" customHeight="1" x14ac:dyDescent="0.2">
      <c r="A19" s="41">
        <v>185804514</v>
      </c>
      <c r="B19" s="29" t="s">
        <v>58</v>
      </c>
      <c r="C19" s="68"/>
      <c r="D19" s="2" t="s">
        <v>39</v>
      </c>
      <c r="E19" s="2">
        <v>3</v>
      </c>
      <c r="F19" s="123">
        <v>0</v>
      </c>
      <c r="G19" s="42">
        <f>PRODUCT(F19,E19)</f>
        <v>0</v>
      </c>
      <c r="H19" s="10">
        <v>2</v>
      </c>
      <c r="I19" s="86">
        <f>PRODUCT(H19,G19)</f>
        <v>0</v>
      </c>
    </row>
    <row r="20" spans="1:9" ht="18.399999999999999" customHeight="1" x14ac:dyDescent="0.2">
      <c r="A20" s="41"/>
      <c r="B20" s="29" t="s">
        <v>113</v>
      </c>
      <c r="C20" s="68"/>
      <c r="D20" s="2" t="s">
        <v>28</v>
      </c>
      <c r="E20" s="2">
        <v>9</v>
      </c>
      <c r="F20" s="123">
        <v>0</v>
      </c>
      <c r="G20" s="42">
        <f>PRODUCT(F20,E20)</f>
        <v>0</v>
      </c>
      <c r="H20" s="10">
        <v>1</v>
      </c>
      <c r="I20" s="86">
        <f>PRODUCT(H20,G20)</f>
        <v>0</v>
      </c>
    </row>
    <row r="21" spans="1:9" ht="18.399999999999999" customHeight="1" x14ac:dyDescent="0.2">
      <c r="A21" s="20"/>
      <c r="B21" s="3" t="s">
        <v>38</v>
      </c>
      <c r="C21" s="50" t="s">
        <v>127</v>
      </c>
      <c r="D21" s="10" t="s">
        <v>30</v>
      </c>
      <c r="E21" s="10">
        <v>0.12</v>
      </c>
      <c r="F21" s="123">
        <v>0</v>
      </c>
      <c r="G21" s="42">
        <f>PRODUCT(F21,E21)</f>
        <v>0</v>
      </c>
      <c r="H21" s="10">
        <v>8</v>
      </c>
      <c r="I21" s="86">
        <f>PRODUCT(H21,G21)</f>
        <v>0</v>
      </c>
    </row>
    <row r="22" spans="1:9" ht="18.399999999999999" customHeight="1" thickBot="1" x14ac:dyDescent="0.25">
      <c r="A22" s="51">
        <v>185804312</v>
      </c>
      <c r="B22" s="48" t="s">
        <v>33</v>
      </c>
      <c r="C22" s="57" t="s">
        <v>127</v>
      </c>
      <c r="D22" s="27" t="s">
        <v>30</v>
      </c>
      <c r="E22" s="27">
        <v>0.12</v>
      </c>
      <c r="F22" s="123">
        <v>0</v>
      </c>
      <c r="G22" s="45">
        <f>PRODUCT(F22,E22)</f>
        <v>0</v>
      </c>
      <c r="H22" s="27">
        <v>8</v>
      </c>
      <c r="I22" s="87">
        <f>PRODUCT(H22,G22)</f>
        <v>0</v>
      </c>
    </row>
    <row r="23" spans="1:9" ht="18.399999999999999" customHeight="1" thickBot="1" x14ac:dyDescent="0.25">
      <c r="A23" s="173" t="s">
        <v>65</v>
      </c>
      <c r="B23" s="174"/>
      <c r="C23" s="174"/>
      <c r="D23" s="174"/>
      <c r="E23" s="174"/>
      <c r="F23" s="174"/>
      <c r="G23" s="25"/>
      <c r="H23" s="24"/>
      <c r="I23" s="44">
        <f>SUM(I19:I22)</f>
        <v>0</v>
      </c>
    </row>
    <row r="24" spans="1:9" ht="18.399999999999999" customHeight="1" thickBot="1" x14ac:dyDescent="0.25">
      <c r="A24" s="179" t="s">
        <v>12</v>
      </c>
      <c r="B24" s="180"/>
      <c r="C24" s="180"/>
      <c r="D24" s="180"/>
      <c r="E24" s="180"/>
      <c r="F24" s="180"/>
      <c r="G24" s="180"/>
      <c r="H24" s="180"/>
      <c r="I24" s="181"/>
    </row>
    <row r="25" spans="1:9" ht="44.45" customHeight="1" x14ac:dyDescent="0.2">
      <c r="A25" s="12" t="s">
        <v>13</v>
      </c>
      <c r="B25" s="13" t="s">
        <v>14</v>
      </c>
      <c r="C25" s="13" t="s">
        <v>4</v>
      </c>
      <c r="D25" s="13" t="s">
        <v>5</v>
      </c>
      <c r="E25" s="13" t="s">
        <v>6</v>
      </c>
      <c r="F25" s="14" t="s">
        <v>7</v>
      </c>
      <c r="G25" s="14" t="s">
        <v>8</v>
      </c>
      <c r="H25" s="39" t="s">
        <v>54</v>
      </c>
      <c r="I25" s="85" t="s">
        <v>55</v>
      </c>
    </row>
    <row r="26" spans="1:9" ht="27.6" customHeight="1" x14ac:dyDescent="0.2">
      <c r="A26" s="15" t="s">
        <v>62</v>
      </c>
      <c r="B26" s="9" t="s">
        <v>56</v>
      </c>
      <c r="C26" s="110" t="s">
        <v>118</v>
      </c>
      <c r="D26" s="10"/>
      <c r="E26" s="10"/>
      <c r="F26" s="119">
        <v>0</v>
      </c>
      <c r="G26" s="4"/>
      <c r="H26" s="10">
        <v>1</v>
      </c>
      <c r="I26" s="86">
        <f>F26</f>
        <v>0</v>
      </c>
    </row>
    <row r="27" spans="1:9" ht="18.399999999999999" customHeight="1" x14ac:dyDescent="0.2">
      <c r="A27" s="15" t="s">
        <v>34</v>
      </c>
      <c r="B27" s="8" t="s">
        <v>25</v>
      </c>
      <c r="C27" s="69" t="s">
        <v>114</v>
      </c>
      <c r="D27" s="10" t="s">
        <v>30</v>
      </c>
      <c r="E27" s="10">
        <v>0.12</v>
      </c>
      <c r="F27" s="119">
        <v>0</v>
      </c>
      <c r="G27" s="42">
        <f>PRODUCT(F27,E27)</f>
        <v>0</v>
      </c>
      <c r="H27" s="10">
        <v>8</v>
      </c>
      <c r="I27" s="86">
        <f>PRODUCT(H27,G27)</f>
        <v>0</v>
      </c>
    </row>
    <row r="28" spans="1:9" ht="18.399999999999999" customHeight="1" thickBot="1" x14ac:dyDescent="0.25">
      <c r="A28" s="16" t="s">
        <v>35</v>
      </c>
      <c r="B28" s="17"/>
      <c r="C28" s="77"/>
      <c r="D28" s="23"/>
      <c r="E28" s="23"/>
      <c r="F28" s="60"/>
      <c r="G28" s="60">
        <f>SUM(G27:G27)</f>
        <v>0</v>
      </c>
      <c r="H28" s="23"/>
      <c r="I28" s="89">
        <f>SUM(I26:I27)</f>
        <v>0</v>
      </c>
    </row>
    <row r="29" spans="1:9" ht="18.399999999999999" customHeight="1" thickBot="1" x14ac:dyDescent="0.25">
      <c r="A29" s="21" t="s">
        <v>60</v>
      </c>
      <c r="B29" s="61"/>
      <c r="C29" s="24"/>
      <c r="D29" s="24"/>
      <c r="E29" s="24"/>
      <c r="F29" s="25"/>
      <c r="G29" s="25"/>
      <c r="H29" s="24"/>
      <c r="I29" s="62">
        <f>SUM(I28,I23)</f>
        <v>0</v>
      </c>
    </row>
    <row r="30" spans="1:9" ht="18.399999999999999" customHeight="1" thickBot="1" x14ac:dyDescent="0.25">
      <c r="B30" s="1"/>
      <c r="C30" s="1"/>
    </row>
    <row r="31" spans="1:9" ht="18.399999999999999" customHeight="1" thickBot="1" x14ac:dyDescent="0.25">
      <c r="A31" s="182" t="s">
        <v>52</v>
      </c>
      <c r="B31" s="183"/>
      <c r="C31" s="183"/>
      <c r="D31" s="183"/>
      <c r="E31" s="183"/>
      <c r="F31" s="183"/>
      <c r="G31" s="183"/>
      <c r="H31" s="184"/>
      <c r="I31" s="44">
        <f>I16+I29</f>
        <v>0</v>
      </c>
    </row>
    <row r="32" spans="1:9" ht="18.399999999999999" customHeight="1" x14ac:dyDescent="0.2">
      <c r="B32" s="1"/>
      <c r="C32" s="1"/>
    </row>
    <row r="43" spans="2:1023" s="11" customFormat="1" ht="18.399999999999999" customHeight="1" x14ac:dyDescent="0.2">
      <c r="B43"/>
      <c r="C43"/>
      <c r="D43" s="1"/>
      <c r="E43" s="1"/>
      <c r="F43" s="5"/>
      <c r="G43" s="5"/>
      <c r="H43" s="1"/>
      <c r="I43" s="4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</row>
    <row r="44" spans="2:1023" s="11" customFormat="1" ht="18.399999999999999" customHeight="1" x14ac:dyDescent="0.2">
      <c r="B44"/>
      <c r="C44"/>
      <c r="D44" s="1"/>
      <c r="E44" s="1"/>
      <c r="F44" s="5"/>
      <c r="G44" s="5"/>
      <c r="H44" s="1"/>
      <c r="I44" s="40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</row>
    <row r="45" spans="2:1023" s="11" customFormat="1" ht="18.399999999999999" customHeight="1" x14ac:dyDescent="0.2">
      <c r="B45"/>
      <c r="C45"/>
      <c r="D45" s="1"/>
      <c r="E45" s="1"/>
      <c r="F45" s="5"/>
      <c r="G45" s="5"/>
      <c r="H45" s="1"/>
      <c r="I45" s="40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</row>
    <row r="46" spans="2:1023" s="11" customFormat="1" ht="18.399999999999999" customHeight="1" x14ac:dyDescent="0.2">
      <c r="B46"/>
      <c r="C46"/>
      <c r="D46" s="1"/>
      <c r="E46" s="1"/>
      <c r="F46" s="5"/>
      <c r="G46" s="5"/>
      <c r="H46" s="1"/>
      <c r="I46" s="4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</row>
    <row r="47" spans="2:1023" s="11" customFormat="1" ht="18.399999999999999" customHeight="1" x14ac:dyDescent="0.2">
      <c r="B47"/>
      <c r="C47"/>
      <c r="D47" s="1"/>
      <c r="E47" s="1"/>
      <c r="F47" s="5"/>
      <c r="G47" s="5"/>
      <c r="H47" s="1"/>
      <c r="I47" s="40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</row>
    <row r="48" spans="2:1023" s="11" customFormat="1" ht="18.399999999999999" customHeight="1" x14ac:dyDescent="0.2">
      <c r="B48"/>
      <c r="C48"/>
      <c r="D48" s="1"/>
      <c r="E48" s="1"/>
      <c r="F48" s="5"/>
      <c r="G48" s="5"/>
      <c r="H48" s="1"/>
      <c r="I48" s="4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</row>
    <row r="49" spans="2:1023" s="11" customFormat="1" ht="18.399999999999999" customHeight="1" x14ac:dyDescent="0.2">
      <c r="B49"/>
      <c r="C49"/>
      <c r="D49" s="1"/>
      <c r="E49" s="1"/>
      <c r="F49" s="5"/>
      <c r="G49" s="5"/>
      <c r="H49" s="1"/>
      <c r="I49" s="4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</row>
    <row r="50" spans="2:1023" s="11" customFormat="1" ht="18.399999999999999" customHeight="1" x14ac:dyDescent="0.2">
      <c r="B50"/>
      <c r="C50"/>
      <c r="D50" s="1"/>
      <c r="E50" s="1"/>
      <c r="F50" s="5"/>
      <c r="G50" s="5"/>
      <c r="H50" s="1"/>
      <c r="I50" s="4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</row>
    <row r="51" spans="2:1023" s="11" customFormat="1" ht="18.399999999999999" customHeight="1" x14ac:dyDescent="0.2">
      <c r="B51"/>
      <c r="C51"/>
      <c r="D51" s="1"/>
      <c r="E51" s="1"/>
      <c r="F51" s="5"/>
      <c r="G51" s="5"/>
      <c r="H51" s="1"/>
      <c r="I51" s="4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</row>
    <row r="52" spans="2:1023" s="11" customFormat="1" ht="18.399999999999999" customHeight="1" x14ac:dyDescent="0.2">
      <c r="B52"/>
      <c r="C52"/>
      <c r="D52" s="1"/>
      <c r="E52" s="1"/>
      <c r="F52" s="5"/>
      <c r="G52" s="5"/>
      <c r="H52" s="1"/>
      <c r="I52" s="40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</row>
    <row r="53" spans="2:1023" s="11" customFormat="1" ht="18.399999999999999" customHeight="1" x14ac:dyDescent="0.2">
      <c r="B53"/>
      <c r="C53"/>
      <c r="D53" s="1"/>
      <c r="E53" s="1"/>
      <c r="F53" s="5"/>
      <c r="G53" s="5"/>
      <c r="H53" s="1"/>
      <c r="I53" s="40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</row>
    <row r="54" spans="2:1023" s="11" customFormat="1" ht="18.399999999999999" customHeight="1" x14ac:dyDescent="0.2">
      <c r="B54"/>
      <c r="C54"/>
      <c r="D54" s="1"/>
      <c r="E54" s="1"/>
      <c r="F54" s="5"/>
      <c r="G54" s="5"/>
      <c r="H54" s="1"/>
      <c r="I54" s="40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</row>
    <row r="55" spans="2:1023" s="11" customFormat="1" ht="18.399999999999999" customHeight="1" x14ac:dyDescent="0.2">
      <c r="B55"/>
      <c r="C55"/>
      <c r="D55" s="1"/>
      <c r="E55" s="1"/>
      <c r="F55" s="5"/>
      <c r="G55" s="5"/>
      <c r="H55" s="1"/>
      <c r="I55" s="40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</row>
    <row r="56" spans="2:1023" s="11" customFormat="1" ht="18.399999999999999" customHeight="1" x14ac:dyDescent="0.2">
      <c r="B56"/>
      <c r="C56"/>
      <c r="D56" s="1"/>
      <c r="E56" s="1"/>
      <c r="F56" s="5"/>
      <c r="G56" s="5"/>
      <c r="H56" s="1"/>
      <c r="I56" s="40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</row>
    <row r="57" spans="2:1023" s="11" customFormat="1" ht="18.399999999999999" customHeight="1" x14ac:dyDescent="0.2">
      <c r="B57"/>
      <c r="C57"/>
      <c r="D57" s="1"/>
      <c r="E57" s="1"/>
      <c r="F57" s="5"/>
      <c r="G57" s="5"/>
      <c r="H57" s="1"/>
      <c r="I57" s="40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</row>
    <row r="58" spans="2:1023" s="11" customFormat="1" ht="18.399999999999999" customHeight="1" x14ac:dyDescent="0.2">
      <c r="B58"/>
      <c r="C58"/>
      <c r="D58" s="1"/>
      <c r="E58" s="1"/>
      <c r="F58" s="5"/>
      <c r="G58" s="5"/>
      <c r="H58" s="1"/>
      <c r="I58" s="40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</row>
    <row r="59" spans="2:1023" s="11" customFormat="1" ht="18.399999999999999" customHeight="1" x14ac:dyDescent="0.2">
      <c r="B59"/>
      <c r="C59"/>
      <c r="D59" s="1"/>
      <c r="E59" s="1"/>
      <c r="F59" s="5"/>
      <c r="G59" s="5"/>
      <c r="H59" s="1"/>
      <c r="I59" s="40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</row>
    <row r="60" spans="2:1023" s="11" customFormat="1" ht="18.399999999999999" customHeight="1" x14ac:dyDescent="0.2">
      <c r="B60"/>
      <c r="C60"/>
      <c r="D60" s="1"/>
      <c r="E60" s="1"/>
      <c r="F60" s="5"/>
      <c r="G60" s="5"/>
      <c r="H60" s="1"/>
      <c r="I60" s="4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</row>
    <row r="61" spans="2:1023" s="11" customFormat="1" ht="18.399999999999999" customHeight="1" x14ac:dyDescent="0.2">
      <c r="B61"/>
      <c r="C61"/>
      <c r="D61" s="1"/>
      <c r="E61" s="1"/>
      <c r="F61" s="5"/>
      <c r="G61" s="5"/>
      <c r="H61" s="1"/>
      <c r="I61" s="40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</row>
    <row r="62" spans="2:1023" s="11" customFormat="1" ht="18.399999999999999" customHeight="1" x14ac:dyDescent="0.2">
      <c r="B62"/>
      <c r="C62"/>
      <c r="D62" s="1"/>
      <c r="E62" s="1"/>
      <c r="F62" s="5"/>
      <c r="G62" s="5"/>
      <c r="H62" s="1"/>
      <c r="I62" s="40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</row>
    <row r="63" spans="2:1023" s="11" customFormat="1" ht="18.399999999999999" customHeight="1" x14ac:dyDescent="0.2">
      <c r="B63"/>
      <c r="C63"/>
      <c r="D63" s="1"/>
      <c r="E63" s="1"/>
      <c r="F63" s="5"/>
      <c r="G63" s="5"/>
      <c r="H63" s="1"/>
      <c r="I63" s="40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</row>
    <row r="64" spans="2:1023" s="11" customFormat="1" ht="18.399999999999999" customHeight="1" x14ac:dyDescent="0.2">
      <c r="B64"/>
      <c r="C64"/>
      <c r="D64" s="1"/>
      <c r="E64" s="1"/>
      <c r="F64" s="5"/>
      <c r="G64" s="5"/>
      <c r="H64" s="1"/>
      <c r="I64" s="40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</row>
    <row r="65" spans="2:1023" s="11" customFormat="1" ht="18.399999999999999" customHeight="1" x14ac:dyDescent="0.2">
      <c r="B65"/>
      <c r="C65"/>
      <c r="D65" s="1"/>
      <c r="E65" s="1"/>
      <c r="F65" s="5"/>
      <c r="G65" s="5"/>
      <c r="H65" s="1"/>
      <c r="I65" s="40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</row>
    <row r="66" spans="2:1023" s="11" customFormat="1" ht="18.399999999999999" customHeight="1" x14ac:dyDescent="0.2">
      <c r="B66"/>
      <c r="C66"/>
      <c r="D66" s="1"/>
      <c r="E66" s="1"/>
      <c r="F66" s="5"/>
      <c r="G66" s="5"/>
      <c r="H66" s="1"/>
      <c r="I66" s="40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</row>
    <row r="67" spans="2:1023" s="11" customFormat="1" ht="18.399999999999999" customHeight="1" x14ac:dyDescent="0.2">
      <c r="B67"/>
      <c r="C67"/>
      <c r="D67" s="1"/>
      <c r="E67" s="1"/>
      <c r="F67" s="5"/>
      <c r="G67" s="5"/>
      <c r="H67" s="1"/>
      <c r="I67" s="40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</row>
    <row r="68" spans="2:1023" s="11" customFormat="1" ht="18.399999999999999" customHeight="1" x14ac:dyDescent="0.2">
      <c r="B68"/>
      <c r="C68"/>
      <c r="D68" s="1"/>
      <c r="E68" s="1"/>
      <c r="F68" s="5"/>
      <c r="G68" s="5"/>
      <c r="H68" s="1"/>
      <c r="I68" s="40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</row>
    <row r="69" spans="2:1023" s="11" customFormat="1" ht="18.399999999999999" customHeight="1" x14ac:dyDescent="0.2">
      <c r="B69"/>
      <c r="C69"/>
      <c r="D69" s="1"/>
      <c r="E69" s="1"/>
      <c r="F69" s="5"/>
      <c r="G69" s="5"/>
      <c r="H69" s="1"/>
      <c r="I69" s="40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</row>
    <row r="70" spans="2:1023" s="11" customFormat="1" ht="18.399999999999999" customHeight="1" x14ac:dyDescent="0.2">
      <c r="B70"/>
      <c r="C70"/>
      <c r="D70" s="1"/>
      <c r="E70" s="1"/>
      <c r="F70" s="5"/>
      <c r="G70" s="5"/>
      <c r="H70" s="1"/>
      <c r="I70" s="4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2:1023" s="11" customFormat="1" ht="18.399999999999999" customHeight="1" x14ac:dyDescent="0.2">
      <c r="B71"/>
      <c r="C71"/>
      <c r="D71" s="1"/>
      <c r="E71" s="1"/>
      <c r="F71" s="5"/>
      <c r="G71" s="5"/>
      <c r="H71" s="1"/>
      <c r="I71" s="40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2" spans="2:1023" s="11" customFormat="1" ht="18.399999999999999" customHeight="1" x14ac:dyDescent="0.2">
      <c r="B72"/>
      <c r="C72"/>
      <c r="D72" s="1"/>
      <c r="E72" s="1"/>
      <c r="F72" s="5"/>
      <c r="G72" s="5"/>
      <c r="H72" s="1"/>
      <c r="I72" s="40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</row>
    <row r="73" spans="2:1023" s="11" customFormat="1" ht="18.399999999999999" customHeight="1" x14ac:dyDescent="0.2">
      <c r="B73"/>
      <c r="C73"/>
      <c r="D73" s="1"/>
      <c r="E73" s="1"/>
      <c r="F73" s="5"/>
      <c r="G73" s="5"/>
      <c r="H73" s="1"/>
      <c r="I73" s="40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</row>
    <row r="74" spans="2:1023" s="11" customFormat="1" ht="18.399999999999999" customHeight="1" x14ac:dyDescent="0.2">
      <c r="B74"/>
      <c r="C74"/>
      <c r="D74" s="1"/>
      <c r="E74" s="1"/>
      <c r="F74" s="5"/>
      <c r="G74" s="5"/>
      <c r="H74" s="1"/>
      <c r="I74" s="40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</row>
    <row r="75" spans="2:1023" s="11" customFormat="1" ht="18.399999999999999" customHeight="1" x14ac:dyDescent="0.2">
      <c r="B75"/>
      <c r="C75"/>
      <c r="D75" s="1"/>
      <c r="E75" s="1"/>
      <c r="F75" s="5"/>
      <c r="G75" s="5"/>
      <c r="H75" s="1"/>
      <c r="I75" s="40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</row>
    <row r="76" spans="2:1023" s="11" customFormat="1" ht="18.399999999999999" customHeight="1" x14ac:dyDescent="0.2">
      <c r="B76"/>
      <c r="C76"/>
      <c r="D76" s="1"/>
      <c r="E76" s="1"/>
      <c r="F76" s="5"/>
      <c r="G76" s="5"/>
      <c r="H76" s="1"/>
      <c r="I76" s="40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</row>
    <row r="77" spans="2:1023" s="11" customFormat="1" ht="18.399999999999999" customHeight="1" x14ac:dyDescent="0.2">
      <c r="B77"/>
      <c r="C77"/>
      <c r="D77" s="1"/>
      <c r="E77" s="1"/>
      <c r="F77" s="5"/>
      <c r="G77" s="5"/>
      <c r="H77" s="1"/>
      <c r="I77" s="40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</row>
    <row r="78" spans="2:1023" s="11" customFormat="1" ht="18.399999999999999" customHeight="1" x14ac:dyDescent="0.2">
      <c r="B78"/>
      <c r="C78"/>
      <c r="D78" s="1"/>
      <c r="E78" s="1"/>
      <c r="F78" s="5"/>
      <c r="G78" s="5"/>
      <c r="H78" s="1"/>
      <c r="I78" s="40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</row>
    <row r="79" spans="2:1023" s="11" customFormat="1" ht="18.399999999999999" customHeight="1" x14ac:dyDescent="0.2">
      <c r="B79"/>
      <c r="C79"/>
      <c r="D79" s="1"/>
      <c r="E79" s="1"/>
      <c r="F79" s="5"/>
      <c r="G79" s="5"/>
      <c r="H79" s="1"/>
      <c r="I79" s="40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</row>
    <row r="80" spans="2:1023" s="11" customFormat="1" ht="18.399999999999999" customHeight="1" x14ac:dyDescent="0.2">
      <c r="B80"/>
      <c r="C80"/>
      <c r="D80" s="1"/>
      <c r="E80" s="1"/>
      <c r="F80" s="5"/>
      <c r="G80" s="5"/>
      <c r="H80" s="1"/>
      <c r="I80" s="4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2:1023" s="11" customFormat="1" ht="18.399999999999999" customHeight="1" x14ac:dyDescent="0.2">
      <c r="B81"/>
      <c r="C81"/>
      <c r="D81" s="1"/>
      <c r="E81" s="1"/>
      <c r="F81" s="5"/>
      <c r="G81" s="5"/>
      <c r="H81" s="1"/>
      <c r="I81" s="40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</row>
    <row r="82" spans="2:1023" s="11" customFormat="1" ht="18.399999999999999" customHeight="1" x14ac:dyDescent="0.2">
      <c r="B82"/>
      <c r="C82"/>
      <c r="D82" s="1"/>
      <c r="E82" s="1"/>
      <c r="F82" s="5"/>
      <c r="G82" s="5"/>
      <c r="H82" s="1"/>
      <c r="I82" s="40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</row>
    <row r="83" spans="2:1023" s="11" customFormat="1" ht="18.399999999999999" customHeight="1" x14ac:dyDescent="0.2">
      <c r="B83"/>
      <c r="C83"/>
      <c r="D83" s="1"/>
      <c r="E83" s="1"/>
      <c r="F83" s="5"/>
      <c r="G83" s="5"/>
      <c r="H83" s="1"/>
      <c r="I83" s="40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</row>
    <row r="84" spans="2:1023" s="11" customFormat="1" ht="18.399999999999999" customHeight="1" x14ac:dyDescent="0.2">
      <c r="B84"/>
      <c r="C84"/>
      <c r="D84" s="1"/>
      <c r="E84" s="1"/>
      <c r="F84" s="5"/>
      <c r="G84" s="5"/>
      <c r="H84" s="1"/>
      <c r="I84" s="40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</row>
    <row r="85" spans="2:1023" s="11" customFormat="1" ht="18.399999999999999" customHeight="1" x14ac:dyDescent="0.2">
      <c r="B85"/>
      <c r="C85"/>
      <c r="D85" s="1"/>
      <c r="E85" s="1"/>
      <c r="F85" s="5"/>
      <c r="G85" s="5"/>
      <c r="H85" s="1"/>
      <c r="I85" s="40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</row>
    <row r="86" spans="2:1023" s="11" customFormat="1" ht="18.399999999999999" customHeight="1" x14ac:dyDescent="0.2">
      <c r="B86"/>
      <c r="C86"/>
      <c r="D86" s="1"/>
      <c r="E86" s="1"/>
      <c r="F86" s="5"/>
      <c r="G86" s="5"/>
      <c r="H86" s="1"/>
      <c r="I86" s="40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</row>
    <row r="87" spans="2:1023" s="11" customFormat="1" ht="18.399999999999999" customHeight="1" x14ac:dyDescent="0.2">
      <c r="B87"/>
      <c r="C87"/>
      <c r="D87" s="1"/>
      <c r="E87" s="1"/>
      <c r="F87" s="5"/>
      <c r="G87" s="5"/>
      <c r="H87" s="1"/>
      <c r="I87" s="40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</row>
    <row r="88" spans="2:1023" s="11" customFormat="1" ht="18.399999999999999" customHeight="1" x14ac:dyDescent="0.2">
      <c r="B88"/>
      <c r="C88"/>
      <c r="D88" s="1"/>
      <c r="E88" s="1"/>
      <c r="F88" s="5"/>
      <c r="G88" s="5"/>
      <c r="H88" s="1"/>
      <c r="I88" s="40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</row>
    <row r="89" spans="2:1023" s="11" customFormat="1" ht="18.399999999999999" customHeight="1" x14ac:dyDescent="0.2">
      <c r="B89"/>
      <c r="C89"/>
      <c r="D89" s="1"/>
      <c r="E89" s="1"/>
      <c r="F89" s="5"/>
      <c r="G89" s="5"/>
      <c r="H89" s="1"/>
      <c r="I89" s="40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</row>
    <row r="90" spans="2:1023" s="11" customFormat="1" ht="18.399999999999999" customHeight="1" x14ac:dyDescent="0.2">
      <c r="B90"/>
      <c r="C90"/>
      <c r="D90" s="1"/>
      <c r="E90" s="1"/>
      <c r="F90" s="5"/>
      <c r="G90" s="5"/>
      <c r="H90" s="1"/>
      <c r="I90" s="4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</row>
    <row r="91" spans="2:1023" s="11" customFormat="1" ht="18.399999999999999" customHeight="1" x14ac:dyDescent="0.2">
      <c r="B91"/>
      <c r="C91"/>
      <c r="D91" s="1"/>
      <c r="E91" s="1"/>
      <c r="F91" s="5"/>
      <c r="G91" s="5"/>
      <c r="H91" s="1"/>
      <c r="I91" s="40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</row>
    <row r="92" spans="2:1023" s="11" customFormat="1" ht="18.399999999999999" customHeight="1" x14ac:dyDescent="0.2">
      <c r="B92"/>
      <c r="C92"/>
      <c r="D92" s="1"/>
      <c r="E92" s="1"/>
      <c r="F92" s="5"/>
      <c r="G92" s="5"/>
      <c r="H92" s="1"/>
      <c r="I92" s="40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</row>
    <row r="93" spans="2:1023" s="11" customFormat="1" ht="18.399999999999999" customHeight="1" x14ac:dyDescent="0.2">
      <c r="B93"/>
      <c r="C93"/>
      <c r="D93" s="1"/>
      <c r="E93" s="1"/>
      <c r="F93" s="5"/>
      <c r="G93" s="5"/>
      <c r="H93" s="1"/>
      <c r="I93" s="40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</row>
    <row r="94" spans="2:1023" s="11" customFormat="1" ht="18.399999999999999" customHeight="1" x14ac:dyDescent="0.2">
      <c r="B94"/>
      <c r="C94"/>
      <c r="D94" s="1"/>
      <c r="E94" s="1"/>
      <c r="F94" s="5"/>
      <c r="G94" s="5"/>
      <c r="H94" s="1"/>
      <c r="I94" s="40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</row>
    <row r="95" spans="2:1023" s="11" customFormat="1" ht="18.399999999999999" customHeight="1" x14ac:dyDescent="0.2">
      <c r="B95"/>
      <c r="C95"/>
      <c r="D95" s="1"/>
      <c r="E95" s="1"/>
      <c r="F95" s="5"/>
      <c r="G95" s="5"/>
      <c r="H95" s="1"/>
      <c r="I95" s="40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</row>
    <row r="96" spans="2:1023" s="11" customFormat="1" ht="18.399999999999999" customHeight="1" x14ac:dyDescent="0.2">
      <c r="B96"/>
      <c r="C96"/>
      <c r="D96" s="1"/>
      <c r="E96" s="1"/>
      <c r="F96" s="5"/>
      <c r="G96" s="5"/>
      <c r="H96" s="1"/>
      <c r="I96" s="40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</row>
    <row r="97" spans="2:1023" s="11" customFormat="1" ht="18.399999999999999" customHeight="1" x14ac:dyDescent="0.2">
      <c r="B97"/>
      <c r="C97"/>
      <c r="D97" s="1"/>
      <c r="E97" s="1"/>
      <c r="F97" s="5"/>
      <c r="G97" s="5"/>
      <c r="H97" s="1"/>
      <c r="I97" s="40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</row>
  </sheetData>
  <sheetProtection algorithmName="SHA-512" hashValue="TVhMeOwaXudEiDaOVtWdbHRNT9Skd4gu+nVGNTWabKYf2/rwVNpxpHiyxQQaGP0EBOelnSjzwM7NJVJ69KotNQ==" saltValue="TY/qd25FmuUc7Qf7LKlXMQ==" spinCount="100000" sheet="1" objects="1" scenarios="1"/>
  <mergeCells count="11">
    <mergeCell ref="A15:F15"/>
    <mergeCell ref="A2:I2"/>
    <mergeCell ref="A3:I3"/>
    <mergeCell ref="A4:I4"/>
    <mergeCell ref="A10:F10"/>
    <mergeCell ref="A11:I11"/>
    <mergeCell ref="A24:I24"/>
    <mergeCell ref="A31:H31"/>
    <mergeCell ref="A16:F16"/>
    <mergeCell ref="A17:I17"/>
    <mergeCell ref="A23:F23"/>
  </mergeCells>
  <pageMargins left="0.7" right="0.7" top="0.75" bottom="0.75" header="0.3" footer="0.3"/>
  <pageSetup paperSize="9" scale="71" fitToHeight="0" orientation="landscape" useFirstPageNumber="1" horizontalDpi="300" verticalDpi="300" r:id="rId1"/>
  <headerFooter>
    <oddHeader>&amp;C&amp;A</oddHeader>
    <oddFooter>&amp;CStránka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D5E0E14BBBF4479CAE7061824573B6" ma:contentTypeVersion="5" ma:contentTypeDescription="Vytvoří nový dokument" ma:contentTypeScope="" ma:versionID="63debf627e5668b13a91bb5e299ee638">
  <xsd:schema xmlns:xsd="http://www.w3.org/2001/XMLSchema" xmlns:xs="http://www.w3.org/2001/XMLSchema" xmlns:p="http://schemas.microsoft.com/office/2006/metadata/properties" xmlns:ns3="8975254d-970d-4dc5-9620-c4bc5c1e5b3d" xmlns:ns4="0cc233ad-f732-4144-9e85-9eb3980ee7e9" targetNamespace="http://schemas.microsoft.com/office/2006/metadata/properties" ma:root="true" ma:fieldsID="65a2958329d9fc93db813af041c04a68" ns3:_="" ns4:_="">
    <xsd:import namespace="8975254d-970d-4dc5-9620-c4bc5c1e5b3d"/>
    <xsd:import namespace="0cc233ad-f732-4144-9e85-9eb3980ee7e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75254d-970d-4dc5-9620-c4bc5c1e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233ad-f732-4144-9e85-9eb3980ee7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B8360F-4BE4-4E66-90AC-F00AAFA564C5}">
  <ds:schemaRefs>
    <ds:schemaRef ds:uri="http://schemas.microsoft.com/office/2006/documentManagement/types"/>
    <ds:schemaRef ds:uri="8975254d-970d-4dc5-9620-c4bc5c1e5b3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0cc233ad-f732-4144-9e85-9eb3980ee7e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B4A1E78-1368-4575-A73D-6B65D883D3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5A54CA-2245-42A0-A835-215E0CEFD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75254d-970d-4dc5-9620-c4bc5c1e5b3d"/>
    <ds:schemaRef ds:uri="0cc233ad-f732-4144-9e85-9eb3980ee7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Rozpočet_založení</vt:lpstr>
      <vt:lpstr>Plán péče_1. rok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42060</dc:creator>
  <dc:description/>
  <cp:lastModifiedBy>Helena Chrástková</cp:lastModifiedBy>
  <cp:revision>2</cp:revision>
  <cp:lastPrinted>2022-12-04T18:00:02Z</cp:lastPrinted>
  <dcterms:created xsi:type="dcterms:W3CDTF">2021-07-29T08:32:44Z</dcterms:created>
  <dcterms:modified xsi:type="dcterms:W3CDTF">2024-02-02T09:26:10Z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0x01010023D5E0E14BBBF4479CAE7061824573B6</vt:lpwstr>
  </property>
</Properties>
</file>