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.1 - Chodník - uzna..." sheetId="2" r:id="rId2"/>
    <sheet name="SO 101.2 - Chodník - neuz..." sheetId="3" r:id="rId3"/>
    <sheet name="SO 301 - Dešťová kanaliza..." sheetId="4" r:id="rId4"/>
    <sheet name="VRN - Vedlejší rozpočtové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 101.1 - Chodník - uzna...'!$C$123:$K$317</definedName>
    <definedName name="_xlnm.Print_Area" localSheetId="1">'SO 101.1 - Chodník - uzna...'!$C$4:$J$76,'SO 101.1 - Chodník - uzna...'!$C$82:$J$105,'SO 101.1 - Chodník - uzna...'!$C$111:$K$317</definedName>
    <definedName name="_xlnm.Print_Titles" localSheetId="1">'SO 101.1 - Chodník - uzna...'!$123:$123</definedName>
    <definedName name="_xlnm._FilterDatabase" localSheetId="2" hidden="1">'SO 101.2 - Chodník - neuz...'!$C$124:$K$236</definedName>
    <definedName name="_xlnm.Print_Area" localSheetId="2">'SO 101.2 - Chodník - neuz...'!$C$4:$J$76,'SO 101.2 - Chodník - neuz...'!$C$82:$J$106,'SO 101.2 - Chodník - neuz...'!$C$112:$K$236</definedName>
    <definedName name="_xlnm.Print_Titles" localSheetId="2">'SO 101.2 - Chodník - neuz...'!$124:$124</definedName>
    <definedName name="_xlnm._FilterDatabase" localSheetId="3" hidden="1">'SO 301 - Dešťová kanaliza...'!$C$121:$K$179</definedName>
    <definedName name="_xlnm.Print_Area" localSheetId="3">'SO 301 - Dešťová kanaliza...'!$C$4:$J$76,'SO 301 - Dešťová kanaliza...'!$C$82:$J$103,'SO 301 - Dešťová kanaliza...'!$C$109:$K$179</definedName>
    <definedName name="_xlnm.Print_Titles" localSheetId="3">'SO 301 - Dešťová kanaliza...'!$121:$121</definedName>
    <definedName name="_xlnm._FilterDatabase" localSheetId="4" hidden="1">'VRN - Vedlejší rozpočtové...'!$C$119:$K$143</definedName>
    <definedName name="_xlnm.Print_Area" localSheetId="4">'VRN - Vedlejší rozpočtové...'!$C$4:$J$76,'VRN - Vedlejší rozpočtové...'!$C$82:$J$101,'VRN - Vedlejší rozpočtové...'!$C$107:$K$143</definedName>
    <definedName name="_xlnm.Print_Titles" localSheetId="4">'VRN - Vedlejší rozpočtové...'!$119:$119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85"/>
  <c i="4" r="J37"/>
  <c r="J36"/>
  <c i="1" r="AY97"/>
  <c i="4" r="J35"/>
  <c i="1" r="AX97"/>
  <c i="4"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112"/>
  <c i="3" r="J37"/>
  <c r="J36"/>
  <c i="1" r="AY96"/>
  <c i="3" r="J35"/>
  <c i="1" r="AX96"/>
  <c i="3" r="BI235"/>
  <c r="BH235"/>
  <c r="BG235"/>
  <c r="BF235"/>
  <c r="T235"/>
  <c r="T234"/>
  <c r="T233"/>
  <c r="R235"/>
  <c r="R234"/>
  <c r="R233"/>
  <c r="P235"/>
  <c r="P234"/>
  <c r="P233"/>
  <c r="BI232"/>
  <c r="BH232"/>
  <c r="BG232"/>
  <c r="BF232"/>
  <c r="T232"/>
  <c r="T231"/>
  <c r="R232"/>
  <c r="R231"/>
  <c r="P232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1"/>
  <c r="BH181"/>
  <c r="BG181"/>
  <c r="BF181"/>
  <c r="T181"/>
  <c r="R181"/>
  <c r="P181"/>
  <c r="BI175"/>
  <c r="BH175"/>
  <c r="BG175"/>
  <c r="BF175"/>
  <c r="T175"/>
  <c r="R175"/>
  <c r="P175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2" r="J37"/>
  <c r="J36"/>
  <c i="1" r="AY95"/>
  <c i="2" r="J35"/>
  <c i="1" r="AX95"/>
  <c i="2" r="BI317"/>
  <c r="BH317"/>
  <c r="BG317"/>
  <c r="BF317"/>
  <c r="T317"/>
  <c r="T316"/>
  <c r="R317"/>
  <c r="R316"/>
  <c r="P317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1"/>
  <c r="BH301"/>
  <c r="BG301"/>
  <c r="BF301"/>
  <c r="T301"/>
  <c r="R301"/>
  <c r="P301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T212"/>
  <c r="R213"/>
  <c r="R212"/>
  <c r="P213"/>
  <c r="P212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89"/>
  <c r="E7"/>
  <c r="E85"/>
  <c i="1" r="L90"/>
  <c r="AM90"/>
  <c r="AM89"/>
  <c r="L89"/>
  <c r="AM87"/>
  <c r="L87"/>
  <c r="L85"/>
  <c r="L84"/>
  <c i="2" r="J304"/>
  <c r="J285"/>
  <c r="BK241"/>
  <c r="BK227"/>
  <c r="J172"/>
  <c r="J132"/>
  <c r="J315"/>
  <c r="J305"/>
  <c r="J288"/>
  <c r="BK258"/>
  <c r="BK171"/>
  <c r="BK315"/>
  <c r="J297"/>
  <c r="BK285"/>
  <c r="J266"/>
  <c r="J248"/>
  <c r="J195"/>
  <c r="J286"/>
  <c r="BK207"/>
  <c r="BK128"/>
  <c r="J239"/>
  <c r="BK183"/>
  <c r="BK199"/>
  <c r="BK169"/>
  <c r="J170"/>
  <c r="J134"/>
  <c i="3" r="BK145"/>
  <c r="BK168"/>
  <c r="J199"/>
  <c r="J219"/>
  <c r="J132"/>
  <c r="BK181"/>
  <c r="BK235"/>
  <c r="BK157"/>
  <c r="BK152"/>
  <c r="BK128"/>
  <c r="J221"/>
  <c r="J193"/>
  <c r="BK150"/>
  <c r="BK213"/>
  <c r="BK159"/>
  <c i="4" r="J167"/>
  <c r="J130"/>
  <c r="BK135"/>
  <c r="J159"/>
  <c r="BK169"/>
  <c r="J171"/>
  <c r="J169"/>
  <c i="5" r="J140"/>
  <c r="J137"/>
  <c i="2" r="J310"/>
  <c r="BK274"/>
  <c r="BK248"/>
  <c r="BK197"/>
  <c r="J169"/>
  <c r="BK317"/>
  <c r="BK310"/>
  <c r="BK292"/>
  <c r="BK246"/>
  <c r="J140"/>
  <c r="BK313"/>
  <c r="J296"/>
  <c r="J269"/>
  <c r="J241"/>
  <c r="BK150"/>
  <c r="J246"/>
  <c r="BK205"/>
  <c r="J163"/>
  <c r="J237"/>
  <c r="BK138"/>
  <c r="BK195"/>
  <c r="BK213"/>
  <c r="BK176"/>
  <c i="3" r="BK195"/>
  <c r="BK217"/>
  <c r="J235"/>
  <c r="J165"/>
  <c r="BK161"/>
  <c r="J230"/>
  <c r="J163"/>
  <c r="J210"/>
  <c r="BK175"/>
  <c r="BK197"/>
  <c r="BK171"/>
  <c r="BK221"/>
  <c r="J171"/>
  <c i="4" r="J136"/>
  <c r="J153"/>
  <c r="J144"/>
  <c r="J178"/>
  <c r="J127"/>
  <c r="BK140"/>
  <c r="BK158"/>
  <c r="BK144"/>
  <c i="5" r="BK130"/>
  <c r="J124"/>
  <c r="J138"/>
  <c i="2" r="J313"/>
  <c r="BK286"/>
  <c r="J264"/>
  <c r="J199"/>
  <c r="J150"/>
  <c r="J317"/>
  <c r="BK297"/>
  <c r="BK281"/>
  <c r="BK239"/>
  <c r="J165"/>
  <c r="BK307"/>
  <c r="BK290"/>
  <c r="BK262"/>
  <c r="J216"/>
  <c r="BK237"/>
  <c r="J193"/>
  <c r="J205"/>
  <c r="BK165"/>
  <c i="3" r="BK232"/>
  <c r="J128"/>
  <c r="BK169"/>
  <c r="J205"/>
  <c r="J226"/>
  <c r="BK228"/>
  <c r="J150"/>
  <c r="J207"/>
  <c r="BK214"/>
  <c r="J175"/>
  <c r="BK143"/>
  <c r="BK208"/>
  <c r="J157"/>
  <c i="4" r="J179"/>
  <c r="J147"/>
  <c r="J151"/>
  <c r="J125"/>
  <c r="J133"/>
  <c r="J131"/>
  <c r="BK127"/>
  <c r="J166"/>
  <c i="5" r="J132"/>
  <c r="BK138"/>
  <c r="J134"/>
  <c r="BK128"/>
  <c i="2" r="BK140"/>
  <c r="BK170"/>
  <c r="BK268"/>
  <c r="BK203"/>
  <c r="J218"/>
  <c r="BK172"/>
  <c r="BK201"/>
  <c r="J155"/>
  <c r="J127"/>
  <c i="3" r="J222"/>
  <c r="J159"/>
  <c r="J197"/>
  <c r="BK132"/>
  <c r="J130"/>
  <c r="J169"/>
  <c r="J213"/>
  <c r="BK193"/>
  <c r="BK205"/>
  <c r="BK156"/>
  <c r="J211"/>
  <c i="4" r="J173"/>
  <c r="BK166"/>
  <c r="J135"/>
  <c r="J129"/>
  <c r="J140"/>
  <c r="BK179"/>
  <c r="J172"/>
  <c i="5" r="BK124"/>
  <c r="J128"/>
  <c r="J130"/>
  <c i="2" r="BK288"/>
  <c r="J268"/>
  <c r="BK233"/>
  <c r="J167"/>
  <c i="1" r="AS94"/>
  <c i="2" r="BK269"/>
  <c r="BK216"/>
  <c r="BK130"/>
  <c r="BK304"/>
  <c r="J281"/>
  <c r="J258"/>
  <c r="J197"/>
  <c r="BK136"/>
  <c r="BK235"/>
  <c r="BK167"/>
  <c r="J255"/>
  <c r="J229"/>
  <c r="BK129"/>
  <c r="BK132"/>
  <c r="BK191"/>
  <c r="J136"/>
  <c i="3" r="BK189"/>
  <c r="BK210"/>
  <c r="BK211"/>
  <c r="BK154"/>
  <c r="J141"/>
  <c r="J191"/>
  <c r="J229"/>
  <c r="BK167"/>
  <c r="BK215"/>
  <c r="BK191"/>
  <c r="BK138"/>
  <c i="4" r="BK164"/>
  <c r="BK155"/>
  <c r="BK159"/>
  <c r="BK151"/>
  <c r="BK167"/>
  <c r="J155"/>
  <c r="BK136"/>
  <c i="5" r="BK126"/>
  <c r="J126"/>
  <c i="2" r="J301"/>
  <c r="BK272"/>
  <c r="J250"/>
  <c r="BK178"/>
  <c r="BK159"/>
  <c r="BK127"/>
  <c r="J307"/>
  <c r="J290"/>
  <c r="BK266"/>
  <c r="BK209"/>
  <c r="J314"/>
  <c r="BK301"/>
  <c r="BK283"/>
  <c r="BK264"/>
  <c r="J235"/>
  <c r="BK163"/>
  <c r="J272"/>
  <c r="J213"/>
  <c r="BK146"/>
  <c r="BK231"/>
  <c r="J176"/>
  <c r="J201"/>
  <c r="J128"/>
  <c r="J183"/>
  <c r="J130"/>
  <c i="3" r="J161"/>
  <c r="BK219"/>
  <c r="BK141"/>
  <c r="J208"/>
  <c r="J143"/>
  <c r="J156"/>
  <c r="BK199"/>
  <c r="BK165"/>
  <c r="BK223"/>
  <c r="J228"/>
  <c r="J217"/>
  <c r="J181"/>
  <c r="BK230"/>
  <c r="BK130"/>
  <c i="4" r="BK156"/>
  <c r="BK162"/>
  <c r="BK129"/>
  <c r="BK133"/>
  <c r="J156"/>
  <c r="BK147"/>
  <c r="BK172"/>
  <c r="J158"/>
  <c i="5" r="BK132"/>
  <c r="BK140"/>
  <c i="2" r="J292"/>
  <c r="J283"/>
  <c r="J244"/>
  <c r="J191"/>
  <c r="J148"/>
  <c r="J312"/>
  <c r="BK295"/>
  <c r="BK270"/>
  <c r="J222"/>
  <c r="J151"/>
  <c r="BK312"/>
  <c r="J294"/>
  <c r="J270"/>
  <c r="BK253"/>
  <c r="J207"/>
  <c r="J138"/>
  <c r="J231"/>
  <c r="BK151"/>
  <c r="BK244"/>
  <c r="J174"/>
  <c r="J178"/>
  <c r="BK174"/>
  <c r="BK148"/>
  <c i="3" r="J223"/>
  <c r="BK229"/>
  <c r="J138"/>
  <c r="J189"/>
  <c r="J214"/>
  <c r="J225"/>
  <c r="BK226"/>
  <c r="BK201"/>
  <c r="J201"/>
  <c r="J167"/>
  <c r="J152"/>
  <c i="4" r="BK171"/>
  <c r="J163"/>
  <c r="BK163"/>
  <c r="BK130"/>
  <c r="J164"/>
  <c r="J175"/>
  <c r="BK176"/>
  <c r="BK173"/>
  <c r="BK131"/>
  <c i="5" r="BK134"/>
  <c r="J123"/>
  <c i="2" r="BK294"/>
  <c r="J276"/>
  <c r="BK255"/>
  <c r="BK222"/>
  <c r="J171"/>
  <c r="J129"/>
  <c r="BK314"/>
  <c r="BK296"/>
  <c r="BK276"/>
  <c r="BK229"/>
  <c r="BK134"/>
  <c r="BK305"/>
  <c r="J295"/>
  <c r="J274"/>
  <c r="J262"/>
  <c r="J227"/>
  <c r="BK155"/>
  <c r="J253"/>
  <c r="J203"/>
  <c r="J159"/>
  <c r="BK250"/>
  <c r="J209"/>
  <c r="J233"/>
  <c r="BK218"/>
  <c r="BK193"/>
  <c r="J146"/>
  <c i="3" r="BK163"/>
  <c r="BK225"/>
  <c r="J203"/>
  <c r="J215"/>
  <c r="J168"/>
  <c r="BK222"/>
  <c r="J232"/>
  <c r="J145"/>
  <c r="BK203"/>
  <c r="J195"/>
  <c r="BK207"/>
  <c r="J154"/>
  <c i="4" r="J176"/>
  <c r="BK175"/>
  <c r="J138"/>
  <c r="BK138"/>
  <c r="BK153"/>
  <c r="J162"/>
  <c r="BK125"/>
  <c r="BK178"/>
  <c i="5" r="BK137"/>
  <c r="BK123"/>
  <c i="2" l="1" r="T126"/>
  <c r="BK257"/>
  <c r="J257"/>
  <c r="J101"/>
  <c r="T257"/>
  <c r="T303"/>
  <c i="3" r="R170"/>
  <c r="T224"/>
  <c i="4" r="T124"/>
  <c r="R161"/>
  <c i="2" r="R126"/>
  <c r="BK271"/>
  <c r="J271"/>
  <c r="J102"/>
  <c r="R303"/>
  <c i="3" r="T127"/>
  <c r="P162"/>
  <c r="BK209"/>
  <c r="J209"/>
  <c r="J101"/>
  <c r="P224"/>
  <c i="4" r="R150"/>
  <c r="P174"/>
  <c i="2" r="T215"/>
  <c r="R257"/>
  <c r="P303"/>
  <c i="3" r="P127"/>
  <c r="P170"/>
  <c r="BK224"/>
  <c r="J224"/>
  <c r="J102"/>
  <c i="4" r="BK124"/>
  <c r="J124"/>
  <c r="J98"/>
  <c r="P150"/>
  <c r="T174"/>
  <c i="2" r="BK215"/>
  <c r="J215"/>
  <c r="J100"/>
  <c r="P271"/>
  <c i="3" r="T162"/>
  <c r="R209"/>
  <c i="4" r="P124"/>
  <c r="T161"/>
  <c i="5" r="P136"/>
  <c i="2" r="BK126"/>
  <c r="R215"/>
  <c r="T271"/>
  <c i="3" r="R127"/>
  <c r="BK162"/>
  <c r="J162"/>
  <c r="J99"/>
  <c r="R162"/>
  <c r="P209"/>
  <c i="4" r="R124"/>
  <c r="R123"/>
  <c r="R122"/>
  <c r="BK161"/>
  <c r="J161"/>
  <c r="J101"/>
  <c r="R174"/>
  <c i="5" r="BK122"/>
  <c r="J122"/>
  <c r="J98"/>
  <c r="T122"/>
  <c r="R136"/>
  <c i="2" r="P215"/>
  <c r="R271"/>
  <c i="3" r="BK127"/>
  <c r="J127"/>
  <c r="J98"/>
  <c r="T170"/>
  <c r="R224"/>
  <c i="4" r="T150"/>
  <c r="BK174"/>
  <c r="J174"/>
  <c r="J102"/>
  <c i="5" r="P122"/>
  <c r="P121"/>
  <c r="P120"/>
  <c i="1" r="AU98"/>
  <c i="5" r="BK136"/>
  <c r="J136"/>
  <c r="J99"/>
  <c r="T136"/>
  <c i="2" r="P126"/>
  <c r="P125"/>
  <c r="P124"/>
  <c i="1" r="AU95"/>
  <c i="2" r="P257"/>
  <c r="BK303"/>
  <c r="J303"/>
  <c r="J103"/>
  <c i="3" r="BK170"/>
  <c r="J170"/>
  <c r="J100"/>
  <c r="T209"/>
  <c i="4" r="BK150"/>
  <c r="J150"/>
  <c r="J100"/>
  <c r="P161"/>
  <c i="5" r="R122"/>
  <c r="R121"/>
  <c r="R120"/>
  <c i="3" r="BK234"/>
  <c r="J234"/>
  <c r="J105"/>
  <c r="BK231"/>
  <c r="J231"/>
  <c r="J103"/>
  <c i="4" r="BK146"/>
  <c r="J146"/>
  <c r="J99"/>
  <c i="2" r="BK316"/>
  <c r="J316"/>
  <c r="J104"/>
  <c r="BK212"/>
  <c r="J212"/>
  <c r="J99"/>
  <c i="5" r="BK139"/>
  <c r="J139"/>
  <c r="J100"/>
  <c r="F92"/>
  <c r="BE124"/>
  <c r="BE132"/>
  <c r="BE134"/>
  <c r="BE137"/>
  <c r="BE123"/>
  <c r="E110"/>
  <c r="BE126"/>
  <c r="BE128"/>
  <c r="BE140"/>
  <c r="J89"/>
  <c r="BE130"/>
  <c r="BE138"/>
  <c i="4" r="BK123"/>
  <c r="BK122"/>
  <c r="J122"/>
  <c i="3" r="BK126"/>
  <c i="4" r="F92"/>
  <c r="J116"/>
  <c r="BE125"/>
  <c r="BE151"/>
  <c r="BE153"/>
  <c r="BE155"/>
  <c r="BE163"/>
  <c r="BE179"/>
  <c r="BE162"/>
  <c i="3" r="BK233"/>
  <c r="J233"/>
  <c r="J104"/>
  <c i="4" r="BE156"/>
  <c r="BE164"/>
  <c r="BE166"/>
  <c r="BE171"/>
  <c r="BE127"/>
  <c r="BE158"/>
  <c r="BE173"/>
  <c r="BE175"/>
  <c r="E85"/>
  <c r="BE130"/>
  <c r="BE135"/>
  <c r="BE136"/>
  <c r="BE167"/>
  <c r="BE172"/>
  <c r="BE176"/>
  <c r="BE131"/>
  <c r="BE140"/>
  <c r="BE144"/>
  <c r="BE147"/>
  <c r="BE129"/>
  <c r="BE133"/>
  <c r="BE138"/>
  <c r="BE159"/>
  <c r="BE169"/>
  <c r="BE178"/>
  <c i="2" r="J126"/>
  <c r="J98"/>
  <c i="3" r="F92"/>
  <c r="BE143"/>
  <c r="BE145"/>
  <c r="BE169"/>
  <c r="BE195"/>
  <c r="BE197"/>
  <c r="BE199"/>
  <c r="BE201"/>
  <c r="BE219"/>
  <c r="BE225"/>
  <c r="E85"/>
  <c r="J119"/>
  <c r="BE154"/>
  <c r="BE208"/>
  <c r="BE210"/>
  <c r="BE211"/>
  <c r="BE213"/>
  <c r="BE229"/>
  <c r="BE141"/>
  <c r="BE156"/>
  <c r="BE171"/>
  <c r="BE181"/>
  <c r="BE189"/>
  <c r="BE191"/>
  <c r="BE221"/>
  <c r="BE222"/>
  <c r="BE230"/>
  <c r="BE232"/>
  <c r="BE159"/>
  <c r="BE175"/>
  <c r="BE203"/>
  <c r="BE205"/>
  <c r="BE217"/>
  <c r="BE152"/>
  <c r="BE157"/>
  <c r="BE168"/>
  <c r="BE128"/>
  <c r="BE130"/>
  <c r="BE193"/>
  <c r="BE223"/>
  <c r="BE150"/>
  <c r="BE161"/>
  <c r="BE163"/>
  <c r="BE165"/>
  <c r="BE167"/>
  <c r="BE214"/>
  <c r="BE215"/>
  <c r="BE132"/>
  <c r="BE138"/>
  <c r="BE207"/>
  <c r="BE226"/>
  <c r="BE228"/>
  <c r="BE235"/>
  <c i="2" r="E114"/>
  <c r="BE159"/>
  <c r="BE172"/>
  <c r="F92"/>
  <c r="BE130"/>
  <c r="BE136"/>
  <c r="BE191"/>
  <c r="BE129"/>
  <c r="BE151"/>
  <c r="BE163"/>
  <c r="BE165"/>
  <c r="BE205"/>
  <c r="BE207"/>
  <c r="BE229"/>
  <c r="BE127"/>
  <c r="BE132"/>
  <c r="BE167"/>
  <c r="BE171"/>
  <c r="BE193"/>
  <c r="BE201"/>
  <c r="BE218"/>
  <c r="BE222"/>
  <c r="BE227"/>
  <c r="BE235"/>
  <c r="BE241"/>
  <c r="BE248"/>
  <c r="BE253"/>
  <c r="BE313"/>
  <c r="J118"/>
  <c r="BE138"/>
  <c r="BE140"/>
  <c r="BE150"/>
  <c r="BE199"/>
  <c r="BE233"/>
  <c r="BE258"/>
  <c r="BE266"/>
  <c r="BE269"/>
  <c r="BE274"/>
  <c r="BE134"/>
  <c r="BE146"/>
  <c r="BE148"/>
  <c r="BE169"/>
  <c r="BE174"/>
  <c r="BE176"/>
  <c r="BE178"/>
  <c r="BE183"/>
  <c r="BE203"/>
  <c r="BE209"/>
  <c r="BE216"/>
  <c r="BE244"/>
  <c r="BE250"/>
  <c r="BE255"/>
  <c r="BE272"/>
  <c r="BE276"/>
  <c r="BE286"/>
  <c r="BE288"/>
  <c r="BE294"/>
  <c r="BE295"/>
  <c r="BE310"/>
  <c r="BE314"/>
  <c r="BE128"/>
  <c r="BE170"/>
  <c r="BE195"/>
  <c r="BE197"/>
  <c r="BE237"/>
  <c r="BE264"/>
  <c r="BE268"/>
  <c r="BE283"/>
  <c r="BE285"/>
  <c r="BE301"/>
  <c r="BE307"/>
  <c r="BE315"/>
  <c r="BE317"/>
  <c r="BE155"/>
  <c r="BE213"/>
  <c r="BE231"/>
  <c r="BE239"/>
  <c r="BE246"/>
  <c r="BE262"/>
  <c r="BE270"/>
  <c r="BE281"/>
  <c r="BE290"/>
  <c r="BE292"/>
  <c r="BE296"/>
  <c r="BE297"/>
  <c r="BE304"/>
  <c r="BE305"/>
  <c r="BE312"/>
  <c i="3" r="F34"/>
  <c i="1" r="BA96"/>
  <c i="3" r="F36"/>
  <c i="1" r="BC96"/>
  <c i="4" r="F34"/>
  <c i="1" r="BA97"/>
  <c i="2" r="J34"/>
  <c i="1" r="AW95"/>
  <c i="5" r="F36"/>
  <c i="1" r="BC98"/>
  <c i="5" r="J34"/>
  <c i="1" r="AW98"/>
  <c i="2" r="F34"/>
  <c i="1" r="BA95"/>
  <c i="5" r="F35"/>
  <c i="1" r="BB98"/>
  <c i="3" r="F35"/>
  <c i="1" r="BB96"/>
  <c i="3" r="F37"/>
  <c i="1" r="BD96"/>
  <c i="4" r="F35"/>
  <c i="1" r="BB97"/>
  <c i="2" r="F37"/>
  <c i="1" r="BD95"/>
  <c i="5" r="F37"/>
  <c i="1" r="BD98"/>
  <c i="3" r="J34"/>
  <c i="1" r="AW96"/>
  <c i="4" r="F36"/>
  <c i="1" r="BC97"/>
  <c i="4" r="J34"/>
  <c i="1" r="AW97"/>
  <c i="2" r="F36"/>
  <c i="1" r="BC95"/>
  <c i="4" r="F37"/>
  <c i="1" r="BD97"/>
  <c i="2" r="F35"/>
  <c i="1" r="BB95"/>
  <c i="5" r="F34"/>
  <c i="1" r="BA98"/>
  <c i="4" r="J30"/>
  <c i="3" l="1" r="P126"/>
  <c r="P125"/>
  <c i="1" r="AU96"/>
  <c i="3" r="T126"/>
  <c r="T125"/>
  <c i="4" r="P123"/>
  <c r="P122"/>
  <c i="1" r="AU97"/>
  <c i="4" r="T123"/>
  <c r="T122"/>
  <c i="5" r="T121"/>
  <c r="T120"/>
  <c i="3" r="R126"/>
  <c r="R125"/>
  <c i="2" r="R125"/>
  <c r="R124"/>
  <c r="BK125"/>
  <c r="J125"/>
  <c r="J97"/>
  <c r="T125"/>
  <c r="T124"/>
  <c i="5" r="BK121"/>
  <c r="J121"/>
  <c r="J97"/>
  <c i="1" r="AG97"/>
  <c i="4" r="J96"/>
  <c r="J123"/>
  <c r="J97"/>
  <c i="3" r="BK125"/>
  <c r="J125"/>
  <c r="J96"/>
  <c r="J126"/>
  <c r="J97"/>
  <c r="J33"/>
  <c i="1" r="AV96"/>
  <c r="AT96"/>
  <c r="BA94"/>
  <c r="AW94"/>
  <c r="AK30"/>
  <c i="3" r="F33"/>
  <c i="1" r="AZ96"/>
  <c r="BB94"/>
  <c r="W31"/>
  <c i="2" r="F33"/>
  <c i="1" r="AZ95"/>
  <c i="2" r="J33"/>
  <c i="1" r="AV95"/>
  <c r="AT95"/>
  <c i="4" r="J33"/>
  <c i="1" r="AV97"/>
  <c r="AT97"/>
  <c r="AN97"/>
  <c i="5" r="F33"/>
  <c i="1" r="AZ98"/>
  <c r="BC94"/>
  <c r="AY94"/>
  <c i="4" r="F33"/>
  <c i="1" r="AZ97"/>
  <c r="BD94"/>
  <c r="W33"/>
  <c i="5" r="J33"/>
  <c i="1" r="AV98"/>
  <c r="AT98"/>
  <c i="5" l="1" r="BK120"/>
  <c r="J120"/>
  <c r="J96"/>
  <c i="2" r="BK124"/>
  <c r="J124"/>
  <c i="4" r="J39"/>
  <c i="1" r="AU94"/>
  <c i="3" r="J30"/>
  <c i="1" r="AG96"/>
  <c r="AZ94"/>
  <c r="AV94"/>
  <c r="AK29"/>
  <c i="2" r="J30"/>
  <c i="1" r="AG95"/>
  <c r="W30"/>
  <c r="AX94"/>
  <c r="W32"/>
  <c i="2" l="1" r="J39"/>
  <c r="J96"/>
  <c i="3" r="J39"/>
  <c i="1" r="AN96"/>
  <c r="AN95"/>
  <c i="5" r="J30"/>
  <c i="1" r="AG98"/>
  <c r="AG94"/>
  <c r="AK26"/>
  <c r="AK35"/>
  <c r="W29"/>
  <c r="AT94"/>
  <c r="AN94"/>
  <c i="5" l="1" r="J39"/>
  <c i="1" r="AN98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<sst xmlns="http://schemas.openxmlformats.org/spreadsheetml/2006/main">
  <si>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</si>
  <si>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</si>
  <si>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</si>
  <si>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</si>
  <si>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</si>
  <si>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{20031914-921f-4db9-8dfb-d3c0f0e16c6b}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</si>
  <si>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</si>
  <si>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</si>
  <si>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</si>
  <si>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</si>
  <si>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</si>
  <si>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</si>
  <si>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</si>
  <si>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</si>
  <si>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VH0020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</si>
  <si>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</si>
  <si>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</si>
  <si>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podél silnice II/432 v Bohuslavicích, Kyjov II.etapa</t>
  </si>
  <si>
    <t>KSO:</t>
  </si>
  <si>
    <t>CC-CZ:</t>
  </si>
  <si>
    <t>Místo:</t>
  </si>
  <si>
    <t xml:space="preserve"> Bohuslavice, Kyjov</t>
  </si>
  <si>
    <t>Datum:</t>
  </si>
  <si>
    <t>31. 1. 2022</t>
  </si>
  <si>
    <t>Zadavatel:</t>
  </si>
  <si>
    <t>IČ:</t>
  </si>
  <si>
    <t>00285030</t>
  </si>
  <si>
    <t xml:space="preserve"> Město Kyjov, Masarykovo náměstí 30, 697 01 Kyjov</t>
  </si>
  <si>
    <t>DIČ:</t>
  </si>
  <si>
    <t>CZ00285030</t>
  </si>
  <si>
    <t>Uchazeč:</t>
  </si>
  <si>
    <t>Vyplň údaj</t>
  </si>
  <si>
    <t>Projektant:</t>
  </si>
  <si>
    <t>03271064</t>
  </si>
  <si>
    <t xml:space="preserve">  Ing. Vojtěch Holub</t>
  </si>
  <si>
    <t>CZ8108180828</t>
  </si>
  <si>
    <t>True</t>
  </si>
  <si>
    <t>Zpracovatel:</t>
  </si>
  <si>
    <t xml:space="preserve"> Ing. Vojtěch Holub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</si>
  <si>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</si>
  <si>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</si>
  <si>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</si>
  <si>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</si>
  <si>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</si>
  <si>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</si>
  <si>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</si>
  <si>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</si>
  <si>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</si>
  <si>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</si>
  <si>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</si>
  <si>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</si>
  <si>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</si>
  <si>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</si>
  <si>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</si>
  <si>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</si>
  <si>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</si>
  <si>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</si>
  <si>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</si>
  <si>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</si>
  <si>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</si>
  <si>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</si>
  <si>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</si>
  <si>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</si>
  <si>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</si>
  <si>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</si>
  <si>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</si>
  <si>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</si>
  <si>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</si>
  <si>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</si>
  <si>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</si>
  <si>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</si>
  <si>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</si>
  <si>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</si>
  <si>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</si>
  <si>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</si>
  <si>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</si>
  <si>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</si>
  <si>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</si>
  <si>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</si>
  <si>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</si>
  <si>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</si>
  <si>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</si>
  <si>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</si>
  <si>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</si>
  <si>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</si>
  <si>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101.1</t>
  </si>
  <si>
    <t>Chodník - uznatelné náklady</t>
  </si>
  <si>
    <t>STA</t>
  </si>
  <si>
    <t>1</t>
  </si>
  <si>
    <t>{54baa713-372b-4563-8ea1-69963eda664d}</t>
  </si>
  <si>
    <t>2</t>
  </si>
  <si>
    <t>SO 101.2</t>
  </si>
  <si>
    <t>Chodník - neuznatelné náklady</t>
  </si>
  <si>
    <t>{8b447ff2-ca5d-4c04-9974-15e2d4227f1f}</t>
  </si>
  <si>
    <t>SO 301</t>
  </si>
  <si>
    <t>Dešťová kanalizace - uznatelné náklady</t>
  </si>
  <si>
    <t>{336117bc-d181-4a57-bb7d-df5112499c0d}</t>
  </si>
  <si>
    <t>VRN</t>
  </si>
  <si>
    <t>Vedlejší rozpočtové náklady</t>
  </si>
  <si>
    <t>{b804477c-e288-4785-a30c-a922efd9fd33}</t>
  </si>
  <si>
    <t>KRYCÍ LIST SOUPISU PRACÍ</t>
  </si>
  <si>
    <t>Objekt:</t>
  </si>
  <si>
    <t>SO 101.1 - Chodník - uznatelné náklady</t>
  </si>
  <si>
    <t xml:space="preserve">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</si>
  <si>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</si>
  <si>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</si>
  <si>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</si>
  <si>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</si>
  <si>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</si>
  <si>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</si>
  <si>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</si>
  <si>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</si>
  <si>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</si>
  <si>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</si>
  <si>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</si>
  <si>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</si>
  <si>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</si>
  <si>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</si>
  <si>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</si>
  <si>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</si>
  <si>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</si>
  <si>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</si>
  <si>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</si>
  <si>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</si>
  <si>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</si>
  <si>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</si>
  <si>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</si>
  <si>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</si>
  <si>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</si>
  <si>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</si>
  <si>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</si>
  <si>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</si>
  <si>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</si>
  <si>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</si>
  <si>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</si>
  <si>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</si>
  <si>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</si>
  <si>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</si>
  <si>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CS ÚRS 2022 01</t>
  </si>
  <si>
    <t>4</t>
  </si>
  <si>
    <t>585762180</t>
  </si>
  <si>
    <t>112101101</t>
  </si>
  <si>
    <t>Odstranění stromů listnatých průměru kmene přes 100 do 300 mm</t>
  </si>
  <si>
    <t>kus</t>
  </si>
  <si>
    <t>-1003283831</t>
  </si>
  <si>
    <t>3</t>
  </si>
  <si>
    <t>112251101</t>
  </si>
  <si>
    <t>Odstranění pařezů D přes 100 do 300 mm</t>
  </si>
  <si>
    <t>1860881645</t>
  </si>
  <si>
    <t>113106187</t>
  </si>
  <si>
    <t>Rozebrání dlažeb vozovek ze zámkové dlažby s ložem z kameniva strojně pl do 50 m2</t>
  </si>
  <si>
    <t>197492984</t>
  </si>
  <si>
    <t>VV</t>
  </si>
  <si>
    <t>"vybourání stáv.krytu - dlažba"20,5</t>
  </si>
  <si>
    <t>5</t>
  </si>
  <si>
    <t>113106195</t>
  </si>
  <si>
    <t>Rozebrání dlažeb vozovek z vegetační dlažby betonové s ložem z kameniva strojně pl do 50 m2</t>
  </si>
  <si>
    <t>-1399445126</t>
  </si>
  <si>
    <t>"vybourání stáv.krytu"9,9</t>
  </si>
  <si>
    <t>6</t>
  </si>
  <si>
    <t>113107161</t>
  </si>
  <si>
    <t>Odstranění podkladu z kameniva drceného tl do 100 mm strojně pl přes 50 do 200 m2</t>
  </si>
  <si>
    <t>-1572686337</t>
  </si>
  <si>
    <t>"výměna asf. krytu silnice"145,51</t>
  </si>
  <si>
    <t>7</t>
  </si>
  <si>
    <t>113107184</t>
  </si>
  <si>
    <t>Odstranění podkladu živičného tl přes 150 do 200 mm strojně pl přes 50 do 200 m2</t>
  </si>
  <si>
    <t>573716107</t>
  </si>
  <si>
    <t>8</t>
  </si>
  <si>
    <t>113107321</t>
  </si>
  <si>
    <t>Odstranění podkladu z kameniva drceného tl do 100 mm strojně pl do 50 m2</t>
  </si>
  <si>
    <t>-304309268</t>
  </si>
  <si>
    <t>"podklad ploch s betonovým krytem"42,2</t>
  </si>
  <si>
    <t>9</t>
  </si>
  <si>
    <t>113107322</t>
  </si>
  <si>
    <t>Odstranění podkladu z kameniva drceného tl přes 100 do 200 mm strojně pl do 50 m2</t>
  </si>
  <si>
    <t>1649616562</t>
  </si>
  <si>
    <t>"asf. sjezdy + silnice zasahující do trasy chodníku"38,3</t>
  </si>
  <si>
    <t>"dlážděné sjedy"20,5</t>
  </si>
  <si>
    <t>"ztr. tvárnice sjezd"9,9</t>
  </si>
  <si>
    <t>"štěrkový sjezd"9,5</t>
  </si>
  <si>
    <t>Součet</t>
  </si>
  <si>
    <t>10</t>
  </si>
  <si>
    <t>113107331</t>
  </si>
  <si>
    <t>Odstranění podkladu z betonu prostého tl přes 100 do 150 mm strojně pl do 50 m2</t>
  </si>
  <si>
    <t>-2046587139</t>
  </si>
  <si>
    <t>"plochy s betonovým krytem"42,2</t>
  </si>
  <si>
    <t>11</t>
  </si>
  <si>
    <t>113107344</t>
  </si>
  <si>
    <t>Odstranění podkladu živičného tl přes 150 do 200 mm strojně pl do 50 m2</t>
  </si>
  <si>
    <t>1063595026</t>
  </si>
  <si>
    <t>12</t>
  </si>
  <si>
    <t>113201112</t>
  </si>
  <si>
    <t>Vytrhání obrub silničních ležatých</t>
  </si>
  <si>
    <t>m</t>
  </si>
  <si>
    <t>-693803893</t>
  </si>
  <si>
    <t>13</t>
  </si>
  <si>
    <t>113202111</t>
  </si>
  <si>
    <t>Vytrhání obrub krajníků obrubníků stojatých</t>
  </si>
  <si>
    <t>1463290003</t>
  </si>
  <si>
    <t>"chodníková obruba"19,3</t>
  </si>
  <si>
    <t>"sil.obruba"10</t>
  </si>
  <si>
    <t>14</t>
  </si>
  <si>
    <t>113203111</t>
  </si>
  <si>
    <t>Vytrhání obrub z dlažebních kostek</t>
  </si>
  <si>
    <t>150391911</t>
  </si>
  <si>
    <t>"žulový obrubník kolem vpusti"6</t>
  </si>
  <si>
    <t>"žulové patníky"9*0,2</t>
  </si>
  <si>
    <t>122251104</t>
  </si>
  <si>
    <t>Odkopávky a prokopávky nezapažené v hornině třídy těžitelnosti I skupiny 3 objem do 500 m3 strojně</t>
  </si>
  <si>
    <t>m3</t>
  </si>
  <si>
    <t>182264039</t>
  </si>
  <si>
    <t>"odkop pro chodník a sjezdy"367,45</t>
  </si>
  <si>
    <t>"odpočet stávajících konstrukcí"-20,5*0,12-9,9*0,12-42,2*0,1-78,2*0,2-42,2*0,15-38,3*0,2</t>
  </si>
  <si>
    <t>16</t>
  </si>
  <si>
    <t>129951113</t>
  </si>
  <si>
    <t>Bourání zdiva kamenného v odkopávkách nebo prokopávkách na MC strojně</t>
  </si>
  <si>
    <t>1158279916</t>
  </si>
  <si>
    <t>"odstranění kamenných čel stávajících propustků"9</t>
  </si>
  <si>
    <t>17</t>
  </si>
  <si>
    <t>131251100</t>
  </si>
  <si>
    <t>Hloubení jam nezapažených v hornině třídy těžitelnosti I skupiny 3 objem do 20 m3 strojně</t>
  </si>
  <si>
    <t>-1097623966</t>
  </si>
  <si>
    <t>"deš.vpusti"7*(1*1*1,1)</t>
  </si>
  <si>
    <t>18</t>
  </si>
  <si>
    <t>132251101</t>
  </si>
  <si>
    <t>Hloubení rýh nezapažených š do 800 mm v hornině třídy těžitelnosti I skupiny 3 objem do 20 m3 strojně</t>
  </si>
  <si>
    <t>-960343756</t>
  </si>
  <si>
    <t>"přípojky kanalizace"(19,9+6,4+31,6)*0,6*1</t>
  </si>
  <si>
    <t>19</t>
  </si>
  <si>
    <t>162201401</t>
  </si>
  <si>
    <t>Vodorovné přemístění větví stromů listnatých do 1 km D kmene přes 100 do 300 mm</t>
  </si>
  <si>
    <t>-704705026</t>
  </si>
  <si>
    <t>20</t>
  </si>
  <si>
    <t>162201411</t>
  </si>
  <si>
    <t>Vodorovné přemístění kmenů stromů listnatých do 1 km D kmene přes 100 do 300 mm</t>
  </si>
  <si>
    <t>2019914004</t>
  </si>
  <si>
    <t>162201421</t>
  </si>
  <si>
    <t>Vodorovné přemístění pařezů do 1 km D přes 100 do 300 mm</t>
  </si>
  <si>
    <t>1035512915</t>
  </si>
  <si>
    <t>22</t>
  </si>
  <si>
    <t>162301931</t>
  </si>
  <si>
    <t>Příplatek k vodorovnému přemístění větví stromů listnatých D kmene přes 100 do 300 mm ZKD 1 km</t>
  </si>
  <si>
    <t>595064770</t>
  </si>
  <si>
    <t>3*15</t>
  </si>
  <si>
    <t>23</t>
  </si>
  <si>
    <t>162301951</t>
  </si>
  <si>
    <t>Příplatek k vodorovnému přemístění kmenů stromů listnatých D kmene přes 100 do 300 mm ZKD 1 km</t>
  </si>
  <si>
    <t>610025996</t>
  </si>
  <si>
    <t>24</t>
  </si>
  <si>
    <t>162301971</t>
  </si>
  <si>
    <t>Příplatek k vodorovnému přemístění pařezů D přes 100 do 300 mm ZKD 1 km</t>
  </si>
  <si>
    <t>113135919</t>
  </si>
  <si>
    <t>3*54</t>
  </si>
  <si>
    <t>25</t>
  </si>
  <si>
    <t>162351103</t>
  </si>
  <si>
    <t>Vodorovné přemístění přes 50 do 500 m výkopku/sypaniny z horniny třídy těžitelnosti I skupiny 1 až 3</t>
  </si>
  <si>
    <t>431165885</t>
  </si>
  <si>
    <t>"odvoz na mezideponii"</t>
  </si>
  <si>
    <t>"zásyp zeminou"21,1</t>
  </si>
  <si>
    <t>"rozprostření zemin schopných zúrodnění (v příadě nedostatku ornice bude použita zemina z odkopávek)"256,8*0,1</t>
  </si>
  <si>
    <t>26</t>
  </si>
  <si>
    <t>162751117</t>
  </si>
  <si>
    <t>Vodorovné přemístění přes 9 000 do 10000 m výkopku/sypaniny z horniny třídy těžitelnosti I skupiny 1 až 3</t>
  </si>
  <si>
    <t>-858931956</t>
  </si>
  <si>
    <t>"odvoz na skládku"</t>
  </si>
  <si>
    <t>"odkopávky"329,952</t>
  </si>
  <si>
    <t>"hloubení jam"7,7</t>
  </si>
  <si>
    <t>"hloubení rýh"34,74</t>
  </si>
  <si>
    <t>"zásyp zeminou"-21,1</t>
  </si>
  <si>
    <t>"ohumusování zatravněných ploch"-25,68</t>
  </si>
  <si>
    <t>27</t>
  </si>
  <si>
    <t>162751119</t>
  </si>
  <si>
    <t>Příplatek k vodorovnému přemístění výkopku/sypaniny z horniny třídy těžitelnosti I skupiny 1 až 3 ZKD 1000 m přes 10000 m</t>
  </si>
  <si>
    <t>1499174531</t>
  </si>
  <si>
    <t>15*325,612</t>
  </si>
  <si>
    <t>28</t>
  </si>
  <si>
    <t>171151111</t>
  </si>
  <si>
    <t>Uložení sypaniny z hornin nesoudržných sypkých do násypů zhutněných strojně</t>
  </si>
  <si>
    <t>-325603383</t>
  </si>
  <si>
    <t>"násyp pod chodníky"212*0,5</t>
  </si>
  <si>
    <t>29</t>
  </si>
  <si>
    <t>M</t>
  </si>
  <si>
    <t>58337344</t>
  </si>
  <si>
    <t>štěrkopísek frakce 0/32</t>
  </si>
  <si>
    <t>t</t>
  </si>
  <si>
    <t>1375466011</t>
  </si>
  <si>
    <t>106*2</t>
  </si>
  <si>
    <t>30</t>
  </si>
  <si>
    <t>171201231</t>
  </si>
  <si>
    <t>Poplatek za uložení zeminy a kamení na recyklační skládce (skládkovné) kód odpadu 17 05 04</t>
  </si>
  <si>
    <t>-199703492</t>
  </si>
  <si>
    <t>325,612*1,8</t>
  </si>
  <si>
    <t>31</t>
  </si>
  <si>
    <t>171251201</t>
  </si>
  <si>
    <t>Uložení sypaniny na skládky nebo meziskládky</t>
  </si>
  <si>
    <t>-1532565685</t>
  </si>
  <si>
    <t>325,612</t>
  </si>
  <si>
    <t>32</t>
  </si>
  <si>
    <t>174151101</t>
  </si>
  <si>
    <t>Zásyp jam, šachet rýh nebo kolem objektů sypaninou se zhutněním</t>
  </si>
  <si>
    <t>1690137710</t>
  </si>
  <si>
    <t>"přípojky kanalizace"(19,9+6,4+31,6)*0,6*0,45</t>
  </si>
  <si>
    <t>33</t>
  </si>
  <si>
    <t>-64467024</t>
  </si>
  <si>
    <t>15,633*2</t>
  </si>
  <si>
    <t>34</t>
  </si>
  <si>
    <t>175151101</t>
  </si>
  <si>
    <t>Obsypání potrubí strojně sypaninou bez prohození, uloženou do 3 m</t>
  </si>
  <si>
    <t>1358971866</t>
  </si>
  <si>
    <t>"přípojky kanalizace"(19,9+6,4)*0,6*0,45+31,6*0,6*0,5</t>
  </si>
  <si>
    <t>35</t>
  </si>
  <si>
    <t>58337303</t>
  </si>
  <si>
    <t>štěrkopísek frakce 0/8</t>
  </si>
  <si>
    <t>-1214043730</t>
  </si>
  <si>
    <t>16,581*2 "Přepočtené koeficientem množství</t>
  </si>
  <si>
    <t>36</t>
  </si>
  <si>
    <t>181951112</t>
  </si>
  <si>
    <t>Úprava pláně v hornině třídy těžitelnosti I skupiny 1 až 3 se zhutněním strojně</t>
  </si>
  <si>
    <t>1614434927</t>
  </si>
  <si>
    <t>"chodníky"489,5</t>
  </si>
  <si>
    <t>Vodorovné konstrukce</t>
  </si>
  <si>
    <t>37</t>
  </si>
  <si>
    <t>451573111</t>
  </si>
  <si>
    <t>Lože pod potrubí otevřený výkop ze štěrkopísku</t>
  </si>
  <si>
    <t>1051894401</t>
  </si>
  <si>
    <t>"přípojky kanalizace"(19,9+6,4+31,6)*0,6*0,1</t>
  </si>
  <si>
    <t>Komunikace pozemní</t>
  </si>
  <si>
    <t>38</t>
  </si>
  <si>
    <t>564831111</t>
  </si>
  <si>
    <t>Podklad ze štěrkodrtě ŠD plochy přes 100 m2 tl 100 mm</t>
  </si>
  <si>
    <t>1064219034</t>
  </si>
  <si>
    <t>"výměna krytu ŠDa 0/63"147,1-10,36</t>
  </si>
  <si>
    <t>39</t>
  </si>
  <si>
    <t>564851111</t>
  </si>
  <si>
    <t>Podklad ze štěrkodrtě ŠD plochy přes 100 m2 tl 150 mm</t>
  </si>
  <si>
    <t>-1054035889</t>
  </si>
  <si>
    <t>"sjezdy v trase chodníku ŠDa 0/63"(57+30,35+18,3+8,5)*2</t>
  </si>
  <si>
    <t>"úprava silnice okolo vpustí a v místě překopu pro potrub ŠDa 0/63í"10,36</t>
  </si>
  <si>
    <t>40</t>
  </si>
  <si>
    <t>564861111</t>
  </si>
  <si>
    <t>Podklad ze štěrkodrtě ŠD plochy přes 100 m2 tl 200 mm</t>
  </si>
  <si>
    <t>-437583706</t>
  </si>
  <si>
    <t>"chodník ŠDa 0/63"272,1+1,7+0,85</t>
  </si>
  <si>
    <t>"sanace chodníky ŠDa 0/63"489,5</t>
  </si>
  <si>
    <t>41</t>
  </si>
  <si>
    <t>565166102</t>
  </si>
  <si>
    <t>Asfaltový beton vrstva podkladní ACP 22+ (obalované kamenivo OKH) tl 90 mm š do 1,5 m</t>
  </si>
  <si>
    <t>-1780055940</t>
  </si>
  <si>
    <t>"výměna krytu"147,1</t>
  </si>
  <si>
    <t>42</t>
  </si>
  <si>
    <t>573111111</t>
  </si>
  <si>
    <t>Postřik živičný infiltrační s posypem z asfaltu množství 0,60 kg/m2</t>
  </si>
  <si>
    <t>-2112280997</t>
  </si>
  <si>
    <t>43</t>
  </si>
  <si>
    <t>573211107</t>
  </si>
  <si>
    <t>Postřik živičný spojovací z asfaltu v množství 0,30 kg/m2</t>
  </si>
  <si>
    <t>-866530415</t>
  </si>
  <si>
    <t>"výměna krytu"147,1*2</t>
  </si>
  <si>
    <t>44</t>
  </si>
  <si>
    <t>577134111</t>
  </si>
  <si>
    <t>Asfaltový beton vrstva obrusná ACO 11+ (ABS) tř. I tl 40 mm š do 3 m z nemodifikovaného asfaltu</t>
  </si>
  <si>
    <t>1379937532</t>
  </si>
  <si>
    <t>45</t>
  </si>
  <si>
    <t>577155112</t>
  </si>
  <si>
    <t>Asfaltový beton vrstva ložní ACL 16+ (ABH) tl 60 mm š do 3 m z nemodifikovaného asfaltu</t>
  </si>
  <si>
    <t>-897918282</t>
  </si>
  <si>
    <t xml:space="preserve">"výměna krytu"147,1 </t>
  </si>
  <si>
    <t>46</t>
  </si>
  <si>
    <t>596211112</t>
  </si>
  <si>
    <t>Kladení zámkové dlažby komunikací pro pěší ručně tl 60 mm skupiny A pl přes 100 do 300 m2</t>
  </si>
  <si>
    <t>-106276714</t>
  </si>
  <si>
    <t>272,1+1,7+0,85</t>
  </si>
  <si>
    <t>47</t>
  </si>
  <si>
    <t>59245018</t>
  </si>
  <si>
    <t>dlažba tvar obdélník betonová 200x100x60mm přírodní</t>
  </si>
  <si>
    <t>324898872</t>
  </si>
  <si>
    <t>272,1*1,02 "Přepočtené koeficientem množství</t>
  </si>
  <si>
    <t>48</t>
  </si>
  <si>
    <t>59245006</t>
  </si>
  <si>
    <t>dlažba tvar obdélník betonová pro nevidomé 200x100x60mm barevná</t>
  </si>
  <si>
    <t>1579134962</t>
  </si>
  <si>
    <t>"červená"</t>
  </si>
  <si>
    <t>1,7*1,02 "Přepočtené koeficientem množství</t>
  </si>
  <si>
    <t>49</t>
  </si>
  <si>
    <t>59245021R</t>
  </si>
  <si>
    <t>dlažba tvar čtverec betonová 200x200x60mm přírodní se sraženou hranou</t>
  </si>
  <si>
    <t>1769686506</t>
  </si>
  <si>
    <t>0,85*1,02 "Přepočtené koeficientem množství</t>
  </si>
  <si>
    <t>50</t>
  </si>
  <si>
    <t>596211212</t>
  </si>
  <si>
    <t>Kladení zámkové dlažby komunikací pro pěší ručně tl 80 mm skupiny A pl přes 100 do 300 m2</t>
  </si>
  <si>
    <t>-29040761</t>
  </si>
  <si>
    <t>"sjezdy v trase chodníku"57+30,35+18,3+8,5</t>
  </si>
  <si>
    <t>51</t>
  </si>
  <si>
    <t>59245020</t>
  </si>
  <si>
    <t>dlažba tvar obdélník betonová 200x100x80mm přírodní</t>
  </si>
  <si>
    <t>1485848173</t>
  </si>
  <si>
    <t>57*1,02 "Přepočtené koeficientem množství</t>
  </si>
  <si>
    <t>52</t>
  </si>
  <si>
    <t>59245226</t>
  </si>
  <si>
    <t>dlažba tvar obdélník betonová pro nevidomé 200x100x80mm barevná</t>
  </si>
  <si>
    <t>-1551839289</t>
  </si>
  <si>
    <t>30,35*1,02 "Přepočtené koeficientem množství</t>
  </si>
  <si>
    <t>53</t>
  </si>
  <si>
    <t>59245030R</t>
  </si>
  <si>
    <t>dlažba tvar čtverec betonová 200x200x80mm přírodní se sraženou hranou</t>
  </si>
  <si>
    <t>-1182775714</t>
  </si>
  <si>
    <t>18,3*1,02 "Přepočtené koeficientem množství</t>
  </si>
  <si>
    <t>54</t>
  </si>
  <si>
    <t>592R01</t>
  </si>
  <si>
    <t>umělá vodící linie tl.80mm</t>
  </si>
  <si>
    <t>2035131060</t>
  </si>
  <si>
    <t>8,5*1,02</t>
  </si>
  <si>
    <t>Trubní vedení</t>
  </si>
  <si>
    <t>55</t>
  </si>
  <si>
    <t>871310310</t>
  </si>
  <si>
    <t>Montáž kanalizačního potrubí hladkého plnostěnného SN 10 z polypropylenu DN 150</t>
  </si>
  <si>
    <t>-811639732</t>
  </si>
  <si>
    <t>"přípojky uličních vpustí"19,9</t>
  </si>
  <si>
    <t>"přípojky odvodňovacích žlabů"6,4</t>
  </si>
  <si>
    <t>56</t>
  </si>
  <si>
    <t>28617003</t>
  </si>
  <si>
    <t>trubka kanalizační PP plnostěnná třívrstvá DN 150x1000mm SN10</t>
  </si>
  <si>
    <t>1980136329</t>
  </si>
  <si>
    <t>26,6009852216749*1,015 'Přepočtené koeficientem množství</t>
  </si>
  <si>
    <t>57</t>
  </si>
  <si>
    <t>871350310</t>
  </si>
  <si>
    <t>Montáž kanalizačního potrubí hladkého plnostěnného SN 10 z polypropylenu DN 200</t>
  </si>
  <si>
    <t>-1687916980</t>
  </si>
  <si>
    <t>"přípojka lapače splavenin"31,6</t>
  </si>
  <si>
    <t>58</t>
  </si>
  <si>
    <t>28617004</t>
  </si>
  <si>
    <t>trubka kanalizační PP plnostěnná třívrstvá DN 200x1000mm SN10</t>
  </si>
  <si>
    <t>-1440007370</t>
  </si>
  <si>
    <t>31,5270935960591*1,015 'Přepočtené koeficientem množství</t>
  </si>
  <si>
    <t>59</t>
  </si>
  <si>
    <t>895941111R01</t>
  </si>
  <si>
    <t>Zřízení vpusti kanalizační uliční z betonových dílců vč.dodání materiálu, obsypu a napojení</t>
  </si>
  <si>
    <t>-1670395013</t>
  </si>
  <si>
    <t>60</t>
  </si>
  <si>
    <t>895941111R02</t>
  </si>
  <si>
    <t>Zřízení obrubníkové vpusti kanalizační uliční z betonových dílců vč.dodání materiálu, obsypu a napojení</t>
  </si>
  <si>
    <t>1983154126</t>
  </si>
  <si>
    <t>61</t>
  </si>
  <si>
    <t>899331111</t>
  </si>
  <si>
    <t>Výšková úprava uličního vstupu nebo vpusti do 200 mm zvýšením poklopu</t>
  </si>
  <si>
    <t>-1532321548</t>
  </si>
  <si>
    <t>Ostatní konstrukce a práce, bourání</t>
  </si>
  <si>
    <t>62</t>
  </si>
  <si>
    <t>916131213</t>
  </si>
  <si>
    <t>Osazení silničního obrubníku betonového stojatého s boční opěrou do lože z betonu prostého</t>
  </si>
  <si>
    <t>1466295981</t>
  </si>
  <si>
    <t>43,9+164,5+72,2+29</t>
  </si>
  <si>
    <t>63</t>
  </si>
  <si>
    <t>59217029</t>
  </si>
  <si>
    <t>obrubník betonový silniční nájezdový 1000x150x150mm</t>
  </si>
  <si>
    <t>-246936361</t>
  </si>
  <si>
    <t>72,2*1,02 "Přepočtené koeficientem množství</t>
  </si>
  <si>
    <t>64</t>
  </si>
  <si>
    <t>59217030</t>
  </si>
  <si>
    <t>obrubník betonový silniční přechodový 1000x150x150-250mm</t>
  </si>
  <si>
    <t>1505238398</t>
  </si>
  <si>
    <t>"L"14</t>
  </si>
  <si>
    <t>"P"15</t>
  </si>
  <si>
    <t>29*1,02 "Přepočtené koeficientem množství</t>
  </si>
  <si>
    <t>65</t>
  </si>
  <si>
    <t>59217031</t>
  </si>
  <si>
    <t>obrubník betonový silniční 1000x150x250mm</t>
  </si>
  <si>
    <t>1309245406</t>
  </si>
  <si>
    <t>164,5*1,02 "Přepočtené koeficientem množství</t>
  </si>
  <si>
    <t>66</t>
  </si>
  <si>
    <t>59217034</t>
  </si>
  <si>
    <t>obrubník betonový silniční 1000x150x300mm</t>
  </si>
  <si>
    <t>-211258987</t>
  </si>
  <si>
    <t>43,9*1,02 "Přepočtené koeficientem množství</t>
  </si>
  <si>
    <t>67</t>
  </si>
  <si>
    <t>916231213</t>
  </si>
  <si>
    <t>Osazení chodníkového obrubníku betonového stojatého s boční opěrou do lože z betonu prostého</t>
  </si>
  <si>
    <t>-2096449569</t>
  </si>
  <si>
    <t>68</t>
  </si>
  <si>
    <t>59217017</t>
  </si>
  <si>
    <t>obrubník betonový chodníkový 1000x100x250mm</t>
  </si>
  <si>
    <t>508581867</t>
  </si>
  <si>
    <t>257,7*1,02 "Přepočtené koeficientem množství</t>
  </si>
  <si>
    <t>69</t>
  </si>
  <si>
    <t>916991121</t>
  </si>
  <si>
    <t>Lože pod obrubníky, krajníky nebo obruby z dlažebních kostek z betonu prostého</t>
  </si>
  <si>
    <t>959201251</t>
  </si>
  <si>
    <t>309,6*0,03</t>
  </si>
  <si>
    <t>70</t>
  </si>
  <si>
    <t>919732211</t>
  </si>
  <si>
    <t>Styčná spára napojení nového živičného povrchu na stávající za tepla š 15 mm hl 25 mm s prořezáním</t>
  </si>
  <si>
    <t>-592472605</t>
  </si>
  <si>
    <t>"výměna krytu"295,2</t>
  </si>
  <si>
    <t>71</t>
  </si>
  <si>
    <t>919735114</t>
  </si>
  <si>
    <t>Řezání stávajícího živičného krytu hl přes 150 do 200 mm</t>
  </si>
  <si>
    <t>1858363717</t>
  </si>
  <si>
    <t>72</t>
  </si>
  <si>
    <t>935932418</t>
  </si>
  <si>
    <t>Odvodňovací plastový žlab pro zatížení D400 vnitřní š 150 mm s roštem můstkovým z litiny</t>
  </si>
  <si>
    <t>-18096264</t>
  </si>
  <si>
    <t>73</t>
  </si>
  <si>
    <t>935932425</t>
  </si>
  <si>
    <t>Odvodňovací plastový žlab pro zatížení D400 vnitřní š 300 mm s roštem můstkovým z litiny</t>
  </si>
  <si>
    <t>1025595369</t>
  </si>
  <si>
    <t>74</t>
  </si>
  <si>
    <t>966005211</t>
  </si>
  <si>
    <t>Rozebrání a odstranění silničního zábradlí se sloupky osazenými do říms nebo krycích desek</t>
  </si>
  <si>
    <t>-214292877</t>
  </si>
  <si>
    <t>75</t>
  </si>
  <si>
    <t>966008311</t>
  </si>
  <si>
    <t>Bourání čela trubního propustku z betonu železového</t>
  </si>
  <si>
    <t>-868067998</t>
  </si>
  <si>
    <t>"odstranění říms propustku v místě navržené šachty"0,5</t>
  </si>
  <si>
    <t>"odstranění čel propustků z betonu"11</t>
  </si>
  <si>
    <t>76</t>
  </si>
  <si>
    <t>9R01</t>
  </si>
  <si>
    <t>Lapač splavenin s ocelovou mříží vč.dodání materiálu, obsypu a napojení</t>
  </si>
  <si>
    <t>kpt</t>
  </si>
  <si>
    <t>1049018050</t>
  </si>
  <si>
    <t>"lapač splavenin dle výkresu D.1.1.2f Lapač splavenin"1</t>
  </si>
  <si>
    <t>997</t>
  </si>
  <si>
    <t>Přesun sutě</t>
  </si>
  <si>
    <t>77</t>
  </si>
  <si>
    <t>997013501</t>
  </si>
  <si>
    <t>Odvoz suti a vybouraných hmot na skládku nebo meziskládku do 1 km se složením</t>
  </si>
  <si>
    <t>115060635</t>
  </si>
  <si>
    <t>78</t>
  </si>
  <si>
    <t>997013509</t>
  </si>
  <si>
    <t>Příplatek k odvozu suti a vybouraných hmot na skládku ZKD 1 km přes 1 km</t>
  </si>
  <si>
    <t>-1542274959</t>
  </si>
  <si>
    <t>196,204*24</t>
  </si>
  <si>
    <t>79</t>
  </si>
  <si>
    <t>997013811</t>
  </si>
  <si>
    <t>Poplatek za uložení na skládce (skládkovné) stavebního odpadu dřevěného kód odpadu 17 02 01</t>
  </si>
  <si>
    <t>1863358399</t>
  </si>
  <si>
    <t>"jednotková cena za 1 t dle aktuálního ceníku skládky (kompostárny)"</t>
  </si>
  <si>
    <t>3*0,15</t>
  </si>
  <si>
    <t>80</t>
  </si>
  <si>
    <t>-117682840</t>
  </si>
  <si>
    <t>"kmeny a větve"0,4*3</t>
  </si>
  <si>
    <t>81</t>
  </si>
  <si>
    <t>997013861</t>
  </si>
  <si>
    <t>Poplatek za uložení stavebního odpadu na recyklační skládce (skládkovné) z prostého betonu kód odpadu 17 01 01</t>
  </si>
  <si>
    <t>-824525118</t>
  </si>
  <si>
    <t>82</t>
  </si>
  <si>
    <t>997013862</t>
  </si>
  <si>
    <t xml:space="preserve">Poplatek za uložení stavebního odpadu na recyklační skládce (skládkovné) z armovaného betonu kód odpadu  17 01 01</t>
  </si>
  <si>
    <t>1070142699</t>
  </si>
  <si>
    <t>83</t>
  </si>
  <si>
    <t>997013873</t>
  </si>
  <si>
    <t>Poplatek za uložení stavebního odpadu na recyklační skládce (skládkovné) zeminy a kamení zatříděného do Katalogu odpadů pod kódem 17 05 04</t>
  </si>
  <si>
    <t>925185596</t>
  </si>
  <si>
    <t>84</t>
  </si>
  <si>
    <t>997013875</t>
  </si>
  <si>
    <t>Poplatek za uložení stavebního odpadu na recyklační skládce (skládkovné) asfaltového bez obsahu dehtu zatříděného do Katalogu odpadů pod kódem 17 03 02</t>
  </si>
  <si>
    <t>-549007110</t>
  </si>
  <si>
    <t>998</t>
  </si>
  <si>
    <t>Přesun hmot</t>
  </si>
  <si>
    <t>85</t>
  </si>
  <si>
    <t>998223011</t>
  </si>
  <si>
    <t>Přesun hmot pro pozemní komunikace s krytem dlážděným</t>
  </si>
  <si>
    <t>1555242908</t>
  </si>
  <si>
    <t>SO 101.2 - Chodník - neuznatelné náklady</t>
  </si>
  <si>
    <t>PSV - Práce a dodávky PSV</t>
  </si>
  <si>
    <t xml:space="preserve">    711 - Izolace proti vodě, vlhkosti a plynům</t>
  </si>
  <si>
    <t>"vybourání stáv.krytu - dlažba"11</t>
  </si>
  <si>
    <t>"vybourání stáv.krytu"2,8</t>
  </si>
  <si>
    <t>"ÚK a sjezd s asf. krytem"8,6</t>
  </si>
  <si>
    <t>"sjezdy s dlážděným krytem"11</t>
  </si>
  <si>
    <t>"sjezd s krytem ze zatr. tvárnic"2,8</t>
  </si>
  <si>
    <t>"podklad ploch s betonovým krytem"17,6</t>
  </si>
  <si>
    <t>"štěrkový sjezd"3,5</t>
  </si>
  <si>
    <t>"plochy s betonovým krytem"17,6</t>
  </si>
  <si>
    <t>"účelová komunikace a samostatný sjezd"8,6</t>
  </si>
  <si>
    <t>"odvoz z mezideponie"</t>
  </si>
  <si>
    <t>167151101</t>
  </si>
  <si>
    <t>Nakládání výkopku z hornin třídy těžitelnosti I skupiny 1 až 3 do 100 m3</t>
  </si>
  <si>
    <t>-723440929</t>
  </si>
  <si>
    <t>"nákladání zeminy z mezideponie"46,78</t>
  </si>
  <si>
    <t>"zásyp zeminou za obrubníkem chodníku v zatravněné ploše"21,1</t>
  </si>
  <si>
    <t>181006111</t>
  </si>
  <si>
    <t>Rozprostření zemin tl vrstvy do 0,1 m schopných zúrodnění v rovině a sklonu do 1:5</t>
  </si>
  <si>
    <t>-33022659</t>
  </si>
  <si>
    <t>"ohumusování ornicí, v případě nedostatku se použije zemina z výkopů"256,8</t>
  </si>
  <si>
    <t>181411131</t>
  </si>
  <si>
    <t>Založení parkového trávníku výsevem pl do 1000 m2 v rovině a ve svahu do 1:5</t>
  </si>
  <si>
    <t>-1546186253</t>
  </si>
  <si>
    <t>00572410</t>
  </si>
  <si>
    <t>osivo směs travní parková</t>
  </si>
  <si>
    <t>kg</t>
  </si>
  <si>
    <t>1940787252</t>
  </si>
  <si>
    <t>256,8*0,04</t>
  </si>
  <si>
    <t>Úprava pláně v hornině třídy těžitelnosti I, skupiny 1 až 3 se zhutněním strojně</t>
  </si>
  <si>
    <t>2073086675</t>
  </si>
  <si>
    <t>26,2+18,3+52,12</t>
  </si>
  <si>
    <t>182251101</t>
  </si>
  <si>
    <t>Svahování násypů strojně</t>
  </si>
  <si>
    <t>2055991637</t>
  </si>
  <si>
    <t>430321414</t>
  </si>
  <si>
    <t>Schodišťová konstrukce a rampa ze ŽB tř. C 25/30 XF3</t>
  </si>
  <si>
    <t>1395381085</t>
  </si>
  <si>
    <t>1*0,4994</t>
  </si>
  <si>
    <t>430362021</t>
  </si>
  <si>
    <t>Výztuž schodišťové konstrukce a rampy svařovanými sítěmi Kari</t>
  </si>
  <si>
    <t>1054634377</t>
  </si>
  <si>
    <t>"kari síť 10/10/6"(1,87*0,9)/6*26,64/1000</t>
  </si>
  <si>
    <t>431351121</t>
  </si>
  <si>
    <t>Zřízení bednění podest schodišť a ramp přímočarých v do 4 m</t>
  </si>
  <si>
    <t>-304553791</t>
  </si>
  <si>
    <t>431351122</t>
  </si>
  <si>
    <t>Odstranění bednění podest schodišť a ramp přímočarých v do 4 m</t>
  </si>
  <si>
    <t>-722289009</t>
  </si>
  <si>
    <t>434141R</t>
  </si>
  <si>
    <t>Schodišťový stupeň betonový v 150 mm š 350 mm světlost schodiště do 1200 mm vč.cementového lože</t>
  </si>
  <si>
    <t>1261463371</t>
  </si>
  <si>
    <t>564231011</t>
  </si>
  <si>
    <t>Podklad nebo podsyp ze štěrkopísku ŠP plochy do 100 m2 tl 100 mm</t>
  </si>
  <si>
    <t>-141619003</t>
  </si>
  <si>
    <t>"vrstva pod betonovým krytem"18,7</t>
  </si>
  <si>
    <t>"lože pod dlážděným rigolem"7,5</t>
  </si>
  <si>
    <t>564831011</t>
  </si>
  <si>
    <t>Podklad ze štěrkodrtě ŠD plochy do 100 m2 tl 100 mm</t>
  </si>
  <si>
    <t>-1120256305</t>
  </si>
  <si>
    <t>"ŠDa 0/32"</t>
  </si>
  <si>
    <t>"výškové napojení ploch - asfalt"2,6</t>
  </si>
  <si>
    <t>"výškové napojení ploch - dlažba"12,3</t>
  </si>
  <si>
    <t>"výškové napojení ploch - zatravňovací tvárnice"3,4</t>
  </si>
  <si>
    <t>564861011</t>
  </si>
  <si>
    <t>Podklad ze štěrkodrtě ŠD plochy do 100 m2 tl 200 mm</t>
  </si>
  <si>
    <t>2092851302</t>
  </si>
  <si>
    <t>"nestmelené sjezdy"36,3</t>
  </si>
  <si>
    <t>"ŠDa 0/63"</t>
  </si>
  <si>
    <t>"přístupový chodník"4,09*1,2</t>
  </si>
  <si>
    <t>"sanace podloží schodiště + přístupový chodník"(1,85+4,09)*1,4</t>
  </si>
  <si>
    <t>"sanace podloží dlážděný rigol"7,5</t>
  </si>
  <si>
    <t>565135101</t>
  </si>
  <si>
    <t>Asfaltový beton vrstva podkladní ACP 16+ (obalované kamenivo OKS) tl 50 mm š do 1,5 m</t>
  </si>
  <si>
    <t>-1692666235</t>
  </si>
  <si>
    <t>"napojení účelové komunikace"2,6</t>
  </si>
  <si>
    <t>577144111</t>
  </si>
  <si>
    <t>Asfaltový beton vrstva obrusná ACO 11+ (ABS) tř. I tl 50 mm š do 3 m z nemodifikovaného asfaltu</t>
  </si>
  <si>
    <t>1200939089</t>
  </si>
  <si>
    <t>581124115</t>
  </si>
  <si>
    <t>Kryt z betonu komunikace pro pěší tl. 150 mm C20/25 XF3</t>
  </si>
  <si>
    <t>-222963133</t>
  </si>
  <si>
    <t>"výškové napojení ploch - beton"18,7</t>
  </si>
  <si>
    <t>591411111</t>
  </si>
  <si>
    <t>Kladení dlažby z mozaiky jednobarevné komunikací pro pěší lože z kameniva</t>
  </si>
  <si>
    <t>-1282929984</t>
  </si>
  <si>
    <t>"přístupový chodník"3,3</t>
  </si>
  <si>
    <t>58381004</t>
  </si>
  <si>
    <t>kostka štípaná dlažební mozaika žula 4/6 tř 1</t>
  </si>
  <si>
    <t>-1024744048</t>
  </si>
  <si>
    <t>3,3*1,02 "Přepočtené koeficientem množství</t>
  </si>
  <si>
    <t>596211210</t>
  </si>
  <si>
    <t>Kladení zámkové dlažby komunikací pro pěší ručně tl 80 mm skupiny A pl do 50 m2</t>
  </si>
  <si>
    <t>-1246432882</t>
  </si>
  <si>
    <t>"výškové napojení ploch - stávající dlažba"12,3</t>
  </si>
  <si>
    <t>596412210</t>
  </si>
  <si>
    <t>Kladení dlažby z vegetačních tvárnic pozemních komunikací tl 80 mm pl do 50 m2</t>
  </si>
  <si>
    <t>1248055870</t>
  </si>
  <si>
    <t>"výškové napojení ploch - stávající dlažba"3,4</t>
  </si>
  <si>
    <t>597161111</t>
  </si>
  <si>
    <t>Rigol dlážděný do lože z betonu tl 100 mm z lomového kamene</t>
  </si>
  <si>
    <t>-1080672676</t>
  </si>
  <si>
    <t>597361121</t>
  </si>
  <si>
    <t>Svodnice ocelová š 120 mm kotvená do betonu</t>
  </si>
  <si>
    <t>-481306619</t>
  </si>
  <si>
    <t>916111123</t>
  </si>
  <si>
    <t>Osazení obruby z drobných kostek s boční opěrou do lože z betonu prostého</t>
  </si>
  <si>
    <t>-317955026</t>
  </si>
  <si>
    <t>58381007</t>
  </si>
  <si>
    <t>kostka štípaná dlažební žula drobná 8/10</t>
  </si>
  <si>
    <t>1947417634</t>
  </si>
  <si>
    <t>8,18*0,1</t>
  </si>
  <si>
    <t>"výškové napojení účelové komunikace - asfalt"4</t>
  </si>
  <si>
    <t>919735112</t>
  </si>
  <si>
    <t>Řezání stávajícího živičného krytu hl do 100 mm</t>
  </si>
  <si>
    <t>-1616901020</t>
  </si>
  <si>
    <t>919735123</t>
  </si>
  <si>
    <t>Řezání stávajícího betonového krytu hl do 150 mm</t>
  </si>
  <si>
    <t>1068723918</t>
  </si>
  <si>
    <t>"betonové samostatné sjezdy"15,6</t>
  </si>
  <si>
    <t>935112211</t>
  </si>
  <si>
    <t>Osazení příkopového žlabu do betonu tl 100 mm z betonových tvárnic š 800 mm</t>
  </si>
  <si>
    <t>23983289</t>
  </si>
  <si>
    <t>59227029</t>
  </si>
  <si>
    <t>žlabovka příkopová betonová 500x680x60mm</t>
  </si>
  <si>
    <t>-348348011</t>
  </si>
  <si>
    <t>9R03</t>
  </si>
  <si>
    <t>Lapač splavenin s ocelovou mříží</t>
  </si>
  <si>
    <t>-581959315</t>
  </si>
  <si>
    <t>1680798448</t>
  </si>
  <si>
    <t>21,378*24</t>
  </si>
  <si>
    <t>902413553</t>
  </si>
  <si>
    <t>-1692658259</t>
  </si>
  <si>
    <t>-684199534</t>
  </si>
  <si>
    <t>PSV</t>
  </si>
  <si>
    <t>Práce a dodávky PSV</t>
  </si>
  <si>
    <t>711</t>
  </si>
  <si>
    <t>Izolace proti vodě, vlhkosti a plynům</t>
  </si>
  <si>
    <t>711161112</t>
  </si>
  <si>
    <t>Izolace proti zemní vlhkosti nopovou fólií vodorovná, nopek v 8,0 mm, tl do 0,6 mm</t>
  </si>
  <si>
    <t>1632772986</t>
  </si>
  <si>
    <t>"přístupový chodník"1*0,7</t>
  </si>
  <si>
    <t>SO 301 - Dešťová kanalizace - uznatelné náklady</t>
  </si>
  <si>
    <t>132251104</t>
  </si>
  <si>
    <t>Hloubení rýh nezapažených š do 800 mm v hornině třídy těžitelnosti I skupiny 3 objem přes 100 m3 strojně</t>
  </si>
  <si>
    <t>-354840437</t>
  </si>
  <si>
    <t>176*0,9+45,13*0,9-15,84</t>
  </si>
  <si>
    <t>151101101</t>
  </si>
  <si>
    <t>Zřízení příložného pažení a rozepření stěn rýh hl do 2 m</t>
  </si>
  <si>
    <t>535945467</t>
  </si>
  <si>
    <t>182,32*1,21*2</t>
  </si>
  <si>
    <t>151101111</t>
  </si>
  <si>
    <t>Odstranění příložného pažení a rozepření stěn rýh hl do 2 m</t>
  </si>
  <si>
    <t>-9141454</t>
  </si>
  <si>
    <t>-901562852</t>
  </si>
  <si>
    <t>-1213272946</t>
  </si>
  <si>
    <t>15*183,177</t>
  </si>
  <si>
    <t>-550766882</t>
  </si>
  <si>
    <t>183,177*1,8</t>
  </si>
  <si>
    <t>-1272243763</t>
  </si>
  <si>
    <t>975308972</t>
  </si>
  <si>
    <t>182,32*0,9*(1,21-0,1-0,25-0,3)</t>
  </si>
  <si>
    <t>-218556573</t>
  </si>
  <si>
    <t>91,889*2</t>
  </si>
  <si>
    <t>-1506833289</t>
  </si>
  <si>
    <t>"PP potrubí"182,32*0,9*(0,25+0,3)</t>
  </si>
  <si>
    <t>"betonové potrubí"10*0,05</t>
  </si>
  <si>
    <t>-1170134903</t>
  </si>
  <si>
    <t>90,248*2</t>
  </si>
  <si>
    <t>1605880113</t>
  </si>
  <si>
    <t>182,32*0,9*0,1</t>
  </si>
  <si>
    <t>871360410</t>
  </si>
  <si>
    <t>Montáž kanalizačního potrubí korugovaného SN 10 z polypropylenu DN 250</t>
  </si>
  <si>
    <t>872302695</t>
  </si>
  <si>
    <t>92,17+51</t>
  </si>
  <si>
    <t>28614381</t>
  </si>
  <si>
    <t>trubka kanalizační PP korugovaná DN 250x3000mm s hrdlem SN8</t>
  </si>
  <si>
    <t>1538404940</t>
  </si>
  <si>
    <t>143,17*1,015 'Přepočtené koeficientem množství</t>
  </si>
  <si>
    <t>871360420</t>
  </si>
  <si>
    <t>Montáž kanalizačního potrubí korugovaného SN 12 z polypropylenu DN 250</t>
  </si>
  <si>
    <t>2100146300</t>
  </si>
  <si>
    <t>28617268</t>
  </si>
  <si>
    <t>trubka kanalizační PP korugovaná DN 250x6000mm SN12</t>
  </si>
  <si>
    <t>473194676</t>
  </si>
  <si>
    <t>41,3793103448276*1,015 'Přepočtené koeficientem množství</t>
  </si>
  <si>
    <t>894812321</t>
  </si>
  <si>
    <t>Revizní a čistící šachta z PP typ DN 600/250 šachtové dno průtočné</t>
  </si>
  <si>
    <t>363629488</t>
  </si>
  <si>
    <t>894812322</t>
  </si>
  <si>
    <t>Revizní a čistící šachta z PP typ DN 600/250 šachtové dno průtočné 30°, 60°, 90°</t>
  </si>
  <si>
    <t>1236743073</t>
  </si>
  <si>
    <t>"30°"2</t>
  </si>
  <si>
    <t>919521120</t>
  </si>
  <si>
    <t>Zřízení silničního propustku z trub betonových nebo ŽB DN 400</t>
  </si>
  <si>
    <t>341202912</t>
  </si>
  <si>
    <t>59222022</t>
  </si>
  <si>
    <t>trouba ŽB hrdlová DN 400</t>
  </si>
  <si>
    <t>1034686379</t>
  </si>
  <si>
    <t>919535557</t>
  </si>
  <si>
    <t>Obetonování trubního propustku betonem prostým tř. C 16/20</t>
  </si>
  <si>
    <t>2008715238</t>
  </si>
  <si>
    <t>"klíny z betonu"10*0,04</t>
  </si>
  <si>
    <t>938902151</t>
  </si>
  <si>
    <t>Čistění příkopů strojně příkopovou frézou š dna do 400 mm</t>
  </si>
  <si>
    <t>650669647</t>
  </si>
  <si>
    <t>961041211</t>
  </si>
  <si>
    <t>Bourání mostních základů z betonu prostého</t>
  </si>
  <si>
    <t>1794675685</t>
  </si>
  <si>
    <t>"bourání základů stáv.čel propustků"22*0,8*0,9</t>
  </si>
  <si>
    <t>966008112</t>
  </si>
  <si>
    <t>Bourání trubního propustku DN přes 300 do 500</t>
  </si>
  <si>
    <t>-99218822</t>
  </si>
  <si>
    <t>"stávající propustky"112,2</t>
  </si>
  <si>
    <t>Napojení PP potrubí na stávající šachtu</t>
  </si>
  <si>
    <t>kč</t>
  </si>
  <si>
    <t>484246293</t>
  </si>
  <si>
    <t>9R02</t>
  </si>
  <si>
    <t>Odstranění zábradlí a římsy trubního propustku, umístění betonové šachty s atypickým prefabrikovaným dnem a vstupem DN600, poklop B125 s odvětráváním vč.odvozu suti a poplatku za skládku</t>
  </si>
  <si>
    <t>1905041374</t>
  </si>
  <si>
    <t>Šikmé prefabrikované betonové čelo vtoku potrubí vč. betonového základu, dodání materiálu, obsypu a napojení</t>
  </si>
  <si>
    <t>1481687638</t>
  </si>
  <si>
    <t>539368133</t>
  </si>
  <si>
    <t>-1863261958</t>
  </si>
  <si>
    <t>146,92*24</t>
  </si>
  <si>
    <t>-1064114005</t>
  </si>
  <si>
    <t>-1283026130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</si>
  <si>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</si>
  <si>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</si>
  <si>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</si>
  <si>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</si>
  <si>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</si>
  <si>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</si>
  <si>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011314000</t>
  </si>
  <si>
    <t>Archeologický dohled</t>
  </si>
  <si>
    <t>kpl</t>
  </si>
  <si>
    <t>1024</t>
  </si>
  <si>
    <t>-1457212618</t>
  </si>
  <si>
    <t>012103000</t>
  </si>
  <si>
    <t>Geodetické práce před výstavbou</t>
  </si>
  <si>
    <t>-2088585225</t>
  </si>
  <si>
    <t>"zaměření prostoru před propustkem pro osazení šachty, jako podklad výrobní dokumentace"1</t>
  </si>
  <si>
    <t>012203000</t>
  </si>
  <si>
    <t>Geodetické práce při provádění stavby</t>
  </si>
  <si>
    <t>783550707</t>
  </si>
  <si>
    <t>"geodetické vytyčení stavby"1</t>
  </si>
  <si>
    <t>012303000</t>
  </si>
  <si>
    <t>Geodetické práce po výstavbě</t>
  </si>
  <si>
    <t>-1995179686</t>
  </si>
  <si>
    <t>"geodetické zamření skutečného stavu"1</t>
  </si>
  <si>
    <t>012403000</t>
  </si>
  <si>
    <t>Kartografické práce</t>
  </si>
  <si>
    <t>2033276632</t>
  </si>
  <si>
    <t>"Zpracování a schválení geometrického plánu oprávněnou osobou"1</t>
  </si>
  <si>
    <t>013254000</t>
  </si>
  <si>
    <t>Dokumentace skutečného provedení stavby</t>
  </si>
  <si>
    <t>234929822</t>
  </si>
  <si>
    <t>"Zpracování a předání dokumentace skutečného provedení stavby DSPS (3 paré + 1 elektronické) objednateli - pro celou stavbu dle platné vyhlášky"1</t>
  </si>
  <si>
    <t>013294000</t>
  </si>
  <si>
    <t>Ostatní dokumentace</t>
  </si>
  <si>
    <t>837786065</t>
  </si>
  <si>
    <t>"výrobní dokumentace pro výrobu atypického dna šachty"1</t>
  </si>
  <si>
    <t>VRN3</t>
  </si>
  <si>
    <t>Zařízení staveniště</t>
  </si>
  <si>
    <t>032103000</t>
  </si>
  <si>
    <t>Náklady na stavební buňky</t>
  </si>
  <si>
    <t>370931370</t>
  </si>
  <si>
    <t>034303000</t>
  </si>
  <si>
    <t>Dopravní značení na staveništi</t>
  </si>
  <si>
    <t>-1279621265</t>
  </si>
  <si>
    <t>VRN4</t>
  </si>
  <si>
    <t>Inženýrská činnost</t>
  </si>
  <si>
    <t>043002000</t>
  </si>
  <si>
    <t>Zkoušky a ostatní měření</t>
  </si>
  <si>
    <t>990418869</t>
  </si>
  <si>
    <t>"statická zkouška na sanovaném podloží"3</t>
  </si>
  <si>
    <t>"statická zkouška na vrchní podkladní vrstvě ŠD"3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</si>
</sst>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35</v>
      </c>
      <c r="AO20" s="22"/>
      <c r="AP20" s="22"/>
      <c r="AQ20" s="22"/>
      <c r="AR20" s="20"/>
      <c r="BE20" s="31"/>
      <c r="BS20" s="17" t="s">
        <v>36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54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55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56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55</v>
      </c>
      <c r="AI60" s="42"/>
      <c r="AJ60" s="42"/>
      <c r="AK60" s="42"/>
      <c r="AL60" s="42"/>
      <c r="AM60" s="64" t="s">
        <v>56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57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58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55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56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55</v>
      </c>
      <c r="AI75" s="42"/>
      <c r="AJ75" s="42"/>
      <c r="AK75" s="42"/>
      <c r="AL75" s="42"/>
      <c r="AM75" s="64" t="s">
        <v>56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59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VH0020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Chodník podél silnice II/432 v Bohuslavicích, Kyjov II.etapa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Bohuslavice, Kyjov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31. 1. 2022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Město Kyjov, Masarykovo náměstí 30, 697 01 Kyjov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 xml:space="preserve">  Ing. Vojtěch Holub</v>
      </c>
      <c r="AN89" s="71"/>
      <c r="AO89" s="71"/>
      <c r="AP89" s="71"/>
      <c r="AQ89" s="40"/>
      <c r="AR89" s="44"/>
      <c r="AS89" s="81" t="s">
        <v>60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37</v>
      </c>
      <c r="AJ90" s="40"/>
      <c r="AK90" s="40"/>
      <c r="AL90" s="40"/>
      <c r="AM90" s="80" t="str">
        <f>IF(E20="","",E20)</f>
        <v xml:space="preserve"> Ing. Vojtěch Holub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61</v>
      </c>
      <c r="D92" s="94"/>
      <c r="E92" s="94"/>
      <c r="F92" s="94"/>
      <c r="G92" s="94"/>
      <c r="H92" s="95"/>
      <c r="I92" s="96" t="s">
        <v>62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63</v>
      </c>
      <c r="AH92" s="94"/>
      <c r="AI92" s="94"/>
      <c r="AJ92" s="94"/>
      <c r="AK92" s="94"/>
      <c r="AL92" s="94"/>
      <c r="AM92" s="94"/>
      <c r="AN92" s="96" t="s">
        <v>64</v>
      </c>
      <c r="AO92" s="94"/>
      <c r="AP92" s="98"/>
      <c r="AQ92" s="99" t="s">
        <v>65</v>
      </c>
      <c r="AR92" s="44"/>
      <c r="AS92" s="100" t="s">
        <v>66</v>
      </c>
      <c r="AT92" s="101" t="s">
        <v>67</v>
      </c>
      <c r="AU92" s="101" t="s">
        <v>68</v>
      </c>
      <c r="AV92" s="101" t="s">
        <v>69</v>
      </c>
      <c r="AW92" s="101" t="s">
        <v>70</v>
      </c>
      <c r="AX92" s="101" t="s">
        <v>71</v>
      </c>
      <c r="AY92" s="101" t="s">
        <v>72</v>
      </c>
      <c r="AZ92" s="101" t="s">
        <v>73</v>
      </c>
      <c r="BA92" s="101" t="s">
        <v>74</v>
      </c>
      <c r="BB92" s="101" t="s">
        <v>75</v>
      </c>
      <c r="BC92" s="101" t="s">
        <v>76</v>
      </c>
      <c r="BD92" s="102" t="s">
        <v>77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78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79</v>
      </c>
      <c r="BT94" s="117" t="s">
        <v>80</v>
      </c>
      <c r="BU94" s="118" t="s">
        <v>81</v>
      </c>
      <c r="BV94" s="117" t="s">
        <v>82</v>
      </c>
      <c r="BW94" s="117" t="s">
        <v>5</v>
      </c>
      <c r="BX94" s="117" t="s">
        <v>83</v>
      </c>
      <c r="CL94" s="117" t="s">
        <v>1</v>
      </c>
    </row>
    <row r="95" s="7" customFormat="1" ht="24.75" customHeight="1">
      <c r="A95" s="119" t="s">
        <v>84</v>
      </c>
      <c r="B95" s="120"/>
      <c r="C95" s="121"/>
      <c r="D95" s="122" t="s">
        <v>85</v>
      </c>
      <c r="E95" s="122"/>
      <c r="F95" s="122"/>
      <c r="G95" s="122"/>
      <c r="H95" s="122"/>
      <c r="I95" s="123"/>
      <c r="J95" s="122" t="s">
        <v>86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101.1 - Chodník - uzna...'!J30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87</v>
      </c>
      <c r="AR95" s="126"/>
      <c r="AS95" s="127">
        <v>0</v>
      </c>
      <c r="AT95" s="128">
        <f>ROUND(SUM(AV95:AW95),2)</f>
        <v>0</v>
      </c>
      <c r="AU95" s="129">
        <f>'SO 101.1 - Chodník - uzna...'!P124</f>
        <v>0</v>
      </c>
      <c r="AV95" s="128">
        <f>'SO 101.1 - Chodník - uzna...'!J33</f>
        <v>0</v>
      </c>
      <c r="AW95" s="128">
        <f>'SO 101.1 - Chodník - uzna...'!J34</f>
        <v>0</v>
      </c>
      <c r="AX95" s="128">
        <f>'SO 101.1 - Chodník - uzna...'!J35</f>
        <v>0</v>
      </c>
      <c r="AY95" s="128">
        <f>'SO 101.1 - Chodník - uzna...'!J36</f>
        <v>0</v>
      </c>
      <c r="AZ95" s="128">
        <f>'SO 101.1 - Chodník - uzna...'!F33</f>
        <v>0</v>
      </c>
      <c r="BA95" s="128">
        <f>'SO 101.1 - Chodník - uzna...'!F34</f>
        <v>0</v>
      </c>
      <c r="BB95" s="128">
        <f>'SO 101.1 - Chodník - uzna...'!F35</f>
        <v>0</v>
      </c>
      <c r="BC95" s="128">
        <f>'SO 101.1 - Chodník - uzna...'!F36</f>
        <v>0</v>
      </c>
      <c r="BD95" s="130">
        <f>'SO 101.1 - Chodník - uzna...'!F37</f>
        <v>0</v>
      </c>
      <c r="BE95" s="7"/>
      <c r="BT95" s="131" t="s">
        <v>88</v>
      </c>
      <c r="BV95" s="131" t="s">
        <v>82</v>
      </c>
      <c r="BW95" s="131" t="s">
        <v>89</v>
      </c>
      <c r="BX95" s="131" t="s">
        <v>5</v>
      </c>
      <c r="CL95" s="131" t="s">
        <v>1</v>
      </c>
      <c r="CM95" s="131" t="s">
        <v>90</v>
      </c>
    </row>
    <row r="96" s="7" customFormat="1" ht="24.75" customHeight="1">
      <c r="A96" s="119" t="s">
        <v>84</v>
      </c>
      <c r="B96" s="120"/>
      <c r="C96" s="121"/>
      <c r="D96" s="122" t="s">
        <v>91</v>
      </c>
      <c r="E96" s="122"/>
      <c r="F96" s="122"/>
      <c r="G96" s="122"/>
      <c r="H96" s="122"/>
      <c r="I96" s="123"/>
      <c r="J96" s="122" t="s">
        <v>92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101.2 - Chodník - neuz...'!J30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87</v>
      </c>
      <c r="AR96" s="126"/>
      <c r="AS96" s="127">
        <v>0</v>
      </c>
      <c r="AT96" s="128">
        <f>ROUND(SUM(AV96:AW96),2)</f>
        <v>0</v>
      </c>
      <c r="AU96" s="129">
        <f>'SO 101.2 - Chodník - neuz...'!P125</f>
        <v>0</v>
      </c>
      <c r="AV96" s="128">
        <f>'SO 101.2 - Chodník - neuz...'!J33</f>
        <v>0</v>
      </c>
      <c r="AW96" s="128">
        <f>'SO 101.2 - Chodník - neuz...'!J34</f>
        <v>0</v>
      </c>
      <c r="AX96" s="128">
        <f>'SO 101.2 - Chodník - neuz...'!J35</f>
        <v>0</v>
      </c>
      <c r="AY96" s="128">
        <f>'SO 101.2 - Chodník - neuz...'!J36</f>
        <v>0</v>
      </c>
      <c r="AZ96" s="128">
        <f>'SO 101.2 - Chodník - neuz...'!F33</f>
        <v>0</v>
      </c>
      <c r="BA96" s="128">
        <f>'SO 101.2 - Chodník - neuz...'!F34</f>
        <v>0</v>
      </c>
      <c r="BB96" s="128">
        <f>'SO 101.2 - Chodník - neuz...'!F35</f>
        <v>0</v>
      </c>
      <c r="BC96" s="128">
        <f>'SO 101.2 - Chodník - neuz...'!F36</f>
        <v>0</v>
      </c>
      <c r="BD96" s="130">
        <f>'SO 101.2 - Chodník - neuz...'!F37</f>
        <v>0</v>
      </c>
      <c r="BE96" s="7"/>
      <c r="BT96" s="131" t="s">
        <v>88</v>
      </c>
      <c r="BV96" s="131" t="s">
        <v>82</v>
      </c>
      <c r="BW96" s="131" t="s">
        <v>93</v>
      </c>
      <c r="BX96" s="131" t="s">
        <v>5</v>
      </c>
      <c r="CL96" s="131" t="s">
        <v>1</v>
      </c>
      <c r="CM96" s="131" t="s">
        <v>90</v>
      </c>
    </row>
    <row r="97" s="7" customFormat="1" ht="16.5" customHeight="1">
      <c r="A97" s="119" t="s">
        <v>84</v>
      </c>
      <c r="B97" s="120"/>
      <c r="C97" s="121"/>
      <c r="D97" s="122" t="s">
        <v>94</v>
      </c>
      <c r="E97" s="122"/>
      <c r="F97" s="122"/>
      <c r="G97" s="122"/>
      <c r="H97" s="122"/>
      <c r="I97" s="123"/>
      <c r="J97" s="122" t="s">
        <v>95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301 - Dešťová kanaliza...'!J30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87</v>
      </c>
      <c r="AR97" s="126"/>
      <c r="AS97" s="127">
        <v>0</v>
      </c>
      <c r="AT97" s="128">
        <f>ROUND(SUM(AV97:AW97),2)</f>
        <v>0</v>
      </c>
      <c r="AU97" s="129">
        <f>'SO 301 - Dešťová kanaliza...'!P122</f>
        <v>0</v>
      </c>
      <c r="AV97" s="128">
        <f>'SO 301 - Dešťová kanaliza...'!J33</f>
        <v>0</v>
      </c>
      <c r="AW97" s="128">
        <f>'SO 301 - Dešťová kanaliza...'!J34</f>
        <v>0</v>
      </c>
      <c r="AX97" s="128">
        <f>'SO 301 - Dešťová kanaliza...'!J35</f>
        <v>0</v>
      </c>
      <c r="AY97" s="128">
        <f>'SO 301 - Dešťová kanaliza...'!J36</f>
        <v>0</v>
      </c>
      <c r="AZ97" s="128">
        <f>'SO 301 - Dešťová kanaliza...'!F33</f>
        <v>0</v>
      </c>
      <c r="BA97" s="128">
        <f>'SO 301 - Dešťová kanaliza...'!F34</f>
        <v>0</v>
      </c>
      <c r="BB97" s="128">
        <f>'SO 301 - Dešťová kanaliza...'!F35</f>
        <v>0</v>
      </c>
      <c r="BC97" s="128">
        <f>'SO 301 - Dešťová kanaliza...'!F36</f>
        <v>0</v>
      </c>
      <c r="BD97" s="130">
        <f>'SO 301 - Dešťová kanaliza...'!F37</f>
        <v>0</v>
      </c>
      <c r="BE97" s="7"/>
      <c r="BT97" s="131" t="s">
        <v>88</v>
      </c>
      <c r="BV97" s="131" t="s">
        <v>82</v>
      </c>
      <c r="BW97" s="131" t="s">
        <v>96</v>
      </c>
      <c r="BX97" s="131" t="s">
        <v>5</v>
      </c>
      <c r="CL97" s="131" t="s">
        <v>1</v>
      </c>
      <c r="CM97" s="131" t="s">
        <v>90</v>
      </c>
    </row>
    <row r="98" s="7" customFormat="1" ht="16.5" customHeight="1">
      <c r="A98" s="119" t="s">
        <v>84</v>
      </c>
      <c r="B98" s="120"/>
      <c r="C98" s="121"/>
      <c r="D98" s="122" t="s">
        <v>97</v>
      </c>
      <c r="E98" s="122"/>
      <c r="F98" s="122"/>
      <c r="G98" s="122"/>
      <c r="H98" s="122"/>
      <c r="I98" s="123"/>
      <c r="J98" s="122" t="s">
        <v>98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'VRN - Vedlejší rozpočtové...'!J30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87</v>
      </c>
      <c r="AR98" s="126"/>
      <c r="AS98" s="132">
        <v>0</v>
      </c>
      <c r="AT98" s="133">
        <f>ROUND(SUM(AV98:AW98),2)</f>
        <v>0</v>
      </c>
      <c r="AU98" s="134">
        <f>'VRN - Vedlejší rozpočtové...'!P120</f>
        <v>0</v>
      </c>
      <c r="AV98" s="133">
        <f>'VRN - Vedlejší rozpočtové...'!J33</f>
        <v>0</v>
      </c>
      <c r="AW98" s="133">
        <f>'VRN - Vedlejší rozpočtové...'!J34</f>
        <v>0</v>
      </c>
      <c r="AX98" s="133">
        <f>'VRN - Vedlejší rozpočtové...'!J35</f>
        <v>0</v>
      </c>
      <c r="AY98" s="133">
        <f>'VRN - Vedlejší rozpočtové...'!J36</f>
        <v>0</v>
      </c>
      <c r="AZ98" s="133">
        <f>'VRN - Vedlejší rozpočtové...'!F33</f>
        <v>0</v>
      </c>
      <c r="BA98" s="133">
        <f>'VRN - Vedlejší rozpočtové...'!F34</f>
        <v>0</v>
      </c>
      <c r="BB98" s="133">
        <f>'VRN - Vedlejší rozpočtové...'!F35</f>
        <v>0</v>
      </c>
      <c r="BC98" s="133">
        <f>'VRN - Vedlejší rozpočtové...'!F36</f>
        <v>0</v>
      </c>
      <c r="BD98" s="135">
        <f>'VRN - Vedlejší rozpočtové...'!F37</f>
        <v>0</v>
      </c>
      <c r="BE98" s="7"/>
      <c r="BT98" s="131" t="s">
        <v>88</v>
      </c>
      <c r="BV98" s="131" t="s">
        <v>82</v>
      </c>
      <c r="BW98" s="131" t="s">
        <v>99</v>
      </c>
      <c r="BX98" s="131" t="s">
        <v>5</v>
      </c>
      <c r="CL98" s="131" t="s">
        <v>1</v>
      </c>
      <c r="CM98" s="131" t="s">
        <v>90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95QFx5J2ZC3K4a0o99rvDqEo+pbvvJGsQYZss3NDpOmmk8BtMh0hw7z70MM08uEQ3cLmcn64z/h1nTTOYOcN+g==" hashValue="LpVNgLNXAwHi+ufxo3Pm8EVC5Hk+fCZ2IrvJ5pW8pfLw/1M/aZPr4kQ0hnvJvmjh7FbKMSo2JaEN+9+0NPDh6g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101.1 - Chodník - uzna...'!C2" display="/"/>
    <hyperlink ref="A96" location="'SO 101.2 - Chodník - neuz...'!C2" display="/"/>
    <hyperlink ref="A97" location="'SO 301 - Dešťová kanaliza...'!C2" display="/"/>
    <hyperlink ref="A9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podél silnice II/432 v Bohuslavicích, Kyjov II.etapa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103</v>
      </c>
      <c r="G12" s="38"/>
      <c r="H12" s="38"/>
      <c r="I12" s="140" t="s">
        <v>22</v>
      </c>
      <c r="J12" s="144" t="str">
        <f>'Rekapitulace stavby'!AN8</f>
        <v>31. 1. 2022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103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103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103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ROUND((SUM(BE124:BE317)),  2)</f>
        <v>0</v>
      </c>
      <c r="G33" s="38"/>
      <c r="H33" s="38"/>
      <c r="I33" s="155">
        <v>0.20999999999999999</v>
      </c>
      <c r="J33" s="154">
        <f>ROUND(((SUM(BE124:BE317))*I33),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ROUND((SUM(BF124:BF317)),  2)</f>
        <v>0</v>
      </c>
      <c r="G34" s="38"/>
      <c r="H34" s="38"/>
      <c r="I34" s="155">
        <v>0.14999999999999999</v>
      </c>
      <c r="J34" s="154">
        <f>ROUND(((SUM(BF124:BF317))*I34),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ROUND((SUM(BG124:BG317)),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ROUND((SUM(BH124:BH317)),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ROUND((SUM(BI124:BI317)),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podél silnice II/432 v Bohuslavicích, Kyjov II.etapa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101.1 - Chodník - uznatelné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31. 1. 2022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110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111</v>
      </c>
      <c r="E99" s="188"/>
      <c r="F99" s="188"/>
      <c r="G99" s="188"/>
      <c r="H99" s="188"/>
      <c r="I99" s="188"/>
      <c r="J99" s="189">
        <f>J212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112</v>
      </c>
      <c r="E100" s="188"/>
      <c r="F100" s="188"/>
      <c r="G100" s="188"/>
      <c r="H100" s="188"/>
      <c r="I100" s="188"/>
      <c r="J100" s="189">
        <f>J215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113</v>
      </c>
      <c r="E101" s="188"/>
      <c r="F101" s="188"/>
      <c r="G101" s="188"/>
      <c r="H101" s="188"/>
      <c r="I101" s="188"/>
      <c r="J101" s="189">
        <f>J257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114</v>
      </c>
      <c r="E102" s="188"/>
      <c r="F102" s="188"/>
      <c r="G102" s="188"/>
      <c r="H102" s="188"/>
      <c r="I102" s="188"/>
      <c r="J102" s="189">
        <f>J271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115</v>
      </c>
      <c r="E103" s="188"/>
      <c r="F103" s="188"/>
      <c r="G103" s="188"/>
      <c r="H103" s="188"/>
      <c r="I103" s="188"/>
      <c r="J103" s="189">
        <f>J303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116</v>
      </c>
      <c r="E104" s="188"/>
      <c r="F104" s="188"/>
      <c r="G104" s="188"/>
      <c r="H104" s="188"/>
      <c r="I104" s="188"/>
      <c r="J104" s="189">
        <f>J316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117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4" t="str">
        <f>E7</f>
        <v>Chodník podél silnice II/432 v Bohuslavicích, Kyjov II.etapa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101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 101.1 - Chodník - uznatelné náklady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31. 1. 2022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32</v>
      </c>
      <c r="J120" s="36" t="str">
        <f>E21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30</v>
      </c>
      <c r="D121" s="40"/>
      <c r="E121" s="40"/>
      <c r="F121" s="27" t="str">
        <f>IF(E18="","",E18)</f>
        <v>Vyplň údaj</v>
      </c>
      <c r="G121" s="40"/>
      <c r="H121" s="40"/>
      <c r="I121" s="32" t="s">
        <v>37</v>
      </c>
      <c r="J121" s="36" t="str">
        <f>E24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118</v>
      </c>
      <c r="D123" s="194" t="s">
        <v>65</v>
      </c>
      <c r="E123" s="194" t="s">
        <v>61</v>
      </c>
      <c r="F123" s="194" t="s">
        <v>62</v>
      </c>
      <c r="G123" s="194" t="s">
        <v>119</v>
      </c>
      <c r="H123" s="194" t="s">
        <v>120</v>
      </c>
      <c r="I123" s="194" t="s">
        <v>121</v>
      </c>
      <c r="J123" s="194" t="s">
        <v>106</v>
      </c>
      <c r="K123" s="195" t="s">
        <v>122</v>
      </c>
      <c r="L123" s="196"/>
      <c r="M123" s="100" t="s">
        <v>1</v>
      </c>
      <c r="N123" s="101" t="s">
        <v>44</v>
      </c>
      <c r="O123" s="101" t="s">
        <v>123</v>
      </c>
      <c r="P123" s="101" t="s">
        <v>124</v>
      </c>
      <c r="Q123" s="101" t="s">
        <v>125</v>
      </c>
      <c r="R123" s="101" t="s">
        <v>126</v>
      </c>
      <c r="S123" s="101" t="s">
        <v>127</v>
      </c>
      <c r="T123" s="102" t="s">
        <v>128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129</v>
      </c>
      <c r="D124" s="40"/>
      <c r="E124" s="40"/>
      <c r="F124" s="40"/>
      <c r="G124" s="40"/>
      <c r="H124" s="40"/>
      <c r="I124" s="40"/>
      <c r="J124" s="197">
        <f>BK124</f>
        <v>0</v>
      </c>
      <c r="K124" s="40"/>
      <c r="L124" s="44"/>
      <c r="M124" s="103"/>
      <c r="N124" s="198"/>
      <c r="O124" s="104"/>
      <c r="P124" s="199">
        <f>P125</f>
        <v>0</v>
      </c>
      <c r="Q124" s="104"/>
      <c r="R124" s="199">
        <f>R125</f>
        <v>1069.79168418</v>
      </c>
      <c r="S124" s="104"/>
      <c r="T124" s="200">
        <f>T125</f>
        <v>196.28345000000002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79</v>
      </c>
      <c r="AU124" s="17" t="s">
        <v>108</v>
      </c>
      <c r="BK124" s="201">
        <f>BK125</f>
        <v>0</v>
      </c>
    </row>
    <row r="125" s="12" customFormat="1" ht="25.92" customHeight="1">
      <c r="A125" s="12"/>
      <c r="B125" s="202"/>
      <c r="C125" s="203"/>
      <c r="D125" s="204" t="s">
        <v>79</v>
      </c>
      <c r="E125" s="205" t="s">
        <v>130</v>
      </c>
      <c r="F125" s="205" t="s">
        <v>131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P126+P212+P215+P257+P271+P303+P316</f>
        <v>0</v>
      </c>
      <c r="Q125" s="210"/>
      <c r="R125" s="211">
        <f>R126+R212+R215+R257+R271+R303+R316</f>
        <v>1069.79168418</v>
      </c>
      <c r="S125" s="210"/>
      <c r="T125" s="212">
        <f>T126+T212+T215+T257+T271+T303+T316</f>
        <v>196.28345000000002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88</v>
      </c>
      <c r="AT125" s="214" t="s">
        <v>79</v>
      </c>
      <c r="AU125" s="214" t="s">
        <v>80</v>
      </c>
      <c r="AY125" s="213" t="s">
        <v>132</v>
      </c>
      <c r="BK125" s="215">
        <f>BK126+BK212+BK215+BK257+BK271+BK303+BK316</f>
        <v>0</v>
      </c>
    </row>
    <row r="126" s="12" customFormat="1" ht="22.8" customHeight="1">
      <c r="A126" s="12"/>
      <c r="B126" s="202"/>
      <c r="C126" s="203"/>
      <c r="D126" s="204" t="s">
        <v>79</v>
      </c>
      <c r="E126" s="216" t="s">
        <v>88</v>
      </c>
      <c r="F126" s="216" t="s">
        <v>133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SUM(P127:P211)</f>
        <v>0</v>
      </c>
      <c r="Q126" s="210"/>
      <c r="R126" s="211">
        <f>SUM(R127:R211)</f>
        <v>276.428</v>
      </c>
      <c r="S126" s="210"/>
      <c r="T126" s="212">
        <f>SUM(T127:T211)</f>
        <v>168.60220000000001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88</v>
      </c>
      <c r="AT126" s="214" t="s">
        <v>79</v>
      </c>
      <c r="AU126" s="214" t="s">
        <v>88</v>
      </c>
      <c r="AY126" s="213" t="s">
        <v>132</v>
      </c>
      <c r="BK126" s="215">
        <f>SUM(BK127:BK211)</f>
        <v>0</v>
      </c>
    </row>
    <row r="127" s="2" customFormat="1" ht="37.8" customHeight="1">
      <c r="A127" s="38"/>
      <c r="B127" s="39"/>
      <c r="C127" s="218" t="s">
        <v>88</v>
      </c>
      <c r="D127" s="218" t="s">
        <v>134</v>
      </c>
      <c r="E127" s="219" t="s">
        <v>135</v>
      </c>
      <c r="F127" s="220" t="s">
        <v>136</v>
      </c>
      <c r="G127" s="221" t="s">
        <v>137</v>
      </c>
      <c r="H127" s="222">
        <v>20</v>
      </c>
      <c r="I127" s="223"/>
      <c r="J127" s="224">
        <f>ROUND(I127*H127,2)</f>
        <v>0</v>
      </c>
      <c r="K127" s="220" t="s">
        <v>138</v>
      </c>
      <c r="L127" s="44"/>
      <c r="M127" s="225" t="s">
        <v>1</v>
      </c>
      <c r="N127" s="226" t="s">
        <v>45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139</v>
      </c>
      <c r="AT127" s="229" t="s">
        <v>134</v>
      </c>
      <c r="AU127" s="229" t="s">
        <v>90</v>
      </c>
      <c r="AY127" s="17" t="s">
        <v>132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88</v>
      </c>
      <c r="BK127" s="230">
        <f>ROUND(I127*H127,2)</f>
        <v>0</v>
      </c>
      <c r="BL127" s="17" t="s">
        <v>139</v>
      </c>
      <c r="BM127" s="229" t="s">
        <v>140</v>
      </c>
    </row>
    <row r="128" s="2" customFormat="1" ht="24.15" customHeight="1">
      <c r="A128" s="38"/>
      <c r="B128" s="39"/>
      <c r="C128" s="218" t="s">
        <v>90</v>
      </c>
      <c r="D128" s="218" t="s">
        <v>134</v>
      </c>
      <c r="E128" s="219" t="s">
        <v>141</v>
      </c>
      <c r="F128" s="220" t="s">
        <v>142</v>
      </c>
      <c r="G128" s="221" t="s">
        <v>143</v>
      </c>
      <c r="H128" s="222">
        <v>3</v>
      </c>
      <c r="I128" s="223"/>
      <c r="J128" s="224">
        <f>ROUND(I128*H128,2)</f>
        <v>0</v>
      </c>
      <c r="K128" s="220" t="s">
        <v>138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139</v>
      </c>
      <c r="AT128" s="229" t="s">
        <v>134</v>
      </c>
      <c r="AU128" s="229" t="s">
        <v>90</v>
      </c>
      <c r="AY128" s="17" t="s">
        <v>132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139</v>
      </c>
      <c r="BM128" s="229" t="s">
        <v>144</v>
      </c>
    </row>
    <row r="129" s="2" customFormat="1" ht="16.5" customHeight="1">
      <c r="A129" s="38"/>
      <c r="B129" s="39"/>
      <c r="C129" s="218" t="s">
        <v>145</v>
      </c>
      <c r="D129" s="218" t="s">
        <v>134</v>
      </c>
      <c r="E129" s="219" t="s">
        <v>146</v>
      </c>
      <c r="F129" s="220" t="s">
        <v>147</v>
      </c>
      <c r="G129" s="221" t="s">
        <v>143</v>
      </c>
      <c r="H129" s="222">
        <v>3</v>
      </c>
      <c r="I129" s="223"/>
      <c r="J129" s="224">
        <f>ROUND(I129*H129,2)</f>
        <v>0</v>
      </c>
      <c r="K129" s="220" t="s">
        <v>138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139</v>
      </c>
      <c r="AT129" s="229" t="s">
        <v>134</v>
      </c>
      <c r="AU129" s="229" t="s">
        <v>90</v>
      </c>
      <c r="AY129" s="17" t="s">
        <v>132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139</v>
      </c>
      <c r="BM129" s="229" t="s">
        <v>148</v>
      </c>
    </row>
    <row r="130" s="2" customFormat="1" ht="24.15" customHeight="1">
      <c r="A130" s="38"/>
      <c r="B130" s="39"/>
      <c r="C130" s="218" t="s">
        <v>139</v>
      </c>
      <c r="D130" s="218" t="s">
        <v>134</v>
      </c>
      <c r="E130" s="219" t="s">
        <v>149</v>
      </c>
      <c r="F130" s="220" t="s">
        <v>150</v>
      </c>
      <c r="G130" s="221" t="s">
        <v>137</v>
      </c>
      <c r="H130" s="222">
        <v>20.5</v>
      </c>
      <c r="I130" s="223"/>
      <c r="J130" s="224">
        <f>ROUND(I130*H130,2)</f>
        <v>0</v>
      </c>
      <c r="K130" s="220" t="s">
        <v>138</v>
      </c>
      <c r="L130" s="44"/>
      <c r="M130" s="225" t="s">
        <v>1</v>
      </c>
      <c r="N130" s="226" t="s">
        <v>45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0.29499999999999998</v>
      </c>
      <c r="T130" s="228">
        <f>S130*H130</f>
        <v>6.0474999999999994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139</v>
      </c>
      <c r="AT130" s="229" t="s">
        <v>134</v>
      </c>
      <c r="AU130" s="229" t="s">
        <v>90</v>
      </c>
      <c r="AY130" s="17" t="s">
        <v>132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88</v>
      </c>
      <c r="BK130" s="230">
        <f>ROUND(I130*H130,2)</f>
        <v>0</v>
      </c>
      <c r="BL130" s="17" t="s">
        <v>139</v>
      </c>
      <c r="BM130" s="229" t="s">
        <v>151</v>
      </c>
    </row>
    <row r="131" s="13" customFormat="1">
      <c r="A131" s="13"/>
      <c r="B131" s="231"/>
      <c r="C131" s="232"/>
      <c r="D131" s="233" t="s">
        <v>152</v>
      </c>
      <c r="E131" s="234" t="s">
        <v>1</v>
      </c>
      <c r="F131" s="235" t="s">
        <v>153</v>
      </c>
      <c r="G131" s="232"/>
      <c r="H131" s="236">
        <v>20.5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152</v>
      </c>
      <c r="AU131" s="242" t="s">
        <v>90</v>
      </c>
      <c r="AV131" s="13" t="s">
        <v>90</v>
      </c>
      <c r="AW131" s="13" t="s">
        <v>36</v>
      </c>
      <c r="AX131" s="13" t="s">
        <v>88</v>
      </c>
      <c r="AY131" s="242" t="s">
        <v>132</v>
      </c>
    </row>
    <row r="132" s="2" customFormat="1" ht="33" customHeight="1">
      <c r="A132" s="38"/>
      <c r="B132" s="39"/>
      <c r="C132" s="218" t="s">
        <v>154</v>
      </c>
      <c r="D132" s="218" t="s">
        <v>134</v>
      </c>
      <c r="E132" s="219" t="s">
        <v>155</v>
      </c>
      <c r="F132" s="220" t="s">
        <v>156</v>
      </c>
      <c r="G132" s="221" t="s">
        <v>137</v>
      </c>
      <c r="H132" s="222">
        <v>9.9000000000000004</v>
      </c>
      <c r="I132" s="223"/>
      <c r="J132" s="224">
        <f>ROUND(I132*H132,2)</f>
        <v>0</v>
      </c>
      <c r="K132" s="220" t="s">
        <v>138</v>
      </c>
      <c r="L132" s="44"/>
      <c r="M132" s="225" t="s">
        <v>1</v>
      </c>
      <c r="N132" s="226" t="s">
        <v>45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0.26000000000000001</v>
      </c>
      <c r="T132" s="228">
        <f>S132*H132</f>
        <v>2.5740000000000003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139</v>
      </c>
      <c r="AT132" s="229" t="s">
        <v>134</v>
      </c>
      <c r="AU132" s="229" t="s">
        <v>90</v>
      </c>
      <c r="AY132" s="17" t="s">
        <v>132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88</v>
      </c>
      <c r="BK132" s="230">
        <f>ROUND(I132*H132,2)</f>
        <v>0</v>
      </c>
      <c r="BL132" s="17" t="s">
        <v>139</v>
      </c>
      <c r="BM132" s="229" t="s">
        <v>157</v>
      </c>
    </row>
    <row r="133" s="13" customFormat="1">
      <c r="A133" s="13"/>
      <c r="B133" s="231"/>
      <c r="C133" s="232"/>
      <c r="D133" s="233" t="s">
        <v>152</v>
      </c>
      <c r="E133" s="234" t="s">
        <v>1</v>
      </c>
      <c r="F133" s="235" t="s">
        <v>158</v>
      </c>
      <c r="G133" s="232"/>
      <c r="H133" s="236">
        <v>9.9000000000000004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152</v>
      </c>
      <c r="AU133" s="242" t="s">
        <v>90</v>
      </c>
      <c r="AV133" s="13" t="s">
        <v>90</v>
      </c>
      <c r="AW133" s="13" t="s">
        <v>36</v>
      </c>
      <c r="AX133" s="13" t="s">
        <v>88</v>
      </c>
      <c r="AY133" s="242" t="s">
        <v>132</v>
      </c>
    </row>
    <row r="134" s="2" customFormat="1" ht="24.15" customHeight="1">
      <c r="A134" s="38"/>
      <c r="B134" s="39"/>
      <c r="C134" s="218" t="s">
        <v>159</v>
      </c>
      <c r="D134" s="218" t="s">
        <v>134</v>
      </c>
      <c r="E134" s="219" t="s">
        <v>160</v>
      </c>
      <c r="F134" s="220" t="s">
        <v>161</v>
      </c>
      <c r="G134" s="221" t="s">
        <v>137</v>
      </c>
      <c r="H134" s="222">
        <v>145.50999999999999</v>
      </c>
      <c r="I134" s="223"/>
      <c r="J134" s="224">
        <f>ROUND(I134*H134,2)</f>
        <v>0</v>
      </c>
      <c r="K134" s="220" t="s">
        <v>138</v>
      </c>
      <c r="L134" s="44"/>
      <c r="M134" s="225" t="s">
        <v>1</v>
      </c>
      <c r="N134" s="226" t="s">
        <v>45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0.17000000000000001</v>
      </c>
      <c r="T134" s="228">
        <f>S134*H134</f>
        <v>24.736699999999999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139</v>
      </c>
      <c r="AT134" s="229" t="s">
        <v>134</v>
      </c>
      <c r="AU134" s="229" t="s">
        <v>90</v>
      </c>
      <c r="AY134" s="17" t="s">
        <v>132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88</v>
      </c>
      <c r="BK134" s="230">
        <f>ROUND(I134*H134,2)</f>
        <v>0</v>
      </c>
      <c r="BL134" s="17" t="s">
        <v>139</v>
      </c>
      <c r="BM134" s="229" t="s">
        <v>162</v>
      </c>
    </row>
    <row r="135" s="13" customFormat="1">
      <c r="A135" s="13"/>
      <c r="B135" s="231"/>
      <c r="C135" s="232"/>
      <c r="D135" s="233" t="s">
        <v>152</v>
      </c>
      <c r="E135" s="234" t="s">
        <v>1</v>
      </c>
      <c r="F135" s="235" t="s">
        <v>163</v>
      </c>
      <c r="G135" s="232"/>
      <c r="H135" s="236">
        <v>145.50999999999999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152</v>
      </c>
      <c r="AU135" s="242" t="s">
        <v>90</v>
      </c>
      <c r="AV135" s="13" t="s">
        <v>90</v>
      </c>
      <c r="AW135" s="13" t="s">
        <v>36</v>
      </c>
      <c r="AX135" s="13" t="s">
        <v>88</v>
      </c>
      <c r="AY135" s="242" t="s">
        <v>132</v>
      </c>
    </row>
    <row r="136" s="2" customFormat="1" ht="24.15" customHeight="1">
      <c r="A136" s="38"/>
      <c r="B136" s="39"/>
      <c r="C136" s="218" t="s">
        <v>164</v>
      </c>
      <c r="D136" s="218" t="s">
        <v>134</v>
      </c>
      <c r="E136" s="219" t="s">
        <v>165</v>
      </c>
      <c r="F136" s="220" t="s">
        <v>166</v>
      </c>
      <c r="G136" s="221" t="s">
        <v>137</v>
      </c>
      <c r="H136" s="222">
        <v>145.50999999999999</v>
      </c>
      <c r="I136" s="223"/>
      <c r="J136" s="224">
        <f>ROUND(I136*H136,2)</f>
        <v>0</v>
      </c>
      <c r="K136" s="220" t="s">
        <v>138</v>
      </c>
      <c r="L136" s="44"/>
      <c r="M136" s="225" t="s">
        <v>1</v>
      </c>
      <c r="N136" s="226" t="s">
        <v>45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0.45000000000000001</v>
      </c>
      <c r="T136" s="228">
        <f>S136*H136</f>
        <v>65.479500000000002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139</v>
      </c>
      <c r="AT136" s="229" t="s">
        <v>134</v>
      </c>
      <c r="AU136" s="229" t="s">
        <v>90</v>
      </c>
      <c r="AY136" s="17" t="s">
        <v>132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88</v>
      </c>
      <c r="BK136" s="230">
        <f>ROUND(I136*H136,2)</f>
        <v>0</v>
      </c>
      <c r="BL136" s="17" t="s">
        <v>139</v>
      </c>
      <c r="BM136" s="229" t="s">
        <v>167</v>
      </c>
    </row>
    <row r="137" s="13" customFormat="1">
      <c r="A137" s="13"/>
      <c r="B137" s="231"/>
      <c r="C137" s="232"/>
      <c r="D137" s="233" t="s">
        <v>152</v>
      </c>
      <c r="E137" s="234" t="s">
        <v>1</v>
      </c>
      <c r="F137" s="235" t="s">
        <v>163</v>
      </c>
      <c r="G137" s="232"/>
      <c r="H137" s="236">
        <v>145.50999999999999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152</v>
      </c>
      <c r="AU137" s="242" t="s">
        <v>90</v>
      </c>
      <c r="AV137" s="13" t="s">
        <v>90</v>
      </c>
      <c r="AW137" s="13" t="s">
        <v>36</v>
      </c>
      <c r="AX137" s="13" t="s">
        <v>88</v>
      </c>
      <c r="AY137" s="242" t="s">
        <v>132</v>
      </c>
    </row>
    <row r="138" s="2" customFormat="1" ht="24.15" customHeight="1">
      <c r="A138" s="38"/>
      <c r="B138" s="39"/>
      <c r="C138" s="218" t="s">
        <v>168</v>
      </c>
      <c r="D138" s="218" t="s">
        <v>134</v>
      </c>
      <c r="E138" s="219" t="s">
        <v>169</v>
      </c>
      <c r="F138" s="220" t="s">
        <v>170</v>
      </c>
      <c r="G138" s="221" t="s">
        <v>137</v>
      </c>
      <c r="H138" s="222">
        <v>42.200000000000003</v>
      </c>
      <c r="I138" s="223"/>
      <c r="J138" s="224">
        <f>ROUND(I138*H138,2)</f>
        <v>0</v>
      </c>
      <c r="K138" s="220" t="s">
        <v>138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0.17000000000000001</v>
      </c>
      <c r="T138" s="228">
        <f>S138*H138</f>
        <v>7.1740000000000013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139</v>
      </c>
      <c r="AT138" s="229" t="s">
        <v>134</v>
      </c>
      <c r="AU138" s="229" t="s">
        <v>90</v>
      </c>
      <c r="AY138" s="17" t="s">
        <v>132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139</v>
      </c>
      <c r="BM138" s="229" t="s">
        <v>171</v>
      </c>
    </row>
    <row r="139" s="13" customFormat="1">
      <c r="A139" s="13"/>
      <c r="B139" s="231"/>
      <c r="C139" s="232"/>
      <c r="D139" s="233" t="s">
        <v>152</v>
      </c>
      <c r="E139" s="234" t="s">
        <v>1</v>
      </c>
      <c r="F139" s="235" t="s">
        <v>172</v>
      </c>
      <c r="G139" s="232"/>
      <c r="H139" s="236">
        <v>42.200000000000003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152</v>
      </c>
      <c r="AU139" s="242" t="s">
        <v>90</v>
      </c>
      <c r="AV139" s="13" t="s">
        <v>90</v>
      </c>
      <c r="AW139" s="13" t="s">
        <v>36</v>
      </c>
      <c r="AX139" s="13" t="s">
        <v>88</v>
      </c>
      <c r="AY139" s="242" t="s">
        <v>132</v>
      </c>
    </row>
    <row r="140" s="2" customFormat="1" ht="24.15" customHeight="1">
      <c r="A140" s="38"/>
      <c r="B140" s="39"/>
      <c r="C140" s="218" t="s">
        <v>173</v>
      </c>
      <c r="D140" s="218" t="s">
        <v>134</v>
      </c>
      <c r="E140" s="219" t="s">
        <v>174</v>
      </c>
      <c r="F140" s="220" t="s">
        <v>175</v>
      </c>
      <c r="G140" s="221" t="s">
        <v>137</v>
      </c>
      <c r="H140" s="222">
        <v>78.200000000000003</v>
      </c>
      <c r="I140" s="223"/>
      <c r="J140" s="224">
        <f>ROUND(I140*H140,2)</f>
        <v>0</v>
      </c>
      <c r="K140" s="220" t="s">
        <v>138</v>
      </c>
      <c r="L140" s="44"/>
      <c r="M140" s="225" t="s">
        <v>1</v>
      </c>
      <c r="N140" s="226" t="s">
        <v>45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0.28999999999999998</v>
      </c>
      <c r="T140" s="228">
        <f>S140*H140</f>
        <v>22.678000000000001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139</v>
      </c>
      <c r="AT140" s="229" t="s">
        <v>134</v>
      </c>
      <c r="AU140" s="229" t="s">
        <v>90</v>
      </c>
      <c r="AY140" s="17" t="s">
        <v>132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88</v>
      </c>
      <c r="BK140" s="230">
        <f>ROUND(I140*H140,2)</f>
        <v>0</v>
      </c>
      <c r="BL140" s="17" t="s">
        <v>139</v>
      </c>
      <c r="BM140" s="229" t="s">
        <v>176</v>
      </c>
    </row>
    <row r="141" s="13" customFormat="1">
      <c r="A141" s="13"/>
      <c r="B141" s="231"/>
      <c r="C141" s="232"/>
      <c r="D141" s="233" t="s">
        <v>152</v>
      </c>
      <c r="E141" s="234" t="s">
        <v>1</v>
      </c>
      <c r="F141" s="235" t="s">
        <v>177</v>
      </c>
      <c r="G141" s="232"/>
      <c r="H141" s="236">
        <v>38.299999999999997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152</v>
      </c>
      <c r="AU141" s="242" t="s">
        <v>90</v>
      </c>
      <c r="AV141" s="13" t="s">
        <v>90</v>
      </c>
      <c r="AW141" s="13" t="s">
        <v>36</v>
      </c>
      <c r="AX141" s="13" t="s">
        <v>80</v>
      </c>
      <c r="AY141" s="242" t="s">
        <v>132</v>
      </c>
    </row>
    <row r="142" s="13" customFormat="1">
      <c r="A142" s="13"/>
      <c r="B142" s="231"/>
      <c r="C142" s="232"/>
      <c r="D142" s="233" t="s">
        <v>152</v>
      </c>
      <c r="E142" s="234" t="s">
        <v>1</v>
      </c>
      <c r="F142" s="235" t="s">
        <v>178</v>
      </c>
      <c r="G142" s="232"/>
      <c r="H142" s="236">
        <v>20.5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152</v>
      </c>
      <c r="AU142" s="242" t="s">
        <v>90</v>
      </c>
      <c r="AV142" s="13" t="s">
        <v>90</v>
      </c>
      <c r="AW142" s="13" t="s">
        <v>36</v>
      </c>
      <c r="AX142" s="13" t="s">
        <v>80</v>
      </c>
      <c r="AY142" s="242" t="s">
        <v>132</v>
      </c>
    </row>
    <row r="143" s="13" customFormat="1">
      <c r="A143" s="13"/>
      <c r="B143" s="231"/>
      <c r="C143" s="232"/>
      <c r="D143" s="233" t="s">
        <v>152</v>
      </c>
      <c r="E143" s="234" t="s">
        <v>1</v>
      </c>
      <c r="F143" s="235" t="s">
        <v>179</v>
      </c>
      <c r="G143" s="232"/>
      <c r="H143" s="236">
        <v>9.9000000000000004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152</v>
      </c>
      <c r="AU143" s="242" t="s">
        <v>90</v>
      </c>
      <c r="AV143" s="13" t="s">
        <v>90</v>
      </c>
      <c r="AW143" s="13" t="s">
        <v>36</v>
      </c>
      <c r="AX143" s="13" t="s">
        <v>80</v>
      </c>
      <c r="AY143" s="242" t="s">
        <v>132</v>
      </c>
    </row>
    <row r="144" s="13" customFormat="1">
      <c r="A144" s="13"/>
      <c r="B144" s="231"/>
      <c r="C144" s="232"/>
      <c r="D144" s="233" t="s">
        <v>152</v>
      </c>
      <c r="E144" s="234" t="s">
        <v>1</v>
      </c>
      <c r="F144" s="235" t="s">
        <v>180</v>
      </c>
      <c r="G144" s="232"/>
      <c r="H144" s="236">
        <v>9.5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152</v>
      </c>
      <c r="AU144" s="242" t="s">
        <v>90</v>
      </c>
      <c r="AV144" s="13" t="s">
        <v>90</v>
      </c>
      <c r="AW144" s="13" t="s">
        <v>36</v>
      </c>
      <c r="AX144" s="13" t="s">
        <v>80</v>
      </c>
      <c r="AY144" s="242" t="s">
        <v>132</v>
      </c>
    </row>
    <row r="145" s="14" customFormat="1">
      <c r="A145" s="14"/>
      <c r="B145" s="243"/>
      <c r="C145" s="244"/>
      <c r="D145" s="233" t="s">
        <v>152</v>
      </c>
      <c r="E145" s="245" t="s">
        <v>1</v>
      </c>
      <c r="F145" s="246" t="s">
        <v>181</v>
      </c>
      <c r="G145" s="244"/>
      <c r="H145" s="247">
        <v>78.200000000000003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152</v>
      </c>
      <c r="AU145" s="253" t="s">
        <v>90</v>
      </c>
      <c r="AV145" s="14" t="s">
        <v>139</v>
      </c>
      <c r="AW145" s="14" t="s">
        <v>36</v>
      </c>
      <c r="AX145" s="14" t="s">
        <v>88</v>
      </c>
      <c r="AY145" s="253" t="s">
        <v>132</v>
      </c>
    </row>
    <row r="146" s="2" customFormat="1" ht="24.15" customHeight="1">
      <c r="A146" s="38"/>
      <c r="B146" s="39"/>
      <c r="C146" s="218" t="s">
        <v>182</v>
      </c>
      <c r="D146" s="218" t="s">
        <v>134</v>
      </c>
      <c r="E146" s="219" t="s">
        <v>183</v>
      </c>
      <c r="F146" s="220" t="s">
        <v>184</v>
      </c>
      <c r="G146" s="221" t="s">
        <v>137</v>
      </c>
      <c r="H146" s="222">
        <v>42.200000000000003</v>
      </c>
      <c r="I146" s="223"/>
      <c r="J146" s="224">
        <f>ROUND(I146*H146,2)</f>
        <v>0</v>
      </c>
      <c r="K146" s="220" t="s">
        <v>138</v>
      </c>
      <c r="L146" s="44"/>
      <c r="M146" s="225" t="s">
        <v>1</v>
      </c>
      <c r="N146" s="226" t="s">
        <v>45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0.32500000000000001</v>
      </c>
      <c r="T146" s="228">
        <f>S146*H146</f>
        <v>13.715000000000002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139</v>
      </c>
      <c r="AT146" s="229" t="s">
        <v>134</v>
      </c>
      <c r="AU146" s="229" t="s">
        <v>90</v>
      </c>
      <c r="AY146" s="17" t="s">
        <v>132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88</v>
      </c>
      <c r="BK146" s="230">
        <f>ROUND(I146*H146,2)</f>
        <v>0</v>
      </c>
      <c r="BL146" s="17" t="s">
        <v>139</v>
      </c>
      <c r="BM146" s="229" t="s">
        <v>185</v>
      </c>
    </row>
    <row r="147" s="13" customFormat="1">
      <c r="A147" s="13"/>
      <c r="B147" s="231"/>
      <c r="C147" s="232"/>
      <c r="D147" s="233" t="s">
        <v>152</v>
      </c>
      <c r="E147" s="234" t="s">
        <v>1</v>
      </c>
      <c r="F147" s="235" t="s">
        <v>186</v>
      </c>
      <c r="G147" s="232"/>
      <c r="H147" s="236">
        <v>42.200000000000003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152</v>
      </c>
      <c r="AU147" s="242" t="s">
        <v>90</v>
      </c>
      <c r="AV147" s="13" t="s">
        <v>90</v>
      </c>
      <c r="AW147" s="13" t="s">
        <v>36</v>
      </c>
      <c r="AX147" s="13" t="s">
        <v>88</v>
      </c>
      <c r="AY147" s="242" t="s">
        <v>132</v>
      </c>
    </row>
    <row r="148" s="2" customFormat="1" ht="24.15" customHeight="1">
      <c r="A148" s="38"/>
      <c r="B148" s="39"/>
      <c r="C148" s="218" t="s">
        <v>187</v>
      </c>
      <c r="D148" s="218" t="s">
        <v>134</v>
      </c>
      <c r="E148" s="219" t="s">
        <v>188</v>
      </c>
      <c r="F148" s="220" t="s">
        <v>189</v>
      </c>
      <c r="G148" s="221" t="s">
        <v>137</v>
      </c>
      <c r="H148" s="222">
        <v>38.299999999999997</v>
      </c>
      <c r="I148" s="223"/>
      <c r="J148" s="224">
        <f>ROUND(I148*H148,2)</f>
        <v>0</v>
      </c>
      <c r="K148" s="220" t="s">
        <v>138</v>
      </c>
      <c r="L148" s="44"/>
      <c r="M148" s="225" t="s">
        <v>1</v>
      </c>
      <c r="N148" s="226" t="s">
        <v>45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0.45000000000000001</v>
      </c>
      <c r="T148" s="228">
        <f>S148*H148</f>
        <v>17.234999999999999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139</v>
      </c>
      <c r="AT148" s="229" t="s">
        <v>134</v>
      </c>
      <c r="AU148" s="229" t="s">
        <v>90</v>
      </c>
      <c r="AY148" s="17" t="s">
        <v>132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88</v>
      </c>
      <c r="BK148" s="230">
        <f>ROUND(I148*H148,2)</f>
        <v>0</v>
      </c>
      <c r="BL148" s="17" t="s">
        <v>139</v>
      </c>
      <c r="BM148" s="229" t="s">
        <v>190</v>
      </c>
    </row>
    <row r="149" s="13" customFormat="1">
      <c r="A149" s="13"/>
      <c r="B149" s="231"/>
      <c r="C149" s="232"/>
      <c r="D149" s="233" t="s">
        <v>152</v>
      </c>
      <c r="E149" s="234" t="s">
        <v>1</v>
      </c>
      <c r="F149" s="235" t="s">
        <v>177</v>
      </c>
      <c r="G149" s="232"/>
      <c r="H149" s="236">
        <v>38.299999999999997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152</v>
      </c>
      <c r="AU149" s="242" t="s">
        <v>90</v>
      </c>
      <c r="AV149" s="13" t="s">
        <v>90</v>
      </c>
      <c r="AW149" s="13" t="s">
        <v>36</v>
      </c>
      <c r="AX149" s="13" t="s">
        <v>88</v>
      </c>
      <c r="AY149" s="242" t="s">
        <v>132</v>
      </c>
    </row>
    <row r="150" s="2" customFormat="1" ht="16.5" customHeight="1">
      <c r="A150" s="38"/>
      <c r="B150" s="39"/>
      <c r="C150" s="218" t="s">
        <v>191</v>
      </c>
      <c r="D150" s="218" t="s">
        <v>134</v>
      </c>
      <c r="E150" s="219" t="s">
        <v>192</v>
      </c>
      <c r="F150" s="220" t="s">
        <v>193</v>
      </c>
      <c r="G150" s="221" t="s">
        <v>194</v>
      </c>
      <c r="H150" s="222">
        <v>7.0999999999999996</v>
      </c>
      <c r="I150" s="223"/>
      <c r="J150" s="224">
        <f>ROUND(I150*H150,2)</f>
        <v>0</v>
      </c>
      <c r="K150" s="220" t="s">
        <v>138</v>
      </c>
      <c r="L150" s="44"/>
      <c r="M150" s="225" t="s">
        <v>1</v>
      </c>
      <c r="N150" s="226" t="s">
        <v>45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0.28999999999999998</v>
      </c>
      <c r="T150" s="228">
        <f>S150*H150</f>
        <v>2.0589999999999997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139</v>
      </c>
      <c r="AT150" s="229" t="s">
        <v>134</v>
      </c>
      <c r="AU150" s="229" t="s">
        <v>90</v>
      </c>
      <c r="AY150" s="17" t="s">
        <v>132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88</v>
      </c>
      <c r="BK150" s="230">
        <f>ROUND(I150*H150,2)</f>
        <v>0</v>
      </c>
      <c r="BL150" s="17" t="s">
        <v>139</v>
      </c>
      <c r="BM150" s="229" t="s">
        <v>195</v>
      </c>
    </row>
    <row r="151" s="2" customFormat="1" ht="16.5" customHeight="1">
      <c r="A151" s="38"/>
      <c r="B151" s="39"/>
      <c r="C151" s="218" t="s">
        <v>196</v>
      </c>
      <c r="D151" s="218" t="s">
        <v>134</v>
      </c>
      <c r="E151" s="219" t="s">
        <v>197</v>
      </c>
      <c r="F151" s="220" t="s">
        <v>198</v>
      </c>
      <c r="G151" s="221" t="s">
        <v>194</v>
      </c>
      <c r="H151" s="222">
        <v>29.300000000000001</v>
      </c>
      <c r="I151" s="223"/>
      <c r="J151" s="224">
        <f>ROUND(I151*H151,2)</f>
        <v>0</v>
      </c>
      <c r="K151" s="220" t="s">
        <v>138</v>
      </c>
      <c r="L151" s="44"/>
      <c r="M151" s="225" t="s">
        <v>1</v>
      </c>
      <c r="N151" s="226" t="s">
        <v>45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0.20499999999999999</v>
      </c>
      <c r="T151" s="228">
        <f>S151*H151</f>
        <v>6.0065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139</v>
      </c>
      <c r="AT151" s="229" t="s">
        <v>134</v>
      </c>
      <c r="AU151" s="229" t="s">
        <v>90</v>
      </c>
      <c r="AY151" s="17" t="s">
        <v>132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88</v>
      </c>
      <c r="BK151" s="230">
        <f>ROUND(I151*H151,2)</f>
        <v>0</v>
      </c>
      <c r="BL151" s="17" t="s">
        <v>139</v>
      </c>
      <c r="BM151" s="229" t="s">
        <v>199</v>
      </c>
    </row>
    <row r="152" s="13" customFormat="1">
      <c r="A152" s="13"/>
      <c r="B152" s="231"/>
      <c r="C152" s="232"/>
      <c r="D152" s="233" t="s">
        <v>152</v>
      </c>
      <c r="E152" s="234" t="s">
        <v>1</v>
      </c>
      <c r="F152" s="235" t="s">
        <v>200</v>
      </c>
      <c r="G152" s="232"/>
      <c r="H152" s="236">
        <v>19.300000000000001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152</v>
      </c>
      <c r="AU152" s="242" t="s">
        <v>90</v>
      </c>
      <c r="AV152" s="13" t="s">
        <v>90</v>
      </c>
      <c r="AW152" s="13" t="s">
        <v>36</v>
      </c>
      <c r="AX152" s="13" t="s">
        <v>80</v>
      </c>
      <c r="AY152" s="242" t="s">
        <v>132</v>
      </c>
    </row>
    <row r="153" s="13" customFormat="1">
      <c r="A153" s="13"/>
      <c r="B153" s="231"/>
      <c r="C153" s="232"/>
      <c r="D153" s="233" t="s">
        <v>152</v>
      </c>
      <c r="E153" s="234" t="s">
        <v>1</v>
      </c>
      <c r="F153" s="235" t="s">
        <v>201</v>
      </c>
      <c r="G153" s="232"/>
      <c r="H153" s="236">
        <v>10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152</v>
      </c>
      <c r="AU153" s="242" t="s">
        <v>90</v>
      </c>
      <c r="AV153" s="13" t="s">
        <v>90</v>
      </c>
      <c r="AW153" s="13" t="s">
        <v>36</v>
      </c>
      <c r="AX153" s="13" t="s">
        <v>80</v>
      </c>
      <c r="AY153" s="242" t="s">
        <v>132</v>
      </c>
    </row>
    <row r="154" s="14" customFormat="1">
      <c r="A154" s="14"/>
      <c r="B154" s="243"/>
      <c r="C154" s="244"/>
      <c r="D154" s="233" t="s">
        <v>152</v>
      </c>
      <c r="E154" s="245" t="s">
        <v>1</v>
      </c>
      <c r="F154" s="246" t="s">
        <v>181</v>
      </c>
      <c r="G154" s="244"/>
      <c r="H154" s="247">
        <v>29.300000000000001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152</v>
      </c>
      <c r="AU154" s="253" t="s">
        <v>90</v>
      </c>
      <c r="AV154" s="14" t="s">
        <v>139</v>
      </c>
      <c r="AW154" s="14" t="s">
        <v>36</v>
      </c>
      <c r="AX154" s="14" t="s">
        <v>88</v>
      </c>
      <c r="AY154" s="253" t="s">
        <v>132</v>
      </c>
    </row>
    <row r="155" s="2" customFormat="1" ht="16.5" customHeight="1">
      <c r="A155" s="38"/>
      <c r="B155" s="39"/>
      <c r="C155" s="218" t="s">
        <v>202</v>
      </c>
      <c r="D155" s="218" t="s">
        <v>134</v>
      </c>
      <c r="E155" s="219" t="s">
        <v>203</v>
      </c>
      <c r="F155" s="220" t="s">
        <v>204</v>
      </c>
      <c r="G155" s="221" t="s">
        <v>194</v>
      </c>
      <c r="H155" s="222">
        <v>7.7999999999999998</v>
      </c>
      <c r="I155" s="223"/>
      <c r="J155" s="224">
        <f>ROUND(I155*H155,2)</f>
        <v>0</v>
      </c>
      <c r="K155" s="220" t="s">
        <v>138</v>
      </c>
      <c r="L155" s="44"/>
      <c r="M155" s="225" t="s">
        <v>1</v>
      </c>
      <c r="N155" s="226" t="s">
        <v>45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0.11500000000000001</v>
      </c>
      <c r="T155" s="228">
        <f>S155*H155</f>
        <v>0.89700000000000002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139</v>
      </c>
      <c r="AT155" s="229" t="s">
        <v>134</v>
      </c>
      <c r="AU155" s="229" t="s">
        <v>90</v>
      </c>
      <c r="AY155" s="17" t="s">
        <v>132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88</v>
      </c>
      <c r="BK155" s="230">
        <f>ROUND(I155*H155,2)</f>
        <v>0</v>
      </c>
      <c r="BL155" s="17" t="s">
        <v>139</v>
      </c>
      <c r="BM155" s="229" t="s">
        <v>205</v>
      </c>
    </row>
    <row r="156" s="13" customFormat="1">
      <c r="A156" s="13"/>
      <c r="B156" s="231"/>
      <c r="C156" s="232"/>
      <c r="D156" s="233" t="s">
        <v>152</v>
      </c>
      <c r="E156" s="234" t="s">
        <v>1</v>
      </c>
      <c r="F156" s="235" t="s">
        <v>206</v>
      </c>
      <c r="G156" s="232"/>
      <c r="H156" s="236">
        <v>6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152</v>
      </c>
      <c r="AU156" s="242" t="s">
        <v>90</v>
      </c>
      <c r="AV156" s="13" t="s">
        <v>90</v>
      </c>
      <c r="AW156" s="13" t="s">
        <v>36</v>
      </c>
      <c r="AX156" s="13" t="s">
        <v>80</v>
      </c>
      <c r="AY156" s="242" t="s">
        <v>132</v>
      </c>
    </row>
    <row r="157" s="13" customFormat="1">
      <c r="A157" s="13"/>
      <c r="B157" s="231"/>
      <c r="C157" s="232"/>
      <c r="D157" s="233" t="s">
        <v>152</v>
      </c>
      <c r="E157" s="234" t="s">
        <v>1</v>
      </c>
      <c r="F157" s="235" t="s">
        <v>207</v>
      </c>
      <c r="G157" s="232"/>
      <c r="H157" s="236">
        <v>1.8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152</v>
      </c>
      <c r="AU157" s="242" t="s">
        <v>90</v>
      </c>
      <c r="AV157" s="13" t="s">
        <v>90</v>
      </c>
      <c r="AW157" s="13" t="s">
        <v>36</v>
      </c>
      <c r="AX157" s="13" t="s">
        <v>80</v>
      </c>
      <c r="AY157" s="242" t="s">
        <v>132</v>
      </c>
    </row>
    <row r="158" s="14" customFormat="1">
      <c r="A158" s="14"/>
      <c r="B158" s="243"/>
      <c r="C158" s="244"/>
      <c r="D158" s="233" t="s">
        <v>152</v>
      </c>
      <c r="E158" s="245" t="s">
        <v>1</v>
      </c>
      <c r="F158" s="246" t="s">
        <v>181</v>
      </c>
      <c r="G158" s="244"/>
      <c r="H158" s="247">
        <v>7.7999999999999998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152</v>
      </c>
      <c r="AU158" s="253" t="s">
        <v>90</v>
      </c>
      <c r="AV158" s="14" t="s">
        <v>139</v>
      </c>
      <c r="AW158" s="14" t="s">
        <v>36</v>
      </c>
      <c r="AX158" s="14" t="s">
        <v>88</v>
      </c>
      <c r="AY158" s="253" t="s">
        <v>132</v>
      </c>
    </row>
    <row r="159" s="2" customFormat="1" ht="33" customHeight="1">
      <c r="A159" s="38"/>
      <c r="B159" s="39"/>
      <c r="C159" s="218" t="s">
        <v>8</v>
      </c>
      <c r="D159" s="218" t="s">
        <v>134</v>
      </c>
      <c r="E159" s="219" t="s">
        <v>208</v>
      </c>
      <c r="F159" s="220" t="s">
        <v>209</v>
      </c>
      <c r="G159" s="221" t="s">
        <v>210</v>
      </c>
      <c r="H159" s="222">
        <v>329.952</v>
      </c>
      <c r="I159" s="223"/>
      <c r="J159" s="224">
        <f>ROUND(I159*H159,2)</f>
        <v>0</v>
      </c>
      <c r="K159" s="220" t="s">
        <v>138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139</v>
      </c>
      <c r="AT159" s="229" t="s">
        <v>134</v>
      </c>
      <c r="AU159" s="229" t="s">
        <v>90</v>
      </c>
      <c r="AY159" s="17" t="s">
        <v>132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139</v>
      </c>
      <c r="BM159" s="229" t="s">
        <v>211</v>
      </c>
    </row>
    <row r="160" s="13" customFormat="1">
      <c r="A160" s="13"/>
      <c r="B160" s="231"/>
      <c r="C160" s="232"/>
      <c r="D160" s="233" t="s">
        <v>152</v>
      </c>
      <c r="E160" s="234" t="s">
        <v>1</v>
      </c>
      <c r="F160" s="235" t="s">
        <v>212</v>
      </c>
      <c r="G160" s="232"/>
      <c r="H160" s="236">
        <v>367.44999999999999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152</v>
      </c>
      <c r="AU160" s="242" t="s">
        <v>90</v>
      </c>
      <c r="AV160" s="13" t="s">
        <v>90</v>
      </c>
      <c r="AW160" s="13" t="s">
        <v>36</v>
      </c>
      <c r="AX160" s="13" t="s">
        <v>80</v>
      </c>
      <c r="AY160" s="242" t="s">
        <v>132</v>
      </c>
    </row>
    <row r="161" s="13" customFormat="1">
      <c r="A161" s="13"/>
      <c r="B161" s="231"/>
      <c r="C161" s="232"/>
      <c r="D161" s="233" t="s">
        <v>152</v>
      </c>
      <c r="E161" s="234" t="s">
        <v>1</v>
      </c>
      <c r="F161" s="235" t="s">
        <v>213</v>
      </c>
      <c r="G161" s="232"/>
      <c r="H161" s="236">
        <v>-37.497999999999998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152</v>
      </c>
      <c r="AU161" s="242" t="s">
        <v>90</v>
      </c>
      <c r="AV161" s="13" t="s">
        <v>90</v>
      </c>
      <c r="AW161" s="13" t="s">
        <v>36</v>
      </c>
      <c r="AX161" s="13" t="s">
        <v>80</v>
      </c>
      <c r="AY161" s="242" t="s">
        <v>132</v>
      </c>
    </row>
    <row r="162" s="14" customFormat="1">
      <c r="A162" s="14"/>
      <c r="B162" s="243"/>
      <c r="C162" s="244"/>
      <c r="D162" s="233" t="s">
        <v>152</v>
      </c>
      <c r="E162" s="245" t="s">
        <v>1</v>
      </c>
      <c r="F162" s="246" t="s">
        <v>181</v>
      </c>
      <c r="G162" s="244"/>
      <c r="H162" s="247">
        <v>329.952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152</v>
      </c>
      <c r="AU162" s="253" t="s">
        <v>90</v>
      </c>
      <c r="AV162" s="14" t="s">
        <v>139</v>
      </c>
      <c r="AW162" s="14" t="s">
        <v>36</v>
      </c>
      <c r="AX162" s="14" t="s">
        <v>88</v>
      </c>
      <c r="AY162" s="253" t="s">
        <v>132</v>
      </c>
    </row>
    <row r="163" s="2" customFormat="1" ht="24.15" customHeight="1">
      <c r="A163" s="38"/>
      <c r="B163" s="39"/>
      <c r="C163" s="218" t="s">
        <v>214</v>
      </c>
      <c r="D163" s="218" t="s">
        <v>134</v>
      </c>
      <c r="E163" s="219" t="s">
        <v>215</v>
      </c>
      <c r="F163" s="220" t="s">
        <v>216</v>
      </c>
      <c r="G163" s="221" t="s">
        <v>210</v>
      </c>
      <c r="H163" s="222">
        <v>9</v>
      </c>
      <c r="I163" s="223"/>
      <c r="J163" s="224">
        <f>ROUND(I163*H163,2)</f>
        <v>0</v>
      </c>
      <c r="K163" s="220" t="s">
        <v>138</v>
      </c>
      <c r="L163" s="44"/>
      <c r="M163" s="225" t="s">
        <v>1</v>
      </c>
      <c r="N163" s="226" t="s">
        <v>45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139</v>
      </c>
      <c r="AT163" s="229" t="s">
        <v>134</v>
      </c>
      <c r="AU163" s="229" t="s">
        <v>90</v>
      </c>
      <c r="AY163" s="17" t="s">
        <v>132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88</v>
      </c>
      <c r="BK163" s="230">
        <f>ROUND(I163*H163,2)</f>
        <v>0</v>
      </c>
      <c r="BL163" s="17" t="s">
        <v>139</v>
      </c>
      <c r="BM163" s="229" t="s">
        <v>217</v>
      </c>
    </row>
    <row r="164" s="13" customFormat="1">
      <c r="A164" s="13"/>
      <c r="B164" s="231"/>
      <c r="C164" s="232"/>
      <c r="D164" s="233" t="s">
        <v>152</v>
      </c>
      <c r="E164" s="234" t="s">
        <v>1</v>
      </c>
      <c r="F164" s="235" t="s">
        <v>218</v>
      </c>
      <c r="G164" s="232"/>
      <c r="H164" s="236">
        <v>9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152</v>
      </c>
      <c r="AU164" s="242" t="s">
        <v>90</v>
      </c>
      <c r="AV164" s="13" t="s">
        <v>90</v>
      </c>
      <c r="AW164" s="13" t="s">
        <v>36</v>
      </c>
      <c r="AX164" s="13" t="s">
        <v>88</v>
      </c>
      <c r="AY164" s="242" t="s">
        <v>132</v>
      </c>
    </row>
    <row r="165" s="2" customFormat="1" ht="24.15" customHeight="1">
      <c r="A165" s="38"/>
      <c r="B165" s="39"/>
      <c r="C165" s="218" t="s">
        <v>219</v>
      </c>
      <c r="D165" s="218" t="s">
        <v>134</v>
      </c>
      <c r="E165" s="219" t="s">
        <v>220</v>
      </c>
      <c r="F165" s="220" t="s">
        <v>221</v>
      </c>
      <c r="G165" s="221" t="s">
        <v>210</v>
      </c>
      <c r="H165" s="222">
        <v>7.7000000000000002</v>
      </c>
      <c r="I165" s="223"/>
      <c r="J165" s="224">
        <f>ROUND(I165*H165,2)</f>
        <v>0</v>
      </c>
      <c r="K165" s="220" t="s">
        <v>138</v>
      </c>
      <c r="L165" s="44"/>
      <c r="M165" s="225" t="s">
        <v>1</v>
      </c>
      <c r="N165" s="226" t="s">
        <v>45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139</v>
      </c>
      <c r="AT165" s="229" t="s">
        <v>134</v>
      </c>
      <c r="AU165" s="229" t="s">
        <v>90</v>
      </c>
      <c r="AY165" s="17" t="s">
        <v>132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88</v>
      </c>
      <c r="BK165" s="230">
        <f>ROUND(I165*H165,2)</f>
        <v>0</v>
      </c>
      <c r="BL165" s="17" t="s">
        <v>139</v>
      </c>
      <c r="BM165" s="229" t="s">
        <v>222</v>
      </c>
    </row>
    <row r="166" s="13" customFormat="1">
      <c r="A166" s="13"/>
      <c r="B166" s="231"/>
      <c r="C166" s="232"/>
      <c r="D166" s="233" t="s">
        <v>152</v>
      </c>
      <c r="E166" s="234" t="s">
        <v>1</v>
      </c>
      <c r="F166" s="235" t="s">
        <v>223</v>
      </c>
      <c r="G166" s="232"/>
      <c r="H166" s="236">
        <v>7.7000000000000002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152</v>
      </c>
      <c r="AU166" s="242" t="s">
        <v>90</v>
      </c>
      <c r="AV166" s="13" t="s">
        <v>90</v>
      </c>
      <c r="AW166" s="13" t="s">
        <v>36</v>
      </c>
      <c r="AX166" s="13" t="s">
        <v>88</v>
      </c>
      <c r="AY166" s="242" t="s">
        <v>132</v>
      </c>
    </row>
    <row r="167" s="2" customFormat="1" ht="33" customHeight="1">
      <c r="A167" s="38"/>
      <c r="B167" s="39"/>
      <c r="C167" s="218" t="s">
        <v>224</v>
      </c>
      <c r="D167" s="218" t="s">
        <v>134</v>
      </c>
      <c r="E167" s="219" t="s">
        <v>225</v>
      </c>
      <c r="F167" s="220" t="s">
        <v>226</v>
      </c>
      <c r="G167" s="221" t="s">
        <v>210</v>
      </c>
      <c r="H167" s="222">
        <v>34.740000000000002</v>
      </c>
      <c r="I167" s="223"/>
      <c r="J167" s="224">
        <f>ROUND(I167*H167,2)</f>
        <v>0</v>
      </c>
      <c r="K167" s="220" t="s">
        <v>138</v>
      </c>
      <c r="L167" s="44"/>
      <c r="M167" s="225" t="s">
        <v>1</v>
      </c>
      <c r="N167" s="226" t="s">
        <v>45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139</v>
      </c>
      <c r="AT167" s="229" t="s">
        <v>134</v>
      </c>
      <c r="AU167" s="229" t="s">
        <v>90</v>
      </c>
      <c r="AY167" s="17" t="s">
        <v>132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88</v>
      </c>
      <c r="BK167" s="230">
        <f>ROUND(I167*H167,2)</f>
        <v>0</v>
      </c>
      <c r="BL167" s="17" t="s">
        <v>139</v>
      </c>
      <c r="BM167" s="229" t="s">
        <v>227</v>
      </c>
    </row>
    <row r="168" s="13" customFormat="1">
      <c r="A168" s="13"/>
      <c r="B168" s="231"/>
      <c r="C168" s="232"/>
      <c r="D168" s="233" t="s">
        <v>152</v>
      </c>
      <c r="E168" s="234" t="s">
        <v>1</v>
      </c>
      <c r="F168" s="235" t="s">
        <v>228</v>
      </c>
      <c r="G168" s="232"/>
      <c r="H168" s="236">
        <v>34.740000000000002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152</v>
      </c>
      <c r="AU168" s="242" t="s">
        <v>90</v>
      </c>
      <c r="AV168" s="13" t="s">
        <v>90</v>
      </c>
      <c r="AW168" s="13" t="s">
        <v>36</v>
      </c>
      <c r="AX168" s="13" t="s">
        <v>88</v>
      </c>
      <c r="AY168" s="242" t="s">
        <v>132</v>
      </c>
    </row>
    <row r="169" s="2" customFormat="1" ht="24.15" customHeight="1">
      <c r="A169" s="38"/>
      <c r="B169" s="39"/>
      <c r="C169" s="218" t="s">
        <v>229</v>
      </c>
      <c r="D169" s="218" t="s">
        <v>134</v>
      </c>
      <c r="E169" s="219" t="s">
        <v>230</v>
      </c>
      <c r="F169" s="220" t="s">
        <v>231</v>
      </c>
      <c r="G169" s="221" t="s">
        <v>143</v>
      </c>
      <c r="H169" s="222">
        <v>3</v>
      </c>
      <c r="I169" s="223"/>
      <c r="J169" s="224">
        <f>ROUND(I169*H169,2)</f>
        <v>0</v>
      </c>
      <c r="K169" s="220" t="s">
        <v>138</v>
      </c>
      <c r="L169" s="44"/>
      <c r="M169" s="225" t="s">
        <v>1</v>
      </c>
      <c r="N169" s="226" t="s">
        <v>45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139</v>
      </c>
      <c r="AT169" s="229" t="s">
        <v>134</v>
      </c>
      <c r="AU169" s="229" t="s">
        <v>90</v>
      </c>
      <c r="AY169" s="17" t="s">
        <v>132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88</v>
      </c>
      <c r="BK169" s="230">
        <f>ROUND(I169*H169,2)</f>
        <v>0</v>
      </c>
      <c r="BL169" s="17" t="s">
        <v>139</v>
      </c>
      <c r="BM169" s="229" t="s">
        <v>232</v>
      </c>
    </row>
    <row r="170" s="2" customFormat="1" ht="24.15" customHeight="1">
      <c r="A170" s="38"/>
      <c r="B170" s="39"/>
      <c r="C170" s="218" t="s">
        <v>233</v>
      </c>
      <c r="D170" s="218" t="s">
        <v>134</v>
      </c>
      <c r="E170" s="219" t="s">
        <v>234</v>
      </c>
      <c r="F170" s="220" t="s">
        <v>235</v>
      </c>
      <c r="G170" s="221" t="s">
        <v>143</v>
      </c>
      <c r="H170" s="222">
        <v>3</v>
      </c>
      <c r="I170" s="223"/>
      <c r="J170" s="224">
        <f>ROUND(I170*H170,2)</f>
        <v>0</v>
      </c>
      <c r="K170" s="220" t="s">
        <v>138</v>
      </c>
      <c r="L170" s="44"/>
      <c r="M170" s="225" t="s">
        <v>1</v>
      </c>
      <c r="N170" s="226" t="s">
        <v>45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139</v>
      </c>
      <c r="AT170" s="229" t="s">
        <v>134</v>
      </c>
      <c r="AU170" s="229" t="s">
        <v>90</v>
      </c>
      <c r="AY170" s="17" t="s">
        <v>132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88</v>
      </c>
      <c r="BK170" s="230">
        <f>ROUND(I170*H170,2)</f>
        <v>0</v>
      </c>
      <c r="BL170" s="17" t="s">
        <v>139</v>
      </c>
      <c r="BM170" s="229" t="s">
        <v>236</v>
      </c>
    </row>
    <row r="171" s="2" customFormat="1" ht="24.15" customHeight="1">
      <c r="A171" s="38"/>
      <c r="B171" s="39"/>
      <c r="C171" s="218" t="s">
        <v>7</v>
      </c>
      <c r="D171" s="218" t="s">
        <v>134</v>
      </c>
      <c r="E171" s="219" t="s">
        <v>237</v>
      </c>
      <c r="F171" s="220" t="s">
        <v>238</v>
      </c>
      <c r="G171" s="221" t="s">
        <v>143</v>
      </c>
      <c r="H171" s="222">
        <v>3</v>
      </c>
      <c r="I171" s="223"/>
      <c r="J171" s="224">
        <f>ROUND(I171*H171,2)</f>
        <v>0</v>
      </c>
      <c r="K171" s="220" t="s">
        <v>138</v>
      </c>
      <c r="L171" s="44"/>
      <c r="M171" s="225" t="s">
        <v>1</v>
      </c>
      <c r="N171" s="226" t="s">
        <v>45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139</v>
      </c>
      <c r="AT171" s="229" t="s">
        <v>134</v>
      </c>
      <c r="AU171" s="229" t="s">
        <v>90</v>
      </c>
      <c r="AY171" s="17" t="s">
        <v>132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88</v>
      </c>
      <c r="BK171" s="230">
        <f>ROUND(I171*H171,2)</f>
        <v>0</v>
      </c>
      <c r="BL171" s="17" t="s">
        <v>139</v>
      </c>
      <c r="BM171" s="229" t="s">
        <v>239</v>
      </c>
    </row>
    <row r="172" s="2" customFormat="1" ht="33" customHeight="1">
      <c r="A172" s="38"/>
      <c r="B172" s="39"/>
      <c r="C172" s="218" t="s">
        <v>240</v>
      </c>
      <c r="D172" s="218" t="s">
        <v>134</v>
      </c>
      <c r="E172" s="219" t="s">
        <v>241</v>
      </c>
      <c r="F172" s="220" t="s">
        <v>242</v>
      </c>
      <c r="G172" s="221" t="s">
        <v>143</v>
      </c>
      <c r="H172" s="222">
        <v>45</v>
      </c>
      <c r="I172" s="223"/>
      <c r="J172" s="224">
        <f>ROUND(I172*H172,2)</f>
        <v>0</v>
      </c>
      <c r="K172" s="220" t="s">
        <v>138</v>
      </c>
      <c r="L172" s="44"/>
      <c r="M172" s="225" t="s">
        <v>1</v>
      </c>
      <c r="N172" s="226" t="s">
        <v>45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139</v>
      </c>
      <c r="AT172" s="229" t="s">
        <v>134</v>
      </c>
      <c r="AU172" s="229" t="s">
        <v>90</v>
      </c>
      <c r="AY172" s="17" t="s">
        <v>132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88</v>
      </c>
      <c r="BK172" s="230">
        <f>ROUND(I172*H172,2)</f>
        <v>0</v>
      </c>
      <c r="BL172" s="17" t="s">
        <v>139</v>
      </c>
      <c r="BM172" s="229" t="s">
        <v>243</v>
      </c>
    </row>
    <row r="173" s="13" customFormat="1">
      <c r="A173" s="13"/>
      <c r="B173" s="231"/>
      <c r="C173" s="232"/>
      <c r="D173" s="233" t="s">
        <v>152</v>
      </c>
      <c r="E173" s="234" t="s">
        <v>1</v>
      </c>
      <c r="F173" s="235" t="s">
        <v>244</v>
      </c>
      <c r="G173" s="232"/>
      <c r="H173" s="236">
        <v>45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152</v>
      </c>
      <c r="AU173" s="242" t="s">
        <v>90</v>
      </c>
      <c r="AV173" s="13" t="s">
        <v>90</v>
      </c>
      <c r="AW173" s="13" t="s">
        <v>36</v>
      </c>
      <c r="AX173" s="13" t="s">
        <v>88</v>
      </c>
      <c r="AY173" s="242" t="s">
        <v>132</v>
      </c>
    </row>
    <row r="174" s="2" customFormat="1" ht="33" customHeight="1">
      <c r="A174" s="38"/>
      <c r="B174" s="39"/>
      <c r="C174" s="218" t="s">
        <v>245</v>
      </c>
      <c r="D174" s="218" t="s">
        <v>134</v>
      </c>
      <c r="E174" s="219" t="s">
        <v>246</v>
      </c>
      <c r="F174" s="220" t="s">
        <v>247</v>
      </c>
      <c r="G174" s="221" t="s">
        <v>143</v>
      </c>
      <c r="H174" s="222">
        <v>45</v>
      </c>
      <c r="I174" s="223"/>
      <c r="J174" s="224">
        <f>ROUND(I174*H174,2)</f>
        <v>0</v>
      </c>
      <c r="K174" s="220" t="s">
        <v>138</v>
      </c>
      <c r="L174" s="44"/>
      <c r="M174" s="225" t="s">
        <v>1</v>
      </c>
      <c r="N174" s="226" t="s">
        <v>45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139</v>
      </c>
      <c r="AT174" s="229" t="s">
        <v>134</v>
      </c>
      <c r="AU174" s="229" t="s">
        <v>90</v>
      </c>
      <c r="AY174" s="17" t="s">
        <v>132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88</v>
      </c>
      <c r="BK174" s="230">
        <f>ROUND(I174*H174,2)</f>
        <v>0</v>
      </c>
      <c r="BL174" s="17" t="s">
        <v>139</v>
      </c>
      <c r="BM174" s="229" t="s">
        <v>248</v>
      </c>
    </row>
    <row r="175" s="13" customFormat="1">
      <c r="A175" s="13"/>
      <c r="B175" s="231"/>
      <c r="C175" s="232"/>
      <c r="D175" s="233" t="s">
        <v>152</v>
      </c>
      <c r="E175" s="234" t="s">
        <v>1</v>
      </c>
      <c r="F175" s="235" t="s">
        <v>244</v>
      </c>
      <c r="G175" s="232"/>
      <c r="H175" s="236">
        <v>45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152</v>
      </c>
      <c r="AU175" s="242" t="s">
        <v>90</v>
      </c>
      <c r="AV175" s="13" t="s">
        <v>90</v>
      </c>
      <c r="AW175" s="13" t="s">
        <v>36</v>
      </c>
      <c r="AX175" s="13" t="s">
        <v>88</v>
      </c>
      <c r="AY175" s="242" t="s">
        <v>132</v>
      </c>
    </row>
    <row r="176" s="2" customFormat="1" ht="24.15" customHeight="1">
      <c r="A176" s="38"/>
      <c r="B176" s="39"/>
      <c r="C176" s="218" t="s">
        <v>249</v>
      </c>
      <c r="D176" s="218" t="s">
        <v>134</v>
      </c>
      <c r="E176" s="219" t="s">
        <v>250</v>
      </c>
      <c r="F176" s="220" t="s">
        <v>251</v>
      </c>
      <c r="G176" s="221" t="s">
        <v>143</v>
      </c>
      <c r="H176" s="222">
        <v>162</v>
      </c>
      <c r="I176" s="223"/>
      <c r="J176" s="224">
        <f>ROUND(I176*H176,2)</f>
        <v>0</v>
      </c>
      <c r="K176" s="220" t="s">
        <v>138</v>
      </c>
      <c r="L176" s="44"/>
      <c r="M176" s="225" t="s">
        <v>1</v>
      </c>
      <c r="N176" s="226" t="s">
        <v>45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139</v>
      </c>
      <c r="AT176" s="229" t="s">
        <v>134</v>
      </c>
      <c r="AU176" s="229" t="s">
        <v>90</v>
      </c>
      <c r="AY176" s="17" t="s">
        <v>132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88</v>
      </c>
      <c r="BK176" s="230">
        <f>ROUND(I176*H176,2)</f>
        <v>0</v>
      </c>
      <c r="BL176" s="17" t="s">
        <v>139</v>
      </c>
      <c r="BM176" s="229" t="s">
        <v>252</v>
      </c>
    </row>
    <row r="177" s="13" customFormat="1">
      <c r="A177" s="13"/>
      <c r="B177" s="231"/>
      <c r="C177" s="232"/>
      <c r="D177" s="233" t="s">
        <v>152</v>
      </c>
      <c r="E177" s="234" t="s">
        <v>1</v>
      </c>
      <c r="F177" s="235" t="s">
        <v>253</v>
      </c>
      <c r="G177" s="232"/>
      <c r="H177" s="236">
        <v>162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152</v>
      </c>
      <c r="AU177" s="242" t="s">
        <v>90</v>
      </c>
      <c r="AV177" s="13" t="s">
        <v>90</v>
      </c>
      <c r="AW177" s="13" t="s">
        <v>36</v>
      </c>
      <c r="AX177" s="13" t="s">
        <v>88</v>
      </c>
      <c r="AY177" s="242" t="s">
        <v>132</v>
      </c>
    </row>
    <row r="178" s="2" customFormat="1" ht="37.8" customHeight="1">
      <c r="A178" s="38"/>
      <c r="B178" s="39"/>
      <c r="C178" s="218" t="s">
        <v>254</v>
      </c>
      <c r="D178" s="218" t="s">
        <v>134</v>
      </c>
      <c r="E178" s="219" t="s">
        <v>255</v>
      </c>
      <c r="F178" s="220" t="s">
        <v>256</v>
      </c>
      <c r="G178" s="221" t="s">
        <v>210</v>
      </c>
      <c r="H178" s="222">
        <v>46.780000000000001</v>
      </c>
      <c r="I178" s="223"/>
      <c r="J178" s="224">
        <f>ROUND(I178*H178,2)</f>
        <v>0</v>
      </c>
      <c r="K178" s="220" t="s">
        <v>138</v>
      </c>
      <c r="L178" s="44"/>
      <c r="M178" s="225" t="s">
        <v>1</v>
      </c>
      <c r="N178" s="226" t="s">
        <v>45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139</v>
      </c>
      <c r="AT178" s="229" t="s">
        <v>134</v>
      </c>
      <c r="AU178" s="229" t="s">
        <v>90</v>
      </c>
      <c r="AY178" s="17" t="s">
        <v>132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88</v>
      </c>
      <c r="BK178" s="230">
        <f>ROUND(I178*H178,2)</f>
        <v>0</v>
      </c>
      <c r="BL178" s="17" t="s">
        <v>139</v>
      </c>
      <c r="BM178" s="229" t="s">
        <v>257</v>
      </c>
    </row>
    <row r="179" s="15" customFormat="1">
      <c r="A179" s="15"/>
      <c r="B179" s="254"/>
      <c r="C179" s="255"/>
      <c r="D179" s="233" t="s">
        <v>152</v>
      </c>
      <c r="E179" s="256" t="s">
        <v>1</v>
      </c>
      <c r="F179" s="257" t="s">
        <v>258</v>
      </c>
      <c r="G179" s="255"/>
      <c r="H179" s="256" t="s">
        <v>1</v>
      </c>
      <c r="I179" s="258"/>
      <c r="J179" s="255"/>
      <c r="K179" s="255"/>
      <c r="L179" s="259"/>
      <c r="M179" s="260"/>
      <c r="N179" s="261"/>
      <c r="O179" s="261"/>
      <c r="P179" s="261"/>
      <c r="Q179" s="261"/>
      <c r="R179" s="261"/>
      <c r="S179" s="261"/>
      <c r="T179" s="262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3" t="s">
        <v>152</v>
      </c>
      <c r="AU179" s="263" t="s">
        <v>90</v>
      </c>
      <c r="AV179" s="15" t="s">
        <v>88</v>
      </c>
      <c r="AW179" s="15" t="s">
        <v>36</v>
      </c>
      <c r="AX179" s="15" t="s">
        <v>80</v>
      </c>
      <c r="AY179" s="263" t="s">
        <v>132</v>
      </c>
    </row>
    <row r="180" s="13" customFormat="1">
      <c r="A180" s="13"/>
      <c r="B180" s="231"/>
      <c r="C180" s="232"/>
      <c r="D180" s="233" t="s">
        <v>152</v>
      </c>
      <c r="E180" s="234" t="s">
        <v>1</v>
      </c>
      <c r="F180" s="235" t="s">
        <v>259</v>
      </c>
      <c r="G180" s="232"/>
      <c r="H180" s="236">
        <v>21.100000000000001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152</v>
      </c>
      <c r="AU180" s="242" t="s">
        <v>90</v>
      </c>
      <c r="AV180" s="13" t="s">
        <v>90</v>
      </c>
      <c r="AW180" s="13" t="s">
        <v>36</v>
      </c>
      <c r="AX180" s="13" t="s">
        <v>80</v>
      </c>
      <c r="AY180" s="242" t="s">
        <v>132</v>
      </c>
    </row>
    <row r="181" s="13" customFormat="1">
      <c r="A181" s="13"/>
      <c r="B181" s="231"/>
      <c r="C181" s="232"/>
      <c r="D181" s="233" t="s">
        <v>152</v>
      </c>
      <c r="E181" s="234" t="s">
        <v>1</v>
      </c>
      <c r="F181" s="235" t="s">
        <v>260</v>
      </c>
      <c r="G181" s="232"/>
      <c r="H181" s="236">
        <v>25.68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152</v>
      </c>
      <c r="AU181" s="242" t="s">
        <v>90</v>
      </c>
      <c r="AV181" s="13" t="s">
        <v>90</v>
      </c>
      <c r="AW181" s="13" t="s">
        <v>36</v>
      </c>
      <c r="AX181" s="13" t="s">
        <v>80</v>
      </c>
      <c r="AY181" s="242" t="s">
        <v>132</v>
      </c>
    </row>
    <row r="182" s="14" customFormat="1">
      <c r="A182" s="14"/>
      <c r="B182" s="243"/>
      <c r="C182" s="244"/>
      <c r="D182" s="233" t="s">
        <v>152</v>
      </c>
      <c r="E182" s="245" t="s">
        <v>1</v>
      </c>
      <c r="F182" s="246" t="s">
        <v>181</v>
      </c>
      <c r="G182" s="244"/>
      <c r="H182" s="247">
        <v>46.780000000000001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152</v>
      </c>
      <c r="AU182" s="253" t="s">
        <v>90</v>
      </c>
      <c r="AV182" s="14" t="s">
        <v>139</v>
      </c>
      <c r="AW182" s="14" t="s">
        <v>36</v>
      </c>
      <c r="AX182" s="14" t="s">
        <v>88</v>
      </c>
      <c r="AY182" s="253" t="s">
        <v>132</v>
      </c>
    </row>
    <row r="183" s="2" customFormat="1" ht="37.8" customHeight="1">
      <c r="A183" s="38"/>
      <c r="B183" s="39"/>
      <c r="C183" s="218" t="s">
        <v>261</v>
      </c>
      <c r="D183" s="218" t="s">
        <v>134</v>
      </c>
      <c r="E183" s="219" t="s">
        <v>262</v>
      </c>
      <c r="F183" s="220" t="s">
        <v>263</v>
      </c>
      <c r="G183" s="221" t="s">
        <v>210</v>
      </c>
      <c r="H183" s="222">
        <v>325.61200000000002</v>
      </c>
      <c r="I183" s="223"/>
      <c r="J183" s="224">
        <f>ROUND(I183*H183,2)</f>
        <v>0</v>
      </c>
      <c r="K183" s="220" t="s">
        <v>138</v>
      </c>
      <c r="L183" s="44"/>
      <c r="M183" s="225" t="s">
        <v>1</v>
      </c>
      <c r="N183" s="226" t="s">
        <v>45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139</v>
      </c>
      <c r="AT183" s="229" t="s">
        <v>134</v>
      </c>
      <c r="AU183" s="229" t="s">
        <v>90</v>
      </c>
      <c r="AY183" s="17" t="s">
        <v>132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88</v>
      </c>
      <c r="BK183" s="230">
        <f>ROUND(I183*H183,2)</f>
        <v>0</v>
      </c>
      <c r="BL183" s="17" t="s">
        <v>139</v>
      </c>
      <c r="BM183" s="229" t="s">
        <v>264</v>
      </c>
    </row>
    <row r="184" s="15" customFormat="1">
      <c r="A184" s="15"/>
      <c r="B184" s="254"/>
      <c r="C184" s="255"/>
      <c r="D184" s="233" t="s">
        <v>152</v>
      </c>
      <c r="E184" s="256" t="s">
        <v>1</v>
      </c>
      <c r="F184" s="257" t="s">
        <v>265</v>
      </c>
      <c r="G184" s="255"/>
      <c r="H184" s="256" t="s">
        <v>1</v>
      </c>
      <c r="I184" s="258"/>
      <c r="J184" s="255"/>
      <c r="K184" s="255"/>
      <c r="L184" s="259"/>
      <c r="M184" s="260"/>
      <c r="N184" s="261"/>
      <c r="O184" s="261"/>
      <c r="P184" s="261"/>
      <c r="Q184" s="261"/>
      <c r="R184" s="261"/>
      <c r="S184" s="261"/>
      <c r="T184" s="262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3" t="s">
        <v>152</v>
      </c>
      <c r="AU184" s="263" t="s">
        <v>90</v>
      </c>
      <c r="AV184" s="15" t="s">
        <v>88</v>
      </c>
      <c r="AW184" s="15" t="s">
        <v>36</v>
      </c>
      <c r="AX184" s="15" t="s">
        <v>80</v>
      </c>
      <c r="AY184" s="263" t="s">
        <v>132</v>
      </c>
    </row>
    <row r="185" s="13" customFormat="1">
      <c r="A185" s="13"/>
      <c r="B185" s="231"/>
      <c r="C185" s="232"/>
      <c r="D185" s="233" t="s">
        <v>152</v>
      </c>
      <c r="E185" s="234" t="s">
        <v>1</v>
      </c>
      <c r="F185" s="235" t="s">
        <v>266</v>
      </c>
      <c r="G185" s="232"/>
      <c r="H185" s="236">
        <v>329.952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152</v>
      </c>
      <c r="AU185" s="242" t="s">
        <v>90</v>
      </c>
      <c r="AV185" s="13" t="s">
        <v>90</v>
      </c>
      <c r="AW185" s="13" t="s">
        <v>36</v>
      </c>
      <c r="AX185" s="13" t="s">
        <v>80</v>
      </c>
      <c r="AY185" s="242" t="s">
        <v>132</v>
      </c>
    </row>
    <row r="186" s="13" customFormat="1">
      <c r="A186" s="13"/>
      <c r="B186" s="231"/>
      <c r="C186" s="232"/>
      <c r="D186" s="233" t="s">
        <v>152</v>
      </c>
      <c r="E186" s="234" t="s">
        <v>1</v>
      </c>
      <c r="F186" s="235" t="s">
        <v>267</v>
      </c>
      <c r="G186" s="232"/>
      <c r="H186" s="236">
        <v>7.7000000000000002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152</v>
      </c>
      <c r="AU186" s="242" t="s">
        <v>90</v>
      </c>
      <c r="AV186" s="13" t="s">
        <v>90</v>
      </c>
      <c r="AW186" s="13" t="s">
        <v>36</v>
      </c>
      <c r="AX186" s="13" t="s">
        <v>80</v>
      </c>
      <c r="AY186" s="242" t="s">
        <v>132</v>
      </c>
    </row>
    <row r="187" s="13" customFormat="1">
      <c r="A187" s="13"/>
      <c r="B187" s="231"/>
      <c r="C187" s="232"/>
      <c r="D187" s="233" t="s">
        <v>152</v>
      </c>
      <c r="E187" s="234" t="s">
        <v>1</v>
      </c>
      <c r="F187" s="235" t="s">
        <v>268</v>
      </c>
      <c r="G187" s="232"/>
      <c r="H187" s="236">
        <v>34.740000000000002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152</v>
      </c>
      <c r="AU187" s="242" t="s">
        <v>90</v>
      </c>
      <c r="AV187" s="13" t="s">
        <v>90</v>
      </c>
      <c r="AW187" s="13" t="s">
        <v>36</v>
      </c>
      <c r="AX187" s="13" t="s">
        <v>80</v>
      </c>
      <c r="AY187" s="242" t="s">
        <v>132</v>
      </c>
    </row>
    <row r="188" s="13" customFormat="1">
      <c r="A188" s="13"/>
      <c r="B188" s="231"/>
      <c r="C188" s="232"/>
      <c r="D188" s="233" t="s">
        <v>152</v>
      </c>
      <c r="E188" s="234" t="s">
        <v>1</v>
      </c>
      <c r="F188" s="235" t="s">
        <v>269</v>
      </c>
      <c r="G188" s="232"/>
      <c r="H188" s="236">
        <v>-21.100000000000001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152</v>
      </c>
      <c r="AU188" s="242" t="s">
        <v>90</v>
      </c>
      <c r="AV188" s="13" t="s">
        <v>90</v>
      </c>
      <c r="AW188" s="13" t="s">
        <v>36</v>
      </c>
      <c r="AX188" s="13" t="s">
        <v>80</v>
      </c>
      <c r="AY188" s="242" t="s">
        <v>132</v>
      </c>
    </row>
    <row r="189" s="13" customFormat="1">
      <c r="A189" s="13"/>
      <c r="B189" s="231"/>
      <c r="C189" s="232"/>
      <c r="D189" s="233" t="s">
        <v>152</v>
      </c>
      <c r="E189" s="234" t="s">
        <v>1</v>
      </c>
      <c r="F189" s="235" t="s">
        <v>270</v>
      </c>
      <c r="G189" s="232"/>
      <c r="H189" s="236">
        <v>-25.68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152</v>
      </c>
      <c r="AU189" s="242" t="s">
        <v>90</v>
      </c>
      <c r="AV189" s="13" t="s">
        <v>90</v>
      </c>
      <c r="AW189" s="13" t="s">
        <v>36</v>
      </c>
      <c r="AX189" s="13" t="s">
        <v>80</v>
      </c>
      <c r="AY189" s="242" t="s">
        <v>132</v>
      </c>
    </row>
    <row r="190" s="14" customFormat="1">
      <c r="A190" s="14"/>
      <c r="B190" s="243"/>
      <c r="C190" s="244"/>
      <c r="D190" s="233" t="s">
        <v>152</v>
      </c>
      <c r="E190" s="245" t="s">
        <v>1</v>
      </c>
      <c r="F190" s="246" t="s">
        <v>181</v>
      </c>
      <c r="G190" s="244"/>
      <c r="H190" s="247">
        <v>325.61199999999997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152</v>
      </c>
      <c r="AU190" s="253" t="s">
        <v>90</v>
      </c>
      <c r="AV190" s="14" t="s">
        <v>139</v>
      </c>
      <c r="AW190" s="14" t="s">
        <v>36</v>
      </c>
      <c r="AX190" s="14" t="s">
        <v>88</v>
      </c>
      <c r="AY190" s="253" t="s">
        <v>132</v>
      </c>
    </row>
    <row r="191" s="2" customFormat="1" ht="37.8" customHeight="1">
      <c r="A191" s="38"/>
      <c r="B191" s="39"/>
      <c r="C191" s="218" t="s">
        <v>271</v>
      </c>
      <c r="D191" s="218" t="s">
        <v>134</v>
      </c>
      <c r="E191" s="219" t="s">
        <v>272</v>
      </c>
      <c r="F191" s="220" t="s">
        <v>273</v>
      </c>
      <c r="G191" s="221" t="s">
        <v>210</v>
      </c>
      <c r="H191" s="222">
        <v>4884.1800000000003</v>
      </c>
      <c r="I191" s="223"/>
      <c r="J191" s="224">
        <f>ROUND(I191*H191,2)</f>
        <v>0</v>
      </c>
      <c r="K191" s="220" t="s">
        <v>138</v>
      </c>
      <c r="L191" s="44"/>
      <c r="M191" s="225" t="s">
        <v>1</v>
      </c>
      <c r="N191" s="226" t="s">
        <v>45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139</v>
      </c>
      <c r="AT191" s="229" t="s">
        <v>134</v>
      </c>
      <c r="AU191" s="229" t="s">
        <v>90</v>
      </c>
      <c r="AY191" s="17" t="s">
        <v>132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88</v>
      </c>
      <c r="BK191" s="230">
        <f>ROUND(I191*H191,2)</f>
        <v>0</v>
      </c>
      <c r="BL191" s="17" t="s">
        <v>139</v>
      </c>
      <c r="BM191" s="229" t="s">
        <v>274</v>
      </c>
    </row>
    <row r="192" s="13" customFormat="1">
      <c r="A192" s="13"/>
      <c r="B192" s="231"/>
      <c r="C192" s="232"/>
      <c r="D192" s="233" t="s">
        <v>152</v>
      </c>
      <c r="E192" s="234" t="s">
        <v>1</v>
      </c>
      <c r="F192" s="235" t="s">
        <v>275</v>
      </c>
      <c r="G192" s="232"/>
      <c r="H192" s="236">
        <v>4884.1800000000003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152</v>
      </c>
      <c r="AU192" s="242" t="s">
        <v>90</v>
      </c>
      <c r="AV192" s="13" t="s">
        <v>90</v>
      </c>
      <c r="AW192" s="13" t="s">
        <v>36</v>
      </c>
      <c r="AX192" s="13" t="s">
        <v>88</v>
      </c>
      <c r="AY192" s="242" t="s">
        <v>132</v>
      </c>
    </row>
    <row r="193" s="2" customFormat="1" ht="24.15" customHeight="1">
      <c r="A193" s="38"/>
      <c r="B193" s="39"/>
      <c r="C193" s="218" t="s">
        <v>276</v>
      </c>
      <c r="D193" s="218" t="s">
        <v>134</v>
      </c>
      <c r="E193" s="219" t="s">
        <v>277</v>
      </c>
      <c r="F193" s="220" t="s">
        <v>278</v>
      </c>
      <c r="G193" s="221" t="s">
        <v>210</v>
      </c>
      <c r="H193" s="222">
        <v>106</v>
      </c>
      <c r="I193" s="223"/>
      <c r="J193" s="224">
        <f>ROUND(I193*H193,2)</f>
        <v>0</v>
      </c>
      <c r="K193" s="220" t="s">
        <v>138</v>
      </c>
      <c r="L193" s="44"/>
      <c r="M193" s="225" t="s">
        <v>1</v>
      </c>
      <c r="N193" s="226" t="s">
        <v>45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139</v>
      </c>
      <c r="AT193" s="229" t="s">
        <v>134</v>
      </c>
      <c r="AU193" s="229" t="s">
        <v>90</v>
      </c>
      <c r="AY193" s="17" t="s">
        <v>132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88</v>
      </c>
      <c r="BK193" s="230">
        <f>ROUND(I193*H193,2)</f>
        <v>0</v>
      </c>
      <c r="BL193" s="17" t="s">
        <v>139</v>
      </c>
      <c r="BM193" s="229" t="s">
        <v>279</v>
      </c>
    </row>
    <row r="194" s="13" customFormat="1">
      <c r="A194" s="13"/>
      <c r="B194" s="231"/>
      <c r="C194" s="232"/>
      <c r="D194" s="233" t="s">
        <v>152</v>
      </c>
      <c r="E194" s="234" t="s">
        <v>1</v>
      </c>
      <c r="F194" s="235" t="s">
        <v>280</v>
      </c>
      <c r="G194" s="232"/>
      <c r="H194" s="236">
        <v>106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152</v>
      </c>
      <c r="AU194" s="242" t="s">
        <v>90</v>
      </c>
      <c r="AV194" s="13" t="s">
        <v>90</v>
      </c>
      <c r="AW194" s="13" t="s">
        <v>36</v>
      </c>
      <c r="AX194" s="13" t="s">
        <v>88</v>
      </c>
      <c r="AY194" s="242" t="s">
        <v>132</v>
      </c>
    </row>
    <row r="195" s="2" customFormat="1" ht="16.5" customHeight="1">
      <c r="A195" s="38"/>
      <c r="B195" s="39"/>
      <c r="C195" s="264" t="s">
        <v>281</v>
      </c>
      <c r="D195" s="264" t="s">
        <v>282</v>
      </c>
      <c r="E195" s="265" t="s">
        <v>283</v>
      </c>
      <c r="F195" s="266" t="s">
        <v>284</v>
      </c>
      <c r="G195" s="267" t="s">
        <v>285</v>
      </c>
      <c r="H195" s="268">
        <v>212</v>
      </c>
      <c r="I195" s="269"/>
      <c r="J195" s="270">
        <f>ROUND(I195*H195,2)</f>
        <v>0</v>
      </c>
      <c r="K195" s="266" t="s">
        <v>138</v>
      </c>
      <c r="L195" s="271"/>
      <c r="M195" s="272" t="s">
        <v>1</v>
      </c>
      <c r="N195" s="273" t="s">
        <v>45</v>
      </c>
      <c r="O195" s="91"/>
      <c r="P195" s="227">
        <f>O195*H195</f>
        <v>0</v>
      </c>
      <c r="Q195" s="227">
        <v>1</v>
      </c>
      <c r="R195" s="227">
        <f>Q195*H195</f>
        <v>212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168</v>
      </c>
      <c r="AT195" s="229" t="s">
        <v>282</v>
      </c>
      <c r="AU195" s="229" t="s">
        <v>90</v>
      </c>
      <c r="AY195" s="17" t="s">
        <v>132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88</v>
      </c>
      <c r="BK195" s="230">
        <f>ROUND(I195*H195,2)</f>
        <v>0</v>
      </c>
      <c r="BL195" s="17" t="s">
        <v>139</v>
      </c>
      <c r="BM195" s="229" t="s">
        <v>286</v>
      </c>
    </row>
    <row r="196" s="13" customFormat="1">
      <c r="A196" s="13"/>
      <c r="B196" s="231"/>
      <c r="C196" s="232"/>
      <c r="D196" s="233" t="s">
        <v>152</v>
      </c>
      <c r="E196" s="234" t="s">
        <v>1</v>
      </c>
      <c r="F196" s="235" t="s">
        <v>287</v>
      </c>
      <c r="G196" s="232"/>
      <c r="H196" s="236">
        <v>212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152</v>
      </c>
      <c r="AU196" s="242" t="s">
        <v>90</v>
      </c>
      <c r="AV196" s="13" t="s">
        <v>90</v>
      </c>
      <c r="AW196" s="13" t="s">
        <v>36</v>
      </c>
      <c r="AX196" s="13" t="s">
        <v>88</v>
      </c>
      <c r="AY196" s="242" t="s">
        <v>132</v>
      </c>
    </row>
    <row r="197" s="2" customFormat="1" ht="33" customHeight="1">
      <c r="A197" s="38"/>
      <c r="B197" s="39"/>
      <c r="C197" s="218" t="s">
        <v>288</v>
      </c>
      <c r="D197" s="218" t="s">
        <v>134</v>
      </c>
      <c r="E197" s="219" t="s">
        <v>289</v>
      </c>
      <c r="F197" s="220" t="s">
        <v>290</v>
      </c>
      <c r="G197" s="221" t="s">
        <v>285</v>
      </c>
      <c r="H197" s="222">
        <v>586.10199999999998</v>
      </c>
      <c r="I197" s="223"/>
      <c r="J197" s="224">
        <f>ROUND(I197*H197,2)</f>
        <v>0</v>
      </c>
      <c r="K197" s="220" t="s">
        <v>138</v>
      </c>
      <c r="L197" s="44"/>
      <c r="M197" s="225" t="s">
        <v>1</v>
      </c>
      <c r="N197" s="226" t="s">
        <v>45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139</v>
      </c>
      <c r="AT197" s="229" t="s">
        <v>134</v>
      </c>
      <c r="AU197" s="229" t="s">
        <v>90</v>
      </c>
      <c r="AY197" s="17" t="s">
        <v>132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88</v>
      </c>
      <c r="BK197" s="230">
        <f>ROUND(I197*H197,2)</f>
        <v>0</v>
      </c>
      <c r="BL197" s="17" t="s">
        <v>139</v>
      </c>
      <c r="BM197" s="229" t="s">
        <v>291</v>
      </c>
    </row>
    <row r="198" s="13" customFormat="1">
      <c r="A198" s="13"/>
      <c r="B198" s="231"/>
      <c r="C198" s="232"/>
      <c r="D198" s="233" t="s">
        <v>152</v>
      </c>
      <c r="E198" s="234" t="s">
        <v>1</v>
      </c>
      <c r="F198" s="235" t="s">
        <v>292</v>
      </c>
      <c r="G198" s="232"/>
      <c r="H198" s="236">
        <v>586.10199999999998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152</v>
      </c>
      <c r="AU198" s="242" t="s">
        <v>90</v>
      </c>
      <c r="AV198" s="13" t="s">
        <v>90</v>
      </c>
      <c r="AW198" s="13" t="s">
        <v>36</v>
      </c>
      <c r="AX198" s="13" t="s">
        <v>88</v>
      </c>
      <c r="AY198" s="242" t="s">
        <v>132</v>
      </c>
    </row>
    <row r="199" s="2" customFormat="1" ht="16.5" customHeight="1">
      <c r="A199" s="38"/>
      <c r="B199" s="39"/>
      <c r="C199" s="218" t="s">
        <v>293</v>
      </c>
      <c r="D199" s="218" t="s">
        <v>134</v>
      </c>
      <c r="E199" s="219" t="s">
        <v>294</v>
      </c>
      <c r="F199" s="220" t="s">
        <v>295</v>
      </c>
      <c r="G199" s="221" t="s">
        <v>210</v>
      </c>
      <c r="H199" s="222">
        <v>325.61200000000002</v>
      </c>
      <c r="I199" s="223"/>
      <c r="J199" s="224">
        <f>ROUND(I199*H199,2)</f>
        <v>0</v>
      </c>
      <c r="K199" s="220" t="s">
        <v>138</v>
      </c>
      <c r="L199" s="44"/>
      <c r="M199" s="225" t="s">
        <v>1</v>
      </c>
      <c r="N199" s="226" t="s">
        <v>45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139</v>
      </c>
      <c r="AT199" s="229" t="s">
        <v>134</v>
      </c>
      <c r="AU199" s="229" t="s">
        <v>90</v>
      </c>
      <c r="AY199" s="17" t="s">
        <v>132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88</v>
      </c>
      <c r="BK199" s="230">
        <f>ROUND(I199*H199,2)</f>
        <v>0</v>
      </c>
      <c r="BL199" s="17" t="s">
        <v>139</v>
      </c>
      <c r="BM199" s="229" t="s">
        <v>296</v>
      </c>
    </row>
    <row r="200" s="13" customFormat="1">
      <c r="A200" s="13"/>
      <c r="B200" s="231"/>
      <c r="C200" s="232"/>
      <c r="D200" s="233" t="s">
        <v>152</v>
      </c>
      <c r="E200" s="234" t="s">
        <v>1</v>
      </c>
      <c r="F200" s="235" t="s">
        <v>297</v>
      </c>
      <c r="G200" s="232"/>
      <c r="H200" s="236">
        <v>325.61200000000002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152</v>
      </c>
      <c r="AU200" s="242" t="s">
        <v>90</v>
      </c>
      <c r="AV200" s="13" t="s">
        <v>90</v>
      </c>
      <c r="AW200" s="13" t="s">
        <v>36</v>
      </c>
      <c r="AX200" s="13" t="s">
        <v>88</v>
      </c>
      <c r="AY200" s="242" t="s">
        <v>132</v>
      </c>
    </row>
    <row r="201" s="2" customFormat="1" ht="24.15" customHeight="1">
      <c r="A201" s="38"/>
      <c r="B201" s="39"/>
      <c r="C201" s="218" t="s">
        <v>298</v>
      </c>
      <c r="D201" s="218" t="s">
        <v>134</v>
      </c>
      <c r="E201" s="219" t="s">
        <v>299</v>
      </c>
      <c r="F201" s="220" t="s">
        <v>300</v>
      </c>
      <c r="G201" s="221" t="s">
        <v>210</v>
      </c>
      <c r="H201" s="222">
        <v>15.632999999999999</v>
      </c>
      <c r="I201" s="223"/>
      <c r="J201" s="224">
        <f>ROUND(I201*H201,2)</f>
        <v>0</v>
      </c>
      <c r="K201" s="220" t="s">
        <v>138</v>
      </c>
      <c r="L201" s="44"/>
      <c r="M201" s="225" t="s">
        <v>1</v>
      </c>
      <c r="N201" s="226" t="s">
        <v>45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139</v>
      </c>
      <c r="AT201" s="229" t="s">
        <v>134</v>
      </c>
      <c r="AU201" s="229" t="s">
        <v>90</v>
      </c>
      <c r="AY201" s="17" t="s">
        <v>132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88</v>
      </c>
      <c r="BK201" s="230">
        <f>ROUND(I201*H201,2)</f>
        <v>0</v>
      </c>
      <c r="BL201" s="17" t="s">
        <v>139</v>
      </c>
      <c r="BM201" s="229" t="s">
        <v>301</v>
      </c>
    </row>
    <row r="202" s="13" customFormat="1">
      <c r="A202" s="13"/>
      <c r="B202" s="231"/>
      <c r="C202" s="232"/>
      <c r="D202" s="233" t="s">
        <v>152</v>
      </c>
      <c r="E202" s="234" t="s">
        <v>1</v>
      </c>
      <c r="F202" s="235" t="s">
        <v>302</v>
      </c>
      <c r="G202" s="232"/>
      <c r="H202" s="236">
        <v>15.632999999999999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152</v>
      </c>
      <c r="AU202" s="242" t="s">
        <v>90</v>
      </c>
      <c r="AV202" s="13" t="s">
        <v>90</v>
      </c>
      <c r="AW202" s="13" t="s">
        <v>36</v>
      </c>
      <c r="AX202" s="13" t="s">
        <v>88</v>
      </c>
      <c r="AY202" s="242" t="s">
        <v>132</v>
      </c>
    </row>
    <row r="203" s="2" customFormat="1" ht="16.5" customHeight="1">
      <c r="A203" s="38"/>
      <c r="B203" s="39"/>
      <c r="C203" s="264" t="s">
        <v>303</v>
      </c>
      <c r="D203" s="264" t="s">
        <v>282</v>
      </c>
      <c r="E203" s="265" t="s">
        <v>283</v>
      </c>
      <c r="F203" s="266" t="s">
        <v>284</v>
      </c>
      <c r="G203" s="267" t="s">
        <v>285</v>
      </c>
      <c r="H203" s="268">
        <v>31.265999999999998</v>
      </c>
      <c r="I203" s="269"/>
      <c r="J203" s="270">
        <f>ROUND(I203*H203,2)</f>
        <v>0</v>
      </c>
      <c r="K203" s="266" t="s">
        <v>138</v>
      </c>
      <c r="L203" s="271"/>
      <c r="M203" s="272" t="s">
        <v>1</v>
      </c>
      <c r="N203" s="273" t="s">
        <v>45</v>
      </c>
      <c r="O203" s="91"/>
      <c r="P203" s="227">
        <f>O203*H203</f>
        <v>0</v>
      </c>
      <c r="Q203" s="227">
        <v>1</v>
      </c>
      <c r="R203" s="227">
        <f>Q203*H203</f>
        <v>31.265999999999998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168</v>
      </c>
      <c r="AT203" s="229" t="s">
        <v>282</v>
      </c>
      <c r="AU203" s="229" t="s">
        <v>90</v>
      </c>
      <c r="AY203" s="17" t="s">
        <v>132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88</v>
      </c>
      <c r="BK203" s="230">
        <f>ROUND(I203*H203,2)</f>
        <v>0</v>
      </c>
      <c r="BL203" s="17" t="s">
        <v>139</v>
      </c>
      <c r="BM203" s="229" t="s">
        <v>304</v>
      </c>
    </row>
    <row r="204" s="13" customFormat="1">
      <c r="A204" s="13"/>
      <c r="B204" s="231"/>
      <c r="C204" s="232"/>
      <c r="D204" s="233" t="s">
        <v>152</v>
      </c>
      <c r="E204" s="234" t="s">
        <v>1</v>
      </c>
      <c r="F204" s="235" t="s">
        <v>305</v>
      </c>
      <c r="G204" s="232"/>
      <c r="H204" s="236">
        <v>31.265999999999998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152</v>
      </c>
      <c r="AU204" s="242" t="s">
        <v>90</v>
      </c>
      <c r="AV204" s="13" t="s">
        <v>90</v>
      </c>
      <c r="AW204" s="13" t="s">
        <v>36</v>
      </c>
      <c r="AX204" s="13" t="s">
        <v>88</v>
      </c>
      <c r="AY204" s="242" t="s">
        <v>132</v>
      </c>
    </row>
    <row r="205" s="2" customFormat="1" ht="24.15" customHeight="1">
      <c r="A205" s="38"/>
      <c r="B205" s="39"/>
      <c r="C205" s="218" t="s">
        <v>306</v>
      </c>
      <c r="D205" s="218" t="s">
        <v>134</v>
      </c>
      <c r="E205" s="219" t="s">
        <v>307</v>
      </c>
      <c r="F205" s="220" t="s">
        <v>308</v>
      </c>
      <c r="G205" s="221" t="s">
        <v>210</v>
      </c>
      <c r="H205" s="222">
        <v>16.581</v>
      </c>
      <c r="I205" s="223"/>
      <c r="J205" s="224">
        <f>ROUND(I205*H205,2)</f>
        <v>0</v>
      </c>
      <c r="K205" s="220" t="s">
        <v>138</v>
      </c>
      <c r="L205" s="44"/>
      <c r="M205" s="225" t="s">
        <v>1</v>
      </c>
      <c r="N205" s="226" t="s">
        <v>45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139</v>
      </c>
      <c r="AT205" s="229" t="s">
        <v>134</v>
      </c>
      <c r="AU205" s="229" t="s">
        <v>90</v>
      </c>
      <c r="AY205" s="17" t="s">
        <v>132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88</v>
      </c>
      <c r="BK205" s="230">
        <f>ROUND(I205*H205,2)</f>
        <v>0</v>
      </c>
      <c r="BL205" s="17" t="s">
        <v>139</v>
      </c>
      <c r="BM205" s="229" t="s">
        <v>309</v>
      </c>
    </row>
    <row r="206" s="13" customFormat="1">
      <c r="A206" s="13"/>
      <c r="B206" s="231"/>
      <c r="C206" s="232"/>
      <c r="D206" s="233" t="s">
        <v>152</v>
      </c>
      <c r="E206" s="234" t="s">
        <v>1</v>
      </c>
      <c r="F206" s="235" t="s">
        <v>310</v>
      </c>
      <c r="G206" s="232"/>
      <c r="H206" s="236">
        <v>16.581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152</v>
      </c>
      <c r="AU206" s="242" t="s">
        <v>90</v>
      </c>
      <c r="AV206" s="13" t="s">
        <v>90</v>
      </c>
      <c r="AW206" s="13" t="s">
        <v>36</v>
      </c>
      <c r="AX206" s="13" t="s">
        <v>88</v>
      </c>
      <c r="AY206" s="242" t="s">
        <v>132</v>
      </c>
    </row>
    <row r="207" s="2" customFormat="1" ht="16.5" customHeight="1">
      <c r="A207" s="38"/>
      <c r="B207" s="39"/>
      <c r="C207" s="264" t="s">
        <v>311</v>
      </c>
      <c r="D207" s="264" t="s">
        <v>282</v>
      </c>
      <c r="E207" s="265" t="s">
        <v>312</v>
      </c>
      <c r="F207" s="266" t="s">
        <v>313</v>
      </c>
      <c r="G207" s="267" t="s">
        <v>285</v>
      </c>
      <c r="H207" s="268">
        <v>33.161999999999999</v>
      </c>
      <c r="I207" s="269"/>
      <c r="J207" s="270">
        <f>ROUND(I207*H207,2)</f>
        <v>0</v>
      </c>
      <c r="K207" s="266" t="s">
        <v>138</v>
      </c>
      <c r="L207" s="271"/>
      <c r="M207" s="272" t="s">
        <v>1</v>
      </c>
      <c r="N207" s="273" t="s">
        <v>45</v>
      </c>
      <c r="O207" s="91"/>
      <c r="P207" s="227">
        <f>O207*H207</f>
        <v>0</v>
      </c>
      <c r="Q207" s="227">
        <v>1</v>
      </c>
      <c r="R207" s="227">
        <f>Q207*H207</f>
        <v>33.161999999999999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168</v>
      </c>
      <c r="AT207" s="229" t="s">
        <v>282</v>
      </c>
      <c r="AU207" s="229" t="s">
        <v>90</v>
      </c>
      <c r="AY207" s="17" t="s">
        <v>132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88</v>
      </c>
      <c r="BK207" s="230">
        <f>ROUND(I207*H207,2)</f>
        <v>0</v>
      </c>
      <c r="BL207" s="17" t="s">
        <v>139</v>
      </c>
      <c r="BM207" s="229" t="s">
        <v>314</v>
      </c>
    </row>
    <row r="208" s="13" customFormat="1">
      <c r="A208" s="13"/>
      <c r="B208" s="231"/>
      <c r="C208" s="232"/>
      <c r="D208" s="233" t="s">
        <v>152</v>
      </c>
      <c r="E208" s="234" t="s">
        <v>1</v>
      </c>
      <c r="F208" s="235" t="s">
        <v>315</v>
      </c>
      <c r="G208" s="232"/>
      <c r="H208" s="236">
        <v>33.161999999999999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152</v>
      </c>
      <c r="AU208" s="242" t="s">
        <v>90</v>
      </c>
      <c r="AV208" s="13" t="s">
        <v>90</v>
      </c>
      <c r="AW208" s="13" t="s">
        <v>36</v>
      </c>
      <c r="AX208" s="13" t="s">
        <v>88</v>
      </c>
      <c r="AY208" s="242" t="s">
        <v>132</v>
      </c>
    </row>
    <row r="209" s="2" customFormat="1" ht="24.15" customHeight="1">
      <c r="A209" s="38"/>
      <c r="B209" s="39"/>
      <c r="C209" s="218" t="s">
        <v>316</v>
      </c>
      <c r="D209" s="218" t="s">
        <v>134</v>
      </c>
      <c r="E209" s="219" t="s">
        <v>317</v>
      </c>
      <c r="F209" s="220" t="s">
        <v>318</v>
      </c>
      <c r="G209" s="221" t="s">
        <v>137</v>
      </c>
      <c r="H209" s="222">
        <v>489.5</v>
      </c>
      <c r="I209" s="223"/>
      <c r="J209" s="224">
        <f>ROUND(I209*H209,2)</f>
        <v>0</v>
      </c>
      <c r="K209" s="220" t="s">
        <v>138</v>
      </c>
      <c r="L209" s="44"/>
      <c r="M209" s="225" t="s">
        <v>1</v>
      </c>
      <c r="N209" s="226" t="s">
        <v>45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139</v>
      </c>
      <c r="AT209" s="229" t="s">
        <v>134</v>
      </c>
      <c r="AU209" s="229" t="s">
        <v>90</v>
      </c>
      <c r="AY209" s="17" t="s">
        <v>132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88</v>
      </c>
      <c r="BK209" s="230">
        <f>ROUND(I209*H209,2)</f>
        <v>0</v>
      </c>
      <c r="BL209" s="17" t="s">
        <v>139</v>
      </c>
      <c r="BM209" s="229" t="s">
        <v>319</v>
      </c>
    </row>
    <row r="210" s="13" customFormat="1">
      <c r="A210" s="13"/>
      <c r="B210" s="231"/>
      <c r="C210" s="232"/>
      <c r="D210" s="233" t="s">
        <v>152</v>
      </c>
      <c r="E210" s="234" t="s">
        <v>1</v>
      </c>
      <c r="F210" s="235" t="s">
        <v>320</v>
      </c>
      <c r="G210" s="232"/>
      <c r="H210" s="236">
        <v>489.5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152</v>
      </c>
      <c r="AU210" s="242" t="s">
        <v>90</v>
      </c>
      <c r="AV210" s="13" t="s">
        <v>90</v>
      </c>
      <c r="AW210" s="13" t="s">
        <v>36</v>
      </c>
      <c r="AX210" s="13" t="s">
        <v>80</v>
      </c>
      <c r="AY210" s="242" t="s">
        <v>132</v>
      </c>
    </row>
    <row r="211" s="14" customFormat="1">
      <c r="A211" s="14"/>
      <c r="B211" s="243"/>
      <c r="C211" s="244"/>
      <c r="D211" s="233" t="s">
        <v>152</v>
      </c>
      <c r="E211" s="245" t="s">
        <v>1</v>
      </c>
      <c r="F211" s="246" t="s">
        <v>181</v>
      </c>
      <c r="G211" s="244"/>
      <c r="H211" s="247">
        <v>489.5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152</v>
      </c>
      <c r="AU211" s="253" t="s">
        <v>90</v>
      </c>
      <c r="AV211" s="14" t="s">
        <v>139</v>
      </c>
      <c r="AW211" s="14" t="s">
        <v>36</v>
      </c>
      <c r="AX211" s="14" t="s">
        <v>88</v>
      </c>
      <c r="AY211" s="253" t="s">
        <v>132</v>
      </c>
    </row>
    <row r="212" s="12" customFormat="1" ht="22.8" customHeight="1">
      <c r="A212" s="12"/>
      <c r="B212" s="202"/>
      <c r="C212" s="203"/>
      <c r="D212" s="204" t="s">
        <v>79</v>
      </c>
      <c r="E212" s="216" t="s">
        <v>139</v>
      </c>
      <c r="F212" s="216" t="s">
        <v>321</v>
      </c>
      <c r="G212" s="203"/>
      <c r="H212" s="203"/>
      <c r="I212" s="206"/>
      <c r="J212" s="217">
        <f>BK212</f>
        <v>0</v>
      </c>
      <c r="K212" s="203"/>
      <c r="L212" s="208"/>
      <c r="M212" s="209"/>
      <c r="N212" s="210"/>
      <c r="O212" s="210"/>
      <c r="P212" s="211">
        <f>SUM(P213:P214)</f>
        <v>0</v>
      </c>
      <c r="Q212" s="210"/>
      <c r="R212" s="211">
        <f>SUM(R213:R214)</f>
        <v>6.5685349800000008</v>
      </c>
      <c r="S212" s="210"/>
      <c r="T212" s="212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3" t="s">
        <v>88</v>
      </c>
      <c r="AT212" s="214" t="s">
        <v>79</v>
      </c>
      <c r="AU212" s="214" t="s">
        <v>88</v>
      </c>
      <c r="AY212" s="213" t="s">
        <v>132</v>
      </c>
      <c r="BK212" s="215">
        <f>SUM(BK213:BK214)</f>
        <v>0</v>
      </c>
    </row>
    <row r="213" s="2" customFormat="1" ht="16.5" customHeight="1">
      <c r="A213" s="38"/>
      <c r="B213" s="39"/>
      <c r="C213" s="218" t="s">
        <v>322</v>
      </c>
      <c r="D213" s="218" t="s">
        <v>134</v>
      </c>
      <c r="E213" s="219" t="s">
        <v>323</v>
      </c>
      <c r="F213" s="220" t="s">
        <v>324</v>
      </c>
      <c r="G213" s="221" t="s">
        <v>210</v>
      </c>
      <c r="H213" s="222">
        <v>3.4740000000000002</v>
      </c>
      <c r="I213" s="223"/>
      <c r="J213" s="224">
        <f>ROUND(I213*H213,2)</f>
        <v>0</v>
      </c>
      <c r="K213" s="220" t="s">
        <v>138</v>
      </c>
      <c r="L213" s="44"/>
      <c r="M213" s="225" t="s">
        <v>1</v>
      </c>
      <c r="N213" s="226" t="s">
        <v>45</v>
      </c>
      <c r="O213" s="91"/>
      <c r="P213" s="227">
        <f>O213*H213</f>
        <v>0</v>
      </c>
      <c r="Q213" s="227">
        <v>1.8907700000000001</v>
      </c>
      <c r="R213" s="227">
        <f>Q213*H213</f>
        <v>6.5685349800000008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139</v>
      </c>
      <c r="AT213" s="229" t="s">
        <v>134</v>
      </c>
      <c r="AU213" s="229" t="s">
        <v>90</v>
      </c>
      <c r="AY213" s="17" t="s">
        <v>132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88</v>
      </c>
      <c r="BK213" s="230">
        <f>ROUND(I213*H213,2)</f>
        <v>0</v>
      </c>
      <c r="BL213" s="17" t="s">
        <v>139</v>
      </c>
      <c r="BM213" s="229" t="s">
        <v>325</v>
      </c>
    </row>
    <row r="214" s="13" customFormat="1">
      <c r="A214" s="13"/>
      <c r="B214" s="231"/>
      <c r="C214" s="232"/>
      <c r="D214" s="233" t="s">
        <v>152</v>
      </c>
      <c r="E214" s="234" t="s">
        <v>1</v>
      </c>
      <c r="F214" s="235" t="s">
        <v>326</v>
      </c>
      <c r="G214" s="232"/>
      <c r="H214" s="236">
        <v>3.4740000000000002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152</v>
      </c>
      <c r="AU214" s="242" t="s">
        <v>90</v>
      </c>
      <c r="AV214" s="13" t="s">
        <v>90</v>
      </c>
      <c r="AW214" s="13" t="s">
        <v>36</v>
      </c>
      <c r="AX214" s="13" t="s">
        <v>88</v>
      </c>
      <c r="AY214" s="242" t="s">
        <v>132</v>
      </c>
    </row>
    <row r="215" s="12" customFormat="1" ht="22.8" customHeight="1">
      <c r="A215" s="12"/>
      <c r="B215" s="202"/>
      <c r="C215" s="203"/>
      <c r="D215" s="204" t="s">
        <v>79</v>
      </c>
      <c r="E215" s="216" t="s">
        <v>154</v>
      </c>
      <c r="F215" s="216" t="s">
        <v>327</v>
      </c>
      <c r="G215" s="203"/>
      <c r="H215" s="203"/>
      <c r="I215" s="206"/>
      <c r="J215" s="217">
        <f>BK215</f>
        <v>0</v>
      </c>
      <c r="K215" s="203"/>
      <c r="L215" s="208"/>
      <c r="M215" s="209"/>
      <c r="N215" s="210"/>
      <c r="O215" s="210"/>
      <c r="P215" s="211">
        <f>SUM(P216:P256)</f>
        <v>0</v>
      </c>
      <c r="Q215" s="210"/>
      <c r="R215" s="211">
        <f>SUM(R216:R256)</f>
        <v>634.03932599999996</v>
      </c>
      <c r="S215" s="210"/>
      <c r="T215" s="212">
        <f>SUM(T216:T256)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3" t="s">
        <v>88</v>
      </c>
      <c r="AT215" s="214" t="s">
        <v>79</v>
      </c>
      <c r="AU215" s="214" t="s">
        <v>88</v>
      </c>
      <c r="AY215" s="213" t="s">
        <v>132</v>
      </c>
      <c r="BK215" s="215">
        <f>SUM(BK216:BK256)</f>
        <v>0</v>
      </c>
    </row>
    <row r="216" s="2" customFormat="1" ht="24.15" customHeight="1">
      <c r="A216" s="38"/>
      <c r="B216" s="39"/>
      <c r="C216" s="218" t="s">
        <v>328</v>
      </c>
      <c r="D216" s="218" t="s">
        <v>134</v>
      </c>
      <c r="E216" s="219" t="s">
        <v>329</v>
      </c>
      <c r="F216" s="220" t="s">
        <v>330</v>
      </c>
      <c r="G216" s="221" t="s">
        <v>137</v>
      </c>
      <c r="H216" s="222">
        <v>136.74000000000001</v>
      </c>
      <c r="I216" s="223"/>
      <c r="J216" s="224">
        <f>ROUND(I216*H216,2)</f>
        <v>0</v>
      </c>
      <c r="K216" s="220" t="s">
        <v>138</v>
      </c>
      <c r="L216" s="44"/>
      <c r="M216" s="225" t="s">
        <v>1</v>
      </c>
      <c r="N216" s="226" t="s">
        <v>45</v>
      </c>
      <c r="O216" s="91"/>
      <c r="P216" s="227">
        <f>O216*H216</f>
        <v>0</v>
      </c>
      <c r="Q216" s="227">
        <v>0.23000000000000001</v>
      </c>
      <c r="R216" s="227">
        <f>Q216*H216</f>
        <v>31.450200000000002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139</v>
      </c>
      <c r="AT216" s="229" t="s">
        <v>134</v>
      </c>
      <c r="AU216" s="229" t="s">
        <v>90</v>
      </c>
      <c r="AY216" s="17" t="s">
        <v>132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88</v>
      </c>
      <c r="BK216" s="230">
        <f>ROUND(I216*H216,2)</f>
        <v>0</v>
      </c>
      <c r="BL216" s="17" t="s">
        <v>139</v>
      </c>
      <c r="BM216" s="229" t="s">
        <v>331</v>
      </c>
    </row>
    <row r="217" s="13" customFormat="1">
      <c r="A217" s="13"/>
      <c r="B217" s="231"/>
      <c r="C217" s="232"/>
      <c r="D217" s="233" t="s">
        <v>152</v>
      </c>
      <c r="E217" s="234" t="s">
        <v>1</v>
      </c>
      <c r="F217" s="235" t="s">
        <v>332</v>
      </c>
      <c r="G217" s="232"/>
      <c r="H217" s="236">
        <v>136.74000000000001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152</v>
      </c>
      <c r="AU217" s="242" t="s">
        <v>90</v>
      </c>
      <c r="AV217" s="13" t="s">
        <v>90</v>
      </c>
      <c r="AW217" s="13" t="s">
        <v>36</v>
      </c>
      <c r="AX217" s="13" t="s">
        <v>88</v>
      </c>
      <c r="AY217" s="242" t="s">
        <v>132</v>
      </c>
    </row>
    <row r="218" s="2" customFormat="1" ht="24.15" customHeight="1">
      <c r="A218" s="38"/>
      <c r="B218" s="39"/>
      <c r="C218" s="218" t="s">
        <v>333</v>
      </c>
      <c r="D218" s="218" t="s">
        <v>134</v>
      </c>
      <c r="E218" s="219" t="s">
        <v>334</v>
      </c>
      <c r="F218" s="220" t="s">
        <v>335</v>
      </c>
      <c r="G218" s="221" t="s">
        <v>137</v>
      </c>
      <c r="H218" s="222">
        <v>238.66</v>
      </c>
      <c r="I218" s="223"/>
      <c r="J218" s="224">
        <f>ROUND(I218*H218,2)</f>
        <v>0</v>
      </c>
      <c r="K218" s="220" t="s">
        <v>138</v>
      </c>
      <c r="L218" s="44"/>
      <c r="M218" s="225" t="s">
        <v>1</v>
      </c>
      <c r="N218" s="226" t="s">
        <v>45</v>
      </c>
      <c r="O218" s="91"/>
      <c r="P218" s="227">
        <f>O218*H218</f>
        <v>0</v>
      </c>
      <c r="Q218" s="227">
        <v>0.34499999999999997</v>
      </c>
      <c r="R218" s="227">
        <f>Q218*H218</f>
        <v>82.337699999999998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139</v>
      </c>
      <c r="AT218" s="229" t="s">
        <v>134</v>
      </c>
      <c r="AU218" s="229" t="s">
        <v>90</v>
      </c>
      <c r="AY218" s="17" t="s">
        <v>132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88</v>
      </c>
      <c r="BK218" s="230">
        <f>ROUND(I218*H218,2)</f>
        <v>0</v>
      </c>
      <c r="BL218" s="17" t="s">
        <v>139</v>
      </c>
      <c r="BM218" s="229" t="s">
        <v>336</v>
      </c>
    </row>
    <row r="219" s="13" customFormat="1">
      <c r="A219" s="13"/>
      <c r="B219" s="231"/>
      <c r="C219" s="232"/>
      <c r="D219" s="233" t="s">
        <v>152</v>
      </c>
      <c r="E219" s="234" t="s">
        <v>1</v>
      </c>
      <c r="F219" s="235" t="s">
        <v>337</v>
      </c>
      <c r="G219" s="232"/>
      <c r="H219" s="236">
        <v>228.30000000000001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152</v>
      </c>
      <c r="AU219" s="242" t="s">
        <v>90</v>
      </c>
      <c r="AV219" s="13" t="s">
        <v>90</v>
      </c>
      <c r="AW219" s="13" t="s">
        <v>36</v>
      </c>
      <c r="AX219" s="13" t="s">
        <v>80</v>
      </c>
      <c r="AY219" s="242" t="s">
        <v>132</v>
      </c>
    </row>
    <row r="220" s="13" customFormat="1">
      <c r="A220" s="13"/>
      <c r="B220" s="231"/>
      <c r="C220" s="232"/>
      <c r="D220" s="233" t="s">
        <v>152</v>
      </c>
      <c r="E220" s="234" t="s">
        <v>1</v>
      </c>
      <c r="F220" s="235" t="s">
        <v>338</v>
      </c>
      <c r="G220" s="232"/>
      <c r="H220" s="236">
        <v>10.359999999999999</v>
      </c>
      <c r="I220" s="237"/>
      <c r="J220" s="232"/>
      <c r="K220" s="232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152</v>
      </c>
      <c r="AU220" s="242" t="s">
        <v>90</v>
      </c>
      <c r="AV220" s="13" t="s">
        <v>90</v>
      </c>
      <c r="AW220" s="13" t="s">
        <v>36</v>
      </c>
      <c r="AX220" s="13" t="s">
        <v>80</v>
      </c>
      <c r="AY220" s="242" t="s">
        <v>132</v>
      </c>
    </row>
    <row r="221" s="14" customFormat="1">
      <c r="A221" s="14"/>
      <c r="B221" s="243"/>
      <c r="C221" s="244"/>
      <c r="D221" s="233" t="s">
        <v>152</v>
      </c>
      <c r="E221" s="245" t="s">
        <v>1</v>
      </c>
      <c r="F221" s="246" t="s">
        <v>181</v>
      </c>
      <c r="G221" s="244"/>
      <c r="H221" s="247">
        <v>238.66000000000003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152</v>
      </c>
      <c r="AU221" s="253" t="s">
        <v>90</v>
      </c>
      <c r="AV221" s="14" t="s">
        <v>139</v>
      </c>
      <c r="AW221" s="14" t="s">
        <v>36</v>
      </c>
      <c r="AX221" s="14" t="s">
        <v>88</v>
      </c>
      <c r="AY221" s="253" t="s">
        <v>132</v>
      </c>
    </row>
    <row r="222" s="2" customFormat="1" ht="24.15" customHeight="1">
      <c r="A222" s="38"/>
      <c r="B222" s="39"/>
      <c r="C222" s="218" t="s">
        <v>339</v>
      </c>
      <c r="D222" s="218" t="s">
        <v>134</v>
      </c>
      <c r="E222" s="219" t="s">
        <v>340</v>
      </c>
      <c r="F222" s="220" t="s">
        <v>341</v>
      </c>
      <c r="G222" s="221" t="s">
        <v>137</v>
      </c>
      <c r="H222" s="222">
        <v>774.50999999999999</v>
      </c>
      <c r="I222" s="223"/>
      <c r="J222" s="224">
        <f>ROUND(I222*H222,2)</f>
        <v>0</v>
      </c>
      <c r="K222" s="220" t="s">
        <v>138</v>
      </c>
      <c r="L222" s="44"/>
      <c r="M222" s="225" t="s">
        <v>1</v>
      </c>
      <c r="N222" s="226" t="s">
        <v>45</v>
      </c>
      <c r="O222" s="91"/>
      <c r="P222" s="227">
        <f>O222*H222</f>
        <v>0</v>
      </c>
      <c r="Q222" s="227">
        <v>0.46000000000000002</v>
      </c>
      <c r="R222" s="227">
        <f>Q222*H222</f>
        <v>356.27460000000002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139</v>
      </c>
      <c r="AT222" s="229" t="s">
        <v>134</v>
      </c>
      <c r="AU222" s="229" t="s">
        <v>90</v>
      </c>
      <c r="AY222" s="17" t="s">
        <v>132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88</v>
      </c>
      <c r="BK222" s="230">
        <f>ROUND(I222*H222,2)</f>
        <v>0</v>
      </c>
      <c r="BL222" s="17" t="s">
        <v>139</v>
      </c>
      <c r="BM222" s="229" t="s">
        <v>342</v>
      </c>
    </row>
    <row r="223" s="13" customFormat="1">
      <c r="A223" s="13"/>
      <c r="B223" s="231"/>
      <c r="C223" s="232"/>
      <c r="D223" s="233" t="s">
        <v>152</v>
      </c>
      <c r="E223" s="234" t="s">
        <v>1</v>
      </c>
      <c r="F223" s="235" t="s">
        <v>343</v>
      </c>
      <c r="G223" s="232"/>
      <c r="H223" s="236">
        <v>274.64999999999998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152</v>
      </c>
      <c r="AU223" s="242" t="s">
        <v>90</v>
      </c>
      <c r="AV223" s="13" t="s">
        <v>90</v>
      </c>
      <c r="AW223" s="13" t="s">
        <v>36</v>
      </c>
      <c r="AX223" s="13" t="s">
        <v>80</v>
      </c>
      <c r="AY223" s="242" t="s">
        <v>132</v>
      </c>
    </row>
    <row r="224" s="13" customFormat="1">
      <c r="A224" s="13"/>
      <c r="B224" s="231"/>
      <c r="C224" s="232"/>
      <c r="D224" s="233" t="s">
        <v>152</v>
      </c>
      <c r="E224" s="234" t="s">
        <v>1</v>
      </c>
      <c r="F224" s="235" t="s">
        <v>344</v>
      </c>
      <c r="G224" s="232"/>
      <c r="H224" s="236">
        <v>489.5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152</v>
      </c>
      <c r="AU224" s="242" t="s">
        <v>90</v>
      </c>
      <c r="AV224" s="13" t="s">
        <v>90</v>
      </c>
      <c r="AW224" s="13" t="s">
        <v>36</v>
      </c>
      <c r="AX224" s="13" t="s">
        <v>80</v>
      </c>
      <c r="AY224" s="242" t="s">
        <v>132</v>
      </c>
    </row>
    <row r="225" s="13" customFormat="1">
      <c r="A225" s="13"/>
      <c r="B225" s="231"/>
      <c r="C225" s="232"/>
      <c r="D225" s="233" t="s">
        <v>152</v>
      </c>
      <c r="E225" s="234" t="s">
        <v>1</v>
      </c>
      <c r="F225" s="235" t="s">
        <v>338</v>
      </c>
      <c r="G225" s="232"/>
      <c r="H225" s="236">
        <v>10.359999999999999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152</v>
      </c>
      <c r="AU225" s="242" t="s">
        <v>90</v>
      </c>
      <c r="AV225" s="13" t="s">
        <v>90</v>
      </c>
      <c r="AW225" s="13" t="s">
        <v>36</v>
      </c>
      <c r="AX225" s="13" t="s">
        <v>80</v>
      </c>
      <c r="AY225" s="242" t="s">
        <v>132</v>
      </c>
    </row>
    <row r="226" s="14" customFormat="1">
      <c r="A226" s="14"/>
      <c r="B226" s="243"/>
      <c r="C226" s="244"/>
      <c r="D226" s="233" t="s">
        <v>152</v>
      </c>
      <c r="E226" s="245" t="s">
        <v>1</v>
      </c>
      <c r="F226" s="246" t="s">
        <v>181</v>
      </c>
      <c r="G226" s="244"/>
      <c r="H226" s="247">
        <v>774.50999999999999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152</v>
      </c>
      <c r="AU226" s="253" t="s">
        <v>90</v>
      </c>
      <c r="AV226" s="14" t="s">
        <v>139</v>
      </c>
      <c r="AW226" s="14" t="s">
        <v>36</v>
      </c>
      <c r="AX226" s="14" t="s">
        <v>88</v>
      </c>
      <c r="AY226" s="253" t="s">
        <v>132</v>
      </c>
    </row>
    <row r="227" s="2" customFormat="1" ht="33" customHeight="1">
      <c r="A227" s="38"/>
      <c r="B227" s="39"/>
      <c r="C227" s="218" t="s">
        <v>345</v>
      </c>
      <c r="D227" s="218" t="s">
        <v>134</v>
      </c>
      <c r="E227" s="219" t="s">
        <v>346</v>
      </c>
      <c r="F227" s="220" t="s">
        <v>347</v>
      </c>
      <c r="G227" s="221" t="s">
        <v>137</v>
      </c>
      <c r="H227" s="222">
        <v>147.09999999999999</v>
      </c>
      <c r="I227" s="223"/>
      <c r="J227" s="224">
        <f>ROUND(I227*H227,2)</f>
        <v>0</v>
      </c>
      <c r="K227" s="220" t="s">
        <v>138</v>
      </c>
      <c r="L227" s="44"/>
      <c r="M227" s="225" t="s">
        <v>1</v>
      </c>
      <c r="N227" s="226" t="s">
        <v>45</v>
      </c>
      <c r="O227" s="91"/>
      <c r="P227" s="227">
        <f>O227*H227</f>
        <v>0</v>
      </c>
      <c r="Q227" s="227">
        <v>0.23737</v>
      </c>
      <c r="R227" s="227">
        <f>Q227*H227</f>
        <v>34.917127000000001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139</v>
      </c>
      <c r="AT227" s="229" t="s">
        <v>134</v>
      </c>
      <c r="AU227" s="229" t="s">
        <v>90</v>
      </c>
      <c r="AY227" s="17" t="s">
        <v>132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88</v>
      </c>
      <c r="BK227" s="230">
        <f>ROUND(I227*H227,2)</f>
        <v>0</v>
      </c>
      <c r="BL227" s="17" t="s">
        <v>139</v>
      </c>
      <c r="BM227" s="229" t="s">
        <v>348</v>
      </c>
    </row>
    <row r="228" s="13" customFormat="1">
      <c r="A228" s="13"/>
      <c r="B228" s="231"/>
      <c r="C228" s="232"/>
      <c r="D228" s="233" t="s">
        <v>152</v>
      </c>
      <c r="E228" s="234" t="s">
        <v>1</v>
      </c>
      <c r="F228" s="235" t="s">
        <v>349</v>
      </c>
      <c r="G228" s="232"/>
      <c r="H228" s="236">
        <v>147.09999999999999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152</v>
      </c>
      <c r="AU228" s="242" t="s">
        <v>90</v>
      </c>
      <c r="AV228" s="13" t="s">
        <v>90</v>
      </c>
      <c r="AW228" s="13" t="s">
        <v>36</v>
      </c>
      <c r="AX228" s="13" t="s">
        <v>88</v>
      </c>
      <c r="AY228" s="242" t="s">
        <v>132</v>
      </c>
    </row>
    <row r="229" s="2" customFormat="1" ht="24.15" customHeight="1">
      <c r="A229" s="38"/>
      <c r="B229" s="39"/>
      <c r="C229" s="218" t="s">
        <v>350</v>
      </c>
      <c r="D229" s="218" t="s">
        <v>134</v>
      </c>
      <c r="E229" s="219" t="s">
        <v>351</v>
      </c>
      <c r="F229" s="220" t="s">
        <v>352</v>
      </c>
      <c r="G229" s="221" t="s">
        <v>137</v>
      </c>
      <c r="H229" s="222">
        <v>147.09999999999999</v>
      </c>
      <c r="I229" s="223"/>
      <c r="J229" s="224">
        <f>ROUND(I229*H229,2)</f>
        <v>0</v>
      </c>
      <c r="K229" s="220" t="s">
        <v>138</v>
      </c>
      <c r="L229" s="44"/>
      <c r="M229" s="225" t="s">
        <v>1</v>
      </c>
      <c r="N229" s="226" t="s">
        <v>45</v>
      </c>
      <c r="O229" s="91"/>
      <c r="P229" s="227">
        <f>O229*H229</f>
        <v>0</v>
      </c>
      <c r="Q229" s="227">
        <v>0.0056100000000000004</v>
      </c>
      <c r="R229" s="227">
        <f>Q229*H229</f>
        <v>0.82523100000000005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139</v>
      </c>
      <c r="AT229" s="229" t="s">
        <v>134</v>
      </c>
      <c r="AU229" s="229" t="s">
        <v>90</v>
      </c>
      <c r="AY229" s="17" t="s">
        <v>132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88</v>
      </c>
      <c r="BK229" s="230">
        <f>ROUND(I229*H229,2)</f>
        <v>0</v>
      </c>
      <c r="BL229" s="17" t="s">
        <v>139</v>
      </c>
      <c r="BM229" s="229" t="s">
        <v>353</v>
      </c>
    </row>
    <row r="230" s="13" customFormat="1">
      <c r="A230" s="13"/>
      <c r="B230" s="231"/>
      <c r="C230" s="232"/>
      <c r="D230" s="233" t="s">
        <v>152</v>
      </c>
      <c r="E230" s="234" t="s">
        <v>1</v>
      </c>
      <c r="F230" s="235" t="s">
        <v>349</v>
      </c>
      <c r="G230" s="232"/>
      <c r="H230" s="236">
        <v>147.09999999999999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152</v>
      </c>
      <c r="AU230" s="242" t="s">
        <v>90</v>
      </c>
      <c r="AV230" s="13" t="s">
        <v>90</v>
      </c>
      <c r="AW230" s="13" t="s">
        <v>36</v>
      </c>
      <c r="AX230" s="13" t="s">
        <v>88</v>
      </c>
      <c r="AY230" s="242" t="s">
        <v>132</v>
      </c>
    </row>
    <row r="231" s="2" customFormat="1" ht="21.75" customHeight="1">
      <c r="A231" s="38"/>
      <c r="B231" s="39"/>
      <c r="C231" s="218" t="s">
        <v>354</v>
      </c>
      <c r="D231" s="218" t="s">
        <v>134</v>
      </c>
      <c r="E231" s="219" t="s">
        <v>355</v>
      </c>
      <c r="F231" s="220" t="s">
        <v>356</v>
      </c>
      <c r="G231" s="221" t="s">
        <v>137</v>
      </c>
      <c r="H231" s="222">
        <v>294.19999999999999</v>
      </c>
      <c r="I231" s="223"/>
      <c r="J231" s="224">
        <f>ROUND(I231*H231,2)</f>
        <v>0</v>
      </c>
      <c r="K231" s="220" t="s">
        <v>138</v>
      </c>
      <c r="L231" s="44"/>
      <c r="M231" s="225" t="s">
        <v>1</v>
      </c>
      <c r="N231" s="226" t="s">
        <v>45</v>
      </c>
      <c r="O231" s="91"/>
      <c r="P231" s="227">
        <f>O231*H231</f>
        <v>0</v>
      </c>
      <c r="Q231" s="227">
        <v>0.00031</v>
      </c>
      <c r="R231" s="227">
        <f>Q231*H231</f>
        <v>0.091201999999999991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139</v>
      </c>
      <c r="AT231" s="229" t="s">
        <v>134</v>
      </c>
      <c r="AU231" s="229" t="s">
        <v>90</v>
      </c>
      <c r="AY231" s="17" t="s">
        <v>132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88</v>
      </c>
      <c r="BK231" s="230">
        <f>ROUND(I231*H231,2)</f>
        <v>0</v>
      </c>
      <c r="BL231" s="17" t="s">
        <v>139</v>
      </c>
      <c r="BM231" s="229" t="s">
        <v>357</v>
      </c>
    </row>
    <row r="232" s="13" customFormat="1">
      <c r="A232" s="13"/>
      <c r="B232" s="231"/>
      <c r="C232" s="232"/>
      <c r="D232" s="233" t="s">
        <v>152</v>
      </c>
      <c r="E232" s="234" t="s">
        <v>1</v>
      </c>
      <c r="F232" s="235" t="s">
        <v>358</v>
      </c>
      <c r="G232" s="232"/>
      <c r="H232" s="236">
        <v>294.19999999999999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152</v>
      </c>
      <c r="AU232" s="242" t="s">
        <v>90</v>
      </c>
      <c r="AV232" s="13" t="s">
        <v>90</v>
      </c>
      <c r="AW232" s="13" t="s">
        <v>36</v>
      </c>
      <c r="AX232" s="13" t="s">
        <v>88</v>
      </c>
      <c r="AY232" s="242" t="s">
        <v>132</v>
      </c>
    </row>
    <row r="233" s="2" customFormat="1" ht="33" customHeight="1">
      <c r="A233" s="38"/>
      <c r="B233" s="39"/>
      <c r="C233" s="218" t="s">
        <v>359</v>
      </c>
      <c r="D233" s="218" t="s">
        <v>134</v>
      </c>
      <c r="E233" s="219" t="s">
        <v>360</v>
      </c>
      <c r="F233" s="220" t="s">
        <v>361</v>
      </c>
      <c r="G233" s="221" t="s">
        <v>137</v>
      </c>
      <c r="H233" s="222">
        <v>147.09999999999999</v>
      </c>
      <c r="I233" s="223"/>
      <c r="J233" s="224">
        <f>ROUND(I233*H233,2)</f>
        <v>0</v>
      </c>
      <c r="K233" s="220" t="s">
        <v>138</v>
      </c>
      <c r="L233" s="44"/>
      <c r="M233" s="225" t="s">
        <v>1</v>
      </c>
      <c r="N233" s="226" t="s">
        <v>45</v>
      </c>
      <c r="O233" s="91"/>
      <c r="P233" s="227">
        <f>O233*H233</f>
        <v>0</v>
      </c>
      <c r="Q233" s="227">
        <v>0.10373</v>
      </c>
      <c r="R233" s="227">
        <f>Q233*H233</f>
        <v>15.258683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139</v>
      </c>
      <c r="AT233" s="229" t="s">
        <v>134</v>
      </c>
      <c r="AU233" s="229" t="s">
        <v>90</v>
      </c>
      <c r="AY233" s="17" t="s">
        <v>132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88</v>
      </c>
      <c r="BK233" s="230">
        <f>ROUND(I233*H233,2)</f>
        <v>0</v>
      </c>
      <c r="BL233" s="17" t="s">
        <v>139</v>
      </c>
      <c r="BM233" s="229" t="s">
        <v>362</v>
      </c>
    </row>
    <row r="234" s="13" customFormat="1">
      <c r="A234" s="13"/>
      <c r="B234" s="231"/>
      <c r="C234" s="232"/>
      <c r="D234" s="233" t="s">
        <v>152</v>
      </c>
      <c r="E234" s="234" t="s">
        <v>1</v>
      </c>
      <c r="F234" s="235" t="s">
        <v>349</v>
      </c>
      <c r="G234" s="232"/>
      <c r="H234" s="236">
        <v>147.09999999999999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152</v>
      </c>
      <c r="AU234" s="242" t="s">
        <v>90</v>
      </c>
      <c r="AV234" s="13" t="s">
        <v>90</v>
      </c>
      <c r="AW234" s="13" t="s">
        <v>36</v>
      </c>
      <c r="AX234" s="13" t="s">
        <v>88</v>
      </c>
      <c r="AY234" s="242" t="s">
        <v>132</v>
      </c>
    </row>
    <row r="235" s="2" customFormat="1" ht="24.15" customHeight="1">
      <c r="A235" s="38"/>
      <c r="B235" s="39"/>
      <c r="C235" s="218" t="s">
        <v>363</v>
      </c>
      <c r="D235" s="218" t="s">
        <v>134</v>
      </c>
      <c r="E235" s="219" t="s">
        <v>364</v>
      </c>
      <c r="F235" s="220" t="s">
        <v>365</v>
      </c>
      <c r="G235" s="221" t="s">
        <v>137</v>
      </c>
      <c r="H235" s="222">
        <v>147.09999999999999</v>
      </c>
      <c r="I235" s="223"/>
      <c r="J235" s="224">
        <f>ROUND(I235*H235,2)</f>
        <v>0</v>
      </c>
      <c r="K235" s="220" t="s">
        <v>138</v>
      </c>
      <c r="L235" s="44"/>
      <c r="M235" s="225" t="s">
        <v>1</v>
      </c>
      <c r="N235" s="226" t="s">
        <v>45</v>
      </c>
      <c r="O235" s="91"/>
      <c r="P235" s="227">
        <f>O235*H235</f>
        <v>0</v>
      </c>
      <c r="Q235" s="227">
        <v>0.15559000000000001</v>
      </c>
      <c r="R235" s="227">
        <f>Q235*H235</f>
        <v>22.887288999999999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139</v>
      </c>
      <c r="AT235" s="229" t="s">
        <v>134</v>
      </c>
      <c r="AU235" s="229" t="s">
        <v>90</v>
      </c>
      <c r="AY235" s="17" t="s">
        <v>132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88</v>
      </c>
      <c r="BK235" s="230">
        <f>ROUND(I235*H235,2)</f>
        <v>0</v>
      </c>
      <c r="BL235" s="17" t="s">
        <v>139</v>
      </c>
      <c r="BM235" s="229" t="s">
        <v>366</v>
      </c>
    </row>
    <row r="236" s="13" customFormat="1">
      <c r="A236" s="13"/>
      <c r="B236" s="231"/>
      <c r="C236" s="232"/>
      <c r="D236" s="233" t="s">
        <v>152</v>
      </c>
      <c r="E236" s="234" t="s">
        <v>1</v>
      </c>
      <c r="F236" s="235" t="s">
        <v>367</v>
      </c>
      <c r="G236" s="232"/>
      <c r="H236" s="236">
        <v>147.09999999999999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152</v>
      </c>
      <c r="AU236" s="242" t="s">
        <v>90</v>
      </c>
      <c r="AV236" s="13" t="s">
        <v>90</v>
      </c>
      <c r="AW236" s="13" t="s">
        <v>36</v>
      </c>
      <c r="AX236" s="13" t="s">
        <v>88</v>
      </c>
      <c r="AY236" s="242" t="s">
        <v>132</v>
      </c>
    </row>
    <row r="237" s="2" customFormat="1" ht="33" customHeight="1">
      <c r="A237" s="38"/>
      <c r="B237" s="39"/>
      <c r="C237" s="218" t="s">
        <v>368</v>
      </c>
      <c r="D237" s="218" t="s">
        <v>134</v>
      </c>
      <c r="E237" s="219" t="s">
        <v>369</v>
      </c>
      <c r="F237" s="220" t="s">
        <v>370</v>
      </c>
      <c r="G237" s="221" t="s">
        <v>137</v>
      </c>
      <c r="H237" s="222">
        <v>274.64999999999998</v>
      </c>
      <c r="I237" s="223"/>
      <c r="J237" s="224">
        <f>ROUND(I237*H237,2)</f>
        <v>0</v>
      </c>
      <c r="K237" s="220" t="s">
        <v>138</v>
      </c>
      <c r="L237" s="44"/>
      <c r="M237" s="225" t="s">
        <v>1</v>
      </c>
      <c r="N237" s="226" t="s">
        <v>45</v>
      </c>
      <c r="O237" s="91"/>
      <c r="P237" s="227">
        <f>O237*H237</f>
        <v>0</v>
      </c>
      <c r="Q237" s="227">
        <v>0.089219999999999994</v>
      </c>
      <c r="R237" s="227">
        <f>Q237*H237</f>
        <v>24.504272999999998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139</v>
      </c>
      <c r="AT237" s="229" t="s">
        <v>134</v>
      </c>
      <c r="AU237" s="229" t="s">
        <v>90</v>
      </c>
      <c r="AY237" s="17" t="s">
        <v>132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88</v>
      </c>
      <c r="BK237" s="230">
        <f>ROUND(I237*H237,2)</f>
        <v>0</v>
      </c>
      <c r="BL237" s="17" t="s">
        <v>139</v>
      </c>
      <c r="BM237" s="229" t="s">
        <v>371</v>
      </c>
    </row>
    <row r="238" s="13" customFormat="1">
      <c r="A238" s="13"/>
      <c r="B238" s="231"/>
      <c r="C238" s="232"/>
      <c r="D238" s="233" t="s">
        <v>152</v>
      </c>
      <c r="E238" s="234" t="s">
        <v>1</v>
      </c>
      <c r="F238" s="235" t="s">
        <v>372</v>
      </c>
      <c r="G238" s="232"/>
      <c r="H238" s="236">
        <v>274.64999999999998</v>
      </c>
      <c r="I238" s="237"/>
      <c r="J238" s="232"/>
      <c r="K238" s="232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152</v>
      </c>
      <c r="AU238" s="242" t="s">
        <v>90</v>
      </c>
      <c r="AV238" s="13" t="s">
        <v>90</v>
      </c>
      <c r="AW238" s="13" t="s">
        <v>36</v>
      </c>
      <c r="AX238" s="13" t="s">
        <v>88</v>
      </c>
      <c r="AY238" s="242" t="s">
        <v>132</v>
      </c>
    </row>
    <row r="239" s="2" customFormat="1" ht="21.75" customHeight="1">
      <c r="A239" s="38"/>
      <c r="B239" s="39"/>
      <c r="C239" s="264" t="s">
        <v>373</v>
      </c>
      <c r="D239" s="264" t="s">
        <v>282</v>
      </c>
      <c r="E239" s="265" t="s">
        <v>374</v>
      </c>
      <c r="F239" s="266" t="s">
        <v>375</v>
      </c>
      <c r="G239" s="267" t="s">
        <v>137</v>
      </c>
      <c r="H239" s="268">
        <v>277.54199999999997</v>
      </c>
      <c r="I239" s="269"/>
      <c r="J239" s="270">
        <f>ROUND(I239*H239,2)</f>
        <v>0</v>
      </c>
      <c r="K239" s="266" t="s">
        <v>138</v>
      </c>
      <c r="L239" s="271"/>
      <c r="M239" s="272" t="s">
        <v>1</v>
      </c>
      <c r="N239" s="273" t="s">
        <v>45</v>
      </c>
      <c r="O239" s="91"/>
      <c r="P239" s="227">
        <f>O239*H239</f>
        <v>0</v>
      </c>
      <c r="Q239" s="227">
        <v>0.13100000000000001</v>
      </c>
      <c r="R239" s="227">
        <f>Q239*H239</f>
        <v>36.358001999999999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168</v>
      </c>
      <c r="AT239" s="229" t="s">
        <v>282</v>
      </c>
      <c r="AU239" s="229" t="s">
        <v>90</v>
      </c>
      <c r="AY239" s="17" t="s">
        <v>132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88</v>
      </c>
      <c r="BK239" s="230">
        <f>ROUND(I239*H239,2)</f>
        <v>0</v>
      </c>
      <c r="BL239" s="17" t="s">
        <v>139</v>
      </c>
      <c r="BM239" s="229" t="s">
        <v>376</v>
      </c>
    </row>
    <row r="240" s="13" customFormat="1">
      <c r="A240" s="13"/>
      <c r="B240" s="231"/>
      <c r="C240" s="232"/>
      <c r="D240" s="233" t="s">
        <v>152</v>
      </c>
      <c r="E240" s="234" t="s">
        <v>1</v>
      </c>
      <c r="F240" s="235" t="s">
        <v>377</v>
      </c>
      <c r="G240" s="232"/>
      <c r="H240" s="236">
        <v>277.54199999999997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152</v>
      </c>
      <c r="AU240" s="242" t="s">
        <v>90</v>
      </c>
      <c r="AV240" s="13" t="s">
        <v>90</v>
      </c>
      <c r="AW240" s="13" t="s">
        <v>36</v>
      </c>
      <c r="AX240" s="13" t="s">
        <v>88</v>
      </c>
      <c r="AY240" s="242" t="s">
        <v>132</v>
      </c>
    </row>
    <row r="241" s="2" customFormat="1" ht="24.15" customHeight="1">
      <c r="A241" s="38"/>
      <c r="B241" s="39"/>
      <c r="C241" s="264" t="s">
        <v>378</v>
      </c>
      <c r="D241" s="264" t="s">
        <v>282</v>
      </c>
      <c r="E241" s="265" t="s">
        <v>379</v>
      </c>
      <c r="F241" s="266" t="s">
        <v>380</v>
      </c>
      <c r="G241" s="267" t="s">
        <v>137</v>
      </c>
      <c r="H241" s="268">
        <v>1.734</v>
      </c>
      <c r="I241" s="269"/>
      <c r="J241" s="270">
        <f>ROUND(I241*H241,2)</f>
        <v>0</v>
      </c>
      <c r="K241" s="266" t="s">
        <v>138</v>
      </c>
      <c r="L241" s="271"/>
      <c r="M241" s="272" t="s">
        <v>1</v>
      </c>
      <c r="N241" s="273" t="s">
        <v>45</v>
      </c>
      <c r="O241" s="91"/>
      <c r="P241" s="227">
        <f>O241*H241</f>
        <v>0</v>
      </c>
      <c r="Q241" s="227">
        <v>0.13100000000000001</v>
      </c>
      <c r="R241" s="227">
        <f>Q241*H241</f>
        <v>0.227154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168</v>
      </c>
      <c r="AT241" s="229" t="s">
        <v>282</v>
      </c>
      <c r="AU241" s="229" t="s">
        <v>90</v>
      </c>
      <c r="AY241" s="17" t="s">
        <v>132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88</v>
      </c>
      <c r="BK241" s="230">
        <f>ROUND(I241*H241,2)</f>
        <v>0</v>
      </c>
      <c r="BL241" s="17" t="s">
        <v>139</v>
      </c>
      <c r="BM241" s="229" t="s">
        <v>381</v>
      </c>
    </row>
    <row r="242" s="15" customFormat="1">
      <c r="A242" s="15"/>
      <c r="B242" s="254"/>
      <c r="C242" s="255"/>
      <c r="D242" s="233" t="s">
        <v>152</v>
      </c>
      <c r="E242" s="256" t="s">
        <v>1</v>
      </c>
      <c r="F242" s="257" t="s">
        <v>382</v>
      </c>
      <c r="G242" s="255"/>
      <c r="H242" s="256" t="s">
        <v>1</v>
      </c>
      <c r="I242" s="258"/>
      <c r="J242" s="255"/>
      <c r="K242" s="255"/>
      <c r="L242" s="259"/>
      <c r="M242" s="260"/>
      <c r="N242" s="261"/>
      <c r="O242" s="261"/>
      <c r="P242" s="261"/>
      <c r="Q242" s="261"/>
      <c r="R242" s="261"/>
      <c r="S242" s="261"/>
      <c r="T242" s="262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3" t="s">
        <v>152</v>
      </c>
      <c r="AU242" s="263" t="s">
        <v>90</v>
      </c>
      <c r="AV242" s="15" t="s">
        <v>88</v>
      </c>
      <c r="AW242" s="15" t="s">
        <v>36</v>
      </c>
      <c r="AX242" s="15" t="s">
        <v>80</v>
      </c>
      <c r="AY242" s="263" t="s">
        <v>132</v>
      </c>
    </row>
    <row r="243" s="13" customFormat="1">
      <c r="A243" s="13"/>
      <c r="B243" s="231"/>
      <c r="C243" s="232"/>
      <c r="D243" s="233" t="s">
        <v>152</v>
      </c>
      <c r="E243" s="234" t="s">
        <v>1</v>
      </c>
      <c r="F243" s="235" t="s">
        <v>383</v>
      </c>
      <c r="G243" s="232"/>
      <c r="H243" s="236">
        <v>1.734</v>
      </c>
      <c r="I243" s="237"/>
      <c r="J243" s="232"/>
      <c r="K243" s="232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152</v>
      </c>
      <c r="AU243" s="242" t="s">
        <v>90</v>
      </c>
      <c r="AV243" s="13" t="s">
        <v>90</v>
      </c>
      <c r="AW243" s="13" t="s">
        <v>36</v>
      </c>
      <c r="AX243" s="13" t="s">
        <v>88</v>
      </c>
      <c r="AY243" s="242" t="s">
        <v>132</v>
      </c>
    </row>
    <row r="244" s="2" customFormat="1" ht="24.15" customHeight="1">
      <c r="A244" s="38"/>
      <c r="B244" s="39"/>
      <c r="C244" s="264" t="s">
        <v>384</v>
      </c>
      <c r="D244" s="264" t="s">
        <v>282</v>
      </c>
      <c r="E244" s="265" t="s">
        <v>385</v>
      </c>
      <c r="F244" s="266" t="s">
        <v>386</v>
      </c>
      <c r="G244" s="267" t="s">
        <v>137</v>
      </c>
      <c r="H244" s="268">
        <v>0.86699999999999999</v>
      </c>
      <c r="I244" s="269"/>
      <c r="J244" s="270">
        <f>ROUND(I244*H244,2)</f>
        <v>0</v>
      </c>
      <c r="K244" s="266" t="s">
        <v>1</v>
      </c>
      <c r="L244" s="271"/>
      <c r="M244" s="272" t="s">
        <v>1</v>
      </c>
      <c r="N244" s="273" t="s">
        <v>45</v>
      </c>
      <c r="O244" s="91"/>
      <c r="P244" s="227">
        <f>O244*H244</f>
        <v>0</v>
      </c>
      <c r="Q244" s="227">
        <v>0.13100000000000001</v>
      </c>
      <c r="R244" s="227">
        <f>Q244*H244</f>
        <v>0.113577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168</v>
      </c>
      <c r="AT244" s="229" t="s">
        <v>282</v>
      </c>
      <c r="AU244" s="229" t="s">
        <v>90</v>
      </c>
      <c r="AY244" s="17" t="s">
        <v>132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88</v>
      </c>
      <c r="BK244" s="230">
        <f>ROUND(I244*H244,2)</f>
        <v>0</v>
      </c>
      <c r="BL244" s="17" t="s">
        <v>139</v>
      </c>
      <c r="BM244" s="229" t="s">
        <v>387</v>
      </c>
    </row>
    <row r="245" s="13" customFormat="1">
      <c r="A245" s="13"/>
      <c r="B245" s="231"/>
      <c r="C245" s="232"/>
      <c r="D245" s="233" t="s">
        <v>152</v>
      </c>
      <c r="E245" s="234" t="s">
        <v>1</v>
      </c>
      <c r="F245" s="235" t="s">
        <v>388</v>
      </c>
      <c r="G245" s="232"/>
      <c r="H245" s="236">
        <v>0.86699999999999999</v>
      </c>
      <c r="I245" s="237"/>
      <c r="J245" s="232"/>
      <c r="K245" s="232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152</v>
      </c>
      <c r="AU245" s="242" t="s">
        <v>90</v>
      </c>
      <c r="AV245" s="13" t="s">
        <v>90</v>
      </c>
      <c r="AW245" s="13" t="s">
        <v>36</v>
      </c>
      <c r="AX245" s="13" t="s">
        <v>88</v>
      </c>
      <c r="AY245" s="242" t="s">
        <v>132</v>
      </c>
    </row>
    <row r="246" s="2" customFormat="1" ht="33" customHeight="1">
      <c r="A246" s="38"/>
      <c r="B246" s="39"/>
      <c r="C246" s="218" t="s">
        <v>389</v>
      </c>
      <c r="D246" s="218" t="s">
        <v>134</v>
      </c>
      <c r="E246" s="219" t="s">
        <v>390</v>
      </c>
      <c r="F246" s="220" t="s">
        <v>391</v>
      </c>
      <c r="G246" s="221" t="s">
        <v>137</v>
      </c>
      <c r="H246" s="222">
        <v>114.15000000000001</v>
      </c>
      <c r="I246" s="223"/>
      <c r="J246" s="224">
        <f>ROUND(I246*H246,2)</f>
        <v>0</v>
      </c>
      <c r="K246" s="220" t="s">
        <v>138</v>
      </c>
      <c r="L246" s="44"/>
      <c r="M246" s="225" t="s">
        <v>1</v>
      </c>
      <c r="N246" s="226" t="s">
        <v>45</v>
      </c>
      <c r="O246" s="91"/>
      <c r="P246" s="227">
        <f>O246*H246</f>
        <v>0</v>
      </c>
      <c r="Q246" s="227">
        <v>0.090620000000000006</v>
      </c>
      <c r="R246" s="227">
        <f>Q246*H246</f>
        <v>10.344273000000001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139</v>
      </c>
      <c r="AT246" s="229" t="s">
        <v>134</v>
      </c>
      <c r="AU246" s="229" t="s">
        <v>90</v>
      </c>
      <c r="AY246" s="17" t="s">
        <v>132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88</v>
      </c>
      <c r="BK246" s="230">
        <f>ROUND(I246*H246,2)</f>
        <v>0</v>
      </c>
      <c r="BL246" s="17" t="s">
        <v>139</v>
      </c>
      <c r="BM246" s="229" t="s">
        <v>392</v>
      </c>
    </row>
    <row r="247" s="13" customFormat="1">
      <c r="A247" s="13"/>
      <c r="B247" s="231"/>
      <c r="C247" s="232"/>
      <c r="D247" s="233" t="s">
        <v>152</v>
      </c>
      <c r="E247" s="234" t="s">
        <v>1</v>
      </c>
      <c r="F247" s="235" t="s">
        <v>393</v>
      </c>
      <c r="G247" s="232"/>
      <c r="H247" s="236">
        <v>114.15000000000001</v>
      </c>
      <c r="I247" s="237"/>
      <c r="J247" s="232"/>
      <c r="K247" s="232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152</v>
      </c>
      <c r="AU247" s="242" t="s">
        <v>90</v>
      </c>
      <c r="AV247" s="13" t="s">
        <v>90</v>
      </c>
      <c r="AW247" s="13" t="s">
        <v>36</v>
      </c>
      <c r="AX247" s="13" t="s">
        <v>88</v>
      </c>
      <c r="AY247" s="242" t="s">
        <v>132</v>
      </c>
    </row>
    <row r="248" s="2" customFormat="1" ht="21.75" customHeight="1">
      <c r="A248" s="38"/>
      <c r="B248" s="39"/>
      <c r="C248" s="264" t="s">
        <v>394</v>
      </c>
      <c r="D248" s="264" t="s">
        <v>282</v>
      </c>
      <c r="E248" s="265" t="s">
        <v>395</v>
      </c>
      <c r="F248" s="266" t="s">
        <v>396</v>
      </c>
      <c r="G248" s="267" t="s">
        <v>137</v>
      </c>
      <c r="H248" s="268">
        <v>58.140000000000001</v>
      </c>
      <c r="I248" s="269"/>
      <c r="J248" s="270">
        <f>ROUND(I248*H248,2)</f>
        <v>0</v>
      </c>
      <c r="K248" s="266" t="s">
        <v>138</v>
      </c>
      <c r="L248" s="271"/>
      <c r="M248" s="272" t="s">
        <v>1</v>
      </c>
      <c r="N248" s="273" t="s">
        <v>45</v>
      </c>
      <c r="O248" s="91"/>
      <c r="P248" s="227">
        <f>O248*H248</f>
        <v>0</v>
      </c>
      <c r="Q248" s="227">
        <v>0.17599999999999999</v>
      </c>
      <c r="R248" s="227">
        <f>Q248*H248</f>
        <v>10.23264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168</v>
      </c>
      <c r="AT248" s="229" t="s">
        <v>282</v>
      </c>
      <c r="AU248" s="229" t="s">
        <v>90</v>
      </c>
      <c r="AY248" s="17" t="s">
        <v>132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88</v>
      </c>
      <c r="BK248" s="230">
        <f>ROUND(I248*H248,2)</f>
        <v>0</v>
      </c>
      <c r="BL248" s="17" t="s">
        <v>139</v>
      </c>
      <c r="BM248" s="229" t="s">
        <v>397</v>
      </c>
    </row>
    <row r="249" s="13" customFormat="1">
      <c r="A249" s="13"/>
      <c r="B249" s="231"/>
      <c r="C249" s="232"/>
      <c r="D249" s="233" t="s">
        <v>152</v>
      </c>
      <c r="E249" s="234" t="s">
        <v>1</v>
      </c>
      <c r="F249" s="235" t="s">
        <v>398</v>
      </c>
      <c r="G249" s="232"/>
      <c r="H249" s="236">
        <v>58.140000000000001</v>
      </c>
      <c r="I249" s="237"/>
      <c r="J249" s="232"/>
      <c r="K249" s="232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152</v>
      </c>
      <c r="AU249" s="242" t="s">
        <v>90</v>
      </c>
      <c r="AV249" s="13" t="s">
        <v>90</v>
      </c>
      <c r="AW249" s="13" t="s">
        <v>36</v>
      </c>
      <c r="AX249" s="13" t="s">
        <v>88</v>
      </c>
      <c r="AY249" s="242" t="s">
        <v>132</v>
      </c>
    </row>
    <row r="250" s="2" customFormat="1" ht="24.15" customHeight="1">
      <c r="A250" s="38"/>
      <c r="B250" s="39"/>
      <c r="C250" s="264" t="s">
        <v>399</v>
      </c>
      <c r="D250" s="264" t="s">
        <v>282</v>
      </c>
      <c r="E250" s="265" t="s">
        <v>400</v>
      </c>
      <c r="F250" s="266" t="s">
        <v>401</v>
      </c>
      <c r="G250" s="267" t="s">
        <v>137</v>
      </c>
      <c r="H250" s="268">
        <v>30.957000000000001</v>
      </c>
      <c r="I250" s="269"/>
      <c r="J250" s="270">
        <f>ROUND(I250*H250,2)</f>
        <v>0</v>
      </c>
      <c r="K250" s="266" t="s">
        <v>138</v>
      </c>
      <c r="L250" s="271"/>
      <c r="M250" s="272" t="s">
        <v>1</v>
      </c>
      <c r="N250" s="273" t="s">
        <v>45</v>
      </c>
      <c r="O250" s="91"/>
      <c r="P250" s="227">
        <f>O250*H250</f>
        <v>0</v>
      </c>
      <c r="Q250" s="227">
        <v>0.17499999999999999</v>
      </c>
      <c r="R250" s="227">
        <f>Q250*H250</f>
        <v>5.4174749999999996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168</v>
      </c>
      <c r="AT250" s="229" t="s">
        <v>282</v>
      </c>
      <c r="AU250" s="229" t="s">
        <v>90</v>
      </c>
      <c r="AY250" s="17" t="s">
        <v>132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88</v>
      </c>
      <c r="BK250" s="230">
        <f>ROUND(I250*H250,2)</f>
        <v>0</v>
      </c>
      <c r="BL250" s="17" t="s">
        <v>139</v>
      </c>
      <c r="BM250" s="229" t="s">
        <v>402</v>
      </c>
    </row>
    <row r="251" s="15" customFormat="1">
      <c r="A251" s="15"/>
      <c r="B251" s="254"/>
      <c r="C251" s="255"/>
      <c r="D251" s="233" t="s">
        <v>152</v>
      </c>
      <c r="E251" s="256" t="s">
        <v>1</v>
      </c>
      <c r="F251" s="257" t="s">
        <v>382</v>
      </c>
      <c r="G251" s="255"/>
      <c r="H251" s="256" t="s">
        <v>1</v>
      </c>
      <c r="I251" s="258"/>
      <c r="J251" s="255"/>
      <c r="K251" s="255"/>
      <c r="L251" s="259"/>
      <c r="M251" s="260"/>
      <c r="N251" s="261"/>
      <c r="O251" s="261"/>
      <c r="P251" s="261"/>
      <c r="Q251" s="261"/>
      <c r="R251" s="261"/>
      <c r="S251" s="261"/>
      <c r="T251" s="262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3" t="s">
        <v>152</v>
      </c>
      <c r="AU251" s="263" t="s">
        <v>90</v>
      </c>
      <c r="AV251" s="15" t="s">
        <v>88</v>
      </c>
      <c r="AW251" s="15" t="s">
        <v>36</v>
      </c>
      <c r="AX251" s="15" t="s">
        <v>80</v>
      </c>
      <c r="AY251" s="263" t="s">
        <v>132</v>
      </c>
    </row>
    <row r="252" s="13" customFormat="1">
      <c r="A252" s="13"/>
      <c r="B252" s="231"/>
      <c r="C252" s="232"/>
      <c r="D252" s="233" t="s">
        <v>152</v>
      </c>
      <c r="E252" s="234" t="s">
        <v>1</v>
      </c>
      <c r="F252" s="235" t="s">
        <v>403</v>
      </c>
      <c r="G252" s="232"/>
      <c r="H252" s="236">
        <v>30.957000000000001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152</v>
      </c>
      <c r="AU252" s="242" t="s">
        <v>90</v>
      </c>
      <c r="AV252" s="13" t="s">
        <v>90</v>
      </c>
      <c r="AW252" s="13" t="s">
        <v>36</v>
      </c>
      <c r="AX252" s="13" t="s">
        <v>88</v>
      </c>
      <c r="AY252" s="242" t="s">
        <v>132</v>
      </c>
    </row>
    <row r="253" s="2" customFormat="1" ht="24.15" customHeight="1">
      <c r="A253" s="38"/>
      <c r="B253" s="39"/>
      <c r="C253" s="264" t="s">
        <v>404</v>
      </c>
      <c r="D253" s="264" t="s">
        <v>282</v>
      </c>
      <c r="E253" s="265" t="s">
        <v>405</v>
      </c>
      <c r="F253" s="266" t="s">
        <v>406</v>
      </c>
      <c r="G253" s="267" t="s">
        <v>137</v>
      </c>
      <c r="H253" s="268">
        <v>18.666</v>
      </c>
      <c r="I253" s="269"/>
      <c r="J253" s="270">
        <f>ROUND(I253*H253,2)</f>
        <v>0</v>
      </c>
      <c r="K253" s="266" t="s">
        <v>1</v>
      </c>
      <c r="L253" s="271"/>
      <c r="M253" s="272" t="s">
        <v>1</v>
      </c>
      <c r="N253" s="273" t="s">
        <v>45</v>
      </c>
      <c r="O253" s="91"/>
      <c r="P253" s="227">
        <f>O253*H253</f>
        <v>0</v>
      </c>
      <c r="Q253" s="227">
        <v>0.14999999999999999</v>
      </c>
      <c r="R253" s="227">
        <f>Q253*H253</f>
        <v>2.7999000000000001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168</v>
      </c>
      <c r="AT253" s="229" t="s">
        <v>282</v>
      </c>
      <c r="AU253" s="229" t="s">
        <v>90</v>
      </c>
      <c r="AY253" s="17" t="s">
        <v>132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88</v>
      </c>
      <c r="BK253" s="230">
        <f>ROUND(I253*H253,2)</f>
        <v>0</v>
      </c>
      <c r="BL253" s="17" t="s">
        <v>139</v>
      </c>
      <c r="BM253" s="229" t="s">
        <v>407</v>
      </c>
    </row>
    <row r="254" s="13" customFormat="1">
      <c r="A254" s="13"/>
      <c r="B254" s="231"/>
      <c r="C254" s="232"/>
      <c r="D254" s="233" t="s">
        <v>152</v>
      </c>
      <c r="E254" s="234" t="s">
        <v>1</v>
      </c>
      <c r="F254" s="235" t="s">
        <v>408</v>
      </c>
      <c r="G254" s="232"/>
      <c r="H254" s="236">
        <v>18.666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152</v>
      </c>
      <c r="AU254" s="242" t="s">
        <v>90</v>
      </c>
      <c r="AV254" s="13" t="s">
        <v>90</v>
      </c>
      <c r="AW254" s="13" t="s">
        <v>36</v>
      </c>
      <c r="AX254" s="13" t="s">
        <v>88</v>
      </c>
      <c r="AY254" s="242" t="s">
        <v>132</v>
      </c>
    </row>
    <row r="255" s="2" customFormat="1" ht="16.5" customHeight="1">
      <c r="A255" s="38"/>
      <c r="B255" s="39"/>
      <c r="C255" s="264" t="s">
        <v>409</v>
      </c>
      <c r="D255" s="264" t="s">
        <v>282</v>
      </c>
      <c r="E255" s="265" t="s">
        <v>410</v>
      </c>
      <c r="F255" s="266" t="s">
        <v>411</v>
      </c>
      <c r="G255" s="267" t="s">
        <v>137</v>
      </c>
      <c r="H255" s="268">
        <v>8.6699999999999999</v>
      </c>
      <c r="I255" s="269"/>
      <c r="J255" s="270">
        <f>ROUND(I255*H255,2)</f>
        <v>0</v>
      </c>
      <c r="K255" s="266" t="s">
        <v>1</v>
      </c>
      <c r="L255" s="271"/>
      <c r="M255" s="272" t="s">
        <v>1</v>
      </c>
      <c r="N255" s="273" t="s">
        <v>45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168</v>
      </c>
      <c r="AT255" s="229" t="s">
        <v>282</v>
      </c>
      <c r="AU255" s="229" t="s">
        <v>90</v>
      </c>
      <c r="AY255" s="17" t="s">
        <v>132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88</v>
      </c>
      <c r="BK255" s="230">
        <f>ROUND(I255*H255,2)</f>
        <v>0</v>
      </c>
      <c r="BL255" s="17" t="s">
        <v>139</v>
      </c>
      <c r="BM255" s="229" t="s">
        <v>412</v>
      </c>
    </row>
    <row r="256" s="13" customFormat="1">
      <c r="A256" s="13"/>
      <c r="B256" s="231"/>
      <c r="C256" s="232"/>
      <c r="D256" s="233" t="s">
        <v>152</v>
      </c>
      <c r="E256" s="234" t="s">
        <v>1</v>
      </c>
      <c r="F256" s="235" t="s">
        <v>413</v>
      </c>
      <c r="G256" s="232"/>
      <c r="H256" s="236">
        <v>8.6699999999999999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152</v>
      </c>
      <c r="AU256" s="242" t="s">
        <v>90</v>
      </c>
      <c r="AV256" s="13" t="s">
        <v>90</v>
      </c>
      <c r="AW256" s="13" t="s">
        <v>36</v>
      </c>
      <c r="AX256" s="13" t="s">
        <v>88</v>
      </c>
      <c r="AY256" s="242" t="s">
        <v>132</v>
      </c>
    </row>
    <row r="257" s="12" customFormat="1" ht="22.8" customHeight="1">
      <c r="A257" s="12"/>
      <c r="B257" s="202"/>
      <c r="C257" s="203"/>
      <c r="D257" s="204" t="s">
        <v>79</v>
      </c>
      <c r="E257" s="216" t="s">
        <v>168</v>
      </c>
      <c r="F257" s="216" t="s">
        <v>414</v>
      </c>
      <c r="G257" s="203"/>
      <c r="H257" s="203"/>
      <c r="I257" s="206"/>
      <c r="J257" s="217">
        <f>BK257</f>
        <v>0</v>
      </c>
      <c r="K257" s="203"/>
      <c r="L257" s="208"/>
      <c r="M257" s="209"/>
      <c r="N257" s="210"/>
      <c r="O257" s="210"/>
      <c r="P257" s="211">
        <f>SUM(P258:P270)</f>
        <v>0</v>
      </c>
      <c r="Q257" s="210"/>
      <c r="R257" s="211">
        <f>SUM(R258:R270)</f>
        <v>5.5579789999999996</v>
      </c>
      <c r="S257" s="210"/>
      <c r="T257" s="212">
        <f>SUM(T258:T270)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3" t="s">
        <v>88</v>
      </c>
      <c r="AT257" s="214" t="s">
        <v>79</v>
      </c>
      <c r="AU257" s="214" t="s">
        <v>88</v>
      </c>
      <c r="AY257" s="213" t="s">
        <v>132</v>
      </c>
      <c r="BK257" s="215">
        <f>SUM(BK258:BK270)</f>
        <v>0</v>
      </c>
    </row>
    <row r="258" s="2" customFormat="1" ht="24.15" customHeight="1">
      <c r="A258" s="38"/>
      <c r="B258" s="39"/>
      <c r="C258" s="218" t="s">
        <v>415</v>
      </c>
      <c r="D258" s="218" t="s">
        <v>134</v>
      </c>
      <c r="E258" s="219" t="s">
        <v>416</v>
      </c>
      <c r="F258" s="220" t="s">
        <v>417</v>
      </c>
      <c r="G258" s="221" t="s">
        <v>194</v>
      </c>
      <c r="H258" s="222">
        <v>26.300000000000001</v>
      </c>
      <c r="I258" s="223"/>
      <c r="J258" s="224">
        <f>ROUND(I258*H258,2)</f>
        <v>0</v>
      </c>
      <c r="K258" s="220" t="s">
        <v>138</v>
      </c>
      <c r="L258" s="44"/>
      <c r="M258" s="225" t="s">
        <v>1</v>
      </c>
      <c r="N258" s="226" t="s">
        <v>45</v>
      </c>
      <c r="O258" s="91"/>
      <c r="P258" s="227">
        <f>O258*H258</f>
        <v>0</v>
      </c>
      <c r="Q258" s="227">
        <v>1.0000000000000001E-05</v>
      </c>
      <c r="R258" s="227">
        <f>Q258*H258</f>
        <v>0.00026300000000000005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139</v>
      </c>
      <c r="AT258" s="229" t="s">
        <v>134</v>
      </c>
      <c r="AU258" s="229" t="s">
        <v>90</v>
      </c>
      <c r="AY258" s="17" t="s">
        <v>132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88</v>
      </c>
      <c r="BK258" s="230">
        <f>ROUND(I258*H258,2)</f>
        <v>0</v>
      </c>
      <c r="BL258" s="17" t="s">
        <v>139</v>
      </c>
      <c r="BM258" s="229" t="s">
        <v>418</v>
      </c>
    </row>
    <row r="259" s="13" customFormat="1">
      <c r="A259" s="13"/>
      <c r="B259" s="231"/>
      <c r="C259" s="232"/>
      <c r="D259" s="233" t="s">
        <v>152</v>
      </c>
      <c r="E259" s="234" t="s">
        <v>1</v>
      </c>
      <c r="F259" s="235" t="s">
        <v>419</v>
      </c>
      <c r="G259" s="232"/>
      <c r="H259" s="236">
        <v>19.899999999999999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152</v>
      </c>
      <c r="AU259" s="242" t="s">
        <v>90</v>
      </c>
      <c r="AV259" s="13" t="s">
        <v>90</v>
      </c>
      <c r="AW259" s="13" t="s">
        <v>36</v>
      </c>
      <c r="AX259" s="13" t="s">
        <v>80</v>
      </c>
      <c r="AY259" s="242" t="s">
        <v>132</v>
      </c>
    </row>
    <row r="260" s="13" customFormat="1">
      <c r="A260" s="13"/>
      <c r="B260" s="231"/>
      <c r="C260" s="232"/>
      <c r="D260" s="233" t="s">
        <v>152</v>
      </c>
      <c r="E260" s="234" t="s">
        <v>1</v>
      </c>
      <c r="F260" s="235" t="s">
        <v>420</v>
      </c>
      <c r="G260" s="232"/>
      <c r="H260" s="236">
        <v>6.4000000000000004</v>
      </c>
      <c r="I260" s="237"/>
      <c r="J260" s="232"/>
      <c r="K260" s="232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152</v>
      </c>
      <c r="AU260" s="242" t="s">
        <v>90</v>
      </c>
      <c r="AV260" s="13" t="s">
        <v>90</v>
      </c>
      <c r="AW260" s="13" t="s">
        <v>36</v>
      </c>
      <c r="AX260" s="13" t="s">
        <v>80</v>
      </c>
      <c r="AY260" s="242" t="s">
        <v>132</v>
      </c>
    </row>
    <row r="261" s="14" customFormat="1">
      <c r="A261" s="14"/>
      <c r="B261" s="243"/>
      <c r="C261" s="244"/>
      <c r="D261" s="233" t="s">
        <v>152</v>
      </c>
      <c r="E261" s="245" t="s">
        <v>1</v>
      </c>
      <c r="F261" s="246" t="s">
        <v>181</v>
      </c>
      <c r="G261" s="244"/>
      <c r="H261" s="247">
        <v>26.299999999999997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152</v>
      </c>
      <c r="AU261" s="253" t="s">
        <v>90</v>
      </c>
      <c r="AV261" s="14" t="s">
        <v>139</v>
      </c>
      <c r="AW261" s="14" t="s">
        <v>36</v>
      </c>
      <c r="AX261" s="14" t="s">
        <v>88</v>
      </c>
      <c r="AY261" s="253" t="s">
        <v>132</v>
      </c>
    </row>
    <row r="262" s="2" customFormat="1" ht="24.15" customHeight="1">
      <c r="A262" s="38"/>
      <c r="B262" s="39"/>
      <c r="C262" s="264" t="s">
        <v>421</v>
      </c>
      <c r="D262" s="264" t="s">
        <v>282</v>
      </c>
      <c r="E262" s="265" t="s">
        <v>422</v>
      </c>
      <c r="F262" s="266" t="s">
        <v>423</v>
      </c>
      <c r="G262" s="267" t="s">
        <v>194</v>
      </c>
      <c r="H262" s="268">
        <v>27</v>
      </c>
      <c r="I262" s="269"/>
      <c r="J262" s="270">
        <f>ROUND(I262*H262,2)</f>
        <v>0</v>
      </c>
      <c r="K262" s="266" t="s">
        <v>138</v>
      </c>
      <c r="L262" s="271"/>
      <c r="M262" s="272" t="s">
        <v>1</v>
      </c>
      <c r="N262" s="273" t="s">
        <v>45</v>
      </c>
      <c r="O262" s="91"/>
      <c r="P262" s="227">
        <f>O262*H262</f>
        <v>0</v>
      </c>
      <c r="Q262" s="227">
        <v>0.0028999999999999998</v>
      </c>
      <c r="R262" s="227">
        <f>Q262*H262</f>
        <v>0.078299999999999995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168</v>
      </c>
      <c r="AT262" s="229" t="s">
        <v>282</v>
      </c>
      <c r="AU262" s="229" t="s">
        <v>90</v>
      </c>
      <c r="AY262" s="17" t="s">
        <v>132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88</v>
      </c>
      <c r="BK262" s="230">
        <f>ROUND(I262*H262,2)</f>
        <v>0</v>
      </c>
      <c r="BL262" s="17" t="s">
        <v>139</v>
      </c>
      <c r="BM262" s="229" t="s">
        <v>424</v>
      </c>
    </row>
    <row r="263" s="13" customFormat="1">
      <c r="A263" s="13"/>
      <c r="B263" s="231"/>
      <c r="C263" s="232"/>
      <c r="D263" s="233" t="s">
        <v>152</v>
      </c>
      <c r="E263" s="232"/>
      <c r="F263" s="235" t="s">
        <v>425</v>
      </c>
      <c r="G263" s="232"/>
      <c r="H263" s="236">
        <v>27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152</v>
      </c>
      <c r="AU263" s="242" t="s">
        <v>90</v>
      </c>
      <c r="AV263" s="13" t="s">
        <v>90</v>
      </c>
      <c r="AW263" s="13" t="s">
        <v>4</v>
      </c>
      <c r="AX263" s="13" t="s">
        <v>88</v>
      </c>
      <c r="AY263" s="242" t="s">
        <v>132</v>
      </c>
    </row>
    <row r="264" s="2" customFormat="1" ht="24.15" customHeight="1">
      <c r="A264" s="38"/>
      <c r="B264" s="39"/>
      <c r="C264" s="218" t="s">
        <v>426</v>
      </c>
      <c r="D264" s="218" t="s">
        <v>134</v>
      </c>
      <c r="E264" s="219" t="s">
        <v>427</v>
      </c>
      <c r="F264" s="220" t="s">
        <v>428</v>
      </c>
      <c r="G264" s="221" t="s">
        <v>194</v>
      </c>
      <c r="H264" s="222">
        <v>31.600000000000001</v>
      </c>
      <c r="I264" s="223"/>
      <c r="J264" s="224">
        <f>ROUND(I264*H264,2)</f>
        <v>0</v>
      </c>
      <c r="K264" s="220" t="s">
        <v>138</v>
      </c>
      <c r="L264" s="44"/>
      <c r="M264" s="225" t="s">
        <v>1</v>
      </c>
      <c r="N264" s="226" t="s">
        <v>45</v>
      </c>
      <c r="O264" s="91"/>
      <c r="P264" s="227">
        <f>O264*H264</f>
        <v>0</v>
      </c>
      <c r="Q264" s="227">
        <v>1.0000000000000001E-05</v>
      </c>
      <c r="R264" s="227">
        <f>Q264*H264</f>
        <v>0.00031600000000000004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139</v>
      </c>
      <c r="AT264" s="229" t="s">
        <v>134</v>
      </c>
      <c r="AU264" s="229" t="s">
        <v>90</v>
      </c>
      <c r="AY264" s="17" t="s">
        <v>132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88</v>
      </c>
      <c r="BK264" s="230">
        <f>ROUND(I264*H264,2)</f>
        <v>0</v>
      </c>
      <c r="BL264" s="17" t="s">
        <v>139</v>
      </c>
      <c r="BM264" s="229" t="s">
        <v>429</v>
      </c>
    </row>
    <row r="265" s="13" customFormat="1">
      <c r="A265" s="13"/>
      <c r="B265" s="231"/>
      <c r="C265" s="232"/>
      <c r="D265" s="233" t="s">
        <v>152</v>
      </c>
      <c r="E265" s="234" t="s">
        <v>1</v>
      </c>
      <c r="F265" s="235" t="s">
        <v>430</v>
      </c>
      <c r="G265" s="232"/>
      <c r="H265" s="236">
        <v>31.600000000000001</v>
      </c>
      <c r="I265" s="237"/>
      <c r="J265" s="232"/>
      <c r="K265" s="232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152</v>
      </c>
      <c r="AU265" s="242" t="s">
        <v>90</v>
      </c>
      <c r="AV265" s="13" t="s">
        <v>90</v>
      </c>
      <c r="AW265" s="13" t="s">
        <v>36</v>
      </c>
      <c r="AX265" s="13" t="s">
        <v>88</v>
      </c>
      <c r="AY265" s="242" t="s">
        <v>132</v>
      </c>
    </row>
    <row r="266" s="2" customFormat="1" ht="24.15" customHeight="1">
      <c r="A266" s="38"/>
      <c r="B266" s="39"/>
      <c r="C266" s="264" t="s">
        <v>431</v>
      </c>
      <c r="D266" s="264" t="s">
        <v>282</v>
      </c>
      <c r="E266" s="265" t="s">
        <v>432</v>
      </c>
      <c r="F266" s="266" t="s">
        <v>433</v>
      </c>
      <c r="G266" s="267" t="s">
        <v>194</v>
      </c>
      <c r="H266" s="268">
        <v>32</v>
      </c>
      <c r="I266" s="269"/>
      <c r="J266" s="270">
        <f>ROUND(I266*H266,2)</f>
        <v>0</v>
      </c>
      <c r="K266" s="266" t="s">
        <v>138</v>
      </c>
      <c r="L266" s="271"/>
      <c r="M266" s="272" t="s">
        <v>1</v>
      </c>
      <c r="N266" s="273" t="s">
        <v>45</v>
      </c>
      <c r="O266" s="91"/>
      <c r="P266" s="227">
        <f>O266*H266</f>
        <v>0</v>
      </c>
      <c r="Q266" s="227">
        <v>0.0045999999999999999</v>
      </c>
      <c r="R266" s="227">
        <f>Q266*H266</f>
        <v>0.1472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168</v>
      </c>
      <c r="AT266" s="229" t="s">
        <v>282</v>
      </c>
      <c r="AU266" s="229" t="s">
        <v>90</v>
      </c>
      <c r="AY266" s="17" t="s">
        <v>132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88</v>
      </c>
      <c r="BK266" s="230">
        <f>ROUND(I266*H266,2)</f>
        <v>0</v>
      </c>
      <c r="BL266" s="17" t="s">
        <v>139</v>
      </c>
      <c r="BM266" s="229" t="s">
        <v>434</v>
      </c>
    </row>
    <row r="267" s="13" customFormat="1">
      <c r="A267" s="13"/>
      <c r="B267" s="231"/>
      <c r="C267" s="232"/>
      <c r="D267" s="233" t="s">
        <v>152</v>
      </c>
      <c r="E267" s="232"/>
      <c r="F267" s="235" t="s">
        <v>435</v>
      </c>
      <c r="G267" s="232"/>
      <c r="H267" s="236">
        <v>32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152</v>
      </c>
      <c r="AU267" s="242" t="s">
        <v>90</v>
      </c>
      <c r="AV267" s="13" t="s">
        <v>90</v>
      </c>
      <c r="AW267" s="13" t="s">
        <v>4</v>
      </c>
      <c r="AX267" s="13" t="s">
        <v>88</v>
      </c>
      <c r="AY267" s="242" t="s">
        <v>132</v>
      </c>
    </row>
    <row r="268" s="2" customFormat="1" ht="24.15" customHeight="1">
      <c r="A268" s="38"/>
      <c r="B268" s="39"/>
      <c r="C268" s="218" t="s">
        <v>436</v>
      </c>
      <c r="D268" s="218" t="s">
        <v>134</v>
      </c>
      <c r="E268" s="219" t="s">
        <v>437</v>
      </c>
      <c r="F268" s="220" t="s">
        <v>438</v>
      </c>
      <c r="G268" s="221" t="s">
        <v>143</v>
      </c>
      <c r="H268" s="222">
        <v>5</v>
      </c>
      <c r="I268" s="223"/>
      <c r="J268" s="224">
        <f>ROUND(I268*H268,2)</f>
        <v>0</v>
      </c>
      <c r="K268" s="220" t="s">
        <v>1</v>
      </c>
      <c r="L268" s="44"/>
      <c r="M268" s="225" t="s">
        <v>1</v>
      </c>
      <c r="N268" s="226" t="s">
        <v>45</v>
      </c>
      <c r="O268" s="91"/>
      <c r="P268" s="227">
        <f>O268*H268</f>
        <v>0</v>
      </c>
      <c r="Q268" s="227">
        <v>0.34089999999999998</v>
      </c>
      <c r="R268" s="227">
        <f>Q268*H268</f>
        <v>1.7044999999999999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139</v>
      </c>
      <c r="AT268" s="229" t="s">
        <v>134</v>
      </c>
      <c r="AU268" s="229" t="s">
        <v>90</v>
      </c>
      <c r="AY268" s="17" t="s">
        <v>132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88</v>
      </c>
      <c r="BK268" s="230">
        <f>ROUND(I268*H268,2)</f>
        <v>0</v>
      </c>
      <c r="BL268" s="17" t="s">
        <v>139</v>
      </c>
      <c r="BM268" s="229" t="s">
        <v>439</v>
      </c>
    </row>
    <row r="269" s="2" customFormat="1" ht="37.8" customHeight="1">
      <c r="A269" s="38"/>
      <c r="B269" s="39"/>
      <c r="C269" s="218" t="s">
        <v>440</v>
      </c>
      <c r="D269" s="218" t="s">
        <v>134</v>
      </c>
      <c r="E269" s="219" t="s">
        <v>441</v>
      </c>
      <c r="F269" s="220" t="s">
        <v>442</v>
      </c>
      <c r="G269" s="221" t="s">
        <v>143</v>
      </c>
      <c r="H269" s="222">
        <v>2</v>
      </c>
      <c r="I269" s="223"/>
      <c r="J269" s="224">
        <f>ROUND(I269*H269,2)</f>
        <v>0</v>
      </c>
      <c r="K269" s="220" t="s">
        <v>1</v>
      </c>
      <c r="L269" s="44"/>
      <c r="M269" s="225" t="s">
        <v>1</v>
      </c>
      <c r="N269" s="226" t="s">
        <v>45</v>
      </c>
      <c r="O269" s="91"/>
      <c r="P269" s="227">
        <f>O269*H269</f>
        <v>0</v>
      </c>
      <c r="Q269" s="227">
        <v>0.34089999999999998</v>
      </c>
      <c r="R269" s="227">
        <f>Q269*H269</f>
        <v>0.68179999999999996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139</v>
      </c>
      <c r="AT269" s="229" t="s">
        <v>134</v>
      </c>
      <c r="AU269" s="229" t="s">
        <v>90</v>
      </c>
      <c r="AY269" s="17" t="s">
        <v>132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88</v>
      </c>
      <c r="BK269" s="230">
        <f>ROUND(I269*H269,2)</f>
        <v>0</v>
      </c>
      <c r="BL269" s="17" t="s">
        <v>139</v>
      </c>
      <c r="BM269" s="229" t="s">
        <v>443</v>
      </c>
    </row>
    <row r="270" s="2" customFormat="1" ht="24.15" customHeight="1">
      <c r="A270" s="38"/>
      <c r="B270" s="39"/>
      <c r="C270" s="218" t="s">
        <v>444</v>
      </c>
      <c r="D270" s="218" t="s">
        <v>134</v>
      </c>
      <c r="E270" s="219" t="s">
        <v>445</v>
      </c>
      <c r="F270" s="220" t="s">
        <v>446</v>
      </c>
      <c r="G270" s="221" t="s">
        <v>143</v>
      </c>
      <c r="H270" s="222">
        <v>7</v>
      </c>
      <c r="I270" s="223"/>
      <c r="J270" s="224">
        <f>ROUND(I270*H270,2)</f>
        <v>0</v>
      </c>
      <c r="K270" s="220" t="s">
        <v>138</v>
      </c>
      <c r="L270" s="44"/>
      <c r="M270" s="225" t="s">
        <v>1</v>
      </c>
      <c r="N270" s="226" t="s">
        <v>45</v>
      </c>
      <c r="O270" s="91"/>
      <c r="P270" s="227">
        <f>O270*H270</f>
        <v>0</v>
      </c>
      <c r="Q270" s="227">
        <v>0.42080000000000001</v>
      </c>
      <c r="R270" s="227">
        <f>Q270*H270</f>
        <v>2.9456000000000002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139</v>
      </c>
      <c r="AT270" s="229" t="s">
        <v>134</v>
      </c>
      <c r="AU270" s="229" t="s">
        <v>90</v>
      </c>
      <c r="AY270" s="17" t="s">
        <v>132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88</v>
      </c>
      <c r="BK270" s="230">
        <f>ROUND(I270*H270,2)</f>
        <v>0</v>
      </c>
      <c r="BL270" s="17" t="s">
        <v>139</v>
      </c>
      <c r="BM270" s="229" t="s">
        <v>447</v>
      </c>
    </row>
    <row r="271" s="12" customFormat="1" ht="22.8" customHeight="1">
      <c r="A271" s="12"/>
      <c r="B271" s="202"/>
      <c r="C271" s="203"/>
      <c r="D271" s="204" t="s">
        <v>79</v>
      </c>
      <c r="E271" s="216" t="s">
        <v>173</v>
      </c>
      <c r="F271" s="216" t="s">
        <v>448</v>
      </c>
      <c r="G271" s="203"/>
      <c r="H271" s="203"/>
      <c r="I271" s="206"/>
      <c r="J271" s="217">
        <f>BK271</f>
        <v>0</v>
      </c>
      <c r="K271" s="203"/>
      <c r="L271" s="208"/>
      <c r="M271" s="209"/>
      <c r="N271" s="210"/>
      <c r="O271" s="210"/>
      <c r="P271" s="211">
        <f>SUM(P272:P302)</f>
        <v>0</v>
      </c>
      <c r="Q271" s="210"/>
      <c r="R271" s="211">
        <f>SUM(R272:R302)</f>
        <v>147.19784420000002</v>
      </c>
      <c r="S271" s="210"/>
      <c r="T271" s="212">
        <f>SUM(T272:T302)</f>
        <v>27.681249999999999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3" t="s">
        <v>88</v>
      </c>
      <c r="AT271" s="214" t="s">
        <v>79</v>
      </c>
      <c r="AU271" s="214" t="s">
        <v>88</v>
      </c>
      <c r="AY271" s="213" t="s">
        <v>132</v>
      </c>
      <c r="BK271" s="215">
        <f>SUM(BK272:BK302)</f>
        <v>0</v>
      </c>
    </row>
    <row r="272" s="2" customFormat="1" ht="33" customHeight="1">
      <c r="A272" s="38"/>
      <c r="B272" s="39"/>
      <c r="C272" s="218" t="s">
        <v>449</v>
      </c>
      <c r="D272" s="218" t="s">
        <v>134</v>
      </c>
      <c r="E272" s="219" t="s">
        <v>450</v>
      </c>
      <c r="F272" s="220" t="s">
        <v>451</v>
      </c>
      <c r="G272" s="221" t="s">
        <v>194</v>
      </c>
      <c r="H272" s="222">
        <v>309.60000000000002</v>
      </c>
      <c r="I272" s="223"/>
      <c r="J272" s="224">
        <f>ROUND(I272*H272,2)</f>
        <v>0</v>
      </c>
      <c r="K272" s="220" t="s">
        <v>138</v>
      </c>
      <c r="L272" s="44"/>
      <c r="M272" s="225" t="s">
        <v>1</v>
      </c>
      <c r="N272" s="226" t="s">
        <v>45</v>
      </c>
      <c r="O272" s="91"/>
      <c r="P272" s="227">
        <f>O272*H272</f>
        <v>0</v>
      </c>
      <c r="Q272" s="227">
        <v>0.15540000000000001</v>
      </c>
      <c r="R272" s="227">
        <f>Q272*H272</f>
        <v>48.111840000000008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139</v>
      </c>
      <c r="AT272" s="229" t="s">
        <v>134</v>
      </c>
      <c r="AU272" s="229" t="s">
        <v>90</v>
      </c>
      <c r="AY272" s="17" t="s">
        <v>132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88</v>
      </c>
      <c r="BK272" s="230">
        <f>ROUND(I272*H272,2)</f>
        <v>0</v>
      </c>
      <c r="BL272" s="17" t="s">
        <v>139</v>
      </c>
      <c r="BM272" s="229" t="s">
        <v>452</v>
      </c>
    </row>
    <row r="273" s="13" customFormat="1">
      <c r="A273" s="13"/>
      <c r="B273" s="231"/>
      <c r="C273" s="232"/>
      <c r="D273" s="233" t="s">
        <v>152</v>
      </c>
      <c r="E273" s="234" t="s">
        <v>1</v>
      </c>
      <c r="F273" s="235" t="s">
        <v>453</v>
      </c>
      <c r="G273" s="232"/>
      <c r="H273" s="236">
        <v>309.60000000000002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152</v>
      </c>
      <c r="AU273" s="242" t="s">
        <v>90</v>
      </c>
      <c r="AV273" s="13" t="s">
        <v>90</v>
      </c>
      <c r="AW273" s="13" t="s">
        <v>36</v>
      </c>
      <c r="AX273" s="13" t="s">
        <v>88</v>
      </c>
      <c r="AY273" s="242" t="s">
        <v>132</v>
      </c>
    </row>
    <row r="274" s="2" customFormat="1" ht="24.15" customHeight="1">
      <c r="A274" s="38"/>
      <c r="B274" s="39"/>
      <c r="C274" s="264" t="s">
        <v>454</v>
      </c>
      <c r="D274" s="264" t="s">
        <v>282</v>
      </c>
      <c r="E274" s="265" t="s">
        <v>455</v>
      </c>
      <c r="F274" s="266" t="s">
        <v>456</v>
      </c>
      <c r="G274" s="267" t="s">
        <v>194</v>
      </c>
      <c r="H274" s="268">
        <v>73.644000000000005</v>
      </c>
      <c r="I274" s="269"/>
      <c r="J274" s="270">
        <f>ROUND(I274*H274,2)</f>
        <v>0</v>
      </c>
      <c r="K274" s="266" t="s">
        <v>138</v>
      </c>
      <c r="L274" s="271"/>
      <c r="M274" s="272" t="s">
        <v>1</v>
      </c>
      <c r="N274" s="273" t="s">
        <v>45</v>
      </c>
      <c r="O274" s="91"/>
      <c r="P274" s="227">
        <f>O274*H274</f>
        <v>0</v>
      </c>
      <c r="Q274" s="227">
        <v>0.048300000000000003</v>
      </c>
      <c r="R274" s="227">
        <f>Q274*H274</f>
        <v>3.5570052000000003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168</v>
      </c>
      <c r="AT274" s="229" t="s">
        <v>282</v>
      </c>
      <c r="AU274" s="229" t="s">
        <v>90</v>
      </c>
      <c r="AY274" s="17" t="s">
        <v>132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88</v>
      </c>
      <c r="BK274" s="230">
        <f>ROUND(I274*H274,2)</f>
        <v>0</v>
      </c>
      <c r="BL274" s="17" t="s">
        <v>139</v>
      </c>
      <c r="BM274" s="229" t="s">
        <v>457</v>
      </c>
    </row>
    <row r="275" s="13" customFormat="1">
      <c r="A275" s="13"/>
      <c r="B275" s="231"/>
      <c r="C275" s="232"/>
      <c r="D275" s="233" t="s">
        <v>152</v>
      </c>
      <c r="E275" s="234" t="s">
        <v>1</v>
      </c>
      <c r="F275" s="235" t="s">
        <v>458</v>
      </c>
      <c r="G275" s="232"/>
      <c r="H275" s="236">
        <v>73.644000000000005</v>
      </c>
      <c r="I275" s="237"/>
      <c r="J275" s="232"/>
      <c r="K275" s="232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152</v>
      </c>
      <c r="AU275" s="242" t="s">
        <v>90</v>
      </c>
      <c r="AV275" s="13" t="s">
        <v>90</v>
      </c>
      <c r="AW275" s="13" t="s">
        <v>36</v>
      </c>
      <c r="AX275" s="13" t="s">
        <v>88</v>
      </c>
      <c r="AY275" s="242" t="s">
        <v>132</v>
      </c>
    </row>
    <row r="276" s="2" customFormat="1" ht="24.15" customHeight="1">
      <c r="A276" s="38"/>
      <c r="B276" s="39"/>
      <c r="C276" s="264" t="s">
        <v>459</v>
      </c>
      <c r="D276" s="264" t="s">
        <v>282</v>
      </c>
      <c r="E276" s="265" t="s">
        <v>460</v>
      </c>
      <c r="F276" s="266" t="s">
        <v>461</v>
      </c>
      <c r="G276" s="267" t="s">
        <v>194</v>
      </c>
      <c r="H276" s="268">
        <v>29.579999999999998</v>
      </c>
      <c r="I276" s="269"/>
      <c r="J276" s="270">
        <f>ROUND(I276*H276,2)</f>
        <v>0</v>
      </c>
      <c r="K276" s="266" t="s">
        <v>138</v>
      </c>
      <c r="L276" s="271"/>
      <c r="M276" s="272" t="s">
        <v>1</v>
      </c>
      <c r="N276" s="273" t="s">
        <v>45</v>
      </c>
      <c r="O276" s="91"/>
      <c r="P276" s="227">
        <f>O276*H276</f>
        <v>0</v>
      </c>
      <c r="Q276" s="227">
        <v>0.065670000000000006</v>
      </c>
      <c r="R276" s="227">
        <f>Q276*H276</f>
        <v>1.9425186000000001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168</v>
      </c>
      <c r="AT276" s="229" t="s">
        <v>282</v>
      </c>
      <c r="AU276" s="229" t="s">
        <v>90</v>
      </c>
      <c r="AY276" s="17" t="s">
        <v>132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88</v>
      </c>
      <c r="BK276" s="230">
        <f>ROUND(I276*H276,2)</f>
        <v>0</v>
      </c>
      <c r="BL276" s="17" t="s">
        <v>139</v>
      </c>
      <c r="BM276" s="229" t="s">
        <v>462</v>
      </c>
    </row>
    <row r="277" s="13" customFormat="1">
      <c r="A277" s="13"/>
      <c r="B277" s="231"/>
      <c r="C277" s="232"/>
      <c r="D277" s="233" t="s">
        <v>152</v>
      </c>
      <c r="E277" s="234" t="s">
        <v>1</v>
      </c>
      <c r="F277" s="235" t="s">
        <v>463</v>
      </c>
      <c r="G277" s="232"/>
      <c r="H277" s="236">
        <v>14</v>
      </c>
      <c r="I277" s="237"/>
      <c r="J277" s="232"/>
      <c r="K277" s="232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152</v>
      </c>
      <c r="AU277" s="242" t="s">
        <v>90</v>
      </c>
      <c r="AV277" s="13" t="s">
        <v>90</v>
      </c>
      <c r="AW277" s="13" t="s">
        <v>36</v>
      </c>
      <c r="AX277" s="13" t="s">
        <v>80</v>
      </c>
      <c r="AY277" s="242" t="s">
        <v>132</v>
      </c>
    </row>
    <row r="278" s="13" customFormat="1">
      <c r="A278" s="13"/>
      <c r="B278" s="231"/>
      <c r="C278" s="232"/>
      <c r="D278" s="233" t="s">
        <v>152</v>
      </c>
      <c r="E278" s="234" t="s">
        <v>1</v>
      </c>
      <c r="F278" s="235" t="s">
        <v>464</v>
      </c>
      <c r="G278" s="232"/>
      <c r="H278" s="236">
        <v>15</v>
      </c>
      <c r="I278" s="237"/>
      <c r="J278" s="232"/>
      <c r="K278" s="232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152</v>
      </c>
      <c r="AU278" s="242" t="s">
        <v>90</v>
      </c>
      <c r="AV278" s="13" t="s">
        <v>90</v>
      </c>
      <c r="AW278" s="13" t="s">
        <v>36</v>
      </c>
      <c r="AX278" s="13" t="s">
        <v>80</v>
      </c>
      <c r="AY278" s="242" t="s">
        <v>132</v>
      </c>
    </row>
    <row r="279" s="14" customFormat="1">
      <c r="A279" s="14"/>
      <c r="B279" s="243"/>
      <c r="C279" s="244"/>
      <c r="D279" s="233" t="s">
        <v>152</v>
      </c>
      <c r="E279" s="245" t="s">
        <v>1</v>
      </c>
      <c r="F279" s="246" t="s">
        <v>181</v>
      </c>
      <c r="G279" s="244"/>
      <c r="H279" s="247">
        <v>29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152</v>
      </c>
      <c r="AU279" s="253" t="s">
        <v>90</v>
      </c>
      <c r="AV279" s="14" t="s">
        <v>139</v>
      </c>
      <c r="AW279" s="14" t="s">
        <v>36</v>
      </c>
      <c r="AX279" s="14" t="s">
        <v>80</v>
      </c>
      <c r="AY279" s="253" t="s">
        <v>132</v>
      </c>
    </row>
    <row r="280" s="13" customFormat="1">
      <c r="A280" s="13"/>
      <c r="B280" s="231"/>
      <c r="C280" s="232"/>
      <c r="D280" s="233" t="s">
        <v>152</v>
      </c>
      <c r="E280" s="234" t="s">
        <v>1</v>
      </c>
      <c r="F280" s="235" t="s">
        <v>465</v>
      </c>
      <c r="G280" s="232"/>
      <c r="H280" s="236">
        <v>29.579999999999998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152</v>
      </c>
      <c r="AU280" s="242" t="s">
        <v>90</v>
      </c>
      <c r="AV280" s="13" t="s">
        <v>90</v>
      </c>
      <c r="AW280" s="13" t="s">
        <v>36</v>
      </c>
      <c r="AX280" s="13" t="s">
        <v>88</v>
      </c>
      <c r="AY280" s="242" t="s">
        <v>132</v>
      </c>
    </row>
    <row r="281" s="2" customFormat="1" ht="16.5" customHeight="1">
      <c r="A281" s="38"/>
      <c r="B281" s="39"/>
      <c r="C281" s="264" t="s">
        <v>466</v>
      </c>
      <c r="D281" s="264" t="s">
        <v>282</v>
      </c>
      <c r="E281" s="265" t="s">
        <v>467</v>
      </c>
      <c r="F281" s="266" t="s">
        <v>468</v>
      </c>
      <c r="G281" s="267" t="s">
        <v>194</v>
      </c>
      <c r="H281" s="268">
        <v>167.78999999999999</v>
      </c>
      <c r="I281" s="269"/>
      <c r="J281" s="270">
        <f>ROUND(I281*H281,2)</f>
        <v>0</v>
      </c>
      <c r="K281" s="266" t="s">
        <v>138</v>
      </c>
      <c r="L281" s="271"/>
      <c r="M281" s="272" t="s">
        <v>1</v>
      </c>
      <c r="N281" s="273" t="s">
        <v>45</v>
      </c>
      <c r="O281" s="91"/>
      <c r="P281" s="227">
        <f>O281*H281</f>
        <v>0</v>
      </c>
      <c r="Q281" s="227">
        <v>0.080000000000000002</v>
      </c>
      <c r="R281" s="227">
        <f>Q281*H281</f>
        <v>13.4232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168</v>
      </c>
      <c r="AT281" s="229" t="s">
        <v>282</v>
      </c>
      <c r="AU281" s="229" t="s">
        <v>90</v>
      </c>
      <c r="AY281" s="17" t="s">
        <v>132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88</v>
      </c>
      <c r="BK281" s="230">
        <f>ROUND(I281*H281,2)</f>
        <v>0</v>
      </c>
      <c r="BL281" s="17" t="s">
        <v>139</v>
      </c>
      <c r="BM281" s="229" t="s">
        <v>469</v>
      </c>
    </row>
    <row r="282" s="13" customFormat="1">
      <c r="A282" s="13"/>
      <c r="B282" s="231"/>
      <c r="C282" s="232"/>
      <c r="D282" s="233" t="s">
        <v>152</v>
      </c>
      <c r="E282" s="234" t="s">
        <v>1</v>
      </c>
      <c r="F282" s="235" t="s">
        <v>470</v>
      </c>
      <c r="G282" s="232"/>
      <c r="H282" s="236">
        <v>167.78999999999999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152</v>
      </c>
      <c r="AU282" s="242" t="s">
        <v>90</v>
      </c>
      <c r="AV282" s="13" t="s">
        <v>90</v>
      </c>
      <c r="AW282" s="13" t="s">
        <v>36</v>
      </c>
      <c r="AX282" s="13" t="s">
        <v>88</v>
      </c>
      <c r="AY282" s="242" t="s">
        <v>132</v>
      </c>
    </row>
    <row r="283" s="2" customFormat="1" ht="16.5" customHeight="1">
      <c r="A283" s="38"/>
      <c r="B283" s="39"/>
      <c r="C283" s="264" t="s">
        <v>471</v>
      </c>
      <c r="D283" s="264" t="s">
        <v>282</v>
      </c>
      <c r="E283" s="265" t="s">
        <v>472</v>
      </c>
      <c r="F283" s="266" t="s">
        <v>473</v>
      </c>
      <c r="G283" s="267" t="s">
        <v>194</v>
      </c>
      <c r="H283" s="268">
        <v>44.777999999999999</v>
      </c>
      <c r="I283" s="269"/>
      <c r="J283" s="270">
        <f>ROUND(I283*H283,2)</f>
        <v>0</v>
      </c>
      <c r="K283" s="266" t="s">
        <v>138</v>
      </c>
      <c r="L283" s="271"/>
      <c r="M283" s="272" t="s">
        <v>1</v>
      </c>
      <c r="N283" s="273" t="s">
        <v>45</v>
      </c>
      <c r="O283" s="91"/>
      <c r="P283" s="227">
        <f>O283*H283</f>
        <v>0</v>
      </c>
      <c r="Q283" s="227">
        <v>0.10199999999999999</v>
      </c>
      <c r="R283" s="227">
        <f>Q283*H283</f>
        <v>4.5673559999999993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168</v>
      </c>
      <c r="AT283" s="229" t="s">
        <v>282</v>
      </c>
      <c r="AU283" s="229" t="s">
        <v>90</v>
      </c>
      <c r="AY283" s="17" t="s">
        <v>132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88</v>
      </c>
      <c r="BK283" s="230">
        <f>ROUND(I283*H283,2)</f>
        <v>0</v>
      </c>
      <c r="BL283" s="17" t="s">
        <v>139</v>
      </c>
      <c r="BM283" s="229" t="s">
        <v>474</v>
      </c>
    </row>
    <row r="284" s="13" customFormat="1">
      <c r="A284" s="13"/>
      <c r="B284" s="231"/>
      <c r="C284" s="232"/>
      <c r="D284" s="233" t="s">
        <v>152</v>
      </c>
      <c r="E284" s="234" t="s">
        <v>1</v>
      </c>
      <c r="F284" s="235" t="s">
        <v>475</v>
      </c>
      <c r="G284" s="232"/>
      <c r="H284" s="236">
        <v>44.777999999999999</v>
      </c>
      <c r="I284" s="237"/>
      <c r="J284" s="232"/>
      <c r="K284" s="232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152</v>
      </c>
      <c r="AU284" s="242" t="s">
        <v>90</v>
      </c>
      <c r="AV284" s="13" t="s">
        <v>90</v>
      </c>
      <c r="AW284" s="13" t="s">
        <v>36</v>
      </c>
      <c r="AX284" s="13" t="s">
        <v>88</v>
      </c>
      <c r="AY284" s="242" t="s">
        <v>132</v>
      </c>
    </row>
    <row r="285" s="2" customFormat="1" ht="33" customHeight="1">
      <c r="A285" s="38"/>
      <c r="B285" s="39"/>
      <c r="C285" s="218" t="s">
        <v>476</v>
      </c>
      <c r="D285" s="218" t="s">
        <v>134</v>
      </c>
      <c r="E285" s="219" t="s">
        <v>477</v>
      </c>
      <c r="F285" s="220" t="s">
        <v>478</v>
      </c>
      <c r="G285" s="221" t="s">
        <v>194</v>
      </c>
      <c r="H285" s="222">
        <v>257.69999999999999</v>
      </c>
      <c r="I285" s="223"/>
      <c r="J285" s="224">
        <f>ROUND(I285*H285,2)</f>
        <v>0</v>
      </c>
      <c r="K285" s="220" t="s">
        <v>138</v>
      </c>
      <c r="L285" s="44"/>
      <c r="M285" s="225" t="s">
        <v>1</v>
      </c>
      <c r="N285" s="226" t="s">
        <v>45</v>
      </c>
      <c r="O285" s="91"/>
      <c r="P285" s="227">
        <f>O285*H285</f>
        <v>0</v>
      </c>
      <c r="Q285" s="227">
        <v>0.1295</v>
      </c>
      <c r="R285" s="227">
        <f>Q285*H285</f>
        <v>33.372149999999998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139</v>
      </c>
      <c r="AT285" s="229" t="s">
        <v>134</v>
      </c>
      <c r="AU285" s="229" t="s">
        <v>90</v>
      </c>
      <c r="AY285" s="17" t="s">
        <v>132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88</v>
      </c>
      <c r="BK285" s="230">
        <f>ROUND(I285*H285,2)</f>
        <v>0</v>
      </c>
      <c r="BL285" s="17" t="s">
        <v>139</v>
      </c>
      <c r="BM285" s="229" t="s">
        <v>479</v>
      </c>
    </row>
    <row r="286" s="2" customFormat="1" ht="16.5" customHeight="1">
      <c r="A286" s="38"/>
      <c r="B286" s="39"/>
      <c r="C286" s="264" t="s">
        <v>480</v>
      </c>
      <c r="D286" s="264" t="s">
        <v>282</v>
      </c>
      <c r="E286" s="265" t="s">
        <v>481</v>
      </c>
      <c r="F286" s="266" t="s">
        <v>482</v>
      </c>
      <c r="G286" s="267" t="s">
        <v>194</v>
      </c>
      <c r="H286" s="268">
        <v>262.85399999999998</v>
      </c>
      <c r="I286" s="269"/>
      <c r="J286" s="270">
        <f>ROUND(I286*H286,2)</f>
        <v>0</v>
      </c>
      <c r="K286" s="266" t="s">
        <v>138</v>
      </c>
      <c r="L286" s="271"/>
      <c r="M286" s="272" t="s">
        <v>1</v>
      </c>
      <c r="N286" s="273" t="s">
        <v>45</v>
      </c>
      <c r="O286" s="91"/>
      <c r="P286" s="227">
        <f>O286*H286</f>
        <v>0</v>
      </c>
      <c r="Q286" s="227">
        <v>0.056120000000000003</v>
      </c>
      <c r="R286" s="227">
        <f>Q286*H286</f>
        <v>14.75136648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168</v>
      </c>
      <c r="AT286" s="229" t="s">
        <v>282</v>
      </c>
      <c r="AU286" s="229" t="s">
        <v>90</v>
      </c>
      <c r="AY286" s="17" t="s">
        <v>132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88</v>
      </c>
      <c r="BK286" s="230">
        <f>ROUND(I286*H286,2)</f>
        <v>0</v>
      </c>
      <c r="BL286" s="17" t="s">
        <v>139</v>
      </c>
      <c r="BM286" s="229" t="s">
        <v>483</v>
      </c>
    </row>
    <row r="287" s="13" customFormat="1">
      <c r="A287" s="13"/>
      <c r="B287" s="231"/>
      <c r="C287" s="232"/>
      <c r="D287" s="233" t="s">
        <v>152</v>
      </c>
      <c r="E287" s="234" t="s">
        <v>1</v>
      </c>
      <c r="F287" s="235" t="s">
        <v>484</v>
      </c>
      <c r="G287" s="232"/>
      <c r="H287" s="236">
        <v>262.85399999999998</v>
      </c>
      <c r="I287" s="237"/>
      <c r="J287" s="232"/>
      <c r="K287" s="232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152</v>
      </c>
      <c r="AU287" s="242" t="s">
        <v>90</v>
      </c>
      <c r="AV287" s="13" t="s">
        <v>90</v>
      </c>
      <c r="AW287" s="13" t="s">
        <v>36</v>
      </c>
      <c r="AX287" s="13" t="s">
        <v>88</v>
      </c>
      <c r="AY287" s="242" t="s">
        <v>132</v>
      </c>
    </row>
    <row r="288" s="2" customFormat="1" ht="24.15" customHeight="1">
      <c r="A288" s="38"/>
      <c r="B288" s="39"/>
      <c r="C288" s="218" t="s">
        <v>485</v>
      </c>
      <c r="D288" s="218" t="s">
        <v>134</v>
      </c>
      <c r="E288" s="219" t="s">
        <v>486</v>
      </c>
      <c r="F288" s="220" t="s">
        <v>487</v>
      </c>
      <c r="G288" s="221" t="s">
        <v>210</v>
      </c>
      <c r="H288" s="222">
        <v>9.2880000000000003</v>
      </c>
      <c r="I288" s="223"/>
      <c r="J288" s="224">
        <f>ROUND(I288*H288,2)</f>
        <v>0</v>
      </c>
      <c r="K288" s="220" t="s">
        <v>138</v>
      </c>
      <c r="L288" s="44"/>
      <c r="M288" s="225" t="s">
        <v>1</v>
      </c>
      <c r="N288" s="226" t="s">
        <v>45</v>
      </c>
      <c r="O288" s="91"/>
      <c r="P288" s="227">
        <f>O288*H288</f>
        <v>0</v>
      </c>
      <c r="Q288" s="227">
        <v>2.2563399999999998</v>
      </c>
      <c r="R288" s="227">
        <f>Q288*H288</f>
        <v>20.956885919999998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139</v>
      </c>
      <c r="AT288" s="229" t="s">
        <v>134</v>
      </c>
      <c r="AU288" s="229" t="s">
        <v>90</v>
      </c>
      <c r="AY288" s="17" t="s">
        <v>132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88</v>
      </c>
      <c r="BK288" s="230">
        <f>ROUND(I288*H288,2)</f>
        <v>0</v>
      </c>
      <c r="BL288" s="17" t="s">
        <v>139</v>
      </c>
      <c r="BM288" s="229" t="s">
        <v>488</v>
      </c>
    </row>
    <row r="289" s="13" customFormat="1">
      <c r="A289" s="13"/>
      <c r="B289" s="231"/>
      <c r="C289" s="232"/>
      <c r="D289" s="233" t="s">
        <v>152</v>
      </c>
      <c r="E289" s="234" t="s">
        <v>1</v>
      </c>
      <c r="F289" s="235" t="s">
        <v>489</v>
      </c>
      <c r="G289" s="232"/>
      <c r="H289" s="236">
        <v>9.2880000000000003</v>
      </c>
      <c r="I289" s="237"/>
      <c r="J289" s="232"/>
      <c r="K289" s="232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152</v>
      </c>
      <c r="AU289" s="242" t="s">
        <v>90</v>
      </c>
      <c r="AV289" s="13" t="s">
        <v>90</v>
      </c>
      <c r="AW289" s="13" t="s">
        <v>36</v>
      </c>
      <c r="AX289" s="13" t="s">
        <v>88</v>
      </c>
      <c r="AY289" s="242" t="s">
        <v>132</v>
      </c>
    </row>
    <row r="290" s="2" customFormat="1" ht="33" customHeight="1">
      <c r="A290" s="38"/>
      <c r="B290" s="39"/>
      <c r="C290" s="218" t="s">
        <v>490</v>
      </c>
      <c r="D290" s="218" t="s">
        <v>134</v>
      </c>
      <c r="E290" s="219" t="s">
        <v>491</v>
      </c>
      <c r="F290" s="220" t="s">
        <v>492</v>
      </c>
      <c r="G290" s="221" t="s">
        <v>194</v>
      </c>
      <c r="H290" s="222">
        <v>295.19999999999999</v>
      </c>
      <c r="I290" s="223"/>
      <c r="J290" s="224">
        <f>ROUND(I290*H290,2)</f>
        <v>0</v>
      </c>
      <c r="K290" s="220" t="s">
        <v>138</v>
      </c>
      <c r="L290" s="44"/>
      <c r="M290" s="225" t="s">
        <v>1</v>
      </c>
      <c r="N290" s="226" t="s">
        <v>45</v>
      </c>
      <c r="O290" s="91"/>
      <c r="P290" s="227">
        <f>O290*H290</f>
        <v>0</v>
      </c>
      <c r="Q290" s="227">
        <v>0.00060999999999999997</v>
      </c>
      <c r="R290" s="227">
        <f>Q290*H290</f>
        <v>0.18007199999999998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139</v>
      </c>
      <c r="AT290" s="229" t="s">
        <v>134</v>
      </c>
      <c r="AU290" s="229" t="s">
        <v>90</v>
      </c>
      <c r="AY290" s="17" t="s">
        <v>132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88</v>
      </c>
      <c r="BK290" s="230">
        <f>ROUND(I290*H290,2)</f>
        <v>0</v>
      </c>
      <c r="BL290" s="17" t="s">
        <v>139</v>
      </c>
      <c r="BM290" s="229" t="s">
        <v>493</v>
      </c>
    </row>
    <row r="291" s="13" customFormat="1">
      <c r="A291" s="13"/>
      <c r="B291" s="231"/>
      <c r="C291" s="232"/>
      <c r="D291" s="233" t="s">
        <v>152</v>
      </c>
      <c r="E291" s="234" t="s">
        <v>1</v>
      </c>
      <c r="F291" s="235" t="s">
        <v>494</v>
      </c>
      <c r="G291" s="232"/>
      <c r="H291" s="236">
        <v>295.19999999999999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152</v>
      </c>
      <c r="AU291" s="242" t="s">
        <v>90</v>
      </c>
      <c r="AV291" s="13" t="s">
        <v>90</v>
      </c>
      <c r="AW291" s="13" t="s">
        <v>36</v>
      </c>
      <c r="AX291" s="13" t="s">
        <v>88</v>
      </c>
      <c r="AY291" s="242" t="s">
        <v>132</v>
      </c>
    </row>
    <row r="292" s="2" customFormat="1" ht="24.15" customHeight="1">
      <c r="A292" s="38"/>
      <c r="B292" s="39"/>
      <c r="C292" s="218" t="s">
        <v>495</v>
      </c>
      <c r="D292" s="218" t="s">
        <v>134</v>
      </c>
      <c r="E292" s="219" t="s">
        <v>496</v>
      </c>
      <c r="F292" s="220" t="s">
        <v>497</v>
      </c>
      <c r="G292" s="221" t="s">
        <v>194</v>
      </c>
      <c r="H292" s="222">
        <v>295.19999999999999</v>
      </c>
      <c r="I292" s="223"/>
      <c r="J292" s="224">
        <f>ROUND(I292*H292,2)</f>
        <v>0</v>
      </c>
      <c r="K292" s="220" t="s">
        <v>138</v>
      </c>
      <c r="L292" s="44"/>
      <c r="M292" s="225" t="s">
        <v>1</v>
      </c>
      <c r="N292" s="226" t="s">
        <v>45</v>
      </c>
      <c r="O292" s="91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139</v>
      </c>
      <c r="AT292" s="229" t="s">
        <v>134</v>
      </c>
      <c r="AU292" s="229" t="s">
        <v>90</v>
      </c>
      <c r="AY292" s="17" t="s">
        <v>132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88</v>
      </c>
      <c r="BK292" s="230">
        <f>ROUND(I292*H292,2)</f>
        <v>0</v>
      </c>
      <c r="BL292" s="17" t="s">
        <v>139</v>
      </c>
      <c r="BM292" s="229" t="s">
        <v>498</v>
      </c>
    </row>
    <row r="293" s="13" customFormat="1">
      <c r="A293" s="13"/>
      <c r="B293" s="231"/>
      <c r="C293" s="232"/>
      <c r="D293" s="233" t="s">
        <v>152</v>
      </c>
      <c r="E293" s="234" t="s">
        <v>1</v>
      </c>
      <c r="F293" s="235" t="s">
        <v>494</v>
      </c>
      <c r="G293" s="232"/>
      <c r="H293" s="236">
        <v>295.19999999999999</v>
      </c>
      <c r="I293" s="237"/>
      <c r="J293" s="232"/>
      <c r="K293" s="232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152</v>
      </c>
      <c r="AU293" s="242" t="s">
        <v>90</v>
      </c>
      <c r="AV293" s="13" t="s">
        <v>90</v>
      </c>
      <c r="AW293" s="13" t="s">
        <v>36</v>
      </c>
      <c r="AX293" s="13" t="s">
        <v>88</v>
      </c>
      <c r="AY293" s="242" t="s">
        <v>132</v>
      </c>
    </row>
    <row r="294" s="2" customFormat="1" ht="24.15" customHeight="1">
      <c r="A294" s="38"/>
      <c r="B294" s="39"/>
      <c r="C294" s="218" t="s">
        <v>499</v>
      </c>
      <c r="D294" s="218" t="s">
        <v>134</v>
      </c>
      <c r="E294" s="219" t="s">
        <v>500</v>
      </c>
      <c r="F294" s="220" t="s">
        <v>501</v>
      </c>
      <c r="G294" s="221" t="s">
        <v>194</v>
      </c>
      <c r="H294" s="222">
        <v>6</v>
      </c>
      <c r="I294" s="223"/>
      <c r="J294" s="224">
        <f>ROUND(I294*H294,2)</f>
        <v>0</v>
      </c>
      <c r="K294" s="220" t="s">
        <v>138</v>
      </c>
      <c r="L294" s="44"/>
      <c r="M294" s="225" t="s">
        <v>1</v>
      </c>
      <c r="N294" s="226" t="s">
        <v>45</v>
      </c>
      <c r="O294" s="91"/>
      <c r="P294" s="227">
        <f>O294*H294</f>
        <v>0</v>
      </c>
      <c r="Q294" s="227">
        <v>0.43540000000000001</v>
      </c>
      <c r="R294" s="227">
        <f>Q294*H294</f>
        <v>2.6124000000000001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139</v>
      </c>
      <c r="AT294" s="229" t="s">
        <v>134</v>
      </c>
      <c r="AU294" s="229" t="s">
        <v>90</v>
      </c>
      <c r="AY294" s="17" t="s">
        <v>132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88</v>
      </c>
      <c r="BK294" s="230">
        <f>ROUND(I294*H294,2)</f>
        <v>0</v>
      </c>
      <c r="BL294" s="17" t="s">
        <v>139</v>
      </c>
      <c r="BM294" s="229" t="s">
        <v>502</v>
      </c>
    </row>
    <row r="295" s="2" customFormat="1" ht="24.15" customHeight="1">
      <c r="A295" s="38"/>
      <c r="B295" s="39"/>
      <c r="C295" s="218" t="s">
        <v>503</v>
      </c>
      <c r="D295" s="218" t="s">
        <v>134</v>
      </c>
      <c r="E295" s="219" t="s">
        <v>504</v>
      </c>
      <c r="F295" s="220" t="s">
        <v>505</v>
      </c>
      <c r="G295" s="221" t="s">
        <v>194</v>
      </c>
      <c r="H295" s="222">
        <v>5</v>
      </c>
      <c r="I295" s="223"/>
      <c r="J295" s="224">
        <f>ROUND(I295*H295,2)</f>
        <v>0</v>
      </c>
      <c r="K295" s="220" t="s">
        <v>138</v>
      </c>
      <c r="L295" s="44"/>
      <c r="M295" s="225" t="s">
        <v>1</v>
      </c>
      <c r="N295" s="226" t="s">
        <v>45</v>
      </c>
      <c r="O295" s="91"/>
      <c r="P295" s="227">
        <f>O295*H295</f>
        <v>0</v>
      </c>
      <c r="Q295" s="227">
        <v>0.74460999999999999</v>
      </c>
      <c r="R295" s="227">
        <f>Q295*H295</f>
        <v>3.7230499999999997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139</v>
      </c>
      <c r="AT295" s="229" t="s">
        <v>134</v>
      </c>
      <c r="AU295" s="229" t="s">
        <v>90</v>
      </c>
      <c r="AY295" s="17" t="s">
        <v>132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88</v>
      </c>
      <c r="BK295" s="230">
        <f>ROUND(I295*H295,2)</f>
        <v>0</v>
      </c>
      <c r="BL295" s="17" t="s">
        <v>139</v>
      </c>
      <c r="BM295" s="229" t="s">
        <v>506</v>
      </c>
    </row>
    <row r="296" s="2" customFormat="1" ht="24.15" customHeight="1">
      <c r="A296" s="38"/>
      <c r="B296" s="39"/>
      <c r="C296" s="218" t="s">
        <v>507</v>
      </c>
      <c r="D296" s="218" t="s">
        <v>134</v>
      </c>
      <c r="E296" s="219" t="s">
        <v>508</v>
      </c>
      <c r="F296" s="220" t="s">
        <v>509</v>
      </c>
      <c r="G296" s="221" t="s">
        <v>194</v>
      </c>
      <c r="H296" s="222">
        <v>3.25</v>
      </c>
      <c r="I296" s="223"/>
      <c r="J296" s="224">
        <f>ROUND(I296*H296,2)</f>
        <v>0</v>
      </c>
      <c r="K296" s="220" t="s">
        <v>138</v>
      </c>
      <c r="L296" s="44"/>
      <c r="M296" s="225" t="s">
        <v>1</v>
      </c>
      <c r="N296" s="226" t="s">
        <v>45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0.025000000000000001</v>
      </c>
      <c r="T296" s="228">
        <f>S296*H296</f>
        <v>0.081250000000000003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139</v>
      </c>
      <c r="AT296" s="229" t="s">
        <v>134</v>
      </c>
      <c r="AU296" s="229" t="s">
        <v>90</v>
      </c>
      <c r="AY296" s="17" t="s">
        <v>132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88</v>
      </c>
      <c r="BK296" s="230">
        <f>ROUND(I296*H296,2)</f>
        <v>0</v>
      </c>
      <c r="BL296" s="17" t="s">
        <v>139</v>
      </c>
      <c r="BM296" s="229" t="s">
        <v>510</v>
      </c>
    </row>
    <row r="297" s="2" customFormat="1" ht="21.75" customHeight="1">
      <c r="A297" s="38"/>
      <c r="B297" s="39"/>
      <c r="C297" s="218" t="s">
        <v>511</v>
      </c>
      <c r="D297" s="218" t="s">
        <v>134</v>
      </c>
      <c r="E297" s="219" t="s">
        <v>512</v>
      </c>
      <c r="F297" s="220" t="s">
        <v>513</v>
      </c>
      <c r="G297" s="221" t="s">
        <v>210</v>
      </c>
      <c r="H297" s="222">
        <v>11.5</v>
      </c>
      <c r="I297" s="223"/>
      <c r="J297" s="224">
        <f>ROUND(I297*H297,2)</f>
        <v>0</v>
      </c>
      <c r="K297" s="220" t="s">
        <v>138</v>
      </c>
      <c r="L297" s="44"/>
      <c r="M297" s="225" t="s">
        <v>1</v>
      </c>
      <c r="N297" s="226" t="s">
        <v>45</v>
      </c>
      <c r="O297" s="91"/>
      <c r="P297" s="227">
        <f>O297*H297</f>
        <v>0</v>
      </c>
      <c r="Q297" s="227">
        <v>0</v>
      </c>
      <c r="R297" s="227">
        <f>Q297*H297</f>
        <v>0</v>
      </c>
      <c r="S297" s="227">
        <v>2.3999999999999999</v>
      </c>
      <c r="T297" s="228">
        <f>S297*H297</f>
        <v>27.599999999999998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139</v>
      </c>
      <c r="AT297" s="229" t="s">
        <v>134</v>
      </c>
      <c r="AU297" s="229" t="s">
        <v>90</v>
      </c>
      <c r="AY297" s="17" t="s">
        <v>132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88</v>
      </c>
      <c r="BK297" s="230">
        <f>ROUND(I297*H297,2)</f>
        <v>0</v>
      </c>
      <c r="BL297" s="17" t="s">
        <v>139</v>
      </c>
      <c r="BM297" s="229" t="s">
        <v>514</v>
      </c>
    </row>
    <row r="298" s="13" customFormat="1">
      <c r="A298" s="13"/>
      <c r="B298" s="231"/>
      <c r="C298" s="232"/>
      <c r="D298" s="233" t="s">
        <v>152</v>
      </c>
      <c r="E298" s="234" t="s">
        <v>1</v>
      </c>
      <c r="F298" s="235" t="s">
        <v>515</v>
      </c>
      <c r="G298" s="232"/>
      <c r="H298" s="236">
        <v>0.5</v>
      </c>
      <c r="I298" s="237"/>
      <c r="J298" s="232"/>
      <c r="K298" s="232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152</v>
      </c>
      <c r="AU298" s="242" t="s">
        <v>90</v>
      </c>
      <c r="AV298" s="13" t="s">
        <v>90</v>
      </c>
      <c r="AW298" s="13" t="s">
        <v>36</v>
      </c>
      <c r="AX298" s="13" t="s">
        <v>80</v>
      </c>
      <c r="AY298" s="242" t="s">
        <v>132</v>
      </c>
    </row>
    <row r="299" s="13" customFormat="1">
      <c r="A299" s="13"/>
      <c r="B299" s="231"/>
      <c r="C299" s="232"/>
      <c r="D299" s="233" t="s">
        <v>152</v>
      </c>
      <c r="E299" s="234" t="s">
        <v>1</v>
      </c>
      <c r="F299" s="235" t="s">
        <v>516</v>
      </c>
      <c r="G299" s="232"/>
      <c r="H299" s="236">
        <v>11</v>
      </c>
      <c r="I299" s="237"/>
      <c r="J299" s="232"/>
      <c r="K299" s="232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152</v>
      </c>
      <c r="AU299" s="242" t="s">
        <v>90</v>
      </c>
      <c r="AV299" s="13" t="s">
        <v>90</v>
      </c>
      <c r="AW299" s="13" t="s">
        <v>36</v>
      </c>
      <c r="AX299" s="13" t="s">
        <v>80</v>
      </c>
      <c r="AY299" s="242" t="s">
        <v>132</v>
      </c>
    </row>
    <row r="300" s="14" customFormat="1">
      <c r="A300" s="14"/>
      <c r="B300" s="243"/>
      <c r="C300" s="244"/>
      <c r="D300" s="233" t="s">
        <v>152</v>
      </c>
      <c r="E300" s="245" t="s">
        <v>1</v>
      </c>
      <c r="F300" s="246" t="s">
        <v>181</v>
      </c>
      <c r="G300" s="244"/>
      <c r="H300" s="247">
        <v>11.5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152</v>
      </c>
      <c r="AU300" s="253" t="s">
        <v>90</v>
      </c>
      <c r="AV300" s="14" t="s">
        <v>139</v>
      </c>
      <c r="AW300" s="14" t="s">
        <v>36</v>
      </c>
      <c r="AX300" s="14" t="s">
        <v>88</v>
      </c>
      <c r="AY300" s="253" t="s">
        <v>132</v>
      </c>
    </row>
    <row r="301" s="2" customFormat="1" ht="24.15" customHeight="1">
      <c r="A301" s="38"/>
      <c r="B301" s="39"/>
      <c r="C301" s="218" t="s">
        <v>517</v>
      </c>
      <c r="D301" s="218" t="s">
        <v>134</v>
      </c>
      <c r="E301" s="219" t="s">
        <v>518</v>
      </c>
      <c r="F301" s="220" t="s">
        <v>519</v>
      </c>
      <c r="G301" s="221" t="s">
        <v>520</v>
      </c>
      <c r="H301" s="222">
        <v>1</v>
      </c>
      <c r="I301" s="223"/>
      <c r="J301" s="224">
        <f>ROUND(I301*H301,2)</f>
        <v>0</v>
      </c>
      <c r="K301" s="220" t="s">
        <v>1</v>
      </c>
      <c r="L301" s="44"/>
      <c r="M301" s="225" t="s">
        <v>1</v>
      </c>
      <c r="N301" s="226" t="s">
        <v>45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139</v>
      </c>
      <c r="AT301" s="229" t="s">
        <v>134</v>
      </c>
      <c r="AU301" s="229" t="s">
        <v>90</v>
      </c>
      <c r="AY301" s="17" t="s">
        <v>132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88</v>
      </c>
      <c r="BK301" s="230">
        <f>ROUND(I301*H301,2)</f>
        <v>0</v>
      </c>
      <c r="BL301" s="17" t="s">
        <v>139</v>
      </c>
      <c r="BM301" s="229" t="s">
        <v>521</v>
      </c>
    </row>
    <row r="302" s="13" customFormat="1">
      <c r="A302" s="13"/>
      <c r="B302" s="231"/>
      <c r="C302" s="232"/>
      <c r="D302" s="233" t="s">
        <v>152</v>
      </c>
      <c r="E302" s="234" t="s">
        <v>1</v>
      </c>
      <c r="F302" s="235" t="s">
        <v>522</v>
      </c>
      <c r="G302" s="232"/>
      <c r="H302" s="236">
        <v>1</v>
      </c>
      <c r="I302" s="237"/>
      <c r="J302" s="232"/>
      <c r="K302" s="232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152</v>
      </c>
      <c r="AU302" s="242" t="s">
        <v>90</v>
      </c>
      <c r="AV302" s="13" t="s">
        <v>90</v>
      </c>
      <c r="AW302" s="13" t="s">
        <v>36</v>
      </c>
      <c r="AX302" s="13" t="s">
        <v>88</v>
      </c>
      <c r="AY302" s="242" t="s">
        <v>132</v>
      </c>
    </row>
    <row r="303" s="12" customFormat="1" ht="22.8" customHeight="1">
      <c r="A303" s="12"/>
      <c r="B303" s="202"/>
      <c r="C303" s="203"/>
      <c r="D303" s="204" t="s">
        <v>79</v>
      </c>
      <c r="E303" s="216" t="s">
        <v>523</v>
      </c>
      <c r="F303" s="216" t="s">
        <v>524</v>
      </c>
      <c r="G303" s="203"/>
      <c r="H303" s="203"/>
      <c r="I303" s="206"/>
      <c r="J303" s="217">
        <f>BK303</f>
        <v>0</v>
      </c>
      <c r="K303" s="203"/>
      <c r="L303" s="208"/>
      <c r="M303" s="209"/>
      <c r="N303" s="210"/>
      <c r="O303" s="210"/>
      <c r="P303" s="211">
        <f>SUM(P304:P315)</f>
        <v>0</v>
      </c>
      <c r="Q303" s="210"/>
      <c r="R303" s="211">
        <f>SUM(R304:R315)</f>
        <v>0</v>
      </c>
      <c r="S303" s="210"/>
      <c r="T303" s="212">
        <f>SUM(T304:T315)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3" t="s">
        <v>88</v>
      </c>
      <c r="AT303" s="214" t="s">
        <v>79</v>
      </c>
      <c r="AU303" s="214" t="s">
        <v>88</v>
      </c>
      <c r="AY303" s="213" t="s">
        <v>132</v>
      </c>
      <c r="BK303" s="215">
        <f>SUM(BK304:BK315)</f>
        <v>0</v>
      </c>
    </row>
    <row r="304" s="2" customFormat="1" ht="24.15" customHeight="1">
      <c r="A304" s="38"/>
      <c r="B304" s="39"/>
      <c r="C304" s="218" t="s">
        <v>525</v>
      </c>
      <c r="D304" s="218" t="s">
        <v>134</v>
      </c>
      <c r="E304" s="219" t="s">
        <v>526</v>
      </c>
      <c r="F304" s="220" t="s">
        <v>527</v>
      </c>
      <c r="G304" s="221" t="s">
        <v>285</v>
      </c>
      <c r="H304" s="222">
        <v>196.20400000000001</v>
      </c>
      <c r="I304" s="223"/>
      <c r="J304" s="224">
        <f>ROUND(I304*H304,2)</f>
        <v>0</v>
      </c>
      <c r="K304" s="220" t="s">
        <v>138</v>
      </c>
      <c r="L304" s="44"/>
      <c r="M304" s="225" t="s">
        <v>1</v>
      </c>
      <c r="N304" s="226" t="s">
        <v>45</v>
      </c>
      <c r="O304" s="91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9" t="s">
        <v>139</v>
      </c>
      <c r="AT304" s="229" t="s">
        <v>134</v>
      </c>
      <c r="AU304" s="229" t="s">
        <v>90</v>
      </c>
      <c r="AY304" s="17" t="s">
        <v>132</v>
      </c>
      <c r="BE304" s="230">
        <f>IF(N304="základní",J304,0)</f>
        <v>0</v>
      </c>
      <c r="BF304" s="230">
        <f>IF(N304="snížená",J304,0)</f>
        <v>0</v>
      </c>
      <c r="BG304" s="230">
        <f>IF(N304="zákl. přenesená",J304,0)</f>
        <v>0</v>
      </c>
      <c r="BH304" s="230">
        <f>IF(N304="sníž. přenesená",J304,0)</f>
        <v>0</v>
      </c>
      <c r="BI304" s="230">
        <f>IF(N304="nulová",J304,0)</f>
        <v>0</v>
      </c>
      <c r="BJ304" s="17" t="s">
        <v>88</v>
      </c>
      <c r="BK304" s="230">
        <f>ROUND(I304*H304,2)</f>
        <v>0</v>
      </c>
      <c r="BL304" s="17" t="s">
        <v>139</v>
      </c>
      <c r="BM304" s="229" t="s">
        <v>528</v>
      </c>
    </row>
    <row r="305" s="2" customFormat="1" ht="24.15" customHeight="1">
      <c r="A305" s="38"/>
      <c r="B305" s="39"/>
      <c r="C305" s="218" t="s">
        <v>529</v>
      </c>
      <c r="D305" s="218" t="s">
        <v>134</v>
      </c>
      <c r="E305" s="219" t="s">
        <v>530</v>
      </c>
      <c r="F305" s="220" t="s">
        <v>531</v>
      </c>
      <c r="G305" s="221" t="s">
        <v>285</v>
      </c>
      <c r="H305" s="222">
        <v>4708.8959999999997</v>
      </c>
      <c r="I305" s="223"/>
      <c r="J305" s="224">
        <f>ROUND(I305*H305,2)</f>
        <v>0</v>
      </c>
      <c r="K305" s="220" t="s">
        <v>138</v>
      </c>
      <c r="L305" s="44"/>
      <c r="M305" s="225" t="s">
        <v>1</v>
      </c>
      <c r="N305" s="226" t="s">
        <v>45</v>
      </c>
      <c r="O305" s="91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139</v>
      </c>
      <c r="AT305" s="229" t="s">
        <v>134</v>
      </c>
      <c r="AU305" s="229" t="s">
        <v>90</v>
      </c>
      <c r="AY305" s="17" t="s">
        <v>132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88</v>
      </c>
      <c r="BK305" s="230">
        <f>ROUND(I305*H305,2)</f>
        <v>0</v>
      </c>
      <c r="BL305" s="17" t="s">
        <v>139</v>
      </c>
      <c r="BM305" s="229" t="s">
        <v>532</v>
      </c>
    </row>
    <row r="306" s="13" customFormat="1">
      <c r="A306" s="13"/>
      <c r="B306" s="231"/>
      <c r="C306" s="232"/>
      <c r="D306" s="233" t="s">
        <v>152</v>
      </c>
      <c r="E306" s="234" t="s">
        <v>1</v>
      </c>
      <c r="F306" s="235" t="s">
        <v>533</v>
      </c>
      <c r="G306" s="232"/>
      <c r="H306" s="236">
        <v>4708.8959999999997</v>
      </c>
      <c r="I306" s="237"/>
      <c r="J306" s="232"/>
      <c r="K306" s="232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152</v>
      </c>
      <c r="AU306" s="242" t="s">
        <v>90</v>
      </c>
      <c r="AV306" s="13" t="s">
        <v>90</v>
      </c>
      <c r="AW306" s="13" t="s">
        <v>36</v>
      </c>
      <c r="AX306" s="13" t="s">
        <v>88</v>
      </c>
      <c r="AY306" s="242" t="s">
        <v>132</v>
      </c>
    </row>
    <row r="307" s="2" customFormat="1" ht="33" customHeight="1">
      <c r="A307" s="38"/>
      <c r="B307" s="39"/>
      <c r="C307" s="218" t="s">
        <v>534</v>
      </c>
      <c r="D307" s="218" t="s">
        <v>134</v>
      </c>
      <c r="E307" s="219" t="s">
        <v>535</v>
      </c>
      <c r="F307" s="220" t="s">
        <v>536</v>
      </c>
      <c r="G307" s="221" t="s">
        <v>285</v>
      </c>
      <c r="H307" s="222">
        <v>0.45000000000000001</v>
      </c>
      <c r="I307" s="223"/>
      <c r="J307" s="224">
        <f>ROUND(I307*H307,2)</f>
        <v>0</v>
      </c>
      <c r="K307" s="220" t="s">
        <v>138</v>
      </c>
      <c r="L307" s="44"/>
      <c r="M307" s="225" t="s">
        <v>1</v>
      </c>
      <c r="N307" s="226" t="s">
        <v>45</v>
      </c>
      <c r="O307" s="91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139</v>
      </c>
      <c r="AT307" s="229" t="s">
        <v>134</v>
      </c>
      <c r="AU307" s="229" t="s">
        <v>90</v>
      </c>
      <c r="AY307" s="17" t="s">
        <v>132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88</v>
      </c>
      <c r="BK307" s="230">
        <f>ROUND(I307*H307,2)</f>
        <v>0</v>
      </c>
      <c r="BL307" s="17" t="s">
        <v>139</v>
      </c>
      <c r="BM307" s="229" t="s">
        <v>537</v>
      </c>
    </row>
    <row r="308" s="15" customFormat="1">
      <c r="A308" s="15"/>
      <c r="B308" s="254"/>
      <c r="C308" s="255"/>
      <c r="D308" s="233" t="s">
        <v>152</v>
      </c>
      <c r="E308" s="256" t="s">
        <v>1</v>
      </c>
      <c r="F308" s="257" t="s">
        <v>538</v>
      </c>
      <c r="G308" s="255"/>
      <c r="H308" s="256" t="s">
        <v>1</v>
      </c>
      <c r="I308" s="258"/>
      <c r="J308" s="255"/>
      <c r="K308" s="255"/>
      <c r="L308" s="259"/>
      <c r="M308" s="260"/>
      <c r="N308" s="261"/>
      <c r="O308" s="261"/>
      <c r="P308" s="261"/>
      <c r="Q308" s="261"/>
      <c r="R308" s="261"/>
      <c r="S308" s="261"/>
      <c r="T308" s="262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3" t="s">
        <v>152</v>
      </c>
      <c r="AU308" s="263" t="s">
        <v>90</v>
      </c>
      <c r="AV308" s="15" t="s">
        <v>88</v>
      </c>
      <c r="AW308" s="15" t="s">
        <v>36</v>
      </c>
      <c r="AX308" s="15" t="s">
        <v>80</v>
      </c>
      <c r="AY308" s="263" t="s">
        <v>132</v>
      </c>
    </row>
    <row r="309" s="13" customFormat="1">
      <c r="A309" s="13"/>
      <c r="B309" s="231"/>
      <c r="C309" s="232"/>
      <c r="D309" s="233" t="s">
        <v>152</v>
      </c>
      <c r="E309" s="234" t="s">
        <v>1</v>
      </c>
      <c r="F309" s="235" t="s">
        <v>539</v>
      </c>
      <c r="G309" s="232"/>
      <c r="H309" s="236">
        <v>0.45000000000000001</v>
      </c>
      <c r="I309" s="237"/>
      <c r="J309" s="232"/>
      <c r="K309" s="232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152</v>
      </c>
      <c r="AU309" s="242" t="s">
        <v>90</v>
      </c>
      <c r="AV309" s="13" t="s">
        <v>90</v>
      </c>
      <c r="AW309" s="13" t="s">
        <v>36</v>
      </c>
      <c r="AX309" s="13" t="s">
        <v>88</v>
      </c>
      <c r="AY309" s="242" t="s">
        <v>132</v>
      </c>
    </row>
    <row r="310" s="2" customFormat="1" ht="33" customHeight="1">
      <c r="A310" s="38"/>
      <c r="B310" s="39"/>
      <c r="C310" s="218" t="s">
        <v>540</v>
      </c>
      <c r="D310" s="218" t="s">
        <v>134</v>
      </c>
      <c r="E310" s="219" t="s">
        <v>535</v>
      </c>
      <c r="F310" s="220" t="s">
        <v>536</v>
      </c>
      <c r="G310" s="221" t="s">
        <v>285</v>
      </c>
      <c r="H310" s="222">
        <v>1.2</v>
      </c>
      <c r="I310" s="223"/>
      <c r="J310" s="224">
        <f>ROUND(I310*H310,2)</f>
        <v>0</v>
      </c>
      <c r="K310" s="220" t="s">
        <v>138</v>
      </c>
      <c r="L310" s="44"/>
      <c r="M310" s="225" t="s">
        <v>1</v>
      </c>
      <c r="N310" s="226" t="s">
        <v>45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139</v>
      </c>
      <c r="AT310" s="229" t="s">
        <v>134</v>
      </c>
      <c r="AU310" s="229" t="s">
        <v>90</v>
      </c>
      <c r="AY310" s="17" t="s">
        <v>132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88</v>
      </c>
      <c r="BK310" s="230">
        <f>ROUND(I310*H310,2)</f>
        <v>0</v>
      </c>
      <c r="BL310" s="17" t="s">
        <v>139</v>
      </c>
      <c r="BM310" s="229" t="s">
        <v>541</v>
      </c>
    </row>
    <row r="311" s="13" customFormat="1">
      <c r="A311" s="13"/>
      <c r="B311" s="231"/>
      <c r="C311" s="232"/>
      <c r="D311" s="233" t="s">
        <v>152</v>
      </c>
      <c r="E311" s="234" t="s">
        <v>1</v>
      </c>
      <c r="F311" s="235" t="s">
        <v>542</v>
      </c>
      <c r="G311" s="232"/>
      <c r="H311" s="236">
        <v>1.2</v>
      </c>
      <c r="I311" s="237"/>
      <c r="J311" s="232"/>
      <c r="K311" s="232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152</v>
      </c>
      <c r="AU311" s="242" t="s">
        <v>90</v>
      </c>
      <c r="AV311" s="13" t="s">
        <v>90</v>
      </c>
      <c r="AW311" s="13" t="s">
        <v>36</v>
      </c>
      <c r="AX311" s="13" t="s">
        <v>88</v>
      </c>
      <c r="AY311" s="242" t="s">
        <v>132</v>
      </c>
    </row>
    <row r="312" s="2" customFormat="1" ht="37.8" customHeight="1">
      <c r="A312" s="38"/>
      <c r="B312" s="39"/>
      <c r="C312" s="218" t="s">
        <v>543</v>
      </c>
      <c r="D312" s="218" t="s">
        <v>134</v>
      </c>
      <c r="E312" s="219" t="s">
        <v>544</v>
      </c>
      <c r="F312" s="220" t="s">
        <v>545</v>
      </c>
      <c r="G312" s="221" t="s">
        <v>285</v>
      </c>
      <c r="H312" s="222">
        <v>30.402999999999999</v>
      </c>
      <c r="I312" s="223"/>
      <c r="J312" s="224">
        <f>ROUND(I312*H312,2)</f>
        <v>0</v>
      </c>
      <c r="K312" s="220" t="s">
        <v>138</v>
      </c>
      <c r="L312" s="44"/>
      <c r="M312" s="225" t="s">
        <v>1</v>
      </c>
      <c r="N312" s="226" t="s">
        <v>45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139</v>
      </c>
      <c r="AT312" s="229" t="s">
        <v>134</v>
      </c>
      <c r="AU312" s="229" t="s">
        <v>90</v>
      </c>
      <c r="AY312" s="17" t="s">
        <v>132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88</v>
      </c>
      <c r="BK312" s="230">
        <f>ROUND(I312*H312,2)</f>
        <v>0</v>
      </c>
      <c r="BL312" s="17" t="s">
        <v>139</v>
      </c>
      <c r="BM312" s="229" t="s">
        <v>546</v>
      </c>
    </row>
    <row r="313" s="2" customFormat="1" ht="37.8" customHeight="1">
      <c r="A313" s="38"/>
      <c r="B313" s="39"/>
      <c r="C313" s="218" t="s">
        <v>547</v>
      </c>
      <c r="D313" s="218" t="s">
        <v>134</v>
      </c>
      <c r="E313" s="219" t="s">
        <v>548</v>
      </c>
      <c r="F313" s="220" t="s">
        <v>549</v>
      </c>
      <c r="G313" s="221" t="s">
        <v>285</v>
      </c>
      <c r="H313" s="222">
        <v>27.600000000000001</v>
      </c>
      <c r="I313" s="223"/>
      <c r="J313" s="224">
        <f>ROUND(I313*H313,2)</f>
        <v>0</v>
      </c>
      <c r="K313" s="220" t="s">
        <v>138</v>
      </c>
      <c r="L313" s="44"/>
      <c r="M313" s="225" t="s">
        <v>1</v>
      </c>
      <c r="N313" s="226" t="s">
        <v>45</v>
      </c>
      <c r="O313" s="91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139</v>
      </c>
      <c r="AT313" s="229" t="s">
        <v>134</v>
      </c>
      <c r="AU313" s="229" t="s">
        <v>90</v>
      </c>
      <c r="AY313" s="17" t="s">
        <v>132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88</v>
      </c>
      <c r="BK313" s="230">
        <f>ROUND(I313*H313,2)</f>
        <v>0</v>
      </c>
      <c r="BL313" s="17" t="s">
        <v>139</v>
      </c>
      <c r="BM313" s="229" t="s">
        <v>550</v>
      </c>
    </row>
    <row r="314" s="2" customFormat="1" ht="44.25" customHeight="1">
      <c r="A314" s="38"/>
      <c r="B314" s="39"/>
      <c r="C314" s="218" t="s">
        <v>551</v>
      </c>
      <c r="D314" s="218" t="s">
        <v>134</v>
      </c>
      <c r="E314" s="219" t="s">
        <v>552</v>
      </c>
      <c r="F314" s="220" t="s">
        <v>553</v>
      </c>
      <c r="G314" s="221" t="s">
        <v>285</v>
      </c>
      <c r="H314" s="222">
        <v>55.485999999999997</v>
      </c>
      <c r="I314" s="223"/>
      <c r="J314" s="224">
        <f>ROUND(I314*H314,2)</f>
        <v>0</v>
      </c>
      <c r="K314" s="220" t="s">
        <v>138</v>
      </c>
      <c r="L314" s="44"/>
      <c r="M314" s="225" t="s">
        <v>1</v>
      </c>
      <c r="N314" s="226" t="s">
        <v>45</v>
      </c>
      <c r="O314" s="91"/>
      <c r="P314" s="227">
        <f>O314*H314</f>
        <v>0</v>
      </c>
      <c r="Q314" s="227">
        <v>0</v>
      </c>
      <c r="R314" s="227">
        <f>Q314*H314</f>
        <v>0</v>
      </c>
      <c r="S314" s="227">
        <v>0</v>
      </c>
      <c r="T314" s="22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139</v>
      </c>
      <c r="AT314" s="229" t="s">
        <v>134</v>
      </c>
      <c r="AU314" s="229" t="s">
        <v>90</v>
      </c>
      <c r="AY314" s="17" t="s">
        <v>132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88</v>
      </c>
      <c r="BK314" s="230">
        <f>ROUND(I314*H314,2)</f>
        <v>0</v>
      </c>
      <c r="BL314" s="17" t="s">
        <v>139</v>
      </c>
      <c r="BM314" s="229" t="s">
        <v>554</v>
      </c>
    </row>
    <row r="315" s="2" customFormat="1" ht="44.25" customHeight="1">
      <c r="A315" s="38"/>
      <c r="B315" s="39"/>
      <c r="C315" s="218" t="s">
        <v>555</v>
      </c>
      <c r="D315" s="218" t="s">
        <v>134</v>
      </c>
      <c r="E315" s="219" t="s">
        <v>556</v>
      </c>
      <c r="F315" s="220" t="s">
        <v>557</v>
      </c>
      <c r="G315" s="221" t="s">
        <v>285</v>
      </c>
      <c r="H315" s="222">
        <v>82.715000000000003</v>
      </c>
      <c r="I315" s="223"/>
      <c r="J315" s="224">
        <f>ROUND(I315*H315,2)</f>
        <v>0</v>
      </c>
      <c r="K315" s="220" t="s">
        <v>138</v>
      </c>
      <c r="L315" s="44"/>
      <c r="M315" s="225" t="s">
        <v>1</v>
      </c>
      <c r="N315" s="226" t="s">
        <v>45</v>
      </c>
      <c r="O315" s="91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139</v>
      </c>
      <c r="AT315" s="229" t="s">
        <v>134</v>
      </c>
      <c r="AU315" s="229" t="s">
        <v>90</v>
      </c>
      <c r="AY315" s="17" t="s">
        <v>132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88</v>
      </c>
      <c r="BK315" s="230">
        <f>ROUND(I315*H315,2)</f>
        <v>0</v>
      </c>
      <c r="BL315" s="17" t="s">
        <v>139</v>
      </c>
      <c r="BM315" s="229" t="s">
        <v>558</v>
      </c>
    </row>
    <row r="316" s="12" customFormat="1" ht="22.8" customHeight="1">
      <c r="A316" s="12"/>
      <c r="B316" s="202"/>
      <c r="C316" s="203"/>
      <c r="D316" s="204" t="s">
        <v>79</v>
      </c>
      <c r="E316" s="216" t="s">
        <v>559</v>
      </c>
      <c r="F316" s="216" t="s">
        <v>560</v>
      </c>
      <c r="G316" s="203"/>
      <c r="H316" s="203"/>
      <c r="I316" s="206"/>
      <c r="J316" s="217">
        <f>BK316</f>
        <v>0</v>
      </c>
      <c r="K316" s="203"/>
      <c r="L316" s="208"/>
      <c r="M316" s="209"/>
      <c r="N316" s="210"/>
      <c r="O316" s="210"/>
      <c r="P316" s="211">
        <f>P317</f>
        <v>0</v>
      </c>
      <c r="Q316" s="210"/>
      <c r="R316" s="211">
        <f>R317</f>
        <v>0</v>
      </c>
      <c r="S316" s="210"/>
      <c r="T316" s="212">
        <f>T317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13" t="s">
        <v>88</v>
      </c>
      <c r="AT316" s="214" t="s">
        <v>79</v>
      </c>
      <c r="AU316" s="214" t="s">
        <v>88</v>
      </c>
      <c r="AY316" s="213" t="s">
        <v>132</v>
      </c>
      <c r="BK316" s="215">
        <f>BK317</f>
        <v>0</v>
      </c>
    </row>
    <row r="317" s="2" customFormat="1" ht="24.15" customHeight="1">
      <c r="A317" s="38"/>
      <c r="B317" s="39"/>
      <c r="C317" s="218" t="s">
        <v>561</v>
      </c>
      <c r="D317" s="218" t="s">
        <v>134</v>
      </c>
      <c r="E317" s="219" t="s">
        <v>562</v>
      </c>
      <c r="F317" s="220" t="s">
        <v>563</v>
      </c>
      <c r="G317" s="221" t="s">
        <v>285</v>
      </c>
      <c r="H317" s="222">
        <v>1069.7919999999999</v>
      </c>
      <c r="I317" s="223"/>
      <c r="J317" s="224">
        <f>ROUND(I317*H317,2)</f>
        <v>0</v>
      </c>
      <c r="K317" s="220" t="s">
        <v>138</v>
      </c>
      <c r="L317" s="44"/>
      <c r="M317" s="274" t="s">
        <v>1</v>
      </c>
      <c r="N317" s="275" t="s">
        <v>45</v>
      </c>
      <c r="O317" s="276"/>
      <c r="P317" s="277">
        <f>O317*H317</f>
        <v>0</v>
      </c>
      <c r="Q317" s="277">
        <v>0</v>
      </c>
      <c r="R317" s="277">
        <f>Q317*H317</f>
        <v>0</v>
      </c>
      <c r="S317" s="277">
        <v>0</v>
      </c>
      <c r="T317" s="27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139</v>
      </c>
      <c r="AT317" s="229" t="s">
        <v>134</v>
      </c>
      <c r="AU317" s="229" t="s">
        <v>90</v>
      </c>
      <c r="AY317" s="17" t="s">
        <v>132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88</v>
      </c>
      <c r="BK317" s="230">
        <f>ROUND(I317*H317,2)</f>
        <v>0</v>
      </c>
      <c r="BL317" s="17" t="s">
        <v>139</v>
      </c>
      <c r="BM317" s="229" t="s">
        <v>564</v>
      </c>
    </row>
    <row r="318" s="2" customFormat="1" ht="6.96" customHeight="1">
      <c r="A318" s="38"/>
      <c r="B318" s="66"/>
      <c r="C318" s="67"/>
      <c r="D318" s="67"/>
      <c r="E318" s="67"/>
      <c r="F318" s="67"/>
      <c r="G318" s="67"/>
      <c r="H318" s="67"/>
      <c r="I318" s="67"/>
      <c r="J318" s="67"/>
      <c r="K318" s="67"/>
      <c r="L318" s="44"/>
      <c r="M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</row>
  </sheetData>
  <sheetProtection sheet="1" autoFilter="0" formatColumns="0" formatRows="0" objects="1" scenarios="1" spinCount="100000" saltValue="pleigDJBU40eLMOwIpPogk+D3GhBpOxOBZEm57UGYSmlaAGIHRU1tm+B37DSk6kca0+zArUJ1ZeFeQSp2LzaYA==" hashValue="1YxeubNmTU8c1QXqlkrxR7NsdvjxVrXqWfyBmt8i/ja3UaIpLNhnHTs1x4Zt1aJCTtwa68D99xSgR+F+QWFVIA==" algorithmName="SHA-512" password="CC35"/>
  <autoFilter ref="C123:K31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podél silnice II/432 v Bohuslavicích, Kyjov II.etapa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565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103</v>
      </c>
      <c r="G12" s="38"/>
      <c r="H12" s="38"/>
      <c r="I12" s="140" t="s">
        <v>22</v>
      </c>
      <c r="J12" s="144" t="str">
        <f>'Rekapitulace stavby'!AN8</f>
        <v>31. 1. 2022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103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103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103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ROUND((SUM(BE125:BE236)),  2)</f>
        <v>0</v>
      </c>
      <c r="G33" s="38"/>
      <c r="H33" s="38"/>
      <c r="I33" s="155">
        <v>0.20999999999999999</v>
      </c>
      <c r="J33" s="154">
        <f>ROUND(((SUM(BE125:BE236))*I33),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ROUND((SUM(BF125:BF236)),  2)</f>
        <v>0</v>
      </c>
      <c r="G34" s="38"/>
      <c r="H34" s="38"/>
      <c r="I34" s="155">
        <v>0.14999999999999999</v>
      </c>
      <c r="J34" s="154">
        <f>ROUND(((SUM(BF125:BF236))*I34),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ROUND((SUM(BG125:BG236)),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ROUND((SUM(BH125:BH236)),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ROUND((SUM(BI125:BI236)),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podél silnice II/432 v Bohuslavicích, Kyjov II.etapa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101.2 - Chodník - neuznatelné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31. 1. 2022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110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111</v>
      </c>
      <c r="E99" s="188"/>
      <c r="F99" s="188"/>
      <c r="G99" s="188"/>
      <c r="H99" s="188"/>
      <c r="I99" s="188"/>
      <c r="J99" s="189">
        <f>J162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112</v>
      </c>
      <c r="E100" s="188"/>
      <c r="F100" s="188"/>
      <c r="G100" s="188"/>
      <c r="H100" s="188"/>
      <c r="I100" s="188"/>
      <c r="J100" s="189">
        <f>J170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114</v>
      </c>
      <c r="E101" s="188"/>
      <c r="F101" s="188"/>
      <c r="G101" s="188"/>
      <c r="H101" s="188"/>
      <c r="I101" s="188"/>
      <c r="J101" s="189">
        <f>J209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115</v>
      </c>
      <c r="E102" s="188"/>
      <c r="F102" s="188"/>
      <c r="G102" s="188"/>
      <c r="H102" s="188"/>
      <c r="I102" s="188"/>
      <c r="J102" s="189">
        <f>J224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116</v>
      </c>
      <c r="E103" s="188"/>
      <c r="F103" s="188"/>
      <c r="G103" s="188"/>
      <c r="H103" s="188"/>
      <c r="I103" s="188"/>
      <c r="J103" s="189">
        <f>J231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566</v>
      </c>
      <c r="E104" s="182"/>
      <c r="F104" s="182"/>
      <c r="G104" s="182"/>
      <c r="H104" s="182"/>
      <c r="I104" s="182"/>
      <c r="J104" s="183">
        <f>J233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567</v>
      </c>
      <c r="E105" s="188"/>
      <c r="F105" s="188"/>
      <c r="G105" s="188"/>
      <c r="H105" s="188"/>
      <c r="I105" s="188"/>
      <c r="J105" s="189">
        <f>J234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Chodník podél silnice II/432 v Bohuslavicích, Kyjov II.etapa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101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 101.2 - Chodník - neuznatelné náklady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 xml:space="preserve"> </v>
      </c>
      <c r="G119" s="40"/>
      <c r="H119" s="40"/>
      <c r="I119" s="32" t="s">
        <v>22</v>
      </c>
      <c r="J119" s="79" t="str">
        <f>IF(J12="","",J12)</f>
        <v>31. 1. 2022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 xml:space="preserve"> </v>
      </c>
      <c r="G121" s="40"/>
      <c r="H121" s="40"/>
      <c r="I121" s="32" t="s">
        <v>32</v>
      </c>
      <c r="J121" s="36" t="str">
        <f>E21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30</v>
      </c>
      <c r="D122" s="40"/>
      <c r="E122" s="40"/>
      <c r="F122" s="27" t="str">
        <f>IF(E18="","",E18)</f>
        <v>Vyplň údaj</v>
      </c>
      <c r="G122" s="40"/>
      <c r="H122" s="40"/>
      <c r="I122" s="32" t="s">
        <v>37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118</v>
      </c>
      <c r="D124" s="194" t="s">
        <v>65</v>
      </c>
      <c r="E124" s="194" t="s">
        <v>61</v>
      </c>
      <c r="F124" s="194" t="s">
        <v>62</v>
      </c>
      <c r="G124" s="194" t="s">
        <v>119</v>
      </c>
      <c r="H124" s="194" t="s">
        <v>120</v>
      </c>
      <c r="I124" s="194" t="s">
        <v>121</v>
      </c>
      <c r="J124" s="194" t="s">
        <v>106</v>
      </c>
      <c r="K124" s="195" t="s">
        <v>122</v>
      </c>
      <c r="L124" s="196"/>
      <c r="M124" s="100" t="s">
        <v>1</v>
      </c>
      <c r="N124" s="101" t="s">
        <v>44</v>
      </c>
      <c r="O124" s="101" t="s">
        <v>123</v>
      </c>
      <c r="P124" s="101" t="s">
        <v>124</v>
      </c>
      <c r="Q124" s="101" t="s">
        <v>125</v>
      </c>
      <c r="R124" s="101" t="s">
        <v>126</v>
      </c>
      <c r="S124" s="101" t="s">
        <v>127</v>
      </c>
      <c r="T124" s="102" t="s">
        <v>128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129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P126+P233</f>
        <v>0</v>
      </c>
      <c r="Q125" s="104"/>
      <c r="R125" s="199">
        <f>R126+R233</f>
        <v>58.470745420000007</v>
      </c>
      <c r="S125" s="104"/>
      <c r="T125" s="200">
        <f>T126+T233</f>
        <v>21.378000000000004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79</v>
      </c>
      <c r="AU125" s="17" t="s">
        <v>108</v>
      </c>
      <c r="BK125" s="201">
        <f>BK126+BK233</f>
        <v>0</v>
      </c>
    </row>
    <row r="126" s="12" customFormat="1" ht="25.92" customHeight="1">
      <c r="A126" s="12"/>
      <c r="B126" s="202"/>
      <c r="C126" s="203"/>
      <c r="D126" s="204" t="s">
        <v>79</v>
      </c>
      <c r="E126" s="205" t="s">
        <v>130</v>
      </c>
      <c r="F126" s="205" t="s">
        <v>131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P127+P162+P170+P209+P224+P231</f>
        <v>0</v>
      </c>
      <c r="Q126" s="210"/>
      <c r="R126" s="211">
        <f>R127+R162+R170+R209+R224+R231</f>
        <v>58.470500420000008</v>
      </c>
      <c r="S126" s="210"/>
      <c r="T126" s="212">
        <f>T127+T162+T170+T209+T224+T231</f>
        <v>21.378000000000004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88</v>
      </c>
      <c r="AT126" s="214" t="s">
        <v>79</v>
      </c>
      <c r="AU126" s="214" t="s">
        <v>80</v>
      </c>
      <c r="AY126" s="213" t="s">
        <v>132</v>
      </c>
      <c r="BK126" s="215">
        <f>BK127+BK162+BK170+BK209+BK224+BK231</f>
        <v>0</v>
      </c>
    </row>
    <row r="127" s="12" customFormat="1" ht="22.8" customHeight="1">
      <c r="A127" s="12"/>
      <c r="B127" s="202"/>
      <c r="C127" s="203"/>
      <c r="D127" s="204" t="s">
        <v>79</v>
      </c>
      <c r="E127" s="216" t="s">
        <v>88</v>
      </c>
      <c r="F127" s="216" t="s">
        <v>133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SUM(P128:P161)</f>
        <v>0</v>
      </c>
      <c r="Q127" s="210"/>
      <c r="R127" s="211">
        <f>SUM(R128:R161)</f>
        <v>0.010272</v>
      </c>
      <c r="S127" s="210"/>
      <c r="T127" s="212">
        <f>SUM(T128:T161)</f>
        <v>21.378000000000004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88</v>
      </c>
      <c r="AT127" s="214" t="s">
        <v>79</v>
      </c>
      <c r="AU127" s="214" t="s">
        <v>88</v>
      </c>
      <c r="AY127" s="213" t="s">
        <v>132</v>
      </c>
      <c r="BK127" s="215">
        <f>SUM(BK128:BK161)</f>
        <v>0</v>
      </c>
    </row>
    <row r="128" s="2" customFormat="1" ht="24.15" customHeight="1">
      <c r="A128" s="38"/>
      <c r="B128" s="39"/>
      <c r="C128" s="218" t="s">
        <v>88</v>
      </c>
      <c r="D128" s="218" t="s">
        <v>134</v>
      </c>
      <c r="E128" s="219" t="s">
        <v>149</v>
      </c>
      <c r="F128" s="220" t="s">
        <v>150</v>
      </c>
      <c r="G128" s="221" t="s">
        <v>137</v>
      </c>
      <c r="H128" s="222">
        <v>11</v>
      </c>
      <c r="I128" s="223"/>
      <c r="J128" s="224">
        <f>ROUND(I128*H128,2)</f>
        <v>0</v>
      </c>
      <c r="K128" s="220" t="s">
        <v>138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0.29499999999999998</v>
      </c>
      <c r="T128" s="228">
        <f>S128*H128</f>
        <v>3.2449999999999997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139</v>
      </c>
      <c r="AT128" s="229" t="s">
        <v>134</v>
      </c>
      <c r="AU128" s="229" t="s">
        <v>90</v>
      </c>
      <c r="AY128" s="17" t="s">
        <v>132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139</v>
      </c>
      <c r="BM128" s="229" t="s">
        <v>151</v>
      </c>
    </row>
    <row r="129" s="13" customFormat="1">
      <c r="A129" s="13"/>
      <c r="B129" s="231"/>
      <c r="C129" s="232"/>
      <c r="D129" s="233" t="s">
        <v>152</v>
      </c>
      <c r="E129" s="234" t="s">
        <v>1</v>
      </c>
      <c r="F129" s="235" t="s">
        <v>568</v>
      </c>
      <c r="G129" s="232"/>
      <c r="H129" s="236">
        <v>11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152</v>
      </c>
      <c r="AU129" s="242" t="s">
        <v>90</v>
      </c>
      <c r="AV129" s="13" t="s">
        <v>90</v>
      </c>
      <c r="AW129" s="13" t="s">
        <v>36</v>
      </c>
      <c r="AX129" s="13" t="s">
        <v>88</v>
      </c>
      <c r="AY129" s="242" t="s">
        <v>132</v>
      </c>
    </row>
    <row r="130" s="2" customFormat="1" ht="33" customHeight="1">
      <c r="A130" s="38"/>
      <c r="B130" s="39"/>
      <c r="C130" s="218" t="s">
        <v>90</v>
      </c>
      <c r="D130" s="218" t="s">
        <v>134</v>
      </c>
      <c r="E130" s="219" t="s">
        <v>155</v>
      </c>
      <c r="F130" s="220" t="s">
        <v>156</v>
      </c>
      <c r="G130" s="221" t="s">
        <v>137</v>
      </c>
      <c r="H130" s="222">
        <v>2.7999999999999998</v>
      </c>
      <c r="I130" s="223"/>
      <c r="J130" s="224">
        <f>ROUND(I130*H130,2)</f>
        <v>0</v>
      </c>
      <c r="K130" s="220" t="s">
        <v>138</v>
      </c>
      <c r="L130" s="44"/>
      <c r="M130" s="225" t="s">
        <v>1</v>
      </c>
      <c r="N130" s="226" t="s">
        <v>45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0.26000000000000001</v>
      </c>
      <c r="T130" s="228">
        <f>S130*H130</f>
        <v>0.72799999999999998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139</v>
      </c>
      <c r="AT130" s="229" t="s">
        <v>134</v>
      </c>
      <c r="AU130" s="229" t="s">
        <v>90</v>
      </c>
      <c r="AY130" s="17" t="s">
        <v>132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88</v>
      </c>
      <c r="BK130" s="230">
        <f>ROUND(I130*H130,2)</f>
        <v>0</v>
      </c>
      <c r="BL130" s="17" t="s">
        <v>139</v>
      </c>
      <c r="BM130" s="229" t="s">
        <v>157</v>
      </c>
    </row>
    <row r="131" s="13" customFormat="1">
      <c r="A131" s="13"/>
      <c r="B131" s="231"/>
      <c r="C131" s="232"/>
      <c r="D131" s="233" t="s">
        <v>152</v>
      </c>
      <c r="E131" s="234" t="s">
        <v>1</v>
      </c>
      <c r="F131" s="235" t="s">
        <v>569</v>
      </c>
      <c r="G131" s="232"/>
      <c r="H131" s="236">
        <v>2.7999999999999998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152</v>
      </c>
      <c r="AU131" s="242" t="s">
        <v>90</v>
      </c>
      <c r="AV131" s="13" t="s">
        <v>90</v>
      </c>
      <c r="AW131" s="13" t="s">
        <v>36</v>
      </c>
      <c r="AX131" s="13" t="s">
        <v>88</v>
      </c>
      <c r="AY131" s="242" t="s">
        <v>132</v>
      </c>
    </row>
    <row r="132" s="2" customFormat="1" ht="24.15" customHeight="1">
      <c r="A132" s="38"/>
      <c r="B132" s="39"/>
      <c r="C132" s="218" t="s">
        <v>145</v>
      </c>
      <c r="D132" s="218" t="s">
        <v>134</v>
      </c>
      <c r="E132" s="219" t="s">
        <v>169</v>
      </c>
      <c r="F132" s="220" t="s">
        <v>170</v>
      </c>
      <c r="G132" s="221" t="s">
        <v>137</v>
      </c>
      <c r="H132" s="222">
        <v>40</v>
      </c>
      <c r="I132" s="223"/>
      <c r="J132" s="224">
        <f>ROUND(I132*H132,2)</f>
        <v>0</v>
      </c>
      <c r="K132" s="220" t="s">
        <v>138</v>
      </c>
      <c r="L132" s="44"/>
      <c r="M132" s="225" t="s">
        <v>1</v>
      </c>
      <c r="N132" s="226" t="s">
        <v>45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0.17000000000000001</v>
      </c>
      <c r="T132" s="228">
        <f>S132*H132</f>
        <v>6.8000000000000007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139</v>
      </c>
      <c r="AT132" s="229" t="s">
        <v>134</v>
      </c>
      <c r="AU132" s="229" t="s">
        <v>90</v>
      </c>
      <c r="AY132" s="17" t="s">
        <v>132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88</v>
      </c>
      <c r="BK132" s="230">
        <f>ROUND(I132*H132,2)</f>
        <v>0</v>
      </c>
      <c r="BL132" s="17" t="s">
        <v>139</v>
      </c>
      <c r="BM132" s="229" t="s">
        <v>171</v>
      </c>
    </row>
    <row r="133" s="13" customFormat="1">
      <c r="A133" s="13"/>
      <c r="B133" s="231"/>
      <c r="C133" s="232"/>
      <c r="D133" s="233" t="s">
        <v>152</v>
      </c>
      <c r="E133" s="234" t="s">
        <v>1</v>
      </c>
      <c r="F133" s="235" t="s">
        <v>570</v>
      </c>
      <c r="G133" s="232"/>
      <c r="H133" s="236">
        <v>8.5999999999999996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152</v>
      </c>
      <c r="AU133" s="242" t="s">
        <v>90</v>
      </c>
      <c r="AV133" s="13" t="s">
        <v>90</v>
      </c>
      <c r="AW133" s="13" t="s">
        <v>36</v>
      </c>
      <c r="AX133" s="13" t="s">
        <v>80</v>
      </c>
      <c r="AY133" s="242" t="s">
        <v>132</v>
      </c>
    </row>
    <row r="134" s="13" customFormat="1">
      <c r="A134" s="13"/>
      <c r="B134" s="231"/>
      <c r="C134" s="232"/>
      <c r="D134" s="233" t="s">
        <v>152</v>
      </c>
      <c r="E134" s="234" t="s">
        <v>1</v>
      </c>
      <c r="F134" s="235" t="s">
        <v>571</v>
      </c>
      <c r="G134" s="232"/>
      <c r="H134" s="236">
        <v>11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152</v>
      </c>
      <c r="AU134" s="242" t="s">
        <v>90</v>
      </c>
      <c r="AV134" s="13" t="s">
        <v>90</v>
      </c>
      <c r="AW134" s="13" t="s">
        <v>36</v>
      </c>
      <c r="AX134" s="13" t="s">
        <v>80</v>
      </c>
      <c r="AY134" s="242" t="s">
        <v>132</v>
      </c>
    </row>
    <row r="135" s="13" customFormat="1">
      <c r="A135" s="13"/>
      <c r="B135" s="231"/>
      <c r="C135" s="232"/>
      <c r="D135" s="233" t="s">
        <v>152</v>
      </c>
      <c r="E135" s="234" t="s">
        <v>1</v>
      </c>
      <c r="F135" s="235" t="s">
        <v>572</v>
      </c>
      <c r="G135" s="232"/>
      <c r="H135" s="236">
        <v>2.7999999999999998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152</v>
      </c>
      <c r="AU135" s="242" t="s">
        <v>90</v>
      </c>
      <c r="AV135" s="13" t="s">
        <v>90</v>
      </c>
      <c r="AW135" s="13" t="s">
        <v>36</v>
      </c>
      <c r="AX135" s="13" t="s">
        <v>80</v>
      </c>
      <c r="AY135" s="242" t="s">
        <v>132</v>
      </c>
    </row>
    <row r="136" s="13" customFormat="1">
      <c r="A136" s="13"/>
      <c r="B136" s="231"/>
      <c r="C136" s="232"/>
      <c r="D136" s="233" t="s">
        <v>152</v>
      </c>
      <c r="E136" s="234" t="s">
        <v>1</v>
      </c>
      <c r="F136" s="235" t="s">
        <v>573</v>
      </c>
      <c r="G136" s="232"/>
      <c r="H136" s="236">
        <v>17.600000000000001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152</v>
      </c>
      <c r="AU136" s="242" t="s">
        <v>90</v>
      </c>
      <c r="AV136" s="13" t="s">
        <v>90</v>
      </c>
      <c r="AW136" s="13" t="s">
        <v>36</v>
      </c>
      <c r="AX136" s="13" t="s">
        <v>80</v>
      </c>
      <c r="AY136" s="242" t="s">
        <v>132</v>
      </c>
    </row>
    <row r="137" s="14" customFormat="1">
      <c r="A137" s="14"/>
      <c r="B137" s="243"/>
      <c r="C137" s="244"/>
      <c r="D137" s="233" t="s">
        <v>152</v>
      </c>
      <c r="E137" s="245" t="s">
        <v>1</v>
      </c>
      <c r="F137" s="246" t="s">
        <v>181</v>
      </c>
      <c r="G137" s="244"/>
      <c r="H137" s="247">
        <v>40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152</v>
      </c>
      <c r="AU137" s="253" t="s">
        <v>90</v>
      </c>
      <c r="AV137" s="14" t="s">
        <v>139</v>
      </c>
      <c r="AW137" s="14" t="s">
        <v>36</v>
      </c>
      <c r="AX137" s="14" t="s">
        <v>88</v>
      </c>
      <c r="AY137" s="253" t="s">
        <v>132</v>
      </c>
    </row>
    <row r="138" s="2" customFormat="1" ht="24.15" customHeight="1">
      <c r="A138" s="38"/>
      <c r="B138" s="39"/>
      <c r="C138" s="218" t="s">
        <v>139</v>
      </c>
      <c r="D138" s="218" t="s">
        <v>134</v>
      </c>
      <c r="E138" s="219" t="s">
        <v>174</v>
      </c>
      <c r="F138" s="220" t="s">
        <v>175</v>
      </c>
      <c r="G138" s="221" t="s">
        <v>137</v>
      </c>
      <c r="H138" s="222">
        <v>3.5</v>
      </c>
      <c r="I138" s="223"/>
      <c r="J138" s="224">
        <f>ROUND(I138*H138,2)</f>
        <v>0</v>
      </c>
      <c r="K138" s="220" t="s">
        <v>138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0.28999999999999998</v>
      </c>
      <c r="T138" s="228">
        <f>S138*H138</f>
        <v>1.0149999999999999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139</v>
      </c>
      <c r="AT138" s="229" t="s">
        <v>134</v>
      </c>
      <c r="AU138" s="229" t="s">
        <v>90</v>
      </c>
      <c r="AY138" s="17" t="s">
        <v>132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139</v>
      </c>
      <c r="BM138" s="229" t="s">
        <v>176</v>
      </c>
    </row>
    <row r="139" s="13" customFormat="1">
      <c r="A139" s="13"/>
      <c r="B139" s="231"/>
      <c r="C139" s="232"/>
      <c r="D139" s="233" t="s">
        <v>152</v>
      </c>
      <c r="E139" s="234" t="s">
        <v>1</v>
      </c>
      <c r="F139" s="235" t="s">
        <v>574</v>
      </c>
      <c r="G139" s="232"/>
      <c r="H139" s="236">
        <v>3.5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152</v>
      </c>
      <c r="AU139" s="242" t="s">
        <v>90</v>
      </c>
      <c r="AV139" s="13" t="s">
        <v>90</v>
      </c>
      <c r="AW139" s="13" t="s">
        <v>36</v>
      </c>
      <c r="AX139" s="13" t="s">
        <v>80</v>
      </c>
      <c r="AY139" s="242" t="s">
        <v>132</v>
      </c>
    </row>
    <row r="140" s="14" customFormat="1">
      <c r="A140" s="14"/>
      <c r="B140" s="243"/>
      <c r="C140" s="244"/>
      <c r="D140" s="233" t="s">
        <v>152</v>
      </c>
      <c r="E140" s="245" t="s">
        <v>1</v>
      </c>
      <c r="F140" s="246" t="s">
        <v>181</v>
      </c>
      <c r="G140" s="244"/>
      <c r="H140" s="247">
        <v>3.5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152</v>
      </c>
      <c r="AU140" s="253" t="s">
        <v>90</v>
      </c>
      <c r="AV140" s="14" t="s">
        <v>139</v>
      </c>
      <c r="AW140" s="14" t="s">
        <v>36</v>
      </c>
      <c r="AX140" s="14" t="s">
        <v>88</v>
      </c>
      <c r="AY140" s="253" t="s">
        <v>132</v>
      </c>
    </row>
    <row r="141" s="2" customFormat="1" ht="24.15" customHeight="1">
      <c r="A141" s="38"/>
      <c r="B141" s="39"/>
      <c r="C141" s="218" t="s">
        <v>154</v>
      </c>
      <c r="D141" s="218" t="s">
        <v>134</v>
      </c>
      <c r="E141" s="219" t="s">
        <v>183</v>
      </c>
      <c r="F141" s="220" t="s">
        <v>184</v>
      </c>
      <c r="G141" s="221" t="s">
        <v>137</v>
      </c>
      <c r="H141" s="222">
        <v>17.600000000000001</v>
      </c>
      <c r="I141" s="223"/>
      <c r="J141" s="224">
        <f>ROUND(I141*H141,2)</f>
        <v>0</v>
      </c>
      <c r="K141" s="220" t="s">
        <v>138</v>
      </c>
      <c r="L141" s="44"/>
      <c r="M141" s="225" t="s">
        <v>1</v>
      </c>
      <c r="N141" s="226" t="s">
        <v>45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0.32500000000000001</v>
      </c>
      <c r="T141" s="228">
        <f>S141*H141</f>
        <v>5.7200000000000006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139</v>
      </c>
      <c r="AT141" s="229" t="s">
        <v>134</v>
      </c>
      <c r="AU141" s="229" t="s">
        <v>90</v>
      </c>
      <c r="AY141" s="17" t="s">
        <v>132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88</v>
      </c>
      <c r="BK141" s="230">
        <f>ROUND(I141*H141,2)</f>
        <v>0</v>
      </c>
      <c r="BL141" s="17" t="s">
        <v>139</v>
      </c>
      <c r="BM141" s="229" t="s">
        <v>185</v>
      </c>
    </row>
    <row r="142" s="13" customFormat="1">
      <c r="A142" s="13"/>
      <c r="B142" s="231"/>
      <c r="C142" s="232"/>
      <c r="D142" s="233" t="s">
        <v>152</v>
      </c>
      <c r="E142" s="234" t="s">
        <v>1</v>
      </c>
      <c r="F142" s="235" t="s">
        <v>575</v>
      </c>
      <c r="G142" s="232"/>
      <c r="H142" s="236">
        <v>17.600000000000001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152</v>
      </c>
      <c r="AU142" s="242" t="s">
        <v>90</v>
      </c>
      <c r="AV142" s="13" t="s">
        <v>90</v>
      </c>
      <c r="AW142" s="13" t="s">
        <v>36</v>
      </c>
      <c r="AX142" s="13" t="s">
        <v>88</v>
      </c>
      <c r="AY142" s="242" t="s">
        <v>132</v>
      </c>
    </row>
    <row r="143" s="2" customFormat="1" ht="24.15" customHeight="1">
      <c r="A143" s="38"/>
      <c r="B143" s="39"/>
      <c r="C143" s="218" t="s">
        <v>159</v>
      </c>
      <c r="D143" s="218" t="s">
        <v>134</v>
      </c>
      <c r="E143" s="219" t="s">
        <v>188</v>
      </c>
      <c r="F143" s="220" t="s">
        <v>189</v>
      </c>
      <c r="G143" s="221" t="s">
        <v>137</v>
      </c>
      <c r="H143" s="222">
        <v>8.5999999999999996</v>
      </c>
      <c r="I143" s="223"/>
      <c r="J143" s="224">
        <f>ROUND(I143*H143,2)</f>
        <v>0</v>
      </c>
      <c r="K143" s="220" t="s">
        <v>138</v>
      </c>
      <c r="L143" s="44"/>
      <c r="M143" s="225" t="s">
        <v>1</v>
      </c>
      <c r="N143" s="226" t="s">
        <v>45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0.45000000000000001</v>
      </c>
      <c r="T143" s="228">
        <f>S143*H143</f>
        <v>3.8700000000000001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139</v>
      </c>
      <c r="AT143" s="229" t="s">
        <v>134</v>
      </c>
      <c r="AU143" s="229" t="s">
        <v>90</v>
      </c>
      <c r="AY143" s="17" t="s">
        <v>132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88</v>
      </c>
      <c r="BK143" s="230">
        <f>ROUND(I143*H143,2)</f>
        <v>0</v>
      </c>
      <c r="BL143" s="17" t="s">
        <v>139</v>
      </c>
      <c r="BM143" s="229" t="s">
        <v>190</v>
      </c>
    </row>
    <row r="144" s="13" customFormat="1">
      <c r="A144" s="13"/>
      <c r="B144" s="231"/>
      <c r="C144" s="232"/>
      <c r="D144" s="233" t="s">
        <v>152</v>
      </c>
      <c r="E144" s="234" t="s">
        <v>1</v>
      </c>
      <c r="F144" s="235" t="s">
        <v>576</v>
      </c>
      <c r="G144" s="232"/>
      <c r="H144" s="236">
        <v>8.5999999999999996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152</v>
      </c>
      <c r="AU144" s="242" t="s">
        <v>90</v>
      </c>
      <c r="AV144" s="13" t="s">
        <v>90</v>
      </c>
      <c r="AW144" s="13" t="s">
        <v>36</v>
      </c>
      <c r="AX144" s="13" t="s">
        <v>88</v>
      </c>
      <c r="AY144" s="242" t="s">
        <v>132</v>
      </c>
    </row>
    <row r="145" s="2" customFormat="1" ht="37.8" customHeight="1">
      <c r="A145" s="38"/>
      <c r="B145" s="39"/>
      <c r="C145" s="218" t="s">
        <v>164</v>
      </c>
      <c r="D145" s="218" t="s">
        <v>134</v>
      </c>
      <c r="E145" s="219" t="s">
        <v>255</v>
      </c>
      <c r="F145" s="220" t="s">
        <v>256</v>
      </c>
      <c r="G145" s="221" t="s">
        <v>210</v>
      </c>
      <c r="H145" s="222">
        <v>46.780000000000001</v>
      </c>
      <c r="I145" s="223"/>
      <c r="J145" s="224">
        <f>ROUND(I145*H145,2)</f>
        <v>0</v>
      </c>
      <c r="K145" s="220" t="s">
        <v>138</v>
      </c>
      <c r="L145" s="44"/>
      <c r="M145" s="225" t="s">
        <v>1</v>
      </c>
      <c r="N145" s="226" t="s">
        <v>45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139</v>
      </c>
      <c r="AT145" s="229" t="s">
        <v>134</v>
      </c>
      <c r="AU145" s="229" t="s">
        <v>90</v>
      </c>
      <c r="AY145" s="17" t="s">
        <v>132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88</v>
      </c>
      <c r="BK145" s="230">
        <f>ROUND(I145*H145,2)</f>
        <v>0</v>
      </c>
      <c r="BL145" s="17" t="s">
        <v>139</v>
      </c>
      <c r="BM145" s="229" t="s">
        <v>257</v>
      </c>
    </row>
    <row r="146" s="15" customFormat="1">
      <c r="A146" s="15"/>
      <c r="B146" s="254"/>
      <c r="C146" s="255"/>
      <c r="D146" s="233" t="s">
        <v>152</v>
      </c>
      <c r="E146" s="256" t="s">
        <v>1</v>
      </c>
      <c r="F146" s="257" t="s">
        <v>577</v>
      </c>
      <c r="G146" s="255"/>
      <c r="H146" s="256" t="s">
        <v>1</v>
      </c>
      <c r="I146" s="258"/>
      <c r="J146" s="255"/>
      <c r="K146" s="255"/>
      <c r="L146" s="259"/>
      <c r="M146" s="260"/>
      <c r="N146" s="261"/>
      <c r="O146" s="261"/>
      <c r="P146" s="261"/>
      <c r="Q146" s="261"/>
      <c r="R146" s="261"/>
      <c r="S146" s="261"/>
      <c r="T146" s="262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3" t="s">
        <v>152</v>
      </c>
      <c r="AU146" s="263" t="s">
        <v>90</v>
      </c>
      <c r="AV146" s="15" t="s">
        <v>88</v>
      </c>
      <c r="AW146" s="15" t="s">
        <v>36</v>
      </c>
      <c r="AX146" s="15" t="s">
        <v>80</v>
      </c>
      <c r="AY146" s="263" t="s">
        <v>132</v>
      </c>
    </row>
    <row r="147" s="13" customFormat="1">
      <c r="A147" s="13"/>
      <c r="B147" s="231"/>
      <c r="C147" s="232"/>
      <c r="D147" s="233" t="s">
        <v>152</v>
      </c>
      <c r="E147" s="234" t="s">
        <v>1</v>
      </c>
      <c r="F147" s="235" t="s">
        <v>259</v>
      </c>
      <c r="G147" s="232"/>
      <c r="H147" s="236">
        <v>21.100000000000001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152</v>
      </c>
      <c r="AU147" s="242" t="s">
        <v>90</v>
      </c>
      <c r="AV147" s="13" t="s">
        <v>90</v>
      </c>
      <c r="AW147" s="13" t="s">
        <v>36</v>
      </c>
      <c r="AX147" s="13" t="s">
        <v>80</v>
      </c>
      <c r="AY147" s="242" t="s">
        <v>132</v>
      </c>
    </row>
    <row r="148" s="13" customFormat="1">
      <c r="A148" s="13"/>
      <c r="B148" s="231"/>
      <c r="C148" s="232"/>
      <c r="D148" s="233" t="s">
        <v>152</v>
      </c>
      <c r="E148" s="234" t="s">
        <v>1</v>
      </c>
      <c r="F148" s="235" t="s">
        <v>260</v>
      </c>
      <c r="G148" s="232"/>
      <c r="H148" s="236">
        <v>25.68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152</v>
      </c>
      <c r="AU148" s="242" t="s">
        <v>90</v>
      </c>
      <c r="AV148" s="13" t="s">
        <v>90</v>
      </c>
      <c r="AW148" s="13" t="s">
        <v>36</v>
      </c>
      <c r="AX148" s="13" t="s">
        <v>80</v>
      </c>
      <c r="AY148" s="242" t="s">
        <v>132</v>
      </c>
    </row>
    <row r="149" s="14" customFormat="1">
      <c r="A149" s="14"/>
      <c r="B149" s="243"/>
      <c r="C149" s="244"/>
      <c r="D149" s="233" t="s">
        <v>152</v>
      </c>
      <c r="E149" s="245" t="s">
        <v>1</v>
      </c>
      <c r="F149" s="246" t="s">
        <v>181</v>
      </c>
      <c r="G149" s="244"/>
      <c r="H149" s="247">
        <v>46.780000000000001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152</v>
      </c>
      <c r="AU149" s="253" t="s">
        <v>90</v>
      </c>
      <c r="AV149" s="14" t="s">
        <v>139</v>
      </c>
      <c r="AW149" s="14" t="s">
        <v>36</v>
      </c>
      <c r="AX149" s="14" t="s">
        <v>88</v>
      </c>
      <c r="AY149" s="253" t="s">
        <v>132</v>
      </c>
    </row>
    <row r="150" s="2" customFormat="1" ht="24.15" customHeight="1">
      <c r="A150" s="38"/>
      <c r="B150" s="39"/>
      <c r="C150" s="218" t="s">
        <v>168</v>
      </c>
      <c r="D150" s="218" t="s">
        <v>134</v>
      </c>
      <c r="E150" s="219" t="s">
        <v>578</v>
      </c>
      <c r="F150" s="220" t="s">
        <v>579</v>
      </c>
      <c r="G150" s="221" t="s">
        <v>210</v>
      </c>
      <c r="H150" s="222">
        <v>46.780000000000001</v>
      </c>
      <c r="I150" s="223"/>
      <c r="J150" s="224">
        <f>ROUND(I150*H150,2)</f>
        <v>0</v>
      </c>
      <c r="K150" s="220" t="s">
        <v>138</v>
      </c>
      <c r="L150" s="44"/>
      <c r="M150" s="225" t="s">
        <v>1</v>
      </c>
      <c r="N150" s="226" t="s">
        <v>45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139</v>
      </c>
      <c r="AT150" s="229" t="s">
        <v>134</v>
      </c>
      <c r="AU150" s="229" t="s">
        <v>90</v>
      </c>
      <c r="AY150" s="17" t="s">
        <v>132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88</v>
      </c>
      <c r="BK150" s="230">
        <f>ROUND(I150*H150,2)</f>
        <v>0</v>
      </c>
      <c r="BL150" s="17" t="s">
        <v>139</v>
      </c>
      <c r="BM150" s="229" t="s">
        <v>580</v>
      </c>
    </row>
    <row r="151" s="13" customFormat="1">
      <c r="A151" s="13"/>
      <c r="B151" s="231"/>
      <c r="C151" s="232"/>
      <c r="D151" s="233" t="s">
        <v>152</v>
      </c>
      <c r="E151" s="234" t="s">
        <v>1</v>
      </c>
      <c r="F151" s="235" t="s">
        <v>581</v>
      </c>
      <c r="G151" s="232"/>
      <c r="H151" s="236">
        <v>46.780000000000001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152</v>
      </c>
      <c r="AU151" s="242" t="s">
        <v>90</v>
      </c>
      <c r="AV151" s="13" t="s">
        <v>90</v>
      </c>
      <c r="AW151" s="13" t="s">
        <v>36</v>
      </c>
      <c r="AX151" s="13" t="s">
        <v>88</v>
      </c>
      <c r="AY151" s="242" t="s">
        <v>132</v>
      </c>
    </row>
    <row r="152" s="2" customFormat="1" ht="24.15" customHeight="1">
      <c r="A152" s="38"/>
      <c r="B152" s="39"/>
      <c r="C152" s="218" t="s">
        <v>173</v>
      </c>
      <c r="D152" s="218" t="s">
        <v>134</v>
      </c>
      <c r="E152" s="219" t="s">
        <v>299</v>
      </c>
      <c r="F152" s="220" t="s">
        <v>300</v>
      </c>
      <c r="G152" s="221" t="s">
        <v>210</v>
      </c>
      <c r="H152" s="222">
        <v>21.100000000000001</v>
      </c>
      <c r="I152" s="223"/>
      <c r="J152" s="224">
        <f>ROUND(I152*H152,2)</f>
        <v>0</v>
      </c>
      <c r="K152" s="220" t="s">
        <v>138</v>
      </c>
      <c r="L152" s="44"/>
      <c r="M152" s="225" t="s">
        <v>1</v>
      </c>
      <c r="N152" s="226" t="s">
        <v>45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139</v>
      </c>
      <c r="AT152" s="229" t="s">
        <v>134</v>
      </c>
      <c r="AU152" s="229" t="s">
        <v>90</v>
      </c>
      <c r="AY152" s="17" t="s">
        <v>132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88</v>
      </c>
      <c r="BK152" s="230">
        <f>ROUND(I152*H152,2)</f>
        <v>0</v>
      </c>
      <c r="BL152" s="17" t="s">
        <v>139</v>
      </c>
      <c r="BM152" s="229" t="s">
        <v>301</v>
      </c>
    </row>
    <row r="153" s="13" customFormat="1">
      <c r="A153" s="13"/>
      <c r="B153" s="231"/>
      <c r="C153" s="232"/>
      <c r="D153" s="233" t="s">
        <v>152</v>
      </c>
      <c r="E153" s="234" t="s">
        <v>1</v>
      </c>
      <c r="F153" s="235" t="s">
        <v>582</v>
      </c>
      <c r="G153" s="232"/>
      <c r="H153" s="236">
        <v>21.100000000000001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152</v>
      </c>
      <c r="AU153" s="242" t="s">
        <v>90</v>
      </c>
      <c r="AV153" s="13" t="s">
        <v>90</v>
      </c>
      <c r="AW153" s="13" t="s">
        <v>36</v>
      </c>
      <c r="AX153" s="13" t="s">
        <v>88</v>
      </c>
      <c r="AY153" s="242" t="s">
        <v>132</v>
      </c>
    </row>
    <row r="154" s="2" customFormat="1" ht="24.15" customHeight="1">
      <c r="A154" s="38"/>
      <c r="B154" s="39"/>
      <c r="C154" s="218" t="s">
        <v>182</v>
      </c>
      <c r="D154" s="218" t="s">
        <v>134</v>
      </c>
      <c r="E154" s="219" t="s">
        <v>583</v>
      </c>
      <c r="F154" s="220" t="s">
        <v>584</v>
      </c>
      <c r="G154" s="221" t="s">
        <v>137</v>
      </c>
      <c r="H154" s="222">
        <v>256.80000000000001</v>
      </c>
      <c r="I154" s="223"/>
      <c r="J154" s="224">
        <f>ROUND(I154*H154,2)</f>
        <v>0</v>
      </c>
      <c r="K154" s="220" t="s">
        <v>138</v>
      </c>
      <c r="L154" s="44"/>
      <c r="M154" s="225" t="s">
        <v>1</v>
      </c>
      <c r="N154" s="226" t="s">
        <v>45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139</v>
      </c>
      <c r="AT154" s="229" t="s">
        <v>134</v>
      </c>
      <c r="AU154" s="229" t="s">
        <v>90</v>
      </c>
      <c r="AY154" s="17" t="s">
        <v>132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88</v>
      </c>
      <c r="BK154" s="230">
        <f>ROUND(I154*H154,2)</f>
        <v>0</v>
      </c>
      <c r="BL154" s="17" t="s">
        <v>139</v>
      </c>
      <c r="BM154" s="229" t="s">
        <v>585</v>
      </c>
    </row>
    <row r="155" s="13" customFormat="1">
      <c r="A155" s="13"/>
      <c r="B155" s="231"/>
      <c r="C155" s="232"/>
      <c r="D155" s="233" t="s">
        <v>152</v>
      </c>
      <c r="E155" s="234" t="s">
        <v>1</v>
      </c>
      <c r="F155" s="235" t="s">
        <v>586</v>
      </c>
      <c r="G155" s="232"/>
      <c r="H155" s="236">
        <v>256.80000000000001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152</v>
      </c>
      <c r="AU155" s="242" t="s">
        <v>90</v>
      </c>
      <c r="AV155" s="13" t="s">
        <v>90</v>
      </c>
      <c r="AW155" s="13" t="s">
        <v>36</v>
      </c>
      <c r="AX155" s="13" t="s">
        <v>88</v>
      </c>
      <c r="AY155" s="242" t="s">
        <v>132</v>
      </c>
    </row>
    <row r="156" s="2" customFormat="1" ht="24.15" customHeight="1">
      <c r="A156" s="38"/>
      <c r="B156" s="39"/>
      <c r="C156" s="218" t="s">
        <v>187</v>
      </c>
      <c r="D156" s="218" t="s">
        <v>134</v>
      </c>
      <c r="E156" s="219" t="s">
        <v>587</v>
      </c>
      <c r="F156" s="220" t="s">
        <v>588</v>
      </c>
      <c r="G156" s="221" t="s">
        <v>137</v>
      </c>
      <c r="H156" s="222">
        <v>256.80000000000001</v>
      </c>
      <c r="I156" s="223"/>
      <c r="J156" s="224">
        <f>ROUND(I156*H156,2)</f>
        <v>0</v>
      </c>
      <c r="K156" s="220" t="s">
        <v>138</v>
      </c>
      <c r="L156" s="44"/>
      <c r="M156" s="225" t="s">
        <v>1</v>
      </c>
      <c r="N156" s="226" t="s">
        <v>45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139</v>
      </c>
      <c r="AT156" s="229" t="s">
        <v>134</v>
      </c>
      <c r="AU156" s="229" t="s">
        <v>90</v>
      </c>
      <c r="AY156" s="17" t="s">
        <v>132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88</v>
      </c>
      <c r="BK156" s="230">
        <f>ROUND(I156*H156,2)</f>
        <v>0</v>
      </c>
      <c r="BL156" s="17" t="s">
        <v>139</v>
      </c>
      <c r="BM156" s="229" t="s">
        <v>589</v>
      </c>
    </row>
    <row r="157" s="2" customFormat="1" ht="16.5" customHeight="1">
      <c r="A157" s="38"/>
      <c r="B157" s="39"/>
      <c r="C157" s="264" t="s">
        <v>191</v>
      </c>
      <c r="D157" s="264" t="s">
        <v>282</v>
      </c>
      <c r="E157" s="265" t="s">
        <v>590</v>
      </c>
      <c r="F157" s="266" t="s">
        <v>591</v>
      </c>
      <c r="G157" s="267" t="s">
        <v>592</v>
      </c>
      <c r="H157" s="268">
        <v>10.272</v>
      </c>
      <c r="I157" s="269"/>
      <c r="J157" s="270">
        <f>ROUND(I157*H157,2)</f>
        <v>0</v>
      </c>
      <c r="K157" s="266" t="s">
        <v>138</v>
      </c>
      <c r="L157" s="271"/>
      <c r="M157" s="272" t="s">
        <v>1</v>
      </c>
      <c r="N157" s="273" t="s">
        <v>45</v>
      </c>
      <c r="O157" s="91"/>
      <c r="P157" s="227">
        <f>O157*H157</f>
        <v>0</v>
      </c>
      <c r="Q157" s="227">
        <v>0.001</v>
      </c>
      <c r="R157" s="227">
        <f>Q157*H157</f>
        <v>0.010272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168</v>
      </c>
      <c r="AT157" s="229" t="s">
        <v>282</v>
      </c>
      <c r="AU157" s="229" t="s">
        <v>90</v>
      </c>
      <c r="AY157" s="17" t="s">
        <v>132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88</v>
      </c>
      <c r="BK157" s="230">
        <f>ROUND(I157*H157,2)</f>
        <v>0</v>
      </c>
      <c r="BL157" s="17" t="s">
        <v>139</v>
      </c>
      <c r="BM157" s="229" t="s">
        <v>593</v>
      </c>
    </row>
    <row r="158" s="13" customFormat="1">
      <c r="A158" s="13"/>
      <c r="B158" s="231"/>
      <c r="C158" s="232"/>
      <c r="D158" s="233" t="s">
        <v>152</v>
      </c>
      <c r="E158" s="234" t="s">
        <v>1</v>
      </c>
      <c r="F158" s="235" t="s">
        <v>594</v>
      </c>
      <c r="G158" s="232"/>
      <c r="H158" s="236">
        <v>10.272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152</v>
      </c>
      <c r="AU158" s="242" t="s">
        <v>90</v>
      </c>
      <c r="AV158" s="13" t="s">
        <v>90</v>
      </c>
      <c r="AW158" s="13" t="s">
        <v>36</v>
      </c>
      <c r="AX158" s="13" t="s">
        <v>88</v>
      </c>
      <c r="AY158" s="242" t="s">
        <v>132</v>
      </c>
    </row>
    <row r="159" s="2" customFormat="1" ht="24.15" customHeight="1">
      <c r="A159" s="38"/>
      <c r="B159" s="39"/>
      <c r="C159" s="218" t="s">
        <v>196</v>
      </c>
      <c r="D159" s="218" t="s">
        <v>134</v>
      </c>
      <c r="E159" s="219" t="s">
        <v>317</v>
      </c>
      <c r="F159" s="220" t="s">
        <v>595</v>
      </c>
      <c r="G159" s="221" t="s">
        <v>137</v>
      </c>
      <c r="H159" s="222">
        <v>96.620000000000005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139</v>
      </c>
      <c r="AT159" s="229" t="s">
        <v>134</v>
      </c>
      <c r="AU159" s="229" t="s">
        <v>90</v>
      </c>
      <c r="AY159" s="17" t="s">
        <v>132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139</v>
      </c>
      <c r="BM159" s="229" t="s">
        <v>596</v>
      </c>
    </row>
    <row r="160" s="13" customFormat="1">
      <c r="A160" s="13"/>
      <c r="B160" s="231"/>
      <c r="C160" s="232"/>
      <c r="D160" s="233" t="s">
        <v>152</v>
      </c>
      <c r="E160" s="234" t="s">
        <v>1</v>
      </c>
      <c r="F160" s="235" t="s">
        <v>597</v>
      </c>
      <c r="G160" s="232"/>
      <c r="H160" s="236">
        <v>96.620000000000005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152</v>
      </c>
      <c r="AU160" s="242" t="s">
        <v>90</v>
      </c>
      <c r="AV160" s="13" t="s">
        <v>90</v>
      </c>
      <c r="AW160" s="13" t="s">
        <v>36</v>
      </c>
      <c r="AX160" s="13" t="s">
        <v>88</v>
      </c>
      <c r="AY160" s="242" t="s">
        <v>132</v>
      </c>
    </row>
    <row r="161" s="2" customFormat="1" ht="16.5" customHeight="1">
      <c r="A161" s="38"/>
      <c r="B161" s="39"/>
      <c r="C161" s="218" t="s">
        <v>202</v>
      </c>
      <c r="D161" s="218" t="s">
        <v>134</v>
      </c>
      <c r="E161" s="219" t="s">
        <v>598</v>
      </c>
      <c r="F161" s="220" t="s">
        <v>599</v>
      </c>
      <c r="G161" s="221" t="s">
        <v>137</v>
      </c>
      <c r="H161" s="222">
        <v>256.80000000000001</v>
      </c>
      <c r="I161" s="223"/>
      <c r="J161" s="224">
        <f>ROUND(I161*H161,2)</f>
        <v>0</v>
      </c>
      <c r="K161" s="220" t="s">
        <v>138</v>
      </c>
      <c r="L161" s="44"/>
      <c r="M161" s="225" t="s">
        <v>1</v>
      </c>
      <c r="N161" s="226" t="s">
        <v>45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139</v>
      </c>
      <c r="AT161" s="229" t="s">
        <v>134</v>
      </c>
      <c r="AU161" s="229" t="s">
        <v>90</v>
      </c>
      <c r="AY161" s="17" t="s">
        <v>132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88</v>
      </c>
      <c r="BK161" s="230">
        <f>ROUND(I161*H161,2)</f>
        <v>0</v>
      </c>
      <c r="BL161" s="17" t="s">
        <v>139</v>
      </c>
      <c r="BM161" s="229" t="s">
        <v>600</v>
      </c>
    </row>
    <row r="162" s="12" customFormat="1" ht="22.8" customHeight="1">
      <c r="A162" s="12"/>
      <c r="B162" s="202"/>
      <c r="C162" s="203"/>
      <c r="D162" s="204" t="s">
        <v>79</v>
      </c>
      <c r="E162" s="216" t="s">
        <v>139</v>
      </c>
      <c r="F162" s="216" t="s">
        <v>321</v>
      </c>
      <c r="G162" s="203"/>
      <c r="H162" s="203"/>
      <c r="I162" s="206"/>
      <c r="J162" s="217">
        <f>BK162</f>
        <v>0</v>
      </c>
      <c r="K162" s="203"/>
      <c r="L162" s="208"/>
      <c r="M162" s="209"/>
      <c r="N162" s="210"/>
      <c r="O162" s="210"/>
      <c r="P162" s="211">
        <f>SUM(P163:P169)</f>
        <v>0</v>
      </c>
      <c r="Q162" s="210"/>
      <c r="R162" s="211">
        <f>SUM(R163:R169)</f>
        <v>1.60965102</v>
      </c>
      <c r="S162" s="210"/>
      <c r="T162" s="212">
        <f>SUM(T163:T169)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3" t="s">
        <v>88</v>
      </c>
      <c r="AT162" s="214" t="s">
        <v>79</v>
      </c>
      <c r="AU162" s="214" t="s">
        <v>88</v>
      </c>
      <c r="AY162" s="213" t="s">
        <v>132</v>
      </c>
      <c r="BK162" s="215">
        <f>SUM(BK163:BK169)</f>
        <v>0</v>
      </c>
    </row>
    <row r="163" s="2" customFormat="1" ht="21.75" customHeight="1">
      <c r="A163" s="38"/>
      <c r="B163" s="39"/>
      <c r="C163" s="218" t="s">
        <v>8</v>
      </c>
      <c r="D163" s="218" t="s">
        <v>134</v>
      </c>
      <c r="E163" s="219" t="s">
        <v>601</v>
      </c>
      <c r="F163" s="220" t="s">
        <v>602</v>
      </c>
      <c r="G163" s="221" t="s">
        <v>210</v>
      </c>
      <c r="H163" s="222">
        <v>0.499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45</v>
      </c>
      <c r="O163" s="91"/>
      <c r="P163" s="227">
        <f>O163*H163</f>
        <v>0</v>
      </c>
      <c r="Q163" s="227">
        <v>2.4533700000000001</v>
      </c>
      <c r="R163" s="227">
        <f>Q163*H163</f>
        <v>1.22423163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139</v>
      </c>
      <c r="AT163" s="229" t="s">
        <v>134</v>
      </c>
      <c r="AU163" s="229" t="s">
        <v>90</v>
      </c>
      <c r="AY163" s="17" t="s">
        <v>132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88</v>
      </c>
      <c r="BK163" s="230">
        <f>ROUND(I163*H163,2)</f>
        <v>0</v>
      </c>
      <c r="BL163" s="17" t="s">
        <v>139</v>
      </c>
      <c r="BM163" s="229" t="s">
        <v>603</v>
      </c>
    </row>
    <row r="164" s="13" customFormat="1">
      <c r="A164" s="13"/>
      <c r="B164" s="231"/>
      <c r="C164" s="232"/>
      <c r="D164" s="233" t="s">
        <v>152</v>
      </c>
      <c r="E164" s="234" t="s">
        <v>1</v>
      </c>
      <c r="F164" s="235" t="s">
        <v>604</v>
      </c>
      <c r="G164" s="232"/>
      <c r="H164" s="236">
        <v>0.499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152</v>
      </c>
      <c r="AU164" s="242" t="s">
        <v>90</v>
      </c>
      <c r="AV164" s="13" t="s">
        <v>90</v>
      </c>
      <c r="AW164" s="13" t="s">
        <v>36</v>
      </c>
      <c r="AX164" s="13" t="s">
        <v>88</v>
      </c>
      <c r="AY164" s="242" t="s">
        <v>132</v>
      </c>
    </row>
    <row r="165" s="2" customFormat="1" ht="24.15" customHeight="1">
      <c r="A165" s="38"/>
      <c r="B165" s="39"/>
      <c r="C165" s="218" t="s">
        <v>214</v>
      </c>
      <c r="D165" s="218" t="s">
        <v>134</v>
      </c>
      <c r="E165" s="219" t="s">
        <v>605</v>
      </c>
      <c r="F165" s="220" t="s">
        <v>606</v>
      </c>
      <c r="G165" s="221" t="s">
        <v>285</v>
      </c>
      <c r="H165" s="222">
        <v>0.0070000000000000001</v>
      </c>
      <c r="I165" s="223"/>
      <c r="J165" s="224">
        <f>ROUND(I165*H165,2)</f>
        <v>0</v>
      </c>
      <c r="K165" s="220" t="s">
        <v>138</v>
      </c>
      <c r="L165" s="44"/>
      <c r="M165" s="225" t="s">
        <v>1</v>
      </c>
      <c r="N165" s="226" t="s">
        <v>45</v>
      </c>
      <c r="O165" s="91"/>
      <c r="P165" s="227">
        <f>O165*H165</f>
        <v>0</v>
      </c>
      <c r="Q165" s="227">
        <v>1.06277</v>
      </c>
      <c r="R165" s="227">
        <f>Q165*H165</f>
        <v>0.0074393899999999997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139</v>
      </c>
      <c r="AT165" s="229" t="s">
        <v>134</v>
      </c>
      <c r="AU165" s="229" t="s">
        <v>90</v>
      </c>
      <c r="AY165" s="17" t="s">
        <v>132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88</v>
      </c>
      <c r="BK165" s="230">
        <f>ROUND(I165*H165,2)</f>
        <v>0</v>
      </c>
      <c r="BL165" s="17" t="s">
        <v>139</v>
      </c>
      <c r="BM165" s="229" t="s">
        <v>607</v>
      </c>
    </row>
    <row r="166" s="13" customFormat="1">
      <c r="A166" s="13"/>
      <c r="B166" s="231"/>
      <c r="C166" s="232"/>
      <c r="D166" s="233" t="s">
        <v>152</v>
      </c>
      <c r="E166" s="234" t="s">
        <v>1</v>
      </c>
      <c r="F166" s="235" t="s">
        <v>608</v>
      </c>
      <c r="G166" s="232"/>
      <c r="H166" s="236">
        <v>0.0070000000000000001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152</v>
      </c>
      <c r="AU166" s="242" t="s">
        <v>90</v>
      </c>
      <c r="AV166" s="13" t="s">
        <v>90</v>
      </c>
      <c r="AW166" s="13" t="s">
        <v>36</v>
      </c>
      <c r="AX166" s="13" t="s">
        <v>88</v>
      </c>
      <c r="AY166" s="242" t="s">
        <v>132</v>
      </c>
    </row>
    <row r="167" s="2" customFormat="1" ht="24.15" customHeight="1">
      <c r="A167" s="38"/>
      <c r="B167" s="39"/>
      <c r="C167" s="218" t="s">
        <v>219</v>
      </c>
      <c r="D167" s="218" t="s">
        <v>134</v>
      </c>
      <c r="E167" s="219" t="s">
        <v>609</v>
      </c>
      <c r="F167" s="220" t="s">
        <v>610</v>
      </c>
      <c r="G167" s="221" t="s">
        <v>137</v>
      </c>
      <c r="H167" s="222">
        <v>1</v>
      </c>
      <c r="I167" s="223"/>
      <c r="J167" s="224">
        <f>ROUND(I167*H167,2)</f>
        <v>0</v>
      </c>
      <c r="K167" s="220" t="s">
        <v>138</v>
      </c>
      <c r="L167" s="44"/>
      <c r="M167" s="225" t="s">
        <v>1</v>
      </c>
      <c r="N167" s="226" t="s">
        <v>45</v>
      </c>
      <c r="O167" s="91"/>
      <c r="P167" s="227">
        <f>O167*H167</f>
        <v>0</v>
      </c>
      <c r="Q167" s="227">
        <v>0.01282</v>
      </c>
      <c r="R167" s="227">
        <f>Q167*H167</f>
        <v>0.01282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139</v>
      </c>
      <c r="AT167" s="229" t="s">
        <v>134</v>
      </c>
      <c r="AU167" s="229" t="s">
        <v>90</v>
      </c>
      <c r="AY167" s="17" t="s">
        <v>132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88</v>
      </c>
      <c r="BK167" s="230">
        <f>ROUND(I167*H167,2)</f>
        <v>0</v>
      </c>
      <c r="BL167" s="17" t="s">
        <v>139</v>
      </c>
      <c r="BM167" s="229" t="s">
        <v>611</v>
      </c>
    </row>
    <row r="168" s="2" customFormat="1" ht="24.15" customHeight="1">
      <c r="A168" s="38"/>
      <c r="B168" s="39"/>
      <c r="C168" s="218" t="s">
        <v>224</v>
      </c>
      <c r="D168" s="218" t="s">
        <v>134</v>
      </c>
      <c r="E168" s="219" t="s">
        <v>612</v>
      </c>
      <c r="F168" s="220" t="s">
        <v>613</v>
      </c>
      <c r="G168" s="221" t="s">
        <v>137</v>
      </c>
      <c r="H168" s="222">
        <v>1</v>
      </c>
      <c r="I168" s="223"/>
      <c r="J168" s="224">
        <f>ROUND(I168*H168,2)</f>
        <v>0</v>
      </c>
      <c r="K168" s="220" t="s">
        <v>138</v>
      </c>
      <c r="L168" s="44"/>
      <c r="M168" s="225" t="s">
        <v>1</v>
      </c>
      <c r="N168" s="226" t="s">
        <v>45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139</v>
      </c>
      <c r="AT168" s="229" t="s">
        <v>134</v>
      </c>
      <c r="AU168" s="229" t="s">
        <v>90</v>
      </c>
      <c r="AY168" s="17" t="s">
        <v>132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88</v>
      </c>
      <c r="BK168" s="230">
        <f>ROUND(I168*H168,2)</f>
        <v>0</v>
      </c>
      <c r="BL168" s="17" t="s">
        <v>139</v>
      </c>
      <c r="BM168" s="229" t="s">
        <v>614</v>
      </c>
    </row>
    <row r="169" s="2" customFormat="1" ht="33" customHeight="1">
      <c r="A169" s="38"/>
      <c r="B169" s="39"/>
      <c r="C169" s="218" t="s">
        <v>229</v>
      </c>
      <c r="D169" s="218" t="s">
        <v>134</v>
      </c>
      <c r="E169" s="219" t="s">
        <v>615</v>
      </c>
      <c r="F169" s="220" t="s">
        <v>616</v>
      </c>
      <c r="G169" s="221" t="s">
        <v>143</v>
      </c>
      <c r="H169" s="222">
        <v>6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45</v>
      </c>
      <c r="O169" s="91"/>
      <c r="P169" s="227">
        <f>O169*H169</f>
        <v>0</v>
      </c>
      <c r="Q169" s="227">
        <v>0.060859999999999997</v>
      </c>
      <c r="R169" s="227">
        <f>Q169*H169</f>
        <v>0.36515999999999998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139</v>
      </c>
      <c r="AT169" s="229" t="s">
        <v>134</v>
      </c>
      <c r="AU169" s="229" t="s">
        <v>90</v>
      </c>
      <c r="AY169" s="17" t="s">
        <v>132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88</v>
      </c>
      <c r="BK169" s="230">
        <f>ROUND(I169*H169,2)</f>
        <v>0</v>
      </c>
      <c r="BL169" s="17" t="s">
        <v>139</v>
      </c>
      <c r="BM169" s="229" t="s">
        <v>617</v>
      </c>
    </row>
    <row r="170" s="12" customFormat="1" ht="22.8" customHeight="1">
      <c r="A170" s="12"/>
      <c r="B170" s="202"/>
      <c r="C170" s="203"/>
      <c r="D170" s="204" t="s">
        <v>79</v>
      </c>
      <c r="E170" s="216" t="s">
        <v>154</v>
      </c>
      <c r="F170" s="216" t="s">
        <v>327</v>
      </c>
      <c r="G170" s="203"/>
      <c r="H170" s="203"/>
      <c r="I170" s="206"/>
      <c r="J170" s="217">
        <f>BK170</f>
        <v>0</v>
      </c>
      <c r="K170" s="203"/>
      <c r="L170" s="208"/>
      <c r="M170" s="209"/>
      <c r="N170" s="210"/>
      <c r="O170" s="210"/>
      <c r="P170" s="211">
        <f>SUM(P171:P208)</f>
        <v>0</v>
      </c>
      <c r="Q170" s="210"/>
      <c r="R170" s="211">
        <f>SUM(R171:R208)</f>
        <v>53.215518000000003</v>
      </c>
      <c r="S170" s="210"/>
      <c r="T170" s="212">
        <f>SUM(T171:T208)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88</v>
      </c>
      <c r="AT170" s="214" t="s">
        <v>79</v>
      </c>
      <c r="AU170" s="214" t="s">
        <v>88</v>
      </c>
      <c r="AY170" s="213" t="s">
        <v>132</v>
      </c>
      <c r="BK170" s="215">
        <f>SUM(BK171:BK208)</f>
        <v>0</v>
      </c>
    </row>
    <row r="171" s="2" customFormat="1" ht="24.15" customHeight="1">
      <c r="A171" s="38"/>
      <c r="B171" s="39"/>
      <c r="C171" s="218" t="s">
        <v>233</v>
      </c>
      <c r="D171" s="218" t="s">
        <v>134</v>
      </c>
      <c r="E171" s="219" t="s">
        <v>618</v>
      </c>
      <c r="F171" s="220" t="s">
        <v>619</v>
      </c>
      <c r="G171" s="221" t="s">
        <v>137</v>
      </c>
      <c r="H171" s="222">
        <v>26.199999999999999</v>
      </c>
      <c r="I171" s="223"/>
      <c r="J171" s="224">
        <f>ROUND(I171*H171,2)</f>
        <v>0</v>
      </c>
      <c r="K171" s="220" t="s">
        <v>138</v>
      </c>
      <c r="L171" s="44"/>
      <c r="M171" s="225" t="s">
        <v>1</v>
      </c>
      <c r="N171" s="226" t="s">
        <v>45</v>
      </c>
      <c r="O171" s="91"/>
      <c r="P171" s="227">
        <f>O171*H171</f>
        <v>0</v>
      </c>
      <c r="Q171" s="227">
        <v>0.23000000000000001</v>
      </c>
      <c r="R171" s="227">
        <f>Q171*H171</f>
        <v>6.0259999999999998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139</v>
      </c>
      <c r="AT171" s="229" t="s">
        <v>134</v>
      </c>
      <c r="AU171" s="229" t="s">
        <v>90</v>
      </c>
      <c r="AY171" s="17" t="s">
        <v>132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88</v>
      </c>
      <c r="BK171" s="230">
        <f>ROUND(I171*H171,2)</f>
        <v>0</v>
      </c>
      <c r="BL171" s="17" t="s">
        <v>139</v>
      </c>
      <c r="BM171" s="229" t="s">
        <v>620</v>
      </c>
    </row>
    <row r="172" s="13" customFormat="1">
      <c r="A172" s="13"/>
      <c r="B172" s="231"/>
      <c r="C172" s="232"/>
      <c r="D172" s="233" t="s">
        <v>152</v>
      </c>
      <c r="E172" s="234" t="s">
        <v>1</v>
      </c>
      <c r="F172" s="235" t="s">
        <v>621</v>
      </c>
      <c r="G172" s="232"/>
      <c r="H172" s="236">
        <v>18.699999999999999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152</v>
      </c>
      <c r="AU172" s="242" t="s">
        <v>90</v>
      </c>
      <c r="AV172" s="13" t="s">
        <v>90</v>
      </c>
      <c r="AW172" s="13" t="s">
        <v>36</v>
      </c>
      <c r="AX172" s="13" t="s">
        <v>80</v>
      </c>
      <c r="AY172" s="242" t="s">
        <v>132</v>
      </c>
    </row>
    <row r="173" s="13" customFormat="1">
      <c r="A173" s="13"/>
      <c r="B173" s="231"/>
      <c r="C173" s="232"/>
      <c r="D173" s="233" t="s">
        <v>152</v>
      </c>
      <c r="E173" s="234" t="s">
        <v>1</v>
      </c>
      <c r="F173" s="235" t="s">
        <v>622</v>
      </c>
      <c r="G173" s="232"/>
      <c r="H173" s="236">
        <v>7.5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152</v>
      </c>
      <c r="AU173" s="242" t="s">
        <v>90</v>
      </c>
      <c r="AV173" s="13" t="s">
        <v>90</v>
      </c>
      <c r="AW173" s="13" t="s">
        <v>36</v>
      </c>
      <c r="AX173" s="13" t="s">
        <v>80</v>
      </c>
      <c r="AY173" s="242" t="s">
        <v>132</v>
      </c>
    </row>
    <row r="174" s="14" customFormat="1">
      <c r="A174" s="14"/>
      <c r="B174" s="243"/>
      <c r="C174" s="244"/>
      <c r="D174" s="233" t="s">
        <v>152</v>
      </c>
      <c r="E174" s="245" t="s">
        <v>1</v>
      </c>
      <c r="F174" s="246" t="s">
        <v>181</v>
      </c>
      <c r="G174" s="244"/>
      <c r="H174" s="247">
        <v>26.199999999999999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152</v>
      </c>
      <c r="AU174" s="253" t="s">
        <v>90</v>
      </c>
      <c r="AV174" s="14" t="s">
        <v>139</v>
      </c>
      <c r="AW174" s="14" t="s">
        <v>36</v>
      </c>
      <c r="AX174" s="14" t="s">
        <v>88</v>
      </c>
      <c r="AY174" s="253" t="s">
        <v>132</v>
      </c>
    </row>
    <row r="175" s="2" customFormat="1" ht="21.75" customHeight="1">
      <c r="A175" s="38"/>
      <c r="B175" s="39"/>
      <c r="C175" s="218" t="s">
        <v>7</v>
      </c>
      <c r="D175" s="218" t="s">
        <v>134</v>
      </c>
      <c r="E175" s="219" t="s">
        <v>623</v>
      </c>
      <c r="F175" s="220" t="s">
        <v>624</v>
      </c>
      <c r="G175" s="221" t="s">
        <v>137</v>
      </c>
      <c r="H175" s="222">
        <v>18.300000000000001</v>
      </c>
      <c r="I175" s="223"/>
      <c r="J175" s="224">
        <f>ROUND(I175*H175,2)</f>
        <v>0</v>
      </c>
      <c r="K175" s="220" t="s">
        <v>138</v>
      </c>
      <c r="L175" s="44"/>
      <c r="M175" s="225" t="s">
        <v>1</v>
      </c>
      <c r="N175" s="226" t="s">
        <v>45</v>
      </c>
      <c r="O175" s="91"/>
      <c r="P175" s="227">
        <f>O175*H175</f>
        <v>0</v>
      </c>
      <c r="Q175" s="227">
        <v>0.23000000000000001</v>
      </c>
      <c r="R175" s="227">
        <f>Q175*H175</f>
        <v>4.2090000000000005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139</v>
      </c>
      <c r="AT175" s="229" t="s">
        <v>134</v>
      </c>
      <c r="AU175" s="229" t="s">
        <v>90</v>
      </c>
      <c r="AY175" s="17" t="s">
        <v>132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88</v>
      </c>
      <c r="BK175" s="230">
        <f>ROUND(I175*H175,2)</f>
        <v>0</v>
      </c>
      <c r="BL175" s="17" t="s">
        <v>139</v>
      </c>
      <c r="BM175" s="229" t="s">
        <v>625</v>
      </c>
    </row>
    <row r="176" s="15" customFormat="1">
      <c r="A176" s="15"/>
      <c r="B176" s="254"/>
      <c r="C176" s="255"/>
      <c r="D176" s="233" t="s">
        <v>152</v>
      </c>
      <c r="E176" s="256" t="s">
        <v>1</v>
      </c>
      <c r="F176" s="257" t="s">
        <v>626</v>
      </c>
      <c r="G176" s="255"/>
      <c r="H176" s="256" t="s">
        <v>1</v>
      </c>
      <c r="I176" s="258"/>
      <c r="J176" s="255"/>
      <c r="K176" s="255"/>
      <c r="L176" s="259"/>
      <c r="M176" s="260"/>
      <c r="N176" s="261"/>
      <c r="O176" s="261"/>
      <c r="P176" s="261"/>
      <c r="Q176" s="261"/>
      <c r="R176" s="261"/>
      <c r="S176" s="261"/>
      <c r="T176" s="26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3" t="s">
        <v>152</v>
      </c>
      <c r="AU176" s="263" t="s">
        <v>90</v>
      </c>
      <c r="AV176" s="15" t="s">
        <v>88</v>
      </c>
      <c r="AW176" s="15" t="s">
        <v>36</v>
      </c>
      <c r="AX176" s="15" t="s">
        <v>80</v>
      </c>
      <c r="AY176" s="263" t="s">
        <v>132</v>
      </c>
    </row>
    <row r="177" s="13" customFormat="1">
      <c r="A177" s="13"/>
      <c r="B177" s="231"/>
      <c r="C177" s="232"/>
      <c r="D177" s="233" t="s">
        <v>152</v>
      </c>
      <c r="E177" s="234" t="s">
        <v>1</v>
      </c>
      <c r="F177" s="235" t="s">
        <v>627</v>
      </c>
      <c r="G177" s="232"/>
      <c r="H177" s="236">
        <v>2.6000000000000001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152</v>
      </c>
      <c r="AU177" s="242" t="s">
        <v>90</v>
      </c>
      <c r="AV177" s="13" t="s">
        <v>90</v>
      </c>
      <c r="AW177" s="13" t="s">
        <v>36</v>
      </c>
      <c r="AX177" s="13" t="s">
        <v>80</v>
      </c>
      <c r="AY177" s="242" t="s">
        <v>132</v>
      </c>
    </row>
    <row r="178" s="13" customFormat="1">
      <c r="A178" s="13"/>
      <c r="B178" s="231"/>
      <c r="C178" s="232"/>
      <c r="D178" s="233" t="s">
        <v>152</v>
      </c>
      <c r="E178" s="234" t="s">
        <v>1</v>
      </c>
      <c r="F178" s="235" t="s">
        <v>628</v>
      </c>
      <c r="G178" s="232"/>
      <c r="H178" s="236">
        <v>12.300000000000001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152</v>
      </c>
      <c r="AU178" s="242" t="s">
        <v>90</v>
      </c>
      <c r="AV178" s="13" t="s">
        <v>90</v>
      </c>
      <c r="AW178" s="13" t="s">
        <v>36</v>
      </c>
      <c r="AX178" s="13" t="s">
        <v>80</v>
      </c>
      <c r="AY178" s="242" t="s">
        <v>132</v>
      </c>
    </row>
    <row r="179" s="13" customFormat="1">
      <c r="A179" s="13"/>
      <c r="B179" s="231"/>
      <c r="C179" s="232"/>
      <c r="D179" s="233" t="s">
        <v>152</v>
      </c>
      <c r="E179" s="234" t="s">
        <v>1</v>
      </c>
      <c r="F179" s="235" t="s">
        <v>629</v>
      </c>
      <c r="G179" s="232"/>
      <c r="H179" s="236">
        <v>3.3999999999999999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152</v>
      </c>
      <c r="AU179" s="242" t="s">
        <v>90</v>
      </c>
      <c r="AV179" s="13" t="s">
        <v>90</v>
      </c>
      <c r="AW179" s="13" t="s">
        <v>36</v>
      </c>
      <c r="AX179" s="13" t="s">
        <v>80</v>
      </c>
      <c r="AY179" s="242" t="s">
        <v>132</v>
      </c>
    </row>
    <row r="180" s="14" customFormat="1">
      <c r="A180" s="14"/>
      <c r="B180" s="243"/>
      <c r="C180" s="244"/>
      <c r="D180" s="233" t="s">
        <v>152</v>
      </c>
      <c r="E180" s="245" t="s">
        <v>1</v>
      </c>
      <c r="F180" s="246" t="s">
        <v>181</v>
      </c>
      <c r="G180" s="244"/>
      <c r="H180" s="247">
        <v>18.300000000000001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152</v>
      </c>
      <c r="AU180" s="253" t="s">
        <v>90</v>
      </c>
      <c r="AV180" s="14" t="s">
        <v>139</v>
      </c>
      <c r="AW180" s="14" t="s">
        <v>36</v>
      </c>
      <c r="AX180" s="14" t="s">
        <v>88</v>
      </c>
      <c r="AY180" s="253" t="s">
        <v>132</v>
      </c>
    </row>
    <row r="181" s="2" customFormat="1" ht="21.75" customHeight="1">
      <c r="A181" s="38"/>
      <c r="B181" s="39"/>
      <c r="C181" s="218" t="s">
        <v>240</v>
      </c>
      <c r="D181" s="218" t="s">
        <v>134</v>
      </c>
      <c r="E181" s="219" t="s">
        <v>630</v>
      </c>
      <c r="F181" s="220" t="s">
        <v>631</v>
      </c>
      <c r="G181" s="221" t="s">
        <v>137</v>
      </c>
      <c r="H181" s="222">
        <v>57.024000000000001</v>
      </c>
      <c r="I181" s="223"/>
      <c r="J181" s="224">
        <f>ROUND(I181*H181,2)</f>
        <v>0</v>
      </c>
      <c r="K181" s="220" t="s">
        <v>138</v>
      </c>
      <c r="L181" s="44"/>
      <c r="M181" s="225" t="s">
        <v>1</v>
      </c>
      <c r="N181" s="226" t="s">
        <v>45</v>
      </c>
      <c r="O181" s="91"/>
      <c r="P181" s="227">
        <f>O181*H181</f>
        <v>0</v>
      </c>
      <c r="Q181" s="227">
        <v>0.46000000000000002</v>
      </c>
      <c r="R181" s="227">
        <f>Q181*H181</f>
        <v>26.23104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139</v>
      </c>
      <c r="AT181" s="229" t="s">
        <v>134</v>
      </c>
      <c r="AU181" s="229" t="s">
        <v>90</v>
      </c>
      <c r="AY181" s="17" t="s">
        <v>132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88</v>
      </c>
      <c r="BK181" s="230">
        <f>ROUND(I181*H181,2)</f>
        <v>0</v>
      </c>
      <c r="BL181" s="17" t="s">
        <v>139</v>
      </c>
      <c r="BM181" s="229" t="s">
        <v>632</v>
      </c>
    </row>
    <row r="182" s="15" customFormat="1">
      <c r="A182" s="15"/>
      <c r="B182" s="254"/>
      <c r="C182" s="255"/>
      <c r="D182" s="233" t="s">
        <v>152</v>
      </c>
      <c r="E182" s="256" t="s">
        <v>1</v>
      </c>
      <c r="F182" s="257" t="s">
        <v>626</v>
      </c>
      <c r="G182" s="255"/>
      <c r="H182" s="256" t="s">
        <v>1</v>
      </c>
      <c r="I182" s="258"/>
      <c r="J182" s="255"/>
      <c r="K182" s="255"/>
      <c r="L182" s="259"/>
      <c r="M182" s="260"/>
      <c r="N182" s="261"/>
      <c r="O182" s="261"/>
      <c r="P182" s="261"/>
      <c r="Q182" s="261"/>
      <c r="R182" s="261"/>
      <c r="S182" s="261"/>
      <c r="T182" s="26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3" t="s">
        <v>152</v>
      </c>
      <c r="AU182" s="263" t="s">
        <v>90</v>
      </c>
      <c r="AV182" s="15" t="s">
        <v>88</v>
      </c>
      <c r="AW182" s="15" t="s">
        <v>36</v>
      </c>
      <c r="AX182" s="15" t="s">
        <v>80</v>
      </c>
      <c r="AY182" s="263" t="s">
        <v>132</v>
      </c>
    </row>
    <row r="183" s="13" customFormat="1">
      <c r="A183" s="13"/>
      <c r="B183" s="231"/>
      <c r="C183" s="232"/>
      <c r="D183" s="233" t="s">
        <v>152</v>
      </c>
      <c r="E183" s="234" t="s">
        <v>1</v>
      </c>
      <c r="F183" s="235" t="s">
        <v>633</v>
      </c>
      <c r="G183" s="232"/>
      <c r="H183" s="236">
        <v>36.299999999999997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152</v>
      </c>
      <c r="AU183" s="242" t="s">
        <v>90</v>
      </c>
      <c r="AV183" s="13" t="s">
        <v>90</v>
      </c>
      <c r="AW183" s="13" t="s">
        <v>36</v>
      </c>
      <c r="AX183" s="13" t="s">
        <v>80</v>
      </c>
      <c r="AY183" s="242" t="s">
        <v>132</v>
      </c>
    </row>
    <row r="184" s="15" customFormat="1">
      <c r="A184" s="15"/>
      <c r="B184" s="254"/>
      <c r="C184" s="255"/>
      <c r="D184" s="233" t="s">
        <v>152</v>
      </c>
      <c r="E184" s="256" t="s">
        <v>1</v>
      </c>
      <c r="F184" s="257" t="s">
        <v>634</v>
      </c>
      <c r="G184" s="255"/>
      <c r="H184" s="256" t="s">
        <v>1</v>
      </c>
      <c r="I184" s="258"/>
      <c r="J184" s="255"/>
      <c r="K184" s="255"/>
      <c r="L184" s="259"/>
      <c r="M184" s="260"/>
      <c r="N184" s="261"/>
      <c r="O184" s="261"/>
      <c r="P184" s="261"/>
      <c r="Q184" s="261"/>
      <c r="R184" s="261"/>
      <c r="S184" s="261"/>
      <c r="T184" s="262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3" t="s">
        <v>152</v>
      </c>
      <c r="AU184" s="263" t="s">
        <v>90</v>
      </c>
      <c r="AV184" s="15" t="s">
        <v>88</v>
      </c>
      <c r="AW184" s="15" t="s">
        <v>36</v>
      </c>
      <c r="AX184" s="15" t="s">
        <v>80</v>
      </c>
      <c r="AY184" s="263" t="s">
        <v>132</v>
      </c>
    </row>
    <row r="185" s="13" customFormat="1">
      <c r="A185" s="13"/>
      <c r="B185" s="231"/>
      <c r="C185" s="232"/>
      <c r="D185" s="233" t="s">
        <v>152</v>
      </c>
      <c r="E185" s="234" t="s">
        <v>1</v>
      </c>
      <c r="F185" s="235" t="s">
        <v>635</v>
      </c>
      <c r="G185" s="232"/>
      <c r="H185" s="236">
        <v>4.9080000000000004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152</v>
      </c>
      <c r="AU185" s="242" t="s">
        <v>90</v>
      </c>
      <c r="AV185" s="13" t="s">
        <v>90</v>
      </c>
      <c r="AW185" s="13" t="s">
        <v>36</v>
      </c>
      <c r="AX185" s="13" t="s">
        <v>80</v>
      </c>
      <c r="AY185" s="242" t="s">
        <v>132</v>
      </c>
    </row>
    <row r="186" s="13" customFormat="1">
      <c r="A186" s="13"/>
      <c r="B186" s="231"/>
      <c r="C186" s="232"/>
      <c r="D186" s="233" t="s">
        <v>152</v>
      </c>
      <c r="E186" s="234" t="s">
        <v>1</v>
      </c>
      <c r="F186" s="235" t="s">
        <v>636</v>
      </c>
      <c r="G186" s="232"/>
      <c r="H186" s="236">
        <v>8.3160000000000007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152</v>
      </c>
      <c r="AU186" s="242" t="s">
        <v>90</v>
      </c>
      <c r="AV186" s="13" t="s">
        <v>90</v>
      </c>
      <c r="AW186" s="13" t="s">
        <v>36</v>
      </c>
      <c r="AX186" s="13" t="s">
        <v>80</v>
      </c>
      <c r="AY186" s="242" t="s">
        <v>132</v>
      </c>
    </row>
    <row r="187" s="13" customFormat="1">
      <c r="A187" s="13"/>
      <c r="B187" s="231"/>
      <c r="C187" s="232"/>
      <c r="D187" s="233" t="s">
        <v>152</v>
      </c>
      <c r="E187" s="234" t="s">
        <v>1</v>
      </c>
      <c r="F187" s="235" t="s">
        <v>637</v>
      </c>
      <c r="G187" s="232"/>
      <c r="H187" s="236">
        <v>7.5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152</v>
      </c>
      <c r="AU187" s="242" t="s">
        <v>90</v>
      </c>
      <c r="AV187" s="13" t="s">
        <v>90</v>
      </c>
      <c r="AW187" s="13" t="s">
        <v>36</v>
      </c>
      <c r="AX187" s="13" t="s">
        <v>80</v>
      </c>
      <c r="AY187" s="242" t="s">
        <v>132</v>
      </c>
    </row>
    <row r="188" s="14" customFormat="1">
      <c r="A188" s="14"/>
      <c r="B188" s="243"/>
      <c r="C188" s="244"/>
      <c r="D188" s="233" t="s">
        <v>152</v>
      </c>
      <c r="E188" s="245" t="s">
        <v>1</v>
      </c>
      <c r="F188" s="246" t="s">
        <v>181</v>
      </c>
      <c r="G188" s="244"/>
      <c r="H188" s="247">
        <v>57.024000000000001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152</v>
      </c>
      <c r="AU188" s="253" t="s">
        <v>90</v>
      </c>
      <c r="AV188" s="14" t="s">
        <v>139</v>
      </c>
      <c r="AW188" s="14" t="s">
        <v>36</v>
      </c>
      <c r="AX188" s="14" t="s">
        <v>88</v>
      </c>
      <c r="AY188" s="253" t="s">
        <v>132</v>
      </c>
    </row>
    <row r="189" s="2" customFormat="1" ht="33" customHeight="1">
      <c r="A189" s="38"/>
      <c r="B189" s="39"/>
      <c r="C189" s="218" t="s">
        <v>245</v>
      </c>
      <c r="D189" s="218" t="s">
        <v>134</v>
      </c>
      <c r="E189" s="219" t="s">
        <v>638</v>
      </c>
      <c r="F189" s="220" t="s">
        <v>639</v>
      </c>
      <c r="G189" s="221" t="s">
        <v>137</v>
      </c>
      <c r="H189" s="222">
        <v>2.6000000000000001</v>
      </c>
      <c r="I189" s="223"/>
      <c r="J189" s="224">
        <f>ROUND(I189*H189,2)</f>
        <v>0</v>
      </c>
      <c r="K189" s="220" t="s">
        <v>138</v>
      </c>
      <c r="L189" s="44"/>
      <c r="M189" s="225" t="s">
        <v>1</v>
      </c>
      <c r="N189" s="226" t="s">
        <v>45</v>
      </c>
      <c r="O189" s="91"/>
      <c r="P189" s="227">
        <f>O189*H189</f>
        <v>0</v>
      </c>
      <c r="Q189" s="227">
        <v>0.13188</v>
      </c>
      <c r="R189" s="227">
        <f>Q189*H189</f>
        <v>0.34288800000000003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139</v>
      </c>
      <c r="AT189" s="229" t="s">
        <v>134</v>
      </c>
      <c r="AU189" s="229" t="s">
        <v>90</v>
      </c>
      <c r="AY189" s="17" t="s">
        <v>132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88</v>
      </c>
      <c r="BK189" s="230">
        <f>ROUND(I189*H189,2)</f>
        <v>0</v>
      </c>
      <c r="BL189" s="17" t="s">
        <v>139</v>
      </c>
      <c r="BM189" s="229" t="s">
        <v>640</v>
      </c>
    </row>
    <row r="190" s="13" customFormat="1">
      <c r="A190" s="13"/>
      <c r="B190" s="231"/>
      <c r="C190" s="232"/>
      <c r="D190" s="233" t="s">
        <v>152</v>
      </c>
      <c r="E190" s="234" t="s">
        <v>1</v>
      </c>
      <c r="F190" s="235" t="s">
        <v>641</v>
      </c>
      <c r="G190" s="232"/>
      <c r="H190" s="236">
        <v>2.6000000000000001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152</v>
      </c>
      <c r="AU190" s="242" t="s">
        <v>90</v>
      </c>
      <c r="AV190" s="13" t="s">
        <v>90</v>
      </c>
      <c r="AW190" s="13" t="s">
        <v>36</v>
      </c>
      <c r="AX190" s="13" t="s">
        <v>88</v>
      </c>
      <c r="AY190" s="242" t="s">
        <v>132</v>
      </c>
    </row>
    <row r="191" s="2" customFormat="1" ht="24.15" customHeight="1">
      <c r="A191" s="38"/>
      <c r="B191" s="39"/>
      <c r="C191" s="218" t="s">
        <v>249</v>
      </c>
      <c r="D191" s="218" t="s">
        <v>134</v>
      </c>
      <c r="E191" s="219" t="s">
        <v>351</v>
      </c>
      <c r="F191" s="220" t="s">
        <v>352</v>
      </c>
      <c r="G191" s="221" t="s">
        <v>137</v>
      </c>
      <c r="H191" s="222">
        <v>2.6000000000000001</v>
      </c>
      <c r="I191" s="223"/>
      <c r="J191" s="224">
        <f>ROUND(I191*H191,2)</f>
        <v>0</v>
      </c>
      <c r="K191" s="220" t="s">
        <v>138</v>
      </c>
      <c r="L191" s="44"/>
      <c r="M191" s="225" t="s">
        <v>1</v>
      </c>
      <c r="N191" s="226" t="s">
        <v>45</v>
      </c>
      <c r="O191" s="91"/>
      <c r="P191" s="227">
        <f>O191*H191</f>
        <v>0</v>
      </c>
      <c r="Q191" s="227">
        <v>0.0056100000000000004</v>
      </c>
      <c r="R191" s="227">
        <f>Q191*H191</f>
        <v>0.014586000000000002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139</v>
      </c>
      <c r="AT191" s="229" t="s">
        <v>134</v>
      </c>
      <c r="AU191" s="229" t="s">
        <v>90</v>
      </c>
      <c r="AY191" s="17" t="s">
        <v>132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88</v>
      </c>
      <c r="BK191" s="230">
        <f>ROUND(I191*H191,2)</f>
        <v>0</v>
      </c>
      <c r="BL191" s="17" t="s">
        <v>139</v>
      </c>
      <c r="BM191" s="229" t="s">
        <v>353</v>
      </c>
    </row>
    <row r="192" s="13" customFormat="1">
      <c r="A192" s="13"/>
      <c r="B192" s="231"/>
      <c r="C192" s="232"/>
      <c r="D192" s="233" t="s">
        <v>152</v>
      </c>
      <c r="E192" s="234" t="s">
        <v>1</v>
      </c>
      <c r="F192" s="235" t="s">
        <v>641</v>
      </c>
      <c r="G192" s="232"/>
      <c r="H192" s="236">
        <v>2.6000000000000001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152</v>
      </c>
      <c r="AU192" s="242" t="s">
        <v>90</v>
      </c>
      <c r="AV192" s="13" t="s">
        <v>90</v>
      </c>
      <c r="AW192" s="13" t="s">
        <v>36</v>
      </c>
      <c r="AX192" s="13" t="s">
        <v>88</v>
      </c>
      <c r="AY192" s="242" t="s">
        <v>132</v>
      </c>
    </row>
    <row r="193" s="2" customFormat="1" ht="21.75" customHeight="1">
      <c r="A193" s="38"/>
      <c r="B193" s="39"/>
      <c r="C193" s="218" t="s">
        <v>254</v>
      </c>
      <c r="D193" s="218" t="s">
        <v>134</v>
      </c>
      <c r="E193" s="219" t="s">
        <v>355</v>
      </c>
      <c r="F193" s="220" t="s">
        <v>356</v>
      </c>
      <c r="G193" s="221" t="s">
        <v>137</v>
      </c>
      <c r="H193" s="222">
        <v>2.6000000000000001</v>
      </c>
      <c r="I193" s="223"/>
      <c r="J193" s="224">
        <f>ROUND(I193*H193,2)</f>
        <v>0</v>
      </c>
      <c r="K193" s="220" t="s">
        <v>138</v>
      </c>
      <c r="L193" s="44"/>
      <c r="M193" s="225" t="s">
        <v>1</v>
      </c>
      <c r="N193" s="226" t="s">
        <v>45</v>
      </c>
      <c r="O193" s="91"/>
      <c r="P193" s="227">
        <f>O193*H193</f>
        <v>0</v>
      </c>
      <c r="Q193" s="227">
        <v>0.00031</v>
      </c>
      <c r="R193" s="227">
        <f>Q193*H193</f>
        <v>0.00080600000000000008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139</v>
      </c>
      <c r="AT193" s="229" t="s">
        <v>134</v>
      </c>
      <c r="AU193" s="229" t="s">
        <v>90</v>
      </c>
      <c r="AY193" s="17" t="s">
        <v>132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88</v>
      </c>
      <c r="BK193" s="230">
        <f>ROUND(I193*H193,2)</f>
        <v>0</v>
      </c>
      <c r="BL193" s="17" t="s">
        <v>139</v>
      </c>
      <c r="BM193" s="229" t="s">
        <v>357</v>
      </c>
    </row>
    <row r="194" s="13" customFormat="1">
      <c r="A194" s="13"/>
      <c r="B194" s="231"/>
      <c r="C194" s="232"/>
      <c r="D194" s="233" t="s">
        <v>152</v>
      </c>
      <c r="E194" s="234" t="s">
        <v>1</v>
      </c>
      <c r="F194" s="235" t="s">
        <v>641</v>
      </c>
      <c r="G194" s="232"/>
      <c r="H194" s="236">
        <v>2.6000000000000001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152</v>
      </c>
      <c r="AU194" s="242" t="s">
        <v>90</v>
      </c>
      <c r="AV194" s="13" t="s">
        <v>90</v>
      </c>
      <c r="AW194" s="13" t="s">
        <v>36</v>
      </c>
      <c r="AX194" s="13" t="s">
        <v>88</v>
      </c>
      <c r="AY194" s="242" t="s">
        <v>132</v>
      </c>
    </row>
    <row r="195" s="2" customFormat="1" ht="33" customHeight="1">
      <c r="A195" s="38"/>
      <c r="B195" s="39"/>
      <c r="C195" s="218" t="s">
        <v>261</v>
      </c>
      <c r="D195" s="218" t="s">
        <v>134</v>
      </c>
      <c r="E195" s="219" t="s">
        <v>642</v>
      </c>
      <c r="F195" s="220" t="s">
        <v>643</v>
      </c>
      <c r="G195" s="221" t="s">
        <v>137</v>
      </c>
      <c r="H195" s="222">
        <v>2.6000000000000001</v>
      </c>
      <c r="I195" s="223"/>
      <c r="J195" s="224">
        <f>ROUND(I195*H195,2)</f>
        <v>0</v>
      </c>
      <c r="K195" s="220" t="s">
        <v>138</v>
      </c>
      <c r="L195" s="44"/>
      <c r="M195" s="225" t="s">
        <v>1</v>
      </c>
      <c r="N195" s="226" t="s">
        <v>45</v>
      </c>
      <c r="O195" s="91"/>
      <c r="P195" s="227">
        <f>O195*H195</f>
        <v>0</v>
      </c>
      <c r="Q195" s="227">
        <v>0.12966</v>
      </c>
      <c r="R195" s="227">
        <f>Q195*H195</f>
        <v>0.33711600000000003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139</v>
      </c>
      <c r="AT195" s="229" t="s">
        <v>134</v>
      </c>
      <c r="AU195" s="229" t="s">
        <v>90</v>
      </c>
      <c r="AY195" s="17" t="s">
        <v>132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88</v>
      </c>
      <c r="BK195" s="230">
        <f>ROUND(I195*H195,2)</f>
        <v>0</v>
      </c>
      <c r="BL195" s="17" t="s">
        <v>139</v>
      </c>
      <c r="BM195" s="229" t="s">
        <v>644</v>
      </c>
    </row>
    <row r="196" s="13" customFormat="1">
      <c r="A196" s="13"/>
      <c r="B196" s="231"/>
      <c r="C196" s="232"/>
      <c r="D196" s="233" t="s">
        <v>152</v>
      </c>
      <c r="E196" s="234" t="s">
        <v>1</v>
      </c>
      <c r="F196" s="235" t="s">
        <v>641</v>
      </c>
      <c r="G196" s="232"/>
      <c r="H196" s="236">
        <v>2.6000000000000001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152</v>
      </c>
      <c r="AU196" s="242" t="s">
        <v>90</v>
      </c>
      <c r="AV196" s="13" t="s">
        <v>90</v>
      </c>
      <c r="AW196" s="13" t="s">
        <v>36</v>
      </c>
      <c r="AX196" s="13" t="s">
        <v>88</v>
      </c>
      <c r="AY196" s="242" t="s">
        <v>132</v>
      </c>
    </row>
    <row r="197" s="2" customFormat="1" ht="24.15" customHeight="1">
      <c r="A197" s="38"/>
      <c r="B197" s="39"/>
      <c r="C197" s="218" t="s">
        <v>271</v>
      </c>
      <c r="D197" s="218" t="s">
        <v>134</v>
      </c>
      <c r="E197" s="219" t="s">
        <v>645</v>
      </c>
      <c r="F197" s="220" t="s">
        <v>646</v>
      </c>
      <c r="G197" s="221" t="s">
        <v>137</v>
      </c>
      <c r="H197" s="222">
        <v>18.699999999999999</v>
      </c>
      <c r="I197" s="223"/>
      <c r="J197" s="224">
        <f>ROUND(I197*H197,2)</f>
        <v>0</v>
      </c>
      <c r="K197" s="220" t="s">
        <v>138</v>
      </c>
      <c r="L197" s="44"/>
      <c r="M197" s="225" t="s">
        <v>1</v>
      </c>
      <c r="N197" s="226" t="s">
        <v>45</v>
      </c>
      <c r="O197" s="91"/>
      <c r="P197" s="227">
        <f>O197*H197</f>
        <v>0</v>
      </c>
      <c r="Q197" s="227">
        <v>0.36924000000000001</v>
      </c>
      <c r="R197" s="227">
        <f>Q197*H197</f>
        <v>6.9047879999999999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139</v>
      </c>
      <c r="AT197" s="229" t="s">
        <v>134</v>
      </c>
      <c r="AU197" s="229" t="s">
        <v>90</v>
      </c>
      <c r="AY197" s="17" t="s">
        <v>132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88</v>
      </c>
      <c r="BK197" s="230">
        <f>ROUND(I197*H197,2)</f>
        <v>0</v>
      </c>
      <c r="BL197" s="17" t="s">
        <v>139</v>
      </c>
      <c r="BM197" s="229" t="s">
        <v>647</v>
      </c>
    </row>
    <row r="198" s="13" customFormat="1">
      <c r="A198" s="13"/>
      <c r="B198" s="231"/>
      <c r="C198" s="232"/>
      <c r="D198" s="233" t="s">
        <v>152</v>
      </c>
      <c r="E198" s="234" t="s">
        <v>1</v>
      </c>
      <c r="F198" s="235" t="s">
        <v>648</v>
      </c>
      <c r="G198" s="232"/>
      <c r="H198" s="236">
        <v>18.699999999999999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152</v>
      </c>
      <c r="AU198" s="242" t="s">
        <v>90</v>
      </c>
      <c r="AV198" s="13" t="s">
        <v>90</v>
      </c>
      <c r="AW198" s="13" t="s">
        <v>36</v>
      </c>
      <c r="AX198" s="13" t="s">
        <v>88</v>
      </c>
      <c r="AY198" s="242" t="s">
        <v>132</v>
      </c>
    </row>
    <row r="199" s="2" customFormat="1" ht="24.15" customHeight="1">
      <c r="A199" s="38"/>
      <c r="B199" s="39"/>
      <c r="C199" s="218" t="s">
        <v>276</v>
      </c>
      <c r="D199" s="218" t="s">
        <v>134</v>
      </c>
      <c r="E199" s="219" t="s">
        <v>649</v>
      </c>
      <c r="F199" s="220" t="s">
        <v>650</v>
      </c>
      <c r="G199" s="221" t="s">
        <v>137</v>
      </c>
      <c r="H199" s="222">
        <v>3.2999999999999998</v>
      </c>
      <c r="I199" s="223"/>
      <c r="J199" s="224">
        <f>ROUND(I199*H199,2)</f>
        <v>0</v>
      </c>
      <c r="K199" s="220" t="s">
        <v>138</v>
      </c>
      <c r="L199" s="44"/>
      <c r="M199" s="225" t="s">
        <v>1</v>
      </c>
      <c r="N199" s="226" t="s">
        <v>45</v>
      </c>
      <c r="O199" s="91"/>
      <c r="P199" s="227">
        <f>O199*H199</f>
        <v>0</v>
      </c>
      <c r="Q199" s="227">
        <v>0.16700000000000001</v>
      </c>
      <c r="R199" s="227">
        <f>Q199*H199</f>
        <v>0.55110000000000003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139</v>
      </c>
      <c r="AT199" s="229" t="s">
        <v>134</v>
      </c>
      <c r="AU199" s="229" t="s">
        <v>90</v>
      </c>
      <c r="AY199" s="17" t="s">
        <v>132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88</v>
      </c>
      <c r="BK199" s="230">
        <f>ROUND(I199*H199,2)</f>
        <v>0</v>
      </c>
      <c r="BL199" s="17" t="s">
        <v>139</v>
      </c>
      <c r="BM199" s="229" t="s">
        <v>651</v>
      </c>
    </row>
    <row r="200" s="13" customFormat="1">
      <c r="A200" s="13"/>
      <c r="B200" s="231"/>
      <c r="C200" s="232"/>
      <c r="D200" s="233" t="s">
        <v>152</v>
      </c>
      <c r="E200" s="234" t="s">
        <v>1</v>
      </c>
      <c r="F200" s="235" t="s">
        <v>652</v>
      </c>
      <c r="G200" s="232"/>
      <c r="H200" s="236">
        <v>3.2999999999999998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152</v>
      </c>
      <c r="AU200" s="242" t="s">
        <v>90</v>
      </c>
      <c r="AV200" s="13" t="s">
        <v>90</v>
      </c>
      <c r="AW200" s="13" t="s">
        <v>36</v>
      </c>
      <c r="AX200" s="13" t="s">
        <v>88</v>
      </c>
      <c r="AY200" s="242" t="s">
        <v>132</v>
      </c>
    </row>
    <row r="201" s="2" customFormat="1" ht="16.5" customHeight="1">
      <c r="A201" s="38"/>
      <c r="B201" s="39"/>
      <c r="C201" s="264" t="s">
        <v>281</v>
      </c>
      <c r="D201" s="264" t="s">
        <v>282</v>
      </c>
      <c r="E201" s="265" t="s">
        <v>653</v>
      </c>
      <c r="F201" s="266" t="s">
        <v>654</v>
      </c>
      <c r="G201" s="267" t="s">
        <v>137</v>
      </c>
      <c r="H201" s="268">
        <v>3.3660000000000001</v>
      </c>
      <c r="I201" s="269"/>
      <c r="J201" s="270">
        <f>ROUND(I201*H201,2)</f>
        <v>0</v>
      </c>
      <c r="K201" s="266" t="s">
        <v>138</v>
      </c>
      <c r="L201" s="271"/>
      <c r="M201" s="272" t="s">
        <v>1</v>
      </c>
      <c r="N201" s="273" t="s">
        <v>45</v>
      </c>
      <c r="O201" s="91"/>
      <c r="P201" s="227">
        <f>O201*H201</f>
        <v>0</v>
      </c>
      <c r="Q201" s="227">
        <v>0.11799999999999999</v>
      </c>
      <c r="R201" s="227">
        <f>Q201*H201</f>
        <v>0.39718799999999999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168</v>
      </c>
      <c r="AT201" s="229" t="s">
        <v>282</v>
      </c>
      <c r="AU201" s="229" t="s">
        <v>90</v>
      </c>
      <c r="AY201" s="17" t="s">
        <v>132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88</v>
      </c>
      <c r="BK201" s="230">
        <f>ROUND(I201*H201,2)</f>
        <v>0</v>
      </c>
      <c r="BL201" s="17" t="s">
        <v>139</v>
      </c>
      <c r="BM201" s="229" t="s">
        <v>655</v>
      </c>
    </row>
    <row r="202" s="13" customFormat="1">
      <c r="A202" s="13"/>
      <c r="B202" s="231"/>
      <c r="C202" s="232"/>
      <c r="D202" s="233" t="s">
        <v>152</v>
      </c>
      <c r="E202" s="234" t="s">
        <v>1</v>
      </c>
      <c r="F202" s="235" t="s">
        <v>656</v>
      </c>
      <c r="G202" s="232"/>
      <c r="H202" s="236">
        <v>3.3660000000000001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152</v>
      </c>
      <c r="AU202" s="242" t="s">
        <v>90</v>
      </c>
      <c r="AV202" s="13" t="s">
        <v>90</v>
      </c>
      <c r="AW202" s="13" t="s">
        <v>36</v>
      </c>
      <c r="AX202" s="13" t="s">
        <v>88</v>
      </c>
      <c r="AY202" s="242" t="s">
        <v>132</v>
      </c>
    </row>
    <row r="203" s="2" customFormat="1" ht="24.15" customHeight="1">
      <c r="A203" s="38"/>
      <c r="B203" s="39"/>
      <c r="C203" s="218" t="s">
        <v>288</v>
      </c>
      <c r="D203" s="218" t="s">
        <v>134</v>
      </c>
      <c r="E203" s="219" t="s">
        <v>657</v>
      </c>
      <c r="F203" s="220" t="s">
        <v>658</v>
      </c>
      <c r="G203" s="221" t="s">
        <v>137</v>
      </c>
      <c r="H203" s="222">
        <v>12.300000000000001</v>
      </c>
      <c r="I203" s="223"/>
      <c r="J203" s="224">
        <f>ROUND(I203*H203,2)</f>
        <v>0</v>
      </c>
      <c r="K203" s="220" t="s">
        <v>138</v>
      </c>
      <c r="L203" s="44"/>
      <c r="M203" s="225" t="s">
        <v>1</v>
      </c>
      <c r="N203" s="226" t="s">
        <v>45</v>
      </c>
      <c r="O203" s="91"/>
      <c r="P203" s="227">
        <f>O203*H203</f>
        <v>0</v>
      </c>
      <c r="Q203" s="227">
        <v>0.090620000000000006</v>
      </c>
      <c r="R203" s="227">
        <f>Q203*H203</f>
        <v>1.1146260000000001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139</v>
      </c>
      <c r="AT203" s="229" t="s">
        <v>134</v>
      </c>
      <c r="AU203" s="229" t="s">
        <v>90</v>
      </c>
      <c r="AY203" s="17" t="s">
        <v>132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88</v>
      </c>
      <c r="BK203" s="230">
        <f>ROUND(I203*H203,2)</f>
        <v>0</v>
      </c>
      <c r="BL203" s="17" t="s">
        <v>139</v>
      </c>
      <c r="BM203" s="229" t="s">
        <v>659</v>
      </c>
    </row>
    <row r="204" s="13" customFormat="1">
      <c r="A204" s="13"/>
      <c r="B204" s="231"/>
      <c r="C204" s="232"/>
      <c r="D204" s="233" t="s">
        <v>152</v>
      </c>
      <c r="E204" s="234" t="s">
        <v>1</v>
      </c>
      <c r="F204" s="235" t="s">
        <v>660</v>
      </c>
      <c r="G204" s="232"/>
      <c r="H204" s="236">
        <v>12.300000000000001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152</v>
      </c>
      <c r="AU204" s="242" t="s">
        <v>90</v>
      </c>
      <c r="AV204" s="13" t="s">
        <v>90</v>
      </c>
      <c r="AW204" s="13" t="s">
        <v>36</v>
      </c>
      <c r="AX204" s="13" t="s">
        <v>88</v>
      </c>
      <c r="AY204" s="242" t="s">
        <v>132</v>
      </c>
    </row>
    <row r="205" s="2" customFormat="1" ht="24.15" customHeight="1">
      <c r="A205" s="38"/>
      <c r="B205" s="39"/>
      <c r="C205" s="218" t="s">
        <v>293</v>
      </c>
      <c r="D205" s="218" t="s">
        <v>134</v>
      </c>
      <c r="E205" s="219" t="s">
        <v>661</v>
      </c>
      <c r="F205" s="220" t="s">
        <v>662</v>
      </c>
      <c r="G205" s="221" t="s">
        <v>137</v>
      </c>
      <c r="H205" s="222">
        <v>3.3999999999999999</v>
      </c>
      <c r="I205" s="223"/>
      <c r="J205" s="224">
        <f>ROUND(I205*H205,2)</f>
        <v>0</v>
      </c>
      <c r="K205" s="220" t="s">
        <v>138</v>
      </c>
      <c r="L205" s="44"/>
      <c r="M205" s="225" t="s">
        <v>1</v>
      </c>
      <c r="N205" s="226" t="s">
        <v>45</v>
      </c>
      <c r="O205" s="91"/>
      <c r="P205" s="227">
        <f>O205*H205</f>
        <v>0</v>
      </c>
      <c r="Q205" s="227">
        <v>0.098000000000000004</v>
      </c>
      <c r="R205" s="227">
        <f>Q205*H205</f>
        <v>0.3332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139</v>
      </c>
      <c r="AT205" s="229" t="s">
        <v>134</v>
      </c>
      <c r="AU205" s="229" t="s">
        <v>90</v>
      </c>
      <c r="AY205" s="17" t="s">
        <v>132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88</v>
      </c>
      <c r="BK205" s="230">
        <f>ROUND(I205*H205,2)</f>
        <v>0</v>
      </c>
      <c r="BL205" s="17" t="s">
        <v>139</v>
      </c>
      <c r="BM205" s="229" t="s">
        <v>663</v>
      </c>
    </row>
    <row r="206" s="13" customFormat="1">
      <c r="A206" s="13"/>
      <c r="B206" s="231"/>
      <c r="C206" s="232"/>
      <c r="D206" s="233" t="s">
        <v>152</v>
      </c>
      <c r="E206" s="234" t="s">
        <v>1</v>
      </c>
      <c r="F206" s="235" t="s">
        <v>664</v>
      </c>
      <c r="G206" s="232"/>
      <c r="H206" s="236">
        <v>3.3999999999999999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152</v>
      </c>
      <c r="AU206" s="242" t="s">
        <v>90</v>
      </c>
      <c r="AV206" s="13" t="s">
        <v>90</v>
      </c>
      <c r="AW206" s="13" t="s">
        <v>36</v>
      </c>
      <c r="AX206" s="13" t="s">
        <v>88</v>
      </c>
      <c r="AY206" s="242" t="s">
        <v>132</v>
      </c>
    </row>
    <row r="207" s="2" customFormat="1" ht="24.15" customHeight="1">
      <c r="A207" s="38"/>
      <c r="B207" s="39"/>
      <c r="C207" s="218" t="s">
        <v>298</v>
      </c>
      <c r="D207" s="218" t="s">
        <v>134</v>
      </c>
      <c r="E207" s="219" t="s">
        <v>665</v>
      </c>
      <c r="F207" s="220" t="s">
        <v>666</v>
      </c>
      <c r="G207" s="221" t="s">
        <v>137</v>
      </c>
      <c r="H207" s="222">
        <v>7.5</v>
      </c>
      <c r="I207" s="223"/>
      <c r="J207" s="224">
        <f>ROUND(I207*H207,2)</f>
        <v>0</v>
      </c>
      <c r="K207" s="220" t="s">
        <v>138</v>
      </c>
      <c r="L207" s="44"/>
      <c r="M207" s="225" t="s">
        <v>1</v>
      </c>
      <c r="N207" s="226" t="s">
        <v>45</v>
      </c>
      <c r="O207" s="91"/>
      <c r="P207" s="227">
        <f>O207*H207</f>
        <v>0</v>
      </c>
      <c r="Q207" s="227">
        <v>0.85660000000000003</v>
      </c>
      <c r="R207" s="227">
        <f>Q207*H207</f>
        <v>6.4245000000000001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139</v>
      </c>
      <c r="AT207" s="229" t="s">
        <v>134</v>
      </c>
      <c r="AU207" s="229" t="s">
        <v>90</v>
      </c>
      <c r="AY207" s="17" t="s">
        <v>132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88</v>
      </c>
      <c r="BK207" s="230">
        <f>ROUND(I207*H207,2)</f>
        <v>0</v>
      </c>
      <c r="BL207" s="17" t="s">
        <v>139</v>
      </c>
      <c r="BM207" s="229" t="s">
        <v>667</v>
      </c>
    </row>
    <row r="208" s="2" customFormat="1" ht="16.5" customHeight="1">
      <c r="A208" s="38"/>
      <c r="B208" s="39"/>
      <c r="C208" s="218" t="s">
        <v>303</v>
      </c>
      <c r="D208" s="218" t="s">
        <v>134</v>
      </c>
      <c r="E208" s="219" t="s">
        <v>668</v>
      </c>
      <c r="F208" s="220" t="s">
        <v>669</v>
      </c>
      <c r="G208" s="221" t="s">
        <v>194</v>
      </c>
      <c r="H208" s="222">
        <v>3</v>
      </c>
      <c r="I208" s="223"/>
      <c r="J208" s="224">
        <f>ROUND(I208*H208,2)</f>
        <v>0</v>
      </c>
      <c r="K208" s="220" t="s">
        <v>138</v>
      </c>
      <c r="L208" s="44"/>
      <c r="M208" s="225" t="s">
        <v>1</v>
      </c>
      <c r="N208" s="226" t="s">
        <v>45</v>
      </c>
      <c r="O208" s="91"/>
      <c r="P208" s="227">
        <f>O208*H208</f>
        <v>0</v>
      </c>
      <c r="Q208" s="227">
        <v>0.10956000000000001</v>
      </c>
      <c r="R208" s="227">
        <f>Q208*H208</f>
        <v>0.32868000000000003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139</v>
      </c>
      <c r="AT208" s="229" t="s">
        <v>134</v>
      </c>
      <c r="AU208" s="229" t="s">
        <v>90</v>
      </c>
      <c r="AY208" s="17" t="s">
        <v>132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88</v>
      </c>
      <c r="BK208" s="230">
        <f>ROUND(I208*H208,2)</f>
        <v>0</v>
      </c>
      <c r="BL208" s="17" t="s">
        <v>139</v>
      </c>
      <c r="BM208" s="229" t="s">
        <v>670</v>
      </c>
    </row>
    <row r="209" s="12" customFormat="1" ht="22.8" customHeight="1">
      <c r="A209" s="12"/>
      <c r="B209" s="202"/>
      <c r="C209" s="203"/>
      <c r="D209" s="204" t="s">
        <v>79</v>
      </c>
      <c r="E209" s="216" t="s">
        <v>173</v>
      </c>
      <c r="F209" s="216" t="s">
        <v>448</v>
      </c>
      <c r="G209" s="203"/>
      <c r="H209" s="203"/>
      <c r="I209" s="206"/>
      <c r="J209" s="217">
        <f>BK209</f>
        <v>0</v>
      </c>
      <c r="K209" s="203"/>
      <c r="L209" s="208"/>
      <c r="M209" s="209"/>
      <c r="N209" s="210"/>
      <c r="O209" s="210"/>
      <c r="P209" s="211">
        <f>SUM(P210:P223)</f>
        <v>0</v>
      </c>
      <c r="Q209" s="210"/>
      <c r="R209" s="211">
        <f>SUM(R210:R223)</f>
        <v>3.6350594000000003</v>
      </c>
      <c r="S209" s="210"/>
      <c r="T209" s="212">
        <f>SUM(T210:T223)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3" t="s">
        <v>88</v>
      </c>
      <c r="AT209" s="214" t="s">
        <v>79</v>
      </c>
      <c r="AU209" s="214" t="s">
        <v>88</v>
      </c>
      <c r="AY209" s="213" t="s">
        <v>132</v>
      </c>
      <c r="BK209" s="215">
        <f>SUM(BK210:BK223)</f>
        <v>0</v>
      </c>
    </row>
    <row r="210" s="2" customFormat="1" ht="24.15" customHeight="1">
      <c r="A210" s="38"/>
      <c r="B210" s="39"/>
      <c r="C210" s="218" t="s">
        <v>306</v>
      </c>
      <c r="D210" s="218" t="s">
        <v>134</v>
      </c>
      <c r="E210" s="219" t="s">
        <v>671</v>
      </c>
      <c r="F210" s="220" t="s">
        <v>672</v>
      </c>
      <c r="G210" s="221" t="s">
        <v>194</v>
      </c>
      <c r="H210" s="222">
        <v>8.1799999999999997</v>
      </c>
      <c r="I210" s="223"/>
      <c r="J210" s="224">
        <f>ROUND(I210*H210,2)</f>
        <v>0</v>
      </c>
      <c r="K210" s="220" t="s">
        <v>138</v>
      </c>
      <c r="L210" s="44"/>
      <c r="M210" s="225" t="s">
        <v>1</v>
      </c>
      <c r="N210" s="226" t="s">
        <v>45</v>
      </c>
      <c r="O210" s="91"/>
      <c r="P210" s="227">
        <f>O210*H210</f>
        <v>0</v>
      </c>
      <c r="Q210" s="227">
        <v>0.089779999999999999</v>
      </c>
      <c r="R210" s="227">
        <f>Q210*H210</f>
        <v>0.73440039999999995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139</v>
      </c>
      <c r="AT210" s="229" t="s">
        <v>134</v>
      </c>
      <c r="AU210" s="229" t="s">
        <v>90</v>
      </c>
      <c r="AY210" s="17" t="s">
        <v>132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88</v>
      </c>
      <c r="BK210" s="230">
        <f>ROUND(I210*H210,2)</f>
        <v>0</v>
      </c>
      <c r="BL210" s="17" t="s">
        <v>139</v>
      </c>
      <c r="BM210" s="229" t="s">
        <v>673</v>
      </c>
    </row>
    <row r="211" s="2" customFormat="1" ht="16.5" customHeight="1">
      <c r="A211" s="38"/>
      <c r="B211" s="39"/>
      <c r="C211" s="264" t="s">
        <v>311</v>
      </c>
      <c r="D211" s="264" t="s">
        <v>282</v>
      </c>
      <c r="E211" s="265" t="s">
        <v>674</v>
      </c>
      <c r="F211" s="266" t="s">
        <v>675</v>
      </c>
      <c r="G211" s="267" t="s">
        <v>137</v>
      </c>
      <c r="H211" s="268">
        <v>0.81799999999999995</v>
      </c>
      <c r="I211" s="269"/>
      <c r="J211" s="270">
        <f>ROUND(I211*H211,2)</f>
        <v>0</v>
      </c>
      <c r="K211" s="266" t="s">
        <v>138</v>
      </c>
      <c r="L211" s="271"/>
      <c r="M211" s="272" t="s">
        <v>1</v>
      </c>
      <c r="N211" s="273" t="s">
        <v>45</v>
      </c>
      <c r="O211" s="91"/>
      <c r="P211" s="227">
        <f>O211*H211</f>
        <v>0</v>
      </c>
      <c r="Q211" s="227">
        <v>0.222</v>
      </c>
      <c r="R211" s="227">
        <f>Q211*H211</f>
        <v>0.18159599999999998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168</v>
      </c>
      <c r="AT211" s="229" t="s">
        <v>282</v>
      </c>
      <c r="AU211" s="229" t="s">
        <v>90</v>
      </c>
      <c r="AY211" s="17" t="s">
        <v>132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88</v>
      </c>
      <c r="BK211" s="230">
        <f>ROUND(I211*H211,2)</f>
        <v>0</v>
      </c>
      <c r="BL211" s="17" t="s">
        <v>139</v>
      </c>
      <c r="BM211" s="229" t="s">
        <v>676</v>
      </c>
    </row>
    <row r="212" s="13" customFormat="1">
      <c r="A212" s="13"/>
      <c r="B212" s="231"/>
      <c r="C212" s="232"/>
      <c r="D212" s="233" t="s">
        <v>152</v>
      </c>
      <c r="E212" s="234" t="s">
        <v>1</v>
      </c>
      <c r="F212" s="235" t="s">
        <v>677</v>
      </c>
      <c r="G212" s="232"/>
      <c r="H212" s="236">
        <v>0.81799999999999995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152</v>
      </c>
      <c r="AU212" s="242" t="s">
        <v>90</v>
      </c>
      <c r="AV212" s="13" t="s">
        <v>90</v>
      </c>
      <c r="AW212" s="13" t="s">
        <v>36</v>
      </c>
      <c r="AX212" s="13" t="s">
        <v>88</v>
      </c>
      <c r="AY212" s="242" t="s">
        <v>132</v>
      </c>
    </row>
    <row r="213" s="2" customFormat="1" ht="33" customHeight="1">
      <c r="A213" s="38"/>
      <c r="B213" s="39"/>
      <c r="C213" s="218" t="s">
        <v>316</v>
      </c>
      <c r="D213" s="218" t="s">
        <v>134</v>
      </c>
      <c r="E213" s="219" t="s">
        <v>477</v>
      </c>
      <c r="F213" s="220" t="s">
        <v>478</v>
      </c>
      <c r="G213" s="221" t="s">
        <v>194</v>
      </c>
      <c r="H213" s="222">
        <v>1</v>
      </c>
      <c r="I213" s="223"/>
      <c r="J213" s="224">
        <f>ROUND(I213*H213,2)</f>
        <v>0</v>
      </c>
      <c r="K213" s="220" t="s">
        <v>138</v>
      </c>
      <c r="L213" s="44"/>
      <c r="M213" s="225" t="s">
        <v>1</v>
      </c>
      <c r="N213" s="226" t="s">
        <v>45</v>
      </c>
      <c r="O213" s="91"/>
      <c r="P213" s="227">
        <f>O213*H213</f>
        <v>0</v>
      </c>
      <c r="Q213" s="227">
        <v>0.1295</v>
      </c>
      <c r="R213" s="227">
        <f>Q213*H213</f>
        <v>0.1295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139</v>
      </c>
      <c r="AT213" s="229" t="s">
        <v>134</v>
      </c>
      <c r="AU213" s="229" t="s">
        <v>90</v>
      </c>
      <c r="AY213" s="17" t="s">
        <v>132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88</v>
      </c>
      <c r="BK213" s="230">
        <f>ROUND(I213*H213,2)</f>
        <v>0</v>
      </c>
      <c r="BL213" s="17" t="s">
        <v>139</v>
      </c>
      <c r="BM213" s="229" t="s">
        <v>479</v>
      </c>
    </row>
    <row r="214" s="2" customFormat="1" ht="16.5" customHeight="1">
      <c r="A214" s="38"/>
      <c r="B214" s="39"/>
      <c r="C214" s="264" t="s">
        <v>322</v>
      </c>
      <c r="D214" s="264" t="s">
        <v>282</v>
      </c>
      <c r="E214" s="265" t="s">
        <v>481</v>
      </c>
      <c r="F214" s="266" t="s">
        <v>482</v>
      </c>
      <c r="G214" s="267" t="s">
        <v>194</v>
      </c>
      <c r="H214" s="268">
        <v>1</v>
      </c>
      <c r="I214" s="269"/>
      <c r="J214" s="270">
        <f>ROUND(I214*H214,2)</f>
        <v>0</v>
      </c>
      <c r="K214" s="266" t="s">
        <v>138</v>
      </c>
      <c r="L214" s="271"/>
      <c r="M214" s="272" t="s">
        <v>1</v>
      </c>
      <c r="N214" s="273" t="s">
        <v>45</v>
      </c>
      <c r="O214" s="91"/>
      <c r="P214" s="227">
        <f>O214*H214</f>
        <v>0</v>
      </c>
      <c r="Q214" s="227">
        <v>0.056120000000000003</v>
      </c>
      <c r="R214" s="227">
        <f>Q214*H214</f>
        <v>0.056120000000000003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168</v>
      </c>
      <c r="AT214" s="229" t="s">
        <v>282</v>
      </c>
      <c r="AU214" s="229" t="s">
        <v>90</v>
      </c>
      <c r="AY214" s="17" t="s">
        <v>132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88</v>
      </c>
      <c r="BK214" s="230">
        <f>ROUND(I214*H214,2)</f>
        <v>0</v>
      </c>
      <c r="BL214" s="17" t="s">
        <v>139</v>
      </c>
      <c r="BM214" s="229" t="s">
        <v>483</v>
      </c>
    </row>
    <row r="215" s="2" customFormat="1" ht="33" customHeight="1">
      <c r="A215" s="38"/>
      <c r="B215" s="39"/>
      <c r="C215" s="218" t="s">
        <v>328</v>
      </c>
      <c r="D215" s="218" t="s">
        <v>134</v>
      </c>
      <c r="E215" s="219" t="s">
        <v>491</v>
      </c>
      <c r="F215" s="220" t="s">
        <v>492</v>
      </c>
      <c r="G215" s="221" t="s">
        <v>194</v>
      </c>
      <c r="H215" s="222">
        <v>4</v>
      </c>
      <c r="I215" s="223"/>
      <c r="J215" s="224">
        <f>ROUND(I215*H215,2)</f>
        <v>0</v>
      </c>
      <c r="K215" s="220" t="s">
        <v>138</v>
      </c>
      <c r="L215" s="44"/>
      <c r="M215" s="225" t="s">
        <v>1</v>
      </c>
      <c r="N215" s="226" t="s">
        <v>45</v>
      </c>
      <c r="O215" s="91"/>
      <c r="P215" s="227">
        <f>O215*H215</f>
        <v>0</v>
      </c>
      <c r="Q215" s="227">
        <v>0.00060999999999999997</v>
      </c>
      <c r="R215" s="227">
        <f>Q215*H215</f>
        <v>0.0024399999999999999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139</v>
      </c>
      <c r="AT215" s="229" t="s">
        <v>134</v>
      </c>
      <c r="AU215" s="229" t="s">
        <v>90</v>
      </c>
      <c r="AY215" s="17" t="s">
        <v>132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88</v>
      </c>
      <c r="BK215" s="230">
        <f>ROUND(I215*H215,2)</f>
        <v>0</v>
      </c>
      <c r="BL215" s="17" t="s">
        <v>139</v>
      </c>
      <c r="BM215" s="229" t="s">
        <v>493</v>
      </c>
    </row>
    <row r="216" s="13" customFormat="1">
      <c r="A216" s="13"/>
      <c r="B216" s="231"/>
      <c r="C216" s="232"/>
      <c r="D216" s="233" t="s">
        <v>152</v>
      </c>
      <c r="E216" s="234" t="s">
        <v>1</v>
      </c>
      <c r="F216" s="235" t="s">
        <v>678</v>
      </c>
      <c r="G216" s="232"/>
      <c r="H216" s="236">
        <v>4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152</v>
      </c>
      <c r="AU216" s="242" t="s">
        <v>90</v>
      </c>
      <c r="AV216" s="13" t="s">
        <v>90</v>
      </c>
      <c r="AW216" s="13" t="s">
        <v>36</v>
      </c>
      <c r="AX216" s="13" t="s">
        <v>88</v>
      </c>
      <c r="AY216" s="242" t="s">
        <v>132</v>
      </c>
    </row>
    <row r="217" s="2" customFormat="1" ht="21.75" customHeight="1">
      <c r="A217" s="38"/>
      <c r="B217" s="39"/>
      <c r="C217" s="218" t="s">
        <v>333</v>
      </c>
      <c r="D217" s="218" t="s">
        <v>134</v>
      </c>
      <c r="E217" s="219" t="s">
        <v>679</v>
      </c>
      <c r="F217" s="220" t="s">
        <v>680</v>
      </c>
      <c r="G217" s="221" t="s">
        <v>194</v>
      </c>
      <c r="H217" s="222">
        <v>4</v>
      </c>
      <c r="I217" s="223"/>
      <c r="J217" s="224">
        <f>ROUND(I217*H217,2)</f>
        <v>0</v>
      </c>
      <c r="K217" s="220" t="s">
        <v>1</v>
      </c>
      <c r="L217" s="44"/>
      <c r="M217" s="225" t="s">
        <v>1</v>
      </c>
      <c r="N217" s="226" t="s">
        <v>45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139</v>
      </c>
      <c r="AT217" s="229" t="s">
        <v>134</v>
      </c>
      <c r="AU217" s="229" t="s">
        <v>90</v>
      </c>
      <c r="AY217" s="17" t="s">
        <v>132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88</v>
      </c>
      <c r="BK217" s="230">
        <f>ROUND(I217*H217,2)</f>
        <v>0</v>
      </c>
      <c r="BL217" s="17" t="s">
        <v>139</v>
      </c>
      <c r="BM217" s="229" t="s">
        <v>681</v>
      </c>
    </row>
    <row r="218" s="13" customFormat="1">
      <c r="A218" s="13"/>
      <c r="B218" s="231"/>
      <c r="C218" s="232"/>
      <c r="D218" s="233" t="s">
        <v>152</v>
      </c>
      <c r="E218" s="234" t="s">
        <v>1</v>
      </c>
      <c r="F218" s="235" t="s">
        <v>678</v>
      </c>
      <c r="G218" s="232"/>
      <c r="H218" s="236">
        <v>4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152</v>
      </c>
      <c r="AU218" s="242" t="s">
        <v>90</v>
      </c>
      <c r="AV218" s="13" t="s">
        <v>90</v>
      </c>
      <c r="AW218" s="13" t="s">
        <v>36</v>
      </c>
      <c r="AX218" s="13" t="s">
        <v>88</v>
      </c>
      <c r="AY218" s="242" t="s">
        <v>132</v>
      </c>
    </row>
    <row r="219" s="2" customFormat="1" ht="21.75" customHeight="1">
      <c r="A219" s="38"/>
      <c r="B219" s="39"/>
      <c r="C219" s="218" t="s">
        <v>339</v>
      </c>
      <c r="D219" s="218" t="s">
        <v>134</v>
      </c>
      <c r="E219" s="219" t="s">
        <v>682</v>
      </c>
      <c r="F219" s="220" t="s">
        <v>683</v>
      </c>
      <c r="G219" s="221" t="s">
        <v>194</v>
      </c>
      <c r="H219" s="222">
        <v>15.6</v>
      </c>
      <c r="I219" s="223"/>
      <c r="J219" s="224">
        <f>ROUND(I219*H219,2)</f>
        <v>0</v>
      </c>
      <c r="K219" s="220" t="s">
        <v>1</v>
      </c>
      <c r="L219" s="44"/>
      <c r="M219" s="225" t="s">
        <v>1</v>
      </c>
      <c r="N219" s="226" t="s">
        <v>45</v>
      </c>
      <c r="O219" s="91"/>
      <c r="P219" s="227">
        <f>O219*H219</f>
        <v>0</v>
      </c>
      <c r="Q219" s="227">
        <v>3.0000000000000001E-05</v>
      </c>
      <c r="R219" s="227">
        <f>Q219*H219</f>
        <v>0.00046799999999999999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139</v>
      </c>
      <c r="AT219" s="229" t="s">
        <v>134</v>
      </c>
      <c r="AU219" s="229" t="s">
        <v>90</v>
      </c>
      <c r="AY219" s="17" t="s">
        <v>132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88</v>
      </c>
      <c r="BK219" s="230">
        <f>ROUND(I219*H219,2)</f>
        <v>0</v>
      </c>
      <c r="BL219" s="17" t="s">
        <v>139</v>
      </c>
      <c r="BM219" s="229" t="s">
        <v>684</v>
      </c>
    </row>
    <row r="220" s="13" customFormat="1">
      <c r="A220" s="13"/>
      <c r="B220" s="231"/>
      <c r="C220" s="232"/>
      <c r="D220" s="233" t="s">
        <v>152</v>
      </c>
      <c r="E220" s="234" t="s">
        <v>1</v>
      </c>
      <c r="F220" s="235" t="s">
        <v>685</v>
      </c>
      <c r="G220" s="232"/>
      <c r="H220" s="236">
        <v>15.6</v>
      </c>
      <c r="I220" s="237"/>
      <c r="J220" s="232"/>
      <c r="K220" s="232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152</v>
      </c>
      <c r="AU220" s="242" t="s">
        <v>90</v>
      </c>
      <c r="AV220" s="13" t="s">
        <v>90</v>
      </c>
      <c r="AW220" s="13" t="s">
        <v>36</v>
      </c>
      <c r="AX220" s="13" t="s">
        <v>88</v>
      </c>
      <c r="AY220" s="242" t="s">
        <v>132</v>
      </c>
    </row>
    <row r="221" s="2" customFormat="1" ht="24.15" customHeight="1">
      <c r="A221" s="38"/>
      <c r="B221" s="39"/>
      <c r="C221" s="218" t="s">
        <v>345</v>
      </c>
      <c r="D221" s="218" t="s">
        <v>134</v>
      </c>
      <c r="E221" s="219" t="s">
        <v>686</v>
      </c>
      <c r="F221" s="220" t="s">
        <v>687</v>
      </c>
      <c r="G221" s="221" t="s">
        <v>194</v>
      </c>
      <c r="H221" s="222">
        <v>8.5</v>
      </c>
      <c r="I221" s="223"/>
      <c r="J221" s="224">
        <f>ROUND(I221*H221,2)</f>
        <v>0</v>
      </c>
      <c r="K221" s="220" t="s">
        <v>138</v>
      </c>
      <c r="L221" s="44"/>
      <c r="M221" s="225" t="s">
        <v>1</v>
      </c>
      <c r="N221" s="226" t="s">
        <v>45</v>
      </c>
      <c r="O221" s="91"/>
      <c r="P221" s="227">
        <f>O221*H221</f>
        <v>0</v>
      </c>
      <c r="Q221" s="227">
        <v>0.16370999999999999</v>
      </c>
      <c r="R221" s="227">
        <f>Q221*H221</f>
        <v>1.391535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139</v>
      </c>
      <c r="AT221" s="229" t="s">
        <v>134</v>
      </c>
      <c r="AU221" s="229" t="s">
        <v>90</v>
      </c>
      <c r="AY221" s="17" t="s">
        <v>132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88</v>
      </c>
      <c r="BK221" s="230">
        <f>ROUND(I221*H221,2)</f>
        <v>0</v>
      </c>
      <c r="BL221" s="17" t="s">
        <v>139</v>
      </c>
      <c r="BM221" s="229" t="s">
        <v>688</v>
      </c>
    </row>
    <row r="222" s="2" customFormat="1" ht="16.5" customHeight="1">
      <c r="A222" s="38"/>
      <c r="B222" s="39"/>
      <c r="C222" s="264" t="s">
        <v>350</v>
      </c>
      <c r="D222" s="264" t="s">
        <v>282</v>
      </c>
      <c r="E222" s="265" t="s">
        <v>689</v>
      </c>
      <c r="F222" s="266" t="s">
        <v>690</v>
      </c>
      <c r="G222" s="267" t="s">
        <v>194</v>
      </c>
      <c r="H222" s="268">
        <v>8.5</v>
      </c>
      <c r="I222" s="269"/>
      <c r="J222" s="270">
        <f>ROUND(I222*H222,2)</f>
        <v>0</v>
      </c>
      <c r="K222" s="266" t="s">
        <v>138</v>
      </c>
      <c r="L222" s="271"/>
      <c r="M222" s="272" t="s">
        <v>1</v>
      </c>
      <c r="N222" s="273" t="s">
        <v>45</v>
      </c>
      <c r="O222" s="91"/>
      <c r="P222" s="227">
        <f>O222*H222</f>
        <v>0</v>
      </c>
      <c r="Q222" s="227">
        <v>0.13400000000000001</v>
      </c>
      <c r="R222" s="227">
        <f>Q222*H222</f>
        <v>1.139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168</v>
      </c>
      <c r="AT222" s="229" t="s">
        <v>282</v>
      </c>
      <c r="AU222" s="229" t="s">
        <v>90</v>
      </c>
      <c r="AY222" s="17" t="s">
        <v>132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88</v>
      </c>
      <c r="BK222" s="230">
        <f>ROUND(I222*H222,2)</f>
        <v>0</v>
      </c>
      <c r="BL222" s="17" t="s">
        <v>139</v>
      </c>
      <c r="BM222" s="229" t="s">
        <v>691</v>
      </c>
    </row>
    <row r="223" s="2" customFormat="1" ht="16.5" customHeight="1">
      <c r="A223" s="38"/>
      <c r="B223" s="39"/>
      <c r="C223" s="218" t="s">
        <v>354</v>
      </c>
      <c r="D223" s="218" t="s">
        <v>134</v>
      </c>
      <c r="E223" s="219" t="s">
        <v>692</v>
      </c>
      <c r="F223" s="220" t="s">
        <v>693</v>
      </c>
      <c r="G223" s="221" t="s">
        <v>520</v>
      </c>
      <c r="H223" s="222">
        <v>1</v>
      </c>
      <c r="I223" s="223"/>
      <c r="J223" s="224">
        <f>ROUND(I223*H223,2)</f>
        <v>0</v>
      </c>
      <c r="K223" s="220" t="s">
        <v>1</v>
      </c>
      <c r="L223" s="44"/>
      <c r="M223" s="225" t="s">
        <v>1</v>
      </c>
      <c r="N223" s="226" t="s">
        <v>45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139</v>
      </c>
      <c r="AT223" s="229" t="s">
        <v>134</v>
      </c>
      <c r="AU223" s="229" t="s">
        <v>90</v>
      </c>
      <c r="AY223" s="17" t="s">
        <v>132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88</v>
      </c>
      <c r="BK223" s="230">
        <f>ROUND(I223*H223,2)</f>
        <v>0</v>
      </c>
      <c r="BL223" s="17" t="s">
        <v>139</v>
      </c>
      <c r="BM223" s="229" t="s">
        <v>521</v>
      </c>
    </row>
    <row r="224" s="12" customFormat="1" ht="22.8" customHeight="1">
      <c r="A224" s="12"/>
      <c r="B224" s="202"/>
      <c r="C224" s="203"/>
      <c r="D224" s="204" t="s">
        <v>79</v>
      </c>
      <c r="E224" s="216" t="s">
        <v>523</v>
      </c>
      <c r="F224" s="216" t="s">
        <v>524</v>
      </c>
      <c r="G224" s="203"/>
      <c r="H224" s="203"/>
      <c r="I224" s="206"/>
      <c r="J224" s="217">
        <f>BK224</f>
        <v>0</v>
      </c>
      <c r="K224" s="203"/>
      <c r="L224" s="208"/>
      <c r="M224" s="209"/>
      <c r="N224" s="210"/>
      <c r="O224" s="210"/>
      <c r="P224" s="211">
        <f>SUM(P225:P230)</f>
        <v>0</v>
      </c>
      <c r="Q224" s="210"/>
      <c r="R224" s="211">
        <f>SUM(R225:R230)</f>
        <v>0</v>
      </c>
      <c r="S224" s="210"/>
      <c r="T224" s="212">
        <f>SUM(T225:T230)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3" t="s">
        <v>88</v>
      </c>
      <c r="AT224" s="214" t="s">
        <v>79</v>
      </c>
      <c r="AU224" s="214" t="s">
        <v>88</v>
      </c>
      <c r="AY224" s="213" t="s">
        <v>132</v>
      </c>
      <c r="BK224" s="215">
        <f>SUM(BK225:BK230)</f>
        <v>0</v>
      </c>
    </row>
    <row r="225" s="2" customFormat="1" ht="24.15" customHeight="1">
      <c r="A225" s="38"/>
      <c r="B225" s="39"/>
      <c r="C225" s="218" t="s">
        <v>359</v>
      </c>
      <c r="D225" s="218" t="s">
        <v>134</v>
      </c>
      <c r="E225" s="219" t="s">
        <v>526</v>
      </c>
      <c r="F225" s="220" t="s">
        <v>527</v>
      </c>
      <c r="G225" s="221" t="s">
        <v>285</v>
      </c>
      <c r="H225" s="222">
        <v>21.378</v>
      </c>
      <c r="I225" s="223"/>
      <c r="J225" s="224">
        <f>ROUND(I225*H225,2)</f>
        <v>0</v>
      </c>
      <c r="K225" s="220" t="s">
        <v>138</v>
      </c>
      <c r="L225" s="44"/>
      <c r="M225" s="225" t="s">
        <v>1</v>
      </c>
      <c r="N225" s="226" t="s">
        <v>45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139</v>
      </c>
      <c r="AT225" s="229" t="s">
        <v>134</v>
      </c>
      <c r="AU225" s="229" t="s">
        <v>90</v>
      </c>
      <c r="AY225" s="17" t="s">
        <v>132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88</v>
      </c>
      <c r="BK225" s="230">
        <f>ROUND(I225*H225,2)</f>
        <v>0</v>
      </c>
      <c r="BL225" s="17" t="s">
        <v>139</v>
      </c>
      <c r="BM225" s="229" t="s">
        <v>694</v>
      </c>
    </row>
    <row r="226" s="2" customFormat="1" ht="24.15" customHeight="1">
      <c r="A226" s="38"/>
      <c r="B226" s="39"/>
      <c r="C226" s="218" t="s">
        <v>363</v>
      </c>
      <c r="D226" s="218" t="s">
        <v>134</v>
      </c>
      <c r="E226" s="219" t="s">
        <v>530</v>
      </c>
      <c r="F226" s="220" t="s">
        <v>531</v>
      </c>
      <c r="G226" s="221" t="s">
        <v>285</v>
      </c>
      <c r="H226" s="222">
        <v>513.072</v>
      </c>
      <c r="I226" s="223"/>
      <c r="J226" s="224">
        <f>ROUND(I226*H226,2)</f>
        <v>0</v>
      </c>
      <c r="K226" s="220" t="s">
        <v>138</v>
      </c>
      <c r="L226" s="44"/>
      <c r="M226" s="225" t="s">
        <v>1</v>
      </c>
      <c r="N226" s="226" t="s">
        <v>45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139</v>
      </c>
      <c r="AT226" s="229" t="s">
        <v>134</v>
      </c>
      <c r="AU226" s="229" t="s">
        <v>90</v>
      </c>
      <c r="AY226" s="17" t="s">
        <v>132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88</v>
      </c>
      <c r="BK226" s="230">
        <f>ROUND(I226*H226,2)</f>
        <v>0</v>
      </c>
      <c r="BL226" s="17" t="s">
        <v>139</v>
      </c>
      <c r="BM226" s="229" t="s">
        <v>695</v>
      </c>
    </row>
    <row r="227" s="13" customFormat="1">
      <c r="A227" s="13"/>
      <c r="B227" s="231"/>
      <c r="C227" s="232"/>
      <c r="D227" s="233" t="s">
        <v>152</v>
      </c>
      <c r="E227" s="234" t="s">
        <v>1</v>
      </c>
      <c r="F227" s="235" t="s">
        <v>696</v>
      </c>
      <c r="G227" s="232"/>
      <c r="H227" s="236">
        <v>513.072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152</v>
      </c>
      <c r="AU227" s="242" t="s">
        <v>90</v>
      </c>
      <c r="AV227" s="13" t="s">
        <v>90</v>
      </c>
      <c r="AW227" s="13" t="s">
        <v>36</v>
      </c>
      <c r="AX227" s="13" t="s">
        <v>88</v>
      </c>
      <c r="AY227" s="242" t="s">
        <v>132</v>
      </c>
    </row>
    <row r="228" s="2" customFormat="1" ht="37.8" customHeight="1">
      <c r="A228" s="38"/>
      <c r="B228" s="39"/>
      <c r="C228" s="218" t="s">
        <v>368</v>
      </c>
      <c r="D228" s="218" t="s">
        <v>134</v>
      </c>
      <c r="E228" s="219" t="s">
        <v>544</v>
      </c>
      <c r="F228" s="220" t="s">
        <v>545</v>
      </c>
      <c r="G228" s="221" t="s">
        <v>285</v>
      </c>
      <c r="H228" s="222">
        <v>9.6929999999999996</v>
      </c>
      <c r="I228" s="223"/>
      <c r="J228" s="224">
        <f>ROUND(I228*H228,2)</f>
        <v>0</v>
      </c>
      <c r="K228" s="220" t="s">
        <v>138</v>
      </c>
      <c r="L228" s="44"/>
      <c r="M228" s="225" t="s">
        <v>1</v>
      </c>
      <c r="N228" s="226" t="s">
        <v>45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139</v>
      </c>
      <c r="AT228" s="229" t="s">
        <v>134</v>
      </c>
      <c r="AU228" s="229" t="s">
        <v>90</v>
      </c>
      <c r="AY228" s="17" t="s">
        <v>132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88</v>
      </c>
      <c r="BK228" s="230">
        <f>ROUND(I228*H228,2)</f>
        <v>0</v>
      </c>
      <c r="BL228" s="17" t="s">
        <v>139</v>
      </c>
      <c r="BM228" s="229" t="s">
        <v>697</v>
      </c>
    </row>
    <row r="229" s="2" customFormat="1" ht="44.25" customHeight="1">
      <c r="A229" s="38"/>
      <c r="B229" s="39"/>
      <c r="C229" s="218" t="s">
        <v>373</v>
      </c>
      <c r="D229" s="218" t="s">
        <v>134</v>
      </c>
      <c r="E229" s="219" t="s">
        <v>552</v>
      </c>
      <c r="F229" s="220" t="s">
        <v>553</v>
      </c>
      <c r="G229" s="221" t="s">
        <v>285</v>
      </c>
      <c r="H229" s="222">
        <v>7.8150000000000004</v>
      </c>
      <c r="I229" s="223"/>
      <c r="J229" s="224">
        <f>ROUND(I229*H229,2)</f>
        <v>0</v>
      </c>
      <c r="K229" s="220" t="s">
        <v>138</v>
      </c>
      <c r="L229" s="44"/>
      <c r="M229" s="225" t="s">
        <v>1</v>
      </c>
      <c r="N229" s="226" t="s">
        <v>45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139</v>
      </c>
      <c r="AT229" s="229" t="s">
        <v>134</v>
      </c>
      <c r="AU229" s="229" t="s">
        <v>90</v>
      </c>
      <c r="AY229" s="17" t="s">
        <v>132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88</v>
      </c>
      <c r="BK229" s="230">
        <f>ROUND(I229*H229,2)</f>
        <v>0</v>
      </c>
      <c r="BL229" s="17" t="s">
        <v>139</v>
      </c>
      <c r="BM229" s="229" t="s">
        <v>698</v>
      </c>
    </row>
    <row r="230" s="2" customFormat="1" ht="44.25" customHeight="1">
      <c r="A230" s="38"/>
      <c r="B230" s="39"/>
      <c r="C230" s="218" t="s">
        <v>378</v>
      </c>
      <c r="D230" s="218" t="s">
        <v>134</v>
      </c>
      <c r="E230" s="219" t="s">
        <v>556</v>
      </c>
      <c r="F230" s="220" t="s">
        <v>557</v>
      </c>
      <c r="G230" s="221" t="s">
        <v>285</v>
      </c>
      <c r="H230" s="222">
        <v>3.8700000000000001</v>
      </c>
      <c r="I230" s="223"/>
      <c r="J230" s="224">
        <f>ROUND(I230*H230,2)</f>
        <v>0</v>
      </c>
      <c r="K230" s="220" t="s">
        <v>138</v>
      </c>
      <c r="L230" s="44"/>
      <c r="M230" s="225" t="s">
        <v>1</v>
      </c>
      <c r="N230" s="226" t="s">
        <v>45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139</v>
      </c>
      <c r="AT230" s="229" t="s">
        <v>134</v>
      </c>
      <c r="AU230" s="229" t="s">
        <v>90</v>
      </c>
      <c r="AY230" s="17" t="s">
        <v>132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88</v>
      </c>
      <c r="BK230" s="230">
        <f>ROUND(I230*H230,2)</f>
        <v>0</v>
      </c>
      <c r="BL230" s="17" t="s">
        <v>139</v>
      </c>
      <c r="BM230" s="229" t="s">
        <v>699</v>
      </c>
    </row>
    <row r="231" s="12" customFormat="1" ht="22.8" customHeight="1">
      <c r="A231" s="12"/>
      <c r="B231" s="202"/>
      <c r="C231" s="203"/>
      <c r="D231" s="204" t="s">
        <v>79</v>
      </c>
      <c r="E231" s="216" t="s">
        <v>559</v>
      </c>
      <c r="F231" s="216" t="s">
        <v>560</v>
      </c>
      <c r="G231" s="203"/>
      <c r="H231" s="203"/>
      <c r="I231" s="206"/>
      <c r="J231" s="217">
        <f>BK231</f>
        <v>0</v>
      </c>
      <c r="K231" s="203"/>
      <c r="L231" s="208"/>
      <c r="M231" s="209"/>
      <c r="N231" s="210"/>
      <c r="O231" s="210"/>
      <c r="P231" s="211">
        <f>P232</f>
        <v>0</v>
      </c>
      <c r="Q231" s="210"/>
      <c r="R231" s="211">
        <f>R232</f>
        <v>0</v>
      </c>
      <c r="S231" s="210"/>
      <c r="T231" s="212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3" t="s">
        <v>88</v>
      </c>
      <c r="AT231" s="214" t="s">
        <v>79</v>
      </c>
      <c r="AU231" s="214" t="s">
        <v>88</v>
      </c>
      <c r="AY231" s="213" t="s">
        <v>132</v>
      </c>
      <c r="BK231" s="215">
        <f>BK232</f>
        <v>0</v>
      </c>
    </row>
    <row r="232" s="2" customFormat="1" ht="24.15" customHeight="1">
      <c r="A232" s="38"/>
      <c r="B232" s="39"/>
      <c r="C232" s="218" t="s">
        <v>384</v>
      </c>
      <c r="D232" s="218" t="s">
        <v>134</v>
      </c>
      <c r="E232" s="219" t="s">
        <v>562</v>
      </c>
      <c r="F232" s="220" t="s">
        <v>563</v>
      </c>
      <c r="G232" s="221" t="s">
        <v>285</v>
      </c>
      <c r="H232" s="222">
        <v>58.470999999999997</v>
      </c>
      <c r="I232" s="223"/>
      <c r="J232" s="224">
        <f>ROUND(I232*H232,2)</f>
        <v>0</v>
      </c>
      <c r="K232" s="220" t="s">
        <v>138</v>
      </c>
      <c r="L232" s="44"/>
      <c r="M232" s="225" t="s">
        <v>1</v>
      </c>
      <c r="N232" s="226" t="s">
        <v>45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139</v>
      </c>
      <c r="AT232" s="229" t="s">
        <v>134</v>
      </c>
      <c r="AU232" s="229" t="s">
        <v>90</v>
      </c>
      <c r="AY232" s="17" t="s">
        <v>132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88</v>
      </c>
      <c r="BK232" s="230">
        <f>ROUND(I232*H232,2)</f>
        <v>0</v>
      </c>
      <c r="BL232" s="17" t="s">
        <v>139</v>
      </c>
      <c r="BM232" s="229" t="s">
        <v>564</v>
      </c>
    </row>
    <row r="233" s="12" customFormat="1" ht="25.92" customHeight="1">
      <c r="A233" s="12"/>
      <c r="B233" s="202"/>
      <c r="C233" s="203"/>
      <c r="D233" s="204" t="s">
        <v>79</v>
      </c>
      <c r="E233" s="205" t="s">
        <v>700</v>
      </c>
      <c r="F233" s="205" t="s">
        <v>701</v>
      </c>
      <c r="G233" s="203"/>
      <c r="H233" s="203"/>
      <c r="I233" s="206"/>
      <c r="J233" s="207">
        <f>BK233</f>
        <v>0</v>
      </c>
      <c r="K233" s="203"/>
      <c r="L233" s="208"/>
      <c r="M233" s="209"/>
      <c r="N233" s="210"/>
      <c r="O233" s="210"/>
      <c r="P233" s="211">
        <f>P234</f>
        <v>0</v>
      </c>
      <c r="Q233" s="210"/>
      <c r="R233" s="211">
        <f>R234</f>
        <v>0.00024499999999999999</v>
      </c>
      <c r="S233" s="210"/>
      <c r="T233" s="212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3" t="s">
        <v>90</v>
      </c>
      <c r="AT233" s="214" t="s">
        <v>79</v>
      </c>
      <c r="AU233" s="214" t="s">
        <v>80</v>
      </c>
      <c r="AY233" s="213" t="s">
        <v>132</v>
      </c>
      <c r="BK233" s="215">
        <f>BK234</f>
        <v>0</v>
      </c>
    </row>
    <row r="234" s="12" customFormat="1" ht="22.8" customHeight="1">
      <c r="A234" s="12"/>
      <c r="B234" s="202"/>
      <c r="C234" s="203"/>
      <c r="D234" s="204" t="s">
        <v>79</v>
      </c>
      <c r="E234" s="216" t="s">
        <v>702</v>
      </c>
      <c r="F234" s="216" t="s">
        <v>703</v>
      </c>
      <c r="G234" s="203"/>
      <c r="H234" s="203"/>
      <c r="I234" s="206"/>
      <c r="J234" s="217">
        <f>BK234</f>
        <v>0</v>
      </c>
      <c r="K234" s="203"/>
      <c r="L234" s="208"/>
      <c r="M234" s="209"/>
      <c r="N234" s="210"/>
      <c r="O234" s="210"/>
      <c r="P234" s="211">
        <f>SUM(P235:P236)</f>
        <v>0</v>
      </c>
      <c r="Q234" s="210"/>
      <c r="R234" s="211">
        <f>SUM(R235:R236)</f>
        <v>0.00024499999999999999</v>
      </c>
      <c r="S234" s="210"/>
      <c r="T234" s="212">
        <f>SUM(T235:T236)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3" t="s">
        <v>90</v>
      </c>
      <c r="AT234" s="214" t="s">
        <v>79</v>
      </c>
      <c r="AU234" s="214" t="s">
        <v>88</v>
      </c>
      <c r="AY234" s="213" t="s">
        <v>132</v>
      </c>
      <c r="BK234" s="215">
        <f>SUM(BK235:BK236)</f>
        <v>0</v>
      </c>
    </row>
    <row r="235" s="2" customFormat="1" ht="24.15" customHeight="1">
      <c r="A235" s="38"/>
      <c r="B235" s="39"/>
      <c r="C235" s="218" t="s">
        <v>389</v>
      </c>
      <c r="D235" s="218" t="s">
        <v>134</v>
      </c>
      <c r="E235" s="219" t="s">
        <v>704</v>
      </c>
      <c r="F235" s="220" t="s">
        <v>705</v>
      </c>
      <c r="G235" s="221" t="s">
        <v>137</v>
      </c>
      <c r="H235" s="222">
        <v>0.69999999999999996</v>
      </c>
      <c r="I235" s="223"/>
      <c r="J235" s="224">
        <f>ROUND(I235*H235,2)</f>
        <v>0</v>
      </c>
      <c r="K235" s="220" t="s">
        <v>138</v>
      </c>
      <c r="L235" s="44"/>
      <c r="M235" s="225" t="s">
        <v>1</v>
      </c>
      <c r="N235" s="226" t="s">
        <v>45</v>
      </c>
      <c r="O235" s="91"/>
      <c r="P235" s="227">
        <f>O235*H235</f>
        <v>0</v>
      </c>
      <c r="Q235" s="227">
        <v>0.00035</v>
      </c>
      <c r="R235" s="227">
        <f>Q235*H235</f>
        <v>0.00024499999999999999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214</v>
      </c>
      <c r="AT235" s="229" t="s">
        <v>134</v>
      </c>
      <c r="AU235" s="229" t="s">
        <v>90</v>
      </c>
      <c r="AY235" s="17" t="s">
        <v>132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88</v>
      </c>
      <c r="BK235" s="230">
        <f>ROUND(I235*H235,2)</f>
        <v>0</v>
      </c>
      <c r="BL235" s="17" t="s">
        <v>214</v>
      </c>
      <c r="BM235" s="229" t="s">
        <v>706</v>
      </c>
    </row>
    <row r="236" s="13" customFormat="1">
      <c r="A236" s="13"/>
      <c r="B236" s="231"/>
      <c r="C236" s="232"/>
      <c r="D236" s="233" t="s">
        <v>152</v>
      </c>
      <c r="E236" s="234" t="s">
        <v>1</v>
      </c>
      <c r="F236" s="235" t="s">
        <v>707</v>
      </c>
      <c r="G236" s="232"/>
      <c r="H236" s="236">
        <v>0.69999999999999996</v>
      </c>
      <c r="I236" s="237"/>
      <c r="J236" s="232"/>
      <c r="K236" s="232"/>
      <c r="L236" s="238"/>
      <c r="M236" s="279"/>
      <c r="N236" s="280"/>
      <c r="O236" s="280"/>
      <c r="P236" s="280"/>
      <c r="Q236" s="280"/>
      <c r="R236" s="280"/>
      <c r="S236" s="280"/>
      <c r="T236" s="28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152</v>
      </c>
      <c r="AU236" s="242" t="s">
        <v>90</v>
      </c>
      <c r="AV236" s="13" t="s">
        <v>90</v>
      </c>
      <c r="AW236" s="13" t="s">
        <v>36</v>
      </c>
      <c r="AX236" s="13" t="s">
        <v>88</v>
      </c>
      <c r="AY236" s="242" t="s">
        <v>132</v>
      </c>
    </row>
    <row r="237" s="2" customFormat="1" ht="6.96" customHeight="1">
      <c r="A237" s="38"/>
      <c r="B237" s="66"/>
      <c r="C237" s="67"/>
      <c r="D237" s="67"/>
      <c r="E237" s="67"/>
      <c r="F237" s="67"/>
      <c r="G237" s="67"/>
      <c r="H237" s="67"/>
      <c r="I237" s="67"/>
      <c r="J237" s="67"/>
      <c r="K237" s="67"/>
      <c r="L237" s="44"/>
      <c r="M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</row>
  </sheetData>
  <sheetProtection sheet="1" autoFilter="0" formatColumns="0" formatRows="0" objects="1" scenarios="1" spinCount="100000" saltValue="7N8Dg1piYYSugz5QKSZdRpuRepS+4aapTzAHT/BAnAQx3mY7UwbG3vnGE5rWc1W8CbU2+CbIG2iJIRiKyr72qA==" hashValue="df9p+8YpD4/+tr67OEo5V7hfy8WRtVRBL0ceXrd9jbAV5q1maG/NqJI1SQRh97iE3O+8tRSvMSWgnoFVxFddvw==" algorithmName="SHA-512" password="CC35"/>
  <autoFilter ref="C124:K23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podél silnice II/432 v Bohuslavicích, Kyjov II.etapa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103</v>
      </c>
      <c r="G12" s="38"/>
      <c r="H12" s="38"/>
      <c r="I12" s="140" t="s">
        <v>22</v>
      </c>
      <c r="J12" s="144" t="str">
        <f>'Rekapitulace stavby'!AN8</f>
        <v>31. 1. 2022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103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103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103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ROUND((SUM(BE122:BE179)),  2)</f>
        <v>0</v>
      </c>
      <c r="G33" s="38"/>
      <c r="H33" s="38"/>
      <c r="I33" s="155">
        <v>0.20999999999999999</v>
      </c>
      <c r="J33" s="154">
        <f>ROUND(((SUM(BE122:BE179))*I33),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ROUND((SUM(BF122:BF179)),  2)</f>
        <v>0</v>
      </c>
      <c r="G34" s="38"/>
      <c r="H34" s="38"/>
      <c r="I34" s="155">
        <v>0.14999999999999999</v>
      </c>
      <c r="J34" s="154">
        <f>ROUND(((SUM(BF122:BF179))*I34),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ROUND((SUM(BG122:BG179)),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ROUND((SUM(BH122:BH179)),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ROUND((SUM(BI122:BI179)),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podél silnice II/432 v Bohuslavicích, Kyjov II.etapa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301 - Dešťová kanalizace - uznatelné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31. 1. 2022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110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111</v>
      </c>
      <c r="E99" s="188"/>
      <c r="F99" s="188"/>
      <c r="G99" s="188"/>
      <c r="H99" s="188"/>
      <c r="I99" s="188"/>
      <c r="J99" s="189">
        <f>J146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113</v>
      </c>
      <c r="E100" s="188"/>
      <c r="F100" s="188"/>
      <c r="G100" s="188"/>
      <c r="H100" s="188"/>
      <c r="I100" s="188"/>
      <c r="J100" s="189">
        <f>J150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114</v>
      </c>
      <c r="E101" s="188"/>
      <c r="F101" s="188"/>
      <c r="G101" s="188"/>
      <c r="H101" s="188"/>
      <c r="I101" s="188"/>
      <c r="J101" s="189">
        <f>J161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115</v>
      </c>
      <c r="E102" s="188"/>
      <c r="F102" s="188"/>
      <c r="G102" s="188"/>
      <c r="H102" s="188"/>
      <c r="I102" s="188"/>
      <c r="J102" s="189">
        <f>J174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117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Chodník podél silnice II/432 v Bohuslavicích, Kyjov II.etapa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101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 301 - Dešťová kanalizace - uznatelné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31. 1. 2022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32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30</v>
      </c>
      <c r="D119" s="40"/>
      <c r="E119" s="40"/>
      <c r="F119" s="27" t="str">
        <f>IF(E18="","",E18)</f>
        <v>Vyplň údaj</v>
      </c>
      <c r="G119" s="40"/>
      <c r="H119" s="40"/>
      <c r="I119" s="32" t="s">
        <v>37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118</v>
      </c>
      <c r="D121" s="194" t="s">
        <v>65</v>
      </c>
      <c r="E121" s="194" t="s">
        <v>61</v>
      </c>
      <c r="F121" s="194" t="s">
        <v>62</v>
      </c>
      <c r="G121" s="194" t="s">
        <v>119</v>
      </c>
      <c r="H121" s="194" t="s">
        <v>120</v>
      </c>
      <c r="I121" s="194" t="s">
        <v>121</v>
      </c>
      <c r="J121" s="194" t="s">
        <v>106</v>
      </c>
      <c r="K121" s="195" t="s">
        <v>122</v>
      </c>
      <c r="L121" s="196"/>
      <c r="M121" s="100" t="s">
        <v>1</v>
      </c>
      <c r="N121" s="101" t="s">
        <v>44</v>
      </c>
      <c r="O121" s="101" t="s">
        <v>123</v>
      </c>
      <c r="P121" s="101" t="s">
        <v>124</v>
      </c>
      <c r="Q121" s="101" t="s">
        <v>125</v>
      </c>
      <c r="R121" s="101" t="s">
        <v>126</v>
      </c>
      <c r="S121" s="101" t="s">
        <v>127</v>
      </c>
      <c r="T121" s="102" t="s">
        <v>128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129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408.30192109000001</v>
      </c>
      <c r="S122" s="104"/>
      <c r="T122" s="200">
        <f>T123</f>
        <v>146.9196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79</v>
      </c>
      <c r="AU122" s="17" t="s">
        <v>108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79</v>
      </c>
      <c r="E123" s="205" t="s">
        <v>130</v>
      </c>
      <c r="F123" s="205" t="s">
        <v>131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P124+P146+P150+P161+P174</f>
        <v>0</v>
      </c>
      <c r="Q123" s="210"/>
      <c r="R123" s="211">
        <f>R124+R146+R150+R161+R174</f>
        <v>408.30192109000001</v>
      </c>
      <c r="S123" s="210"/>
      <c r="T123" s="212">
        <f>T124+T146+T150+T161+T174</f>
        <v>146.9196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88</v>
      </c>
      <c r="AT123" s="214" t="s">
        <v>79</v>
      </c>
      <c r="AU123" s="214" t="s">
        <v>80</v>
      </c>
      <c r="AY123" s="213" t="s">
        <v>132</v>
      </c>
      <c r="BK123" s="215">
        <f>BK124+BK146+BK150+BK161+BK174</f>
        <v>0</v>
      </c>
    </row>
    <row r="124" s="12" customFormat="1" ht="22.8" customHeight="1">
      <c r="A124" s="12"/>
      <c r="B124" s="202"/>
      <c r="C124" s="203"/>
      <c r="D124" s="204" t="s">
        <v>79</v>
      </c>
      <c r="E124" s="216" t="s">
        <v>88</v>
      </c>
      <c r="F124" s="216" t="s">
        <v>133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SUM(P125:P145)</f>
        <v>0</v>
      </c>
      <c r="Q124" s="210"/>
      <c r="R124" s="211">
        <f>SUM(R125:R145)</f>
        <v>364.64461976000001</v>
      </c>
      <c r="S124" s="210"/>
      <c r="T124" s="212">
        <f>SUM(T125:T145)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88</v>
      </c>
      <c r="AT124" s="214" t="s">
        <v>79</v>
      </c>
      <c r="AU124" s="214" t="s">
        <v>88</v>
      </c>
      <c r="AY124" s="213" t="s">
        <v>132</v>
      </c>
      <c r="BK124" s="215">
        <f>SUM(BK125:BK145)</f>
        <v>0</v>
      </c>
    </row>
    <row r="125" s="2" customFormat="1" ht="33" customHeight="1">
      <c r="A125" s="38"/>
      <c r="B125" s="39"/>
      <c r="C125" s="218" t="s">
        <v>88</v>
      </c>
      <c r="D125" s="218" t="s">
        <v>134</v>
      </c>
      <c r="E125" s="219" t="s">
        <v>709</v>
      </c>
      <c r="F125" s="220" t="s">
        <v>710</v>
      </c>
      <c r="G125" s="221" t="s">
        <v>210</v>
      </c>
      <c r="H125" s="222">
        <v>183.17699999999999</v>
      </c>
      <c r="I125" s="223"/>
      <c r="J125" s="224">
        <f>ROUND(I125*H125,2)</f>
        <v>0</v>
      </c>
      <c r="K125" s="220" t="s">
        <v>138</v>
      </c>
      <c r="L125" s="44"/>
      <c r="M125" s="225" t="s">
        <v>1</v>
      </c>
      <c r="N125" s="226" t="s">
        <v>45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139</v>
      </c>
      <c r="AT125" s="229" t="s">
        <v>134</v>
      </c>
      <c r="AU125" s="229" t="s">
        <v>90</v>
      </c>
      <c r="AY125" s="17" t="s">
        <v>132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88</v>
      </c>
      <c r="BK125" s="230">
        <f>ROUND(I125*H125,2)</f>
        <v>0</v>
      </c>
      <c r="BL125" s="17" t="s">
        <v>139</v>
      </c>
      <c r="BM125" s="229" t="s">
        <v>711</v>
      </c>
    </row>
    <row r="126" s="13" customFormat="1">
      <c r="A126" s="13"/>
      <c r="B126" s="231"/>
      <c r="C126" s="232"/>
      <c r="D126" s="233" t="s">
        <v>152</v>
      </c>
      <c r="E126" s="234" t="s">
        <v>1</v>
      </c>
      <c r="F126" s="235" t="s">
        <v>712</v>
      </c>
      <c r="G126" s="232"/>
      <c r="H126" s="236">
        <v>183.17699999999999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152</v>
      </c>
      <c r="AU126" s="242" t="s">
        <v>90</v>
      </c>
      <c r="AV126" s="13" t="s">
        <v>90</v>
      </c>
      <c r="AW126" s="13" t="s">
        <v>36</v>
      </c>
      <c r="AX126" s="13" t="s">
        <v>88</v>
      </c>
      <c r="AY126" s="242" t="s">
        <v>132</v>
      </c>
    </row>
    <row r="127" s="2" customFormat="1" ht="21.75" customHeight="1">
      <c r="A127" s="38"/>
      <c r="B127" s="39"/>
      <c r="C127" s="218" t="s">
        <v>90</v>
      </c>
      <c r="D127" s="218" t="s">
        <v>134</v>
      </c>
      <c r="E127" s="219" t="s">
        <v>713</v>
      </c>
      <c r="F127" s="220" t="s">
        <v>714</v>
      </c>
      <c r="G127" s="221" t="s">
        <v>137</v>
      </c>
      <c r="H127" s="222">
        <v>441.214</v>
      </c>
      <c r="I127" s="223"/>
      <c r="J127" s="224">
        <f>ROUND(I127*H127,2)</f>
        <v>0</v>
      </c>
      <c r="K127" s="220" t="s">
        <v>138</v>
      </c>
      <c r="L127" s="44"/>
      <c r="M127" s="225" t="s">
        <v>1</v>
      </c>
      <c r="N127" s="226" t="s">
        <v>45</v>
      </c>
      <c r="O127" s="91"/>
      <c r="P127" s="227">
        <f>O127*H127</f>
        <v>0</v>
      </c>
      <c r="Q127" s="227">
        <v>0.00084000000000000003</v>
      </c>
      <c r="R127" s="227">
        <f>Q127*H127</f>
        <v>0.37061976000000002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139</v>
      </c>
      <c r="AT127" s="229" t="s">
        <v>134</v>
      </c>
      <c r="AU127" s="229" t="s">
        <v>90</v>
      </c>
      <c r="AY127" s="17" t="s">
        <v>132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88</v>
      </c>
      <c r="BK127" s="230">
        <f>ROUND(I127*H127,2)</f>
        <v>0</v>
      </c>
      <c r="BL127" s="17" t="s">
        <v>139</v>
      </c>
      <c r="BM127" s="229" t="s">
        <v>715</v>
      </c>
    </row>
    <row r="128" s="13" customFormat="1">
      <c r="A128" s="13"/>
      <c r="B128" s="231"/>
      <c r="C128" s="232"/>
      <c r="D128" s="233" t="s">
        <v>152</v>
      </c>
      <c r="E128" s="234" t="s">
        <v>1</v>
      </c>
      <c r="F128" s="235" t="s">
        <v>716</v>
      </c>
      <c r="G128" s="232"/>
      <c r="H128" s="236">
        <v>441.214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152</v>
      </c>
      <c r="AU128" s="242" t="s">
        <v>90</v>
      </c>
      <c r="AV128" s="13" t="s">
        <v>90</v>
      </c>
      <c r="AW128" s="13" t="s">
        <v>36</v>
      </c>
      <c r="AX128" s="13" t="s">
        <v>88</v>
      </c>
      <c r="AY128" s="242" t="s">
        <v>132</v>
      </c>
    </row>
    <row r="129" s="2" customFormat="1" ht="24.15" customHeight="1">
      <c r="A129" s="38"/>
      <c r="B129" s="39"/>
      <c r="C129" s="218" t="s">
        <v>145</v>
      </c>
      <c r="D129" s="218" t="s">
        <v>134</v>
      </c>
      <c r="E129" s="219" t="s">
        <v>717</v>
      </c>
      <c r="F129" s="220" t="s">
        <v>718</v>
      </c>
      <c r="G129" s="221" t="s">
        <v>137</v>
      </c>
      <c r="H129" s="222">
        <v>441.214</v>
      </c>
      <c r="I129" s="223"/>
      <c r="J129" s="224">
        <f>ROUND(I129*H129,2)</f>
        <v>0</v>
      </c>
      <c r="K129" s="220" t="s">
        <v>138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139</v>
      </c>
      <c r="AT129" s="229" t="s">
        <v>134</v>
      </c>
      <c r="AU129" s="229" t="s">
        <v>90</v>
      </c>
      <c r="AY129" s="17" t="s">
        <v>132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139</v>
      </c>
      <c r="BM129" s="229" t="s">
        <v>719</v>
      </c>
    </row>
    <row r="130" s="2" customFormat="1" ht="37.8" customHeight="1">
      <c r="A130" s="38"/>
      <c r="B130" s="39"/>
      <c r="C130" s="218" t="s">
        <v>139</v>
      </c>
      <c r="D130" s="218" t="s">
        <v>134</v>
      </c>
      <c r="E130" s="219" t="s">
        <v>262</v>
      </c>
      <c r="F130" s="220" t="s">
        <v>263</v>
      </c>
      <c r="G130" s="221" t="s">
        <v>210</v>
      </c>
      <c r="H130" s="222">
        <v>183.17699999999999</v>
      </c>
      <c r="I130" s="223"/>
      <c r="J130" s="224">
        <f>ROUND(I130*H130,2)</f>
        <v>0</v>
      </c>
      <c r="K130" s="220" t="s">
        <v>138</v>
      </c>
      <c r="L130" s="44"/>
      <c r="M130" s="225" t="s">
        <v>1</v>
      </c>
      <c r="N130" s="226" t="s">
        <v>45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139</v>
      </c>
      <c r="AT130" s="229" t="s">
        <v>134</v>
      </c>
      <c r="AU130" s="229" t="s">
        <v>90</v>
      </c>
      <c r="AY130" s="17" t="s">
        <v>132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88</v>
      </c>
      <c r="BK130" s="230">
        <f>ROUND(I130*H130,2)</f>
        <v>0</v>
      </c>
      <c r="BL130" s="17" t="s">
        <v>139</v>
      </c>
      <c r="BM130" s="229" t="s">
        <v>720</v>
      </c>
    </row>
    <row r="131" s="2" customFormat="1" ht="37.8" customHeight="1">
      <c r="A131" s="38"/>
      <c r="B131" s="39"/>
      <c r="C131" s="218" t="s">
        <v>154</v>
      </c>
      <c r="D131" s="218" t="s">
        <v>134</v>
      </c>
      <c r="E131" s="219" t="s">
        <v>272</v>
      </c>
      <c r="F131" s="220" t="s">
        <v>273</v>
      </c>
      <c r="G131" s="221" t="s">
        <v>210</v>
      </c>
      <c r="H131" s="222">
        <v>2747.6550000000002</v>
      </c>
      <c r="I131" s="223"/>
      <c r="J131" s="224">
        <f>ROUND(I131*H131,2)</f>
        <v>0</v>
      </c>
      <c r="K131" s="220" t="s">
        <v>138</v>
      </c>
      <c r="L131" s="44"/>
      <c r="M131" s="225" t="s">
        <v>1</v>
      </c>
      <c r="N131" s="226" t="s">
        <v>45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139</v>
      </c>
      <c r="AT131" s="229" t="s">
        <v>134</v>
      </c>
      <c r="AU131" s="229" t="s">
        <v>90</v>
      </c>
      <c r="AY131" s="17" t="s">
        <v>132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88</v>
      </c>
      <c r="BK131" s="230">
        <f>ROUND(I131*H131,2)</f>
        <v>0</v>
      </c>
      <c r="BL131" s="17" t="s">
        <v>139</v>
      </c>
      <c r="BM131" s="229" t="s">
        <v>721</v>
      </c>
    </row>
    <row r="132" s="13" customFormat="1">
      <c r="A132" s="13"/>
      <c r="B132" s="231"/>
      <c r="C132" s="232"/>
      <c r="D132" s="233" t="s">
        <v>152</v>
      </c>
      <c r="E132" s="234" t="s">
        <v>1</v>
      </c>
      <c r="F132" s="235" t="s">
        <v>722</v>
      </c>
      <c r="G132" s="232"/>
      <c r="H132" s="236">
        <v>2747.6550000000002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152</v>
      </c>
      <c r="AU132" s="242" t="s">
        <v>90</v>
      </c>
      <c r="AV132" s="13" t="s">
        <v>90</v>
      </c>
      <c r="AW132" s="13" t="s">
        <v>36</v>
      </c>
      <c r="AX132" s="13" t="s">
        <v>88</v>
      </c>
      <c r="AY132" s="242" t="s">
        <v>132</v>
      </c>
    </row>
    <row r="133" s="2" customFormat="1" ht="33" customHeight="1">
      <c r="A133" s="38"/>
      <c r="B133" s="39"/>
      <c r="C133" s="218" t="s">
        <v>159</v>
      </c>
      <c r="D133" s="218" t="s">
        <v>134</v>
      </c>
      <c r="E133" s="219" t="s">
        <v>289</v>
      </c>
      <c r="F133" s="220" t="s">
        <v>290</v>
      </c>
      <c r="G133" s="221" t="s">
        <v>285</v>
      </c>
      <c r="H133" s="222">
        <v>329.71899999999999</v>
      </c>
      <c r="I133" s="223"/>
      <c r="J133" s="224">
        <f>ROUND(I133*H133,2)</f>
        <v>0</v>
      </c>
      <c r="K133" s="220" t="s">
        <v>138</v>
      </c>
      <c r="L133" s="44"/>
      <c r="M133" s="225" t="s">
        <v>1</v>
      </c>
      <c r="N133" s="226" t="s">
        <v>45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139</v>
      </c>
      <c r="AT133" s="229" t="s">
        <v>134</v>
      </c>
      <c r="AU133" s="229" t="s">
        <v>90</v>
      </c>
      <c r="AY133" s="17" t="s">
        <v>132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88</v>
      </c>
      <c r="BK133" s="230">
        <f>ROUND(I133*H133,2)</f>
        <v>0</v>
      </c>
      <c r="BL133" s="17" t="s">
        <v>139</v>
      </c>
      <c r="BM133" s="229" t="s">
        <v>723</v>
      </c>
    </row>
    <row r="134" s="13" customFormat="1">
      <c r="A134" s="13"/>
      <c r="B134" s="231"/>
      <c r="C134" s="232"/>
      <c r="D134" s="233" t="s">
        <v>152</v>
      </c>
      <c r="E134" s="234" t="s">
        <v>1</v>
      </c>
      <c r="F134" s="235" t="s">
        <v>724</v>
      </c>
      <c r="G134" s="232"/>
      <c r="H134" s="236">
        <v>329.71899999999999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152</v>
      </c>
      <c r="AU134" s="242" t="s">
        <v>90</v>
      </c>
      <c r="AV134" s="13" t="s">
        <v>90</v>
      </c>
      <c r="AW134" s="13" t="s">
        <v>36</v>
      </c>
      <c r="AX134" s="13" t="s">
        <v>88</v>
      </c>
      <c r="AY134" s="242" t="s">
        <v>132</v>
      </c>
    </row>
    <row r="135" s="2" customFormat="1" ht="16.5" customHeight="1">
      <c r="A135" s="38"/>
      <c r="B135" s="39"/>
      <c r="C135" s="218" t="s">
        <v>164</v>
      </c>
      <c r="D135" s="218" t="s">
        <v>134</v>
      </c>
      <c r="E135" s="219" t="s">
        <v>294</v>
      </c>
      <c r="F135" s="220" t="s">
        <v>295</v>
      </c>
      <c r="G135" s="221" t="s">
        <v>210</v>
      </c>
      <c r="H135" s="222">
        <v>183.17699999999999</v>
      </c>
      <c r="I135" s="223"/>
      <c r="J135" s="224">
        <f>ROUND(I135*H135,2)</f>
        <v>0</v>
      </c>
      <c r="K135" s="220" t="s">
        <v>138</v>
      </c>
      <c r="L135" s="44"/>
      <c r="M135" s="225" t="s">
        <v>1</v>
      </c>
      <c r="N135" s="226" t="s">
        <v>45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139</v>
      </c>
      <c r="AT135" s="229" t="s">
        <v>134</v>
      </c>
      <c r="AU135" s="229" t="s">
        <v>90</v>
      </c>
      <c r="AY135" s="17" t="s">
        <v>132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88</v>
      </c>
      <c r="BK135" s="230">
        <f>ROUND(I135*H135,2)</f>
        <v>0</v>
      </c>
      <c r="BL135" s="17" t="s">
        <v>139</v>
      </c>
      <c r="BM135" s="229" t="s">
        <v>725</v>
      </c>
    </row>
    <row r="136" s="2" customFormat="1" ht="24.15" customHeight="1">
      <c r="A136" s="38"/>
      <c r="B136" s="39"/>
      <c r="C136" s="218" t="s">
        <v>168</v>
      </c>
      <c r="D136" s="218" t="s">
        <v>134</v>
      </c>
      <c r="E136" s="219" t="s">
        <v>299</v>
      </c>
      <c r="F136" s="220" t="s">
        <v>300</v>
      </c>
      <c r="G136" s="221" t="s">
        <v>210</v>
      </c>
      <c r="H136" s="222">
        <v>91.888999999999996</v>
      </c>
      <c r="I136" s="223"/>
      <c r="J136" s="224">
        <f>ROUND(I136*H136,2)</f>
        <v>0</v>
      </c>
      <c r="K136" s="220" t="s">
        <v>138</v>
      </c>
      <c r="L136" s="44"/>
      <c r="M136" s="225" t="s">
        <v>1</v>
      </c>
      <c r="N136" s="226" t="s">
        <v>45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139</v>
      </c>
      <c r="AT136" s="229" t="s">
        <v>134</v>
      </c>
      <c r="AU136" s="229" t="s">
        <v>90</v>
      </c>
      <c r="AY136" s="17" t="s">
        <v>132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88</v>
      </c>
      <c r="BK136" s="230">
        <f>ROUND(I136*H136,2)</f>
        <v>0</v>
      </c>
      <c r="BL136" s="17" t="s">
        <v>139</v>
      </c>
      <c r="BM136" s="229" t="s">
        <v>726</v>
      </c>
    </row>
    <row r="137" s="13" customFormat="1">
      <c r="A137" s="13"/>
      <c r="B137" s="231"/>
      <c r="C137" s="232"/>
      <c r="D137" s="233" t="s">
        <v>152</v>
      </c>
      <c r="E137" s="234" t="s">
        <v>1</v>
      </c>
      <c r="F137" s="235" t="s">
        <v>727</v>
      </c>
      <c r="G137" s="232"/>
      <c r="H137" s="236">
        <v>91.888999999999996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152</v>
      </c>
      <c r="AU137" s="242" t="s">
        <v>90</v>
      </c>
      <c r="AV137" s="13" t="s">
        <v>90</v>
      </c>
      <c r="AW137" s="13" t="s">
        <v>36</v>
      </c>
      <c r="AX137" s="13" t="s">
        <v>88</v>
      </c>
      <c r="AY137" s="242" t="s">
        <v>132</v>
      </c>
    </row>
    <row r="138" s="2" customFormat="1" ht="16.5" customHeight="1">
      <c r="A138" s="38"/>
      <c r="B138" s="39"/>
      <c r="C138" s="264" t="s">
        <v>173</v>
      </c>
      <c r="D138" s="264" t="s">
        <v>282</v>
      </c>
      <c r="E138" s="265" t="s">
        <v>283</v>
      </c>
      <c r="F138" s="266" t="s">
        <v>284</v>
      </c>
      <c r="G138" s="267" t="s">
        <v>285</v>
      </c>
      <c r="H138" s="268">
        <v>183.77799999999999</v>
      </c>
      <c r="I138" s="269"/>
      <c r="J138" s="270">
        <f>ROUND(I138*H138,2)</f>
        <v>0</v>
      </c>
      <c r="K138" s="266" t="s">
        <v>138</v>
      </c>
      <c r="L138" s="271"/>
      <c r="M138" s="272" t="s">
        <v>1</v>
      </c>
      <c r="N138" s="273" t="s">
        <v>45</v>
      </c>
      <c r="O138" s="91"/>
      <c r="P138" s="227">
        <f>O138*H138</f>
        <v>0</v>
      </c>
      <c r="Q138" s="227">
        <v>1</v>
      </c>
      <c r="R138" s="227">
        <f>Q138*H138</f>
        <v>183.77799999999999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168</v>
      </c>
      <c r="AT138" s="229" t="s">
        <v>282</v>
      </c>
      <c r="AU138" s="229" t="s">
        <v>90</v>
      </c>
      <c r="AY138" s="17" t="s">
        <v>132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139</v>
      </c>
      <c r="BM138" s="229" t="s">
        <v>728</v>
      </c>
    </row>
    <row r="139" s="13" customFormat="1">
      <c r="A139" s="13"/>
      <c r="B139" s="231"/>
      <c r="C139" s="232"/>
      <c r="D139" s="233" t="s">
        <v>152</v>
      </c>
      <c r="E139" s="234" t="s">
        <v>1</v>
      </c>
      <c r="F139" s="235" t="s">
        <v>729</v>
      </c>
      <c r="G139" s="232"/>
      <c r="H139" s="236">
        <v>183.77799999999999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152</v>
      </c>
      <c r="AU139" s="242" t="s">
        <v>90</v>
      </c>
      <c r="AV139" s="13" t="s">
        <v>90</v>
      </c>
      <c r="AW139" s="13" t="s">
        <v>36</v>
      </c>
      <c r="AX139" s="13" t="s">
        <v>88</v>
      </c>
      <c r="AY139" s="242" t="s">
        <v>132</v>
      </c>
    </row>
    <row r="140" s="2" customFormat="1" ht="24.15" customHeight="1">
      <c r="A140" s="38"/>
      <c r="B140" s="39"/>
      <c r="C140" s="218" t="s">
        <v>182</v>
      </c>
      <c r="D140" s="218" t="s">
        <v>134</v>
      </c>
      <c r="E140" s="219" t="s">
        <v>307</v>
      </c>
      <c r="F140" s="220" t="s">
        <v>308</v>
      </c>
      <c r="G140" s="221" t="s">
        <v>210</v>
      </c>
      <c r="H140" s="222">
        <v>90.748000000000005</v>
      </c>
      <c r="I140" s="223"/>
      <c r="J140" s="224">
        <f>ROUND(I140*H140,2)</f>
        <v>0</v>
      </c>
      <c r="K140" s="220" t="s">
        <v>138</v>
      </c>
      <c r="L140" s="44"/>
      <c r="M140" s="225" t="s">
        <v>1</v>
      </c>
      <c r="N140" s="226" t="s">
        <v>45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139</v>
      </c>
      <c r="AT140" s="229" t="s">
        <v>134</v>
      </c>
      <c r="AU140" s="229" t="s">
        <v>90</v>
      </c>
      <c r="AY140" s="17" t="s">
        <v>132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88</v>
      </c>
      <c r="BK140" s="230">
        <f>ROUND(I140*H140,2)</f>
        <v>0</v>
      </c>
      <c r="BL140" s="17" t="s">
        <v>139</v>
      </c>
      <c r="BM140" s="229" t="s">
        <v>730</v>
      </c>
    </row>
    <row r="141" s="13" customFormat="1">
      <c r="A141" s="13"/>
      <c r="B141" s="231"/>
      <c r="C141" s="232"/>
      <c r="D141" s="233" t="s">
        <v>152</v>
      </c>
      <c r="E141" s="234" t="s">
        <v>1</v>
      </c>
      <c r="F141" s="235" t="s">
        <v>731</v>
      </c>
      <c r="G141" s="232"/>
      <c r="H141" s="236">
        <v>90.248000000000005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152</v>
      </c>
      <c r="AU141" s="242" t="s">
        <v>90</v>
      </c>
      <c r="AV141" s="13" t="s">
        <v>90</v>
      </c>
      <c r="AW141" s="13" t="s">
        <v>36</v>
      </c>
      <c r="AX141" s="13" t="s">
        <v>80</v>
      </c>
      <c r="AY141" s="242" t="s">
        <v>132</v>
      </c>
    </row>
    <row r="142" s="13" customFormat="1">
      <c r="A142" s="13"/>
      <c r="B142" s="231"/>
      <c r="C142" s="232"/>
      <c r="D142" s="233" t="s">
        <v>152</v>
      </c>
      <c r="E142" s="234" t="s">
        <v>1</v>
      </c>
      <c r="F142" s="235" t="s">
        <v>732</v>
      </c>
      <c r="G142" s="232"/>
      <c r="H142" s="236">
        <v>0.5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152</v>
      </c>
      <c r="AU142" s="242" t="s">
        <v>90</v>
      </c>
      <c r="AV142" s="13" t="s">
        <v>90</v>
      </c>
      <c r="AW142" s="13" t="s">
        <v>36</v>
      </c>
      <c r="AX142" s="13" t="s">
        <v>80</v>
      </c>
      <c r="AY142" s="242" t="s">
        <v>132</v>
      </c>
    </row>
    <row r="143" s="14" customFormat="1">
      <c r="A143" s="14"/>
      <c r="B143" s="243"/>
      <c r="C143" s="244"/>
      <c r="D143" s="233" t="s">
        <v>152</v>
      </c>
      <c r="E143" s="245" t="s">
        <v>1</v>
      </c>
      <c r="F143" s="246" t="s">
        <v>181</v>
      </c>
      <c r="G143" s="244"/>
      <c r="H143" s="247">
        <v>90.748000000000005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152</v>
      </c>
      <c r="AU143" s="253" t="s">
        <v>90</v>
      </c>
      <c r="AV143" s="14" t="s">
        <v>139</v>
      </c>
      <c r="AW143" s="14" t="s">
        <v>36</v>
      </c>
      <c r="AX143" s="14" t="s">
        <v>88</v>
      </c>
      <c r="AY143" s="253" t="s">
        <v>132</v>
      </c>
    </row>
    <row r="144" s="2" customFormat="1" ht="16.5" customHeight="1">
      <c r="A144" s="38"/>
      <c r="B144" s="39"/>
      <c r="C144" s="264" t="s">
        <v>187</v>
      </c>
      <c r="D144" s="264" t="s">
        <v>282</v>
      </c>
      <c r="E144" s="265" t="s">
        <v>312</v>
      </c>
      <c r="F144" s="266" t="s">
        <v>313</v>
      </c>
      <c r="G144" s="267" t="s">
        <v>285</v>
      </c>
      <c r="H144" s="268">
        <v>180.49600000000001</v>
      </c>
      <c r="I144" s="269"/>
      <c r="J144" s="270">
        <f>ROUND(I144*H144,2)</f>
        <v>0</v>
      </c>
      <c r="K144" s="266" t="s">
        <v>138</v>
      </c>
      <c r="L144" s="271"/>
      <c r="M144" s="272" t="s">
        <v>1</v>
      </c>
      <c r="N144" s="273" t="s">
        <v>45</v>
      </c>
      <c r="O144" s="91"/>
      <c r="P144" s="227">
        <f>O144*H144</f>
        <v>0</v>
      </c>
      <c r="Q144" s="227">
        <v>1</v>
      </c>
      <c r="R144" s="227">
        <f>Q144*H144</f>
        <v>180.49600000000001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168</v>
      </c>
      <c r="AT144" s="229" t="s">
        <v>282</v>
      </c>
      <c r="AU144" s="229" t="s">
        <v>90</v>
      </c>
      <c r="AY144" s="17" t="s">
        <v>132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88</v>
      </c>
      <c r="BK144" s="230">
        <f>ROUND(I144*H144,2)</f>
        <v>0</v>
      </c>
      <c r="BL144" s="17" t="s">
        <v>139</v>
      </c>
      <c r="BM144" s="229" t="s">
        <v>733</v>
      </c>
    </row>
    <row r="145" s="13" customFormat="1">
      <c r="A145" s="13"/>
      <c r="B145" s="231"/>
      <c r="C145" s="232"/>
      <c r="D145" s="233" t="s">
        <v>152</v>
      </c>
      <c r="E145" s="234" t="s">
        <v>1</v>
      </c>
      <c r="F145" s="235" t="s">
        <v>734</v>
      </c>
      <c r="G145" s="232"/>
      <c r="H145" s="236">
        <v>180.49600000000001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152</v>
      </c>
      <c r="AU145" s="242" t="s">
        <v>90</v>
      </c>
      <c r="AV145" s="13" t="s">
        <v>90</v>
      </c>
      <c r="AW145" s="13" t="s">
        <v>36</v>
      </c>
      <c r="AX145" s="13" t="s">
        <v>88</v>
      </c>
      <c r="AY145" s="242" t="s">
        <v>132</v>
      </c>
    </row>
    <row r="146" s="12" customFormat="1" ht="22.8" customHeight="1">
      <c r="A146" s="12"/>
      <c r="B146" s="202"/>
      <c r="C146" s="203"/>
      <c r="D146" s="204" t="s">
        <v>79</v>
      </c>
      <c r="E146" s="216" t="s">
        <v>139</v>
      </c>
      <c r="F146" s="216" t="s">
        <v>321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SUM(P147:P149)</f>
        <v>0</v>
      </c>
      <c r="Q146" s="210"/>
      <c r="R146" s="211">
        <f>SUM(R147:R149)</f>
        <v>31.025644929999999</v>
      </c>
      <c r="S146" s="210"/>
      <c r="T146" s="212">
        <f>SUM(T147:T149)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88</v>
      </c>
      <c r="AT146" s="214" t="s">
        <v>79</v>
      </c>
      <c r="AU146" s="214" t="s">
        <v>88</v>
      </c>
      <c r="AY146" s="213" t="s">
        <v>132</v>
      </c>
      <c r="BK146" s="215">
        <f>SUM(BK147:BK149)</f>
        <v>0</v>
      </c>
    </row>
    <row r="147" s="2" customFormat="1" ht="16.5" customHeight="1">
      <c r="A147" s="38"/>
      <c r="B147" s="39"/>
      <c r="C147" s="218" t="s">
        <v>191</v>
      </c>
      <c r="D147" s="218" t="s">
        <v>134</v>
      </c>
      <c r="E147" s="219" t="s">
        <v>323</v>
      </c>
      <c r="F147" s="220" t="s">
        <v>324</v>
      </c>
      <c r="G147" s="221" t="s">
        <v>210</v>
      </c>
      <c r="H147" s="222">
        <v>16.408999999999999</v>
      </c>
      <c r="I147" s="223"/>
      <c r="J147" s="224">
        <f>ROUND(I147*H147,2)</f>
        <v>0</v>
      </c>
      <c r="K147" s="220" t="s">
        <v>138</v>
      </c>
      <c r="L147" s="44"/>
      <c r="M147" s="225" t="s">
        <v>1</v>
      </c>
      <c r="N147" s="226" t="s">
        <v>45</v>
      </c>
      <c r="O147" s="91"/>
      <c r="P147" s="227">
        <f>O147*H147</f>
        <v>0</v>
      </c>
      <c r="Q147" s="227">
        <v>1.8907700000000001</v>
      </c>
      <c r="R147" s="227">
        <f>Q147*H147</f>
        <v>31.025644929999999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139</v>
      </c>
      <c r="AT147" s="229" t="s">
        <v>134</v>
      </c>
      <c r="AU147" s="229" t="s">
        <v>90</v>
      </c>
      <c r="AY147" s="17" t="s">
        <v>132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88</v>
      </c>
      <c r="BK147" s="230">
        <f>ROUND(I147*H147,2)</f>
        <v>0</v>
      </c>
      <c r="BL147" s="17" t="s">
        <v>139</v>
      </c>
      <c r="BM147" s="229" t="s">
        <v>735</v>
      </c>
    </row>
    <row r="148" s="13" customFormat="1">
      <c r="A148" s="13"/>
      <c r="B148" s="231"/>
      <c r="C148" s="232"/>
      <c r="D148" s="233" t="s">
        <v>152</v>
      </c>
      <c r="E148" s="234" t="s">
        <v>1</v>
      </c>
      <c r="F148" s="235" t="s">
        <v>736</v>
      </c>
      <c r="G148" s="232"/>
      <c r="H148" s="236">
        <v>16.408999999999999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152</v>
      </c>
      <c r="AU148" s="242" t="s">
        <v>90</v>
      </c>
      <c r="AV148" s="13" t="s">
        <v>90</v>
      </c>
      <c r="AW148" s="13" t="s">
        <v>36</v>
      </c>
      <c r="AX148" s="13" t="s">
        <v>80</v>
      </c>
      <c r="AY148" s="242" t="s">
        <v>132</v>
      </c>
    </row>
    <row r="149" s="14" customFormat="1">
      <c r="A149" s="14"/>
      <c r="B149" s="243"/>
      <c r="C149" s="244"/>
      <c r="D149" s="233" t="s">
        <v>152</v>
      </c>
      <c r="E149" s="245" t="s">
        <v>1</v>
      </c>
      <c r="F149" s="246" t="s">
        <v>181</v>
      </c>
      <c r="G149" s="244"/>
      <c r="H149" s="247">
        <v>16.408999999999999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152</v>
      </c>
      <c r="AU149" s="253" t="s">
        <v>90</v>
      </c>
      <c r="AV149" s="14" t="s">
        <v>139</v>
      </c>
      <c r="AW149" s="14" t="s">
        <v>36</v>
      </c>
      <c r="AX149" s="14" t="s">
        <v>88</v>
      </c>
      <c r="AY149" s="253" t="s">
        <v>132</v>
      </c>
    </row>
    <row r="150" s="12" customFormat="1" ht="22.8" customHeight="1">
      <c r="A150" s="12"/>
      <c r="B150" s="202"/>
      <c r="C150" s="203"/>
      <c r="D150" s="204" t="s">
        <v>79</v>
      </c>
      <c r="E150" s="216" t="s">
        <v>168</v>
      </c>
      <c r="F150" s="216" t="s">
        <v>414</v>
      </c>
      <c r="G150" s="203"/>
      <c r="H150" s="203"/>
      <c r="I150" s="206"/>
      <c r="J150" s="217">
        <f>BK150</f>
        <v>0</v>
      </c>
      <c r="K150" s="203"/>
      <c r="L150" s="208"/>
      <c r="M150" s="209"/>
      <c r="N150" s="210"/>
      <c r="O150" s="210"/>
      <c r="P150" s="211">
        <f>SUM(P151:P160)</f>
        <v>0</v>
      </c>
      <c r="Q150" s="210"/>
      <c r="R150" s="211">
        <f>SUM(R151:R160)</f>
        <v>0.67549639999999989</v>
      </c>
      <c r="S150" s="210"/>
      <c r="T150" s="212">
        <f>SUM(T151:T160)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88</v>
      </c>
      <c r="AT150" s="214" t="s">
        <v>79</v>
      </c>
      <c r="AU150" s="214" t="s">
        <v>88</v>
      </c>
      <c r="AY150" s="213" t="s">
        <v>132</v>
      </c>
      <c r="BK150" s="215">
        <f>SUM(BK151:BK160)</f>
        <v>0</v>
      </c>
    </row>
    <row r="151" s="2" customFormat="1" ht="24.15" customHeight="1">
      <c r="A151" s="38"/>
      <c r="B151" s="39"/>
      <c r="C151" s="218" t="s">
        <v>196</v>
      </c>
      <c r="D151" s="218" t="s">
        <v>134</v>
      </c>
      <c r="E151" s="219" t="s">
        <v>737</v>
      </c>
      <c r="F151" s="220" t="s">
        <v>738</v>
      </c>
      <c r="G151" s="221" t="s">
        <v>194</v>
      </c>
      <c r="H151" s="222">
        <v>143.16999999999999</v>
      </c>
      <c r="I151" s="223"/>
      <c r="J151" s="224">
        <f>ROUND(I151*H151,2)</f>
        <v>0</v>
      </c>
      <c r="K151" s="220" t="s">
        <v>138</v>
      </c>
      <c r="L151" s="44"/>
      <c r="M151" s="225" t="s">
        <v>1</v>
      </c>
      <c r="N151" s="226" t="s">
        <v>45</v>
      </c>
      <c r="O151" s="91"/>
      <c r="P151" s="227">
        <f>O151*H151</f>
        <v>0</v>
      </c>
      <c r="Q151" s="227">
        <v>2.0000000000000002E-05</v>
      </c>
      <c r="R151" s="227">
        <f>Q151*H151</f>
        <v>0.0028633999999999999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139</v>
      </c>
      <c r="AT151" s="229" t="s">
        <v>134</v>
      </c>
      <c r="AU151" s="229" t="s">
        <v>90</v>
      </c>
      <c r="AY151" s="17" t="s">
        <v>132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88</v>
      </c>
      <c r="BK151" s="230">
        <f>ROUND(I151*H151,2)</f>
        <v>0</v>
      </c>
      <c r="BL151" s="17" t="s">
        <v>139</v>
      </c>
      <c r="BM151" s="229" t="s">
        <v>739</v>
      </c>
    </row>
    <row r="152" s="13" customFormat="1">
      <c r="A152" s="13"/>
      <c r="B152" s="231"/>
      <c r="C152" s="232"/>
      <c r="D152" s="233" t="s">
        <v>152</v>
      </c>
      <c r="E152" s="234" t="s">
        <v>1</v>
      </c>
      <c r="F152" s="235" t="s">
        <v>740</v>
      </c>
      <c r="G152" s="232"/>
      <c r="H152" s="236">
        <v>143.16999999999999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152</v>
      </c>
      <c r="AU152" s="242" t="s">
        <v>90</v>
      </c>
      <c r="AV152" s="13" t="s">
        <v>90</v>
      </c>
      <c r="AW152" s="13" t="s">
        <v>36</v>
      </c>
      <c r="AX152" s="13" t="s">
        <v>88</v>
      </c>
      <c r="AY152" s="242" t="s">
        <v>132</v>
      </c>
    </row>
    <row r="153" s="2" customFormat="1" ht="24.15" customHeight="1">
      <c r="A153" s="38"/>
      <c r="B153" s="39"/>
      <c r="C153" s="264" t="s">
        <v>202</v>
      </c>
      <c r="D153" s="264" t="s">
        <v>282</v>
      </c>
      <c r="E153" s="265" t="s">
        <v>741</v>
      </c>
      <c r="F153" s="266" t="s">
        <v>742</v>
      </c>
      <c r="G153" s="267" t="s">
        <v>194</v>
      </c>
      <c r="H153" s="268">
        <v>145.31800000000001</v>
      </c>
      <c r="I153" s="269"/>
      <c r="J153" s="270">
        <f>ROUND(I153*H153,2)</f>
        <v>0</v>
      </c>
      <c r="K153" s="266" t="s">
        <v>138</v>
      </c>
      <c r="L153" s="271"/>
      <c r="M153" s="272" t="s">
        <v>1</v>
      </c>
      <c r="N153" s="273" t="s">
        <v>45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168</v>
      </c>
      <c r="AT153" s="229" t="s">
        <v>282</v>
      </c>
      <c r="AU153" s="229" t="s">
        <v>90</v>
      </c>
      <c r="AY153" s="17" t="s">
        <v>132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88</v>
      </c>
      <c r="BK153" s="230">
        <f>ROUND(I153*H153,2)</f>
        <v>0</v>
      </c>
      <c r="BL153" s="17" t="s">
        <v>139</v>
      </c>
      <c r="BM153" s="229" t="s">
        <v>743</v>
      </c>
    </row>
    <row r="154" s="13" customFormat="1">
      <c r="A154" s="13"/>
      <c r="B154" s="231"/>
      <c r="C154" s="232"/>
      <c r="D154" s="233" t="s">
        <v>152</v>
      </c>
      <c r="E154" s="232"/>
      <c r="F154" s="235" t="s">
        <v>744</v>
      </c>
      <c r="G154" s="232"/>
      <c r="H154" s="236">
        <v>145.31800000000001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152</v>
      </c>
      <c r="AU154" s="242" t="s">
        <v>90</v>
      </c>
      <c r="AV154" s="13" t="s">
        <v>90</v>
      </c>
      <c r="AW154" s="13" t="s">
        <v>4</v>
      </c>
      <c r="AX154" s="13" t="s">
        <v>88</v>
      </c>
      <c r="AY154" s="242" t="s">
        <v>132</v>
      </c>
    </row>
    <row r="155" s="2" customFormat="1" ht="24.15" customHeight="1">
      <c r="A155" s="38"/>
      <c r="B155" s="39"/>
      <c r="C155" s="218" t="s">
        <v>8</v>
      </c>
      <c r="D155" s="218" t="s">
        <v>134</v>
      </c>
      <c r="E155" s="219" t="s">
        <v>745</v>
      </c>
      <c r="F155" s="220" t="s">
        <v>746</v>
      </c>
      <c r="G155" s="221" t="s">
        <v>194</v>
      </c>
      <c r="H155" s="222">
        <v>39.149999999999999</v>
      </c>
      <c r="I155" s="223"/>
      <c r="J155" s="224">
        <f>ROUND(I155*H155,2)</f>
        <v>0</v>
      </c>
      <c r="K155" s="220" t="s">
        <v>138</v>
      </c>
      <c r="L155" s="44"/>
      <c r="M155" s="225" t="s">
        <v>1</v>
      </c>
      <c r="N155" s="226" t="s">
        <v>45</v>
      </c>
      <c r="O155" s="91"/>
      <c r="P155" s="227">
        <f>O155*H155</f>
        <v>0</v>
      </c>
      <c r="Q155" s="227">
        <v>2.0000000000000002E-05</v>
      </c>
      <c r="R155" s="227">
        <f>Q155*H155</f>
        <v>0.00078300000000000006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139</v>
      </c>
      <c r="AT155" s="229" t="s">
        <v>134</v>
      </c>
      <c r="AU155" s="229" t="s">
        <v>90</v>
      </c>
      <c r="AY155" s="17" t="s">
        <v>132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88</v>
      </c>
      <c r="BK155" s="230">
        <f>ROUND(I155*H155,2)</f>
        <v>0</v>
      </c>
      <c r="BL155" s="17" t="s">
        <v>139</v>
      </c>
      <c r="BM155" s="229" t="s">
        <v>747</v>
      </c>
    </row>
    <row r="156" s="2" customFormat="1" ht="24.15" customHeight="1">
      <c r="A156" s="38"/>
      <c r="B156" s="39"/>
      <c r="C156" s="264" t="s">
        <v>214</v>
      </c>
      <c r="D156" s="264" t="s">
        <v>282</v>
      </c>
      <c r="E156" s="265" t="s">
        <v>748</v>
      </c>
      <c r="F156" s="266" t="s">
        <v>749</v>
      </c>
      <c r="G156" s="267" t="s">
        <v>194</v>
      </c>
      <c r="H156" s="268">
        <v>42</v>
      </c>
      <c r="I156" s="269"/>
      <c r="J156" s="270">
        <f>ROUND(I156*H156,2)</f>
        <v>0</v>
      </c>
      <c r="K156" s="266" t="s">
        <v>138</v>
      </c>
      <c r="L156" s="271"/>
      <c r="M156" s="272" t="s">
        <v>1</v>
      </c>
      <c r="N156" s="273" t="s">
        <v>45</v>
      </c>
      <c r="O156" s="91"/>
      <c r="P156" s="227">
        <f>O156*H156</f>
        <v>0</v>
      </c>
      <c r="Q156" s="227">
        <v>0.0030999999999999999</v>
      </c>
      <c r="R156" s="227">
        <f>Q156*H156</f>
        <v>0.13019999999999998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168</v>
      </c>
      <c r="AT156" s="229" t="s">
        <v>282</v>
      </c>
      <c r="AU156" s="229" t="s">
        <v>90</v>
      </c>
      <c r="AY156" s="17" t="s">
        <v>132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88</v>
      </c>
      <c r="BK156" s="230">
        <f>ROUND(I156*H156,2)</f>
        <v>0</v>
      </c>
      <c r="BL156" s="17" t="s">
        <v>139</v>
      </c>
      <c r="BM156" s="229" t="s">
        <v>750</v>
      </c>
    </row>
    <row r="157" s="13" customFormat="1">
      <c r="A157" s="13"/>
      <c r="B157" s="231"/>
      <c r="C157" s="232"/>
      <c r="D157" s="233" t="s">
        <v>152</v>
      </c>
      <c r="E157" s="232"/>
      <c r="F157" s="235" t="s">
        <v>751</v>
      </c>
      <c r="G157" s="232"/>
      <c r="H157" s="236">
        <v>42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152</v>
      </c>
      <c r="AU157" s="242" t="s">
        <v>90</v>
      </c>
      <c r="AV157" s="13" t="s">
        <v>90</v>
      </c>
      <c r="AW157" s="13" t="s">
        <v>4</v>
      </c>
      <c r="AX157" s="13" t="s">
        <v>88</v>
      </c>
      <c r="AY157" s="242" t="s">
        <v>132</v>
      </c>
    </row>
    <row r="158" s="2" customFormat="1" ht="24.15" customHeight="1">
      <c r="A158" s="38"/>
      <c r="B158" s="39"/>
      <c r="C158" s="218" t="s">
        <v>219</v>
      </c>
      <c r="D158" s="218" t="s">
        <v>134</v>
      </c>
      <c r="E158" s="219" t="s">
        <v>752</v>
      </c>
      <c r="F158" s="220" t="s">
        <v>753</v>
      </c>
      <c r="G158" s="221" t="s">
        <v>143</v>
      </c>
      <c r="H158" s="222">
        <v>3</v>
      </c>
      <c r="I158" s="223"/>
      <c r="J158" s="224">
        <f>ROUND(I158*H158,2)</f>
        <v>0</v>
      </c>
      <c r="K158" s="220" t="s">
        <v>138</v>
      </c>
      <c r="L158" s="44"/>
      <c r="M158" s="225" t="s">
        <v>1</v>
      </c>
      <c r="N158" s="226" t="s">
        <v>45</v>
      </c>
      <c r="O158" s="91"/>
      <c r="P158" s="227">
        <f>O158*H158</f>
        <v>0</v>
      </c>
      <c r="Q158" s="227">
        <v>0.10833</v>
      </c>
      <c r="R158" s="227">
        <f>Q158*H158</f>
        <v>0.32499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139</v>
      </c>
      <c r="AT158" s="229" t="s">
        <v>134</v>
      </c>
      <c r="AU158" s="229" t="s">
        <v>90</v>
      </c>
      <c r="AY158" s="17" t="s">
        <v>132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88</v>
      </c>
      <c r="BK158" s="230">
        <f>ROUND(I158*H158,2)</f>
        <v>0</v>
      </c>
      <c r="BL158" s="17" t="s">
        <v>139</v>
      </c>
      <c r="BM158" s="229" t="s">
        <v>754</v>
      </c>
    </row>
    <row r="159" s="2" customFormat="1" ht="24.15" customHeight="1">
      <c r="A159" s="38"/>
      <c r="B159" s="39"/>
      <c r="C159" s="218" t="s">
        <v>224</v>
      </c>
      <c r="D159" s="218" t="s">
        <v>134</v>
      </c>
      <c r="E159" s="219" t="s">
        <v>755</v>
      </c>
      <c r="F159" s="220" t="s">
        <v>756</v>
      </c>
      <c r="G159" s="221" t="s">
        <v>143</v>
      </c>
      <c r="H159" s="222">
        <v>2</v>
      </c>
      <c r="I159" s="223"/>
      <c r="J159" s="224">
        <f>ROUND(I159*H159,2)</f>
        <v>0</v>
      </c>
      <c r="K159" s="220" t="s">
        <v>138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0.10833</v>
      </c>
      <c r="R159" s="227">
        <f>Q159*H159</f>
        <v>0.21665999999999999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139</v>
      </c>
      <c r="AT159" s="229" t="s">
        <v>134</v>
      </c>
      <c r="AU159" s="229" t="s">
        <v>90</v>
      </c>
      <c r="AY159" s="17" t="s">
        <v>132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139</v>
      </c>
      <c r="BM159" s="229" t="s">
        <v>757</v>
      </c>
    </row>
    <row r="160" s="13" customFormat="1">
      <c r="A160" s="13"/>
      <c r="B160" s="231"/>
      <c r="C160" s="232"/>
      <c r="D160" s="233" t="s">
        <v>152</v>
      </c>
      <c r="E160" s="234" t="s">
        <v>1</v>
      </c>
      <c r="F160" s="235" t="s">
        <v>758</v>
      </c>
      <c r="G160" s="232"/>
      <c r="H160" s="236">
        <v>2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152</v>
      </c>
      <c r="AU160" s="242" t="s">
        <v>90</v>
      </c>
      <c r="AV160" s="13" t="s">
        <v>90</v>
      </c>
      <c r="AW160" s="13" t="s">
        <v>36</v>
      </c>
      <c r="AX160" s="13" t="s">
        <v>88</v>
      </c>
      <c r="AY160" s="242" t="s">
        <v>132</v>
      </c>
    </row>
    <row r="161" s="12" customFormat="1" ht="22.8" customHeight="1">
      <c r="A161" s="12"/>
      <c r="B161" s="202"/>
      <c r="C161" s="203"/>
      <c r="D161" s="204" t="s">
        <v>79</v>
      </c>
      <c r="E161" s="216" t="s">
        <v>173</v>
      </c>
      <c r="F161" s="216" t="s">
        <v>448</v>
      </c>
      <c r="G161" s="203"/>
      <c r="H161" s="203"/>
      <c r="I161" s="206"/>
      <c r="J161" s="217">
        <f>BK161</f>
        <v>0</v>
      </c>
      <c r="K161" s="203"/>
      <c r="L161" s="208"/>
      <c r="M161" s="209"/>
      <c r="N161" s="210"/>
      <c r="O161" s="210"/>
      <c r="P161" s="211">
        <f>SUM(P162:P173)</f>
        <v>0</v>
      </c>
      <c r="Q161" s="210"/>
      <c r="R161" s="211">
        <f>SUM(R162:R173)</f>
        <v>11.956160000000001</v>
      </c>
      <c r="S161" s="210"/>
      <c r="T161" s="212">
        <f>SUM(T162:T173)</f>
        <v>146.9196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3" t="s">
        <v>88</v>
      </c>
      <c r="AT161" s="214" t="s">
        <v>79</v>
      </c>
      <c r="AU161" s="214" t="s">
        <v>88</v>
      </c>
      <c r="AY161" s="213" t="s">
        <v>132</v>
      </c>
      <c r="BK161" s="215">
        <f>SUM(BK162:BK173)</f>
        <v>0</v>
      </c>
    </row>
    <row r="162" s="2" customFormat="1" ht="24.15" customHeight="1">
      <c r="A162" s="38"/>
      <c r="B162" s="39"/>
      <c r="C162" s="218" t="s">
        <v>229</v>
      </c>
      <c r="D162" s="218" t="s">
        <v>134</v>
      </c>
      <c r="E162" s="219" t="s">
        <v>759</v>
      </c>
      <c r="F162" s="220" t="s">
        <v>760</v>
      </c>
      <c r="G162" s="221" t="s">
        <v>194</v>
      </c>
      <c r="H162" s="222">
        <v>10</v>
      </c>
      <c r="I162" s="223"/>
      <c r="J162" s="224">
        <f>ROUND(I162*H162,2)</f>
        <v>0</v>
      </c>
      <c r="K162" s="220" t="s">
        <v>138</v>
      </c>
      <c r="L162" s="44"/>
      <c r="M162" s="225" t="s">
        <v>1</v>
      </c>
      <c r="N162" s="226" t="s">
        <v>45</v>
      </c>
      <c r="O162" s="91"/>
      <c r="P162" s="227">
        <f>O162*H162</f>
        <v>0</v>
      </c>
      <c r="Q162" s="227">
        <v>0.61348000000000003</v>
      </c>
      <c r="R162" s="227">
        <f>Q162*H162</f>
        <v>6.1348000000000003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139</v>
      </c>
      <c r="AT162" s="229" t="s">
        <v>134</v>
      </c>
      <c r="AU162" s="229" t="s">
        <v>90</v>
      </c>
      <c r="AY162" s="17" t="s">
        <v>132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88</v>
      </c>
      <c r="BK162" s="230">
        <f>ROUND(I162*H162,2)</f>
        <v>0</v>
      </c>
      <c r="BL162" s="17" t="s">
        <v>139</v>
      </c>
      <c r="BM162" s="229" t="s">
        <v>761</v>
      </c>
    </row>
    <row r="163" s="2" customFormat="1" ht="16.5" customHeight="1">
      <c r="A163" s="38"/>
      <c r="B163" s="39"/>
      <c r="C163" s="264" t="s">
        <v>233</v>
      </c>
      <c r="D163" s="264" t="s">
        <v>282</v>
      </c>
      <c r="E163" s="265" t="s">
        <v>762</v>
      </c>
      <c r="F163" s="266" t="s">
        <v>763</v>
      </c>
      <c r="G163" s="267" t="s">
        <v>194</v>
      </c>
      <c r="H163" s="268">
        <v>10</v>
      </c>
      <c r="I163" s="269"/>
      <c r="J163" s="270">
        <f>ROUND(I163*H163,2)</f>
        <v>0</v>
      </c>
      <c r="K163" s="266" t="s">
        <v>138</v>
      </c>
      <c r="L163" s="271"/>
      <c r="M163" s="272" t="s">
        <v>1</v>
      </c>
      <c r="N163" s="273" t="s">
        <v>45</v>
      </c>
      <c r="O163" s="91"/>
      <c r="P163" s="227">
        <f>O163*H163</f>
        <v>0</v>
      </c>
      <c r="Q163" s="227">
        <v>0.29959999999999998</v>
      </c>
      <c r="R163" s="227">
        <f>Q163*H163</f>
        <v>2.9959999999999996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168</v>
      </c>
      <c r="AT163" s="229" t="s">
        <v>282</v>
      </c>
      <c r="AU163" s="229" t="s">
        <v>90</v>
      </c>
      <c r="AY163" s="17" t="s">
        <v>132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88</v>
      </c>
      <c r="BK163" s="230">
        <f>ROUND(I163*H163,2)</f>
        <v>0</v>
      </c>
      <c r="BL163" s="17" t="s">
        <v>139</v>
      </c>
      <c r="BM163" s="229" t="s">
        <v>764</v>
      </c>
    </row>
    <row r="164" s="2" customFormat="1" ht="24.15" customHeight="1">
      <c r="A164" s="38"/>
      <c r="B164" s="39"/>
      <c r="C164" s="218" t="s">
        <v>7</v>
      </c>
      <c r="D164" s="218" t="s">
        <v>134</v>
      </c>
      <c r="E164" s="219" t="s">
        <v>765</v>
      </c>
      <c r="F164" s="220" t="s">
        <v>766</v>
      </c>
      <c r="G164" s="221" t="s">
        <v>210</v>
      </c>
      <c r="H164" s="222">
        <v>0.40000000000000002</v>
      </c>
      <c r="I164" s="223"/>
      <c r="J164" s="224">
        <f>ROUND(I164*H164,2)</f>
        <v>0</v>
      </c>
      <c r="K164" s="220" t="s">
        <v>138</v>
      </c>
      <c r="L164" s="44"/>
      <c r="M164" s="225" t="s">
        <v>1</v>
      </c>
      <c r="N164" s="226" t="s">
        <v>45</v>
      </c>
      <c r="O164" s="91"/>
      <c r="P164" s="227">
        <f>O164*H164</f>
        <v>0</v>
      </c>
      <c r="Q164" s="227">
        <v>2.3113999999999999</v>
      </c>
      <c r="R164" s="227">
        <f>Q164*H164</f>
        <v>0.92456000000000005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139</v>
      </c>
      <c r="AT164" s="229" t="s">
        <v>134</v>
      </c>
      <c r="AU164" s="229" t="s">
        <v>90</v>
      </c>
      <c r="AY164" s="17" t="s">
        <v>132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88</v>
      </c>
      <c r="BK164" s="230">
        <f>ROUND(I164*H164,2)</f>
        <v>0</v>
      </c>
      <c r="BL164" s="17" t="s">
        <v>139</v>
      </c>
      <c r="BM164" s="229" t="s">
        <v>767</v>
      </c>
    </row>
    <row r="165" s="13" customFormat="1">
      <c r="A165" s="13"/>
      <c r="B165" s="231"/>
      <c r="C165" s="232"/>
      <c r="D165" s="233" t="s">
        <v>152</v>
      </c>
      <c r="E165" s="234" t="s">
        <v>1</v>
      </c>
      <c r="F165" s="235" t="s">
        <v>768</v>
      </c>
      <c r="G165" s="232"/>
      <c r="H165" s="236">
        <v>0.40000000000000002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152</v>
      </c>
      <c r="AU165" s="242" t="s">
        <v>90</v>
      </c>
      <c r="AV165" s="13" t="s">
        <v>90</v>
      </c>
      <c r="AW165" s="13" t="s">
        <v>36</v>
      </c>
      <c r="AX165" s="13" t="s">
        <v>88</v>
      </c>
      <c r="AY165" s="242" t="s">
        <v>132</v>
      </c>
    </row>
    <row r="166" s="2" customFormat="1" ht="24.15" customHeight="1">
      <c r="A166" s="38"/>
      <c r="B166" s="39"/>
      <c r="C166" s="218" t="s">
        <v>240</v>
      </c>
      <c r="D166" s="218" t="s">
        <v>134</v>
      </c>
      <c r="E166" s="219" t="s">
        <v>769</v>
      </c>
      <c r="F166" s="220" t="s">
        <v>770</v>
      </c>
      <c r="G166" s="221" t="s">
        <v>194</v>
      </c>
      <c r="H166" s="222">
        <v>12.300000000000001</v>
      </c>
      <c r="I166" s="223"/>
      <c r="J166" s="224">
        <f>ROUND(I166*H166,2)</f>
        <v>0</v>
      </c>
      <c r="K166" s="220" t="s">
        <v>138</v>
      </c>
      <c r="L166" s="44"/>
      <c r="M166" s="225" t="s">
        <v>1</v>
      </c>
      <c r="N166" s="226" t="s">
        <v>45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0.17199999999999999</v>
      </c>
      <c r="T166" s="228">
        <f>S166*H166</f>
        <v>2.1156000000000001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139</v>
      </c>
      <c r="AT166" s="229" t="s">
        <v>134</v>
      </c>
      <c r="AU166" s="229" t="s">
        <v>90</v>
      </c>
      <c r="AY166" s="17" t="s">
        <v>132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88</v>
      </c>
      <c r="BK166" s="230">
        <f>ROUND(I166*H166,2)</f>
        <v>0</v>
      </c>
      <c r="BL166" s="17" t="s">
        <v>139</v>
      </c>
      <c r="BM166" s="229" t="s">
        <v>771</v>
      </c>
    </row>
    <row r="167" s="2" customFormat="1" ht="16.5" customHeight="1">
      <c r="A167" s="38"/>
      <c r="B167" s="39"/>
      <c r="C167" s="218" t="s">
        <v>245</v>
      </c>
      <c r="D167" s="218" t="s">
        <v>134</v>
      </c>
      <c r="E167" s="219" t="s">
        <v>772</v>
      </c>
      <c r="F167" s="220" t="s">
        <v>773</v>
      </c>
      <c r="G167" s="221" t="s">
        <v>210</v>
      </c>
      <c r="H167" s="222">
        <v>15.84</v>
      </c>
      <c r="I167" s="223"/>
      <c r="J167" s="224">
        <f>ROUND(I167*H167,2)</f>
        <v>0</v>
      </c>
      <c r="K167" s="220" t="s">
        <v>138</v>
      </c>
      <c r="L167" s="44"/>
      <c r="M167" s="225" t="s">
        <v>1</v>
      </c>
      <c r="N167" s="226" t="s">
        <v>45</v>
      </c>
      <c r="O167" s="91"/>
      <c r="P167" s="227">
        <f>O167*H167</f>
        <v>0</v>
      </c>
      <c r="Q167" s="227">
        <v>0.12</v>
      </c>
      <c r="R167" s="227">
        <f>Q167*H167</f>
        <v>1.9007999999999998</v>
      </c>
      <c r="S167" s="227">
        <v>2.2000000000000002</v>
      </c>
      <c r="T167" s="228">
        <f>S167*H167</f>
        <v>34.847999999999999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139</v>
      </c>
      <c r="AT167" s="229" t="s">
        <v>134</v>
      </c>
      <c r="AU167" s="229" t="s">
        <v>90</v>
      </c>
      <c r="AY167" s="17" t="s">
        <v>132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88</v>
      </c>
      <c r="BK167" s="230">
        <f>ROUND(I167*H167,2)</f>
        <v>0</v>
      </c>
      <c r="BL167" s="17" t="s">
        <v>139</v>
      </c>
      <c r="BM167" s="229" t="s">
        <v>774</v>
      </c>
    </row>
    <row r="168" s="13" customFormat="1">
      <c r="A168" s="13"/>
      <c r="B168" s="231"/>
      <c r="C168" s="232"/>
      <c r="D168" s="233" t="s">
        <v>152</v>
      </c>
      <c r="E168" s="234" t="s">
        <v>1</v>
      </c>
      <c r="F168" s="235" t="s">
        <v>775</v>
      </c>
      <c r="G168" s="232"/>
      <c r="H168" s="236">
        <v>15.84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152</v>
      </c>
      <c r="AU168" s="242" t="s">
        <v>90</v>
      </c>
      <c r="AV168" s="13" t="s">
        <v>90</v>
      </c>
      <c r="AW168" s="13" t="s">
        <v>36</v>
      </c>
      <c r="AX168" s="13" t="s">
        <v>88</v>
      </c>
      <c r="AY168" s="242" t="s">
        <v>132</v>
      </c>
    </row>
    <row r="169" s="2" customFormat="1" ht="21.75" customHeight="1">
      <c r="A169" s="38"/>
      <c r="B169" s="39"/>
      <c r="C169" s="218" t="s">
        <v>249</v>
      </c>
      <c r="D169" s="218" t="s">
        <v>134</v>
      </c>
      <c r="E169" s="219" t="s">
        <v>776</v>
      </c>
      <c r="F169" s="220" t="s">
        <v>777</v>
      </c>
      <c r="G169" s="221" t="s">
        <v>194</v>
      </c>
      <c r="H169" s="222">
        <v>112.2</v>
      </c>
      <c r="I169" s="223"/>
      <c r="J169" s="224">
        <f>ROUND(I169*H169,2)</f>
        <v>0</v>
      </c>
      <c r="K169" s="220" t="s">
        <v>138</v>
      </c>
      <c r="L169" s="44"/>
      <c r="M169" s="225" t="s">
        <v>1</v>
      </c>
      <c r="N169" s="226" t="s">
        <v>45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0.97999999999999998</v>
      </c>
      <c r="T169" s="228">
        <f>S169*H169</f>
        <v>109.956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139</v>
      </c>
      <c r="AT169" s="229" t="s">
        <v>134</v>
      </c>
      <c r="AU169" s="229" t="s">
        <v>90</v>
      </c>
      <c r="AY169" s="17" t="s">
        <v>132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88</v>
      </c>
      <c r="BK169" s="230">
        <f>ROUND(I169*H169,2)</f>
        <v>0</v>
      </c>
      <c r="BL169" s="17" t="s">
        <v>139</v>
      </c>
      <c r="BM169" s="229" t="s">
        <v>778</v>
      </c>
    </row>
    <row r="170" s="13" customFormat="1">
      <c r="A170" s="13"/>
      <c r="B170" s="231"/>
      <c r="C170" s="232"/>
      <c r="D170" s="233" t="s">
        <v>152</v>
      </c>
      <c r="E170" s="234" t="s">
        <v>1</v>
      </c>
      <c r="F170" s="235" t="s">
        <v>779</v>
      </c>
      <c r="G170" s="232"/>
      <c r="H170" s="236">
        <v>112.2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152</v>
      </c>
      <c r="AU170" s="242" t="s">
        <v>90</v>
      </c>
      <c r="AV170" s="13" t="s">
        <v>90</v>
      </c>
      <c r="AW170" s="13" t="s">
        <v>36</v>
      </c>
      <c r="AX170" s="13" t="s">
        <v>88</v>
      </c>
      <c r="AY170" s="242" t="s">
        <v>132</v>
      </c>
    </row>
    <row r="171" s="2" customFormat="1" ht="16.5" customHeight="1">
      <c r="A171" s="38"/>
      <c r="B171" s="39"/>
      <c r="C171" s="218" t="s">
        <v>254</v>
      </c>
      <c r="D171" s="218" t="s">
        <v>134</v>
      </c>
      <c r="E171" s="219" t="s">
        <v>518</v>
      </c>
      <c r="F171" s="220" t="s">
        <v>780</v>
      </c>
      <c r="G171" s="221" t="s">
        <v>781</v>
      </c>
      <c r="H171" s="222">
        <v>1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45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139</v>
      </c>
      <c r="AT171" s="229" t="s">
        <v>134</v>
      </c>
      <c r="AU171" s="229" t="s">
        <v>90</v>
      </c>
      <c r="AY171" s="17" t="s">
        <v>132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88</v>
      </c>
      <c r="BK171" s="230">
        <f>ROUND(I171*H171,2)</f>
        <v>0</v>
      </c>
      <c r="BL171" s="17" t="s">
        <v>139</v>
      </c>
      <c r="BM171" s="229" t="s">
        <v>782</v>
      </c>
    </row>
    <row r="172" s="2" customFormat="1" ht="55.5" customHeight="1">
      <c r="A172" s="38"/>
      <c r="B172" s="39"/>
      <c r="C172" s="218" t="s">
        <v>261</v>
      </c>
      <c r="D172" s="218" t="s">
        <v>134</v>
      </c>
      <c r="E172" s="219" t="s">
        <v>783</v>
      </c>
      <c r="F172" s="220" t="s">
        <v>784</v>
      </c>
      <c r="G172" s="221" t="s">
        <v>520</v>
      </c>
      <c r="H172" s="222">
        <v>1</v>
      </c>
      <c r="I172" s="223"/>
      <c r="J172" s="224">
        <f>ROUND(I172*H172,2)</f>
        <v>0</v>
      </c>
      <c r="K172" s="220" t="s">
        <v>1</v>
      </c>
      <c r="L172" s="44"/>
      <c r="M172" s="225" t="s">
        <v>1</v>
      </c>
      <c r="N172" s="226" t="s">
        <v>45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139</v>
      </c>
      <c r="AT172" s="229" t="s">
        <v>134</v>
      </c>
      <c r="AU172" s="229" t="s">
        <v>90</v>
      </c>
      <c r="AY172" s="17" t="s">
        <v>132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88</v>
      </c>
      <c r="BK172" s="230">
        <f>ROUND(I172*H172,2)</f>
        <v>0</v>
      </c>
      <c r="BL172" s="17" t="s">
        <v>139</v>
      </c>
      <c r="BM172" s="229" t="s">
        <v>785</v>
      </c>
    </row>
    <row r="173" s="2" customFormat="1" ht="37.8" customHeight="1">
      <c r="A173" s="38"/>
      <c r="B173" s="39"/>
      <c r="C173" s="218" t="s">
        <v>271</v>
      </c>
      <c r="D173" s="218" t="s">
        <v>134</v>
      </c>
      <c r="E173" s="219" t="s">
        <v>692</v>
      </c>
      <c r="F173" s="220" t="s">
        <v>786</v>
      </c>
      <c r="G173" s="221" t="s">
        <v>781</v>
      </c>
      <c r="H173" s="222">
        <v>1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45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139</v>
      </c>
      <c r="AT173" s="229" t="s">
        <v>134</v>
      </c>
      <c r="AU173" s="229" t="s">
        <v>90</v>
      </c>
      <c r="AY173" s="17" t="s">
        <v>132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88</v>
      </c>
      <c r="BK173" s="230">
        <f>ROUND(I173*H173,2)</f>
        <v>0</v>
      </c>
      <c r="BL173" s="17" t="s">
        <v>139</v>
      </c>
      <c r="BM173" s="229" t="s">
        <v>787</v>
      </c>
    </row>
    <row r="174" s="12" customFormat="1" ht="22.8" customHeight="1">
      <c r="A174" s="12"/>
      <c r="B174" s="202"/>
      <c r="C174" s="203"/>
      <c r="D174" s="204" t="s">
        <v>79</v>
      </c>
      <c r="E174" s="216" t="s">
        <v>523</v>
      </c>
      <c r="F174" s="216" t="s">
        <v>524</v>
      </c>
      <c r="G174" s="203"/>
      <c r="H174" s="203"/>
      <c r="I174" s="206"/>
      <c r="J174" s="217">
        <f>BK174</f>
        <v>0</v>
      </c>
      <c r="K174" s="203"/>
      <c r="L174" s="208"/>
      <c r="M174" s="209"/>
      <c r="N174" s="210"/>
      <c r="O174" s="210"/>
      <c r="P174" s="211">
        <f>SUM(P175:P179)</f>
        <v>0</v>
      </c>
      <c r="Q174" s="210"/>
      <c r="R174" s="211">
        <f>SUM(R175:R179)</f>
        <v>0</v>
      </c>
      <c r="S174" s="210"/>
      <c r="T174" s="212">
        <f>SUM(T175:T179)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3" t="s">
        <v>88</v>
      </c>
      <c r="AT174" s="214" t="s">
        <v>79</v>
      </c>
      <c r="AU174" s="214" t="s">
        <v>88</v>
      </c>
      <c r="AY174" s="213" t="s">
        <v>132</v>
      </c>
      <c r="BK174" s="215">
        <f>SUM(BK175:BK179)</f>
        <v>0</v>
      </c>
    </row>
    <row r="175" s="2" customFormat="1" ht="24.15" customHeight="1">
      <c r="A175" s="38"/>
      <c r="B175" s="39"/>
      <c r="C175" s="218" t="s">
        <v>276</v>
      </c>
      <c r="D175" s="218" t="s">
        <v>134</v>
      </c>
      <c r="E175" s="219" t="s">
        <v>526</v>
      </c>
      <c r="F175" s="220" t="s">
        <v>527</v>
      </c>
      <c r="G175" s="221" t="s">
        <v>285</v>
      </c>
      <c r="H175" s="222">
        <v>146.91999999999999</v>
      </c>
      <c r="I175" s="223"/>
      <c r="J175" s="224">
        <f>ROUND(I175*H175,2)</f>
        <v>0</v>
      </c>
      <c r="K175" s="220" t="s">
        <v>138</v>
      </c>
      <c r="L175" s="44"/>
      <c r="M175" s="225" t="s">
        <v>1</v>
      </c>
      <c r="N175" s="226" t="s">
        <v>45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139</v>
      </c>
      <c r="AT175" s="229" t="s">
        <v>134</v>
      </c>
      <c r="AU175" s="229" t="s">
        <v>90</v>
      </c>
      <c r="AY175" s="17" t="s">
        <v>132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88</v>
      </c>
      <c r="BK175" s="230">
        <f>ROUND(I175*H175,2)</f>
        <v>0</v>
      </c>
      <c r="BL175" s="17" t="s">
        <v>139</v>
      </c>
      <c r="BM175" s="229" t="s">
        <v>788</v>
      </c>
    </row>
    <row r="176" s="2" customFormat="1" ht="24.15" customHeight="1">
      <c r="A176" s="38"/>
      <c r="B176" s="39"/>
      <c r="C176" s="218" t="s">
        <v>281</v>
      </c>
      <c r="D176" s="218" t="s">
        <v>134</v>
      </c>
      <c r="E176" s="219" t="s">
        <v>530</v>
      </c>
      <c r="F176" s="220" t="s">
        <v>531</v>
      </c>
      <c r="G176" s="221" t="s">
        <v>285</v>
      </c>
      <c r="H176" s="222">
        <v>3526.0799999999999</v>
      </c>
      <c r="I176" s="223"/>
      <c r="J176" s="224">
        <f>ROUND(I176*H176,2)</f>
        <v>0</v>
      </c>
      <c r="K176" s="220" t="s">
        <v>138</v>
      </c>
      <c r="L176" s="44"/>
      <c r="M176" s="225" t="s">
        <v>1</v>
      </c>
      <c r="N176" s="226" t="s">
        <v>45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139</v>
      </c>
      <c r="AT176" s="229" t="s">
        <v>134</v>
      </c>
      <c r="AU176" s="229" t="s">
        <v>90</v>
      </c>
      <c r="AY176" s="17" t="s">
        <v>132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88</v>
      </c>
      <c r="BK176" s="230">
        <f>ROUND(I176*H176,2)</f>
        <v>0</v>
      </c>
      <c r="BL176" s="17" t="s">
        <v>139</v>
      </c>
      <c r="BM176" s="229" t="s">
        <v>789</v>
      </c>
    </row>
    <row r="177" s="13" customFormat="1">
      <c r="A177" s="13"/>
      <c r="B177" s="231"/>
      <c r="C177" s="232"/>
      <c r="D177" s="233" t="s">
        <v>152</v>
      </c>
      <c r="E177" s="234" t="s">
        <v>1</v>
      </c>
      <c r="F177" s="235" t="s">
        <v>790</v>
      </c>
      <c r="G177" s="232"/>
      <c r="H177" s="236">
        <v>3526.0799999999999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152</v>
      </c>
      <c r="AU177" s="242" t="s">
        <v>90</v>
      </c>
      <c r="AV177" s="13" t="s">
        <v>90</v>
      </c>
      <c r="AW177" s="13" t="s">
        <v>36</v>
      </c>
      <c r="AX177" s="13" t="s">
        <v>88</v>
      </c>
      <c r="AY177" s="242" t="s">
        <v>132</v>
      </c>
    </row>
    <row r="178" s="2" customFormat="1" ht="37.8" customHeight="1">
      <c r="A178" s="38"/>
      <c r="B178" s="39"/>
      <c r="C178" s="218" t="s">
        <v>288</v>
      </c>
      <c r="D178" s="218" t="s">
        <v>134</v>
      </c>
      <c r="E178" s="219" t="s">
        <v>544</v>
      </c>
      <c r="F178" s="220" t="s">
        <v>545</v>
      </c>
      <c r="G178" s="221" t="s">
        <v>285</v>
      </c>
      <c r="H178" s="222">
        <v>144.804</v>
      </c>
      <c r="I178" s="223"/>
      <c r="J178" s="224">
        <f>ROUND(I178*H178,2)</f>
        <v>0</v>
      </c>
      <c r="K178" s="220" t="s">
        <v>138</v>
      </c>
      <c r="L178" s="44"/>
      <c r="M178" s="225" t="s">
        <v>1</v>
      </c>
      <c r="N178" s="226" t="s">
        <v>45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139</v>
      </c>
      <c r="AT178" s="229" t="s">
        <v>134</v>
      </c>
      <c r="AU178" s="229" t="s">
        <v>90</v>
      </c>
      <c r="AY178" s="17" t="s">
        <v>132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88</v>
      </c>
      <c r="BK178" s="230">
        <f>ROUND(I178*H178,2)</f>
        <v>0</v>
      </c>
      <c r="BL178" s="17" t="s">
        <v>139</v>
      </c>
      <c r="BM178" s="229" t="s">
        <v>791</v>
      </c>
    </row>
    <row r="179" s="2" customFormat="1" ht="44.25" customHeight="1">
      <c r="A179" s="38"/>
      <c r="B179" s="39"/>
      <c r="C179" s="218" t="s">
        <v>293</v>
      </c>
      <c r="D179" s="218" t="s">
        <v>134</v>
      </c>
      <c r="E179" s="219" t="s">
        <v>552</v>
      </c>
      <c r="F179" s="220" t="s">
        <v>553</v>
      </c>
      <c r="G179" s="221" t="s">
        <v>285</v>
      </c>
      <c r="H179" s="222">
        <v>2.1160000000000001</v>
      </c>
      <c r="I179" s="223"/>
      <c r="J179" s="224">
        <f>ROUND(I179*H179,2)</f>
        <v>0</v>
      </c>
      <c r="K179" s="220" t="s">
        <v>1</v>
      </c>
      <c r="L179" s="44"/>
      <c r="M179" s="274" t="s">
        <v>1</v>
      </c>
      <c r="N179" s="275" t="s">
        <v>45</v>
      </c>
      <c r="O179" s="276"/>
      <c r="P179" s="277">
        <f>O179*H179</f>
        <v>0</v>
      </c>
      <c r="Q179" s="277">
        <v>0</v>
      </c>
      <c r="R179" s="277">
        <f>Q179*H179</f>
        <v>0</v>
      </c>
      <c r="S179" s="277">
        <v>0</v>
      </c>
      <c r="T179" s="27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139</v>
      </c>
      <c r="AT179" s="229" t="s">
        <v>134</v>
      </c>
      <c r="AU179" s="229" t="s">
        <v>90</v>
      </c>
      <c r="AY179" s="17" t="s">
        <v>132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88</v>
      </c>
      <c r="BK179" s="230">
        <f>ROUND(I179*H179,2)</f>
        <v>0</v>
      </c>
      <c r="BL179" s="17" t="s">
        <v>139</v>
      </c>
      <c r="BM179" s="229" t="s">
        <v>792</v>
      </c>
    </row>
    <row r="180" s="2" customFormat="1" ht="6.96" customHeight="1">
      <c r="A180" s="38"/>
      <c r="B180" s="66"/>
      <c r="C180" s="67"/>
      <c r="D180" s="67"/>
      <c r="E180" s="67"/>
      <c r="F180" s="67"/>
      <c r="G180" s="67"/>
      <c r="H180" s="67"/>
      <c r="I180" s="67"/>
      <c r="J180" s="67"/>
      <c r="K180" s="67"/>
      <c r="L180" s="44"/>
      <c r="M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</row>
  </sheetData>
  <sheetProtection sheet="1" autoFilter="0" formatColumns="0" formatRows="0" objects="1" scenarios="1" spinCount="100000" saltValue="v2JPg8h4Kwd859Iltn5RjXsXnCCa6dJywBvBxJwNYepFNREcy2HX7ZldEH01pHy5Sb8HvxDU8nJ0QsD2joK/FQ==" hashValue="xjXYIu8PH7kfDKf8eorq14nzk1txYF/VE57ld1Z0Ki5A/sOZTZnX6FLs66V5Y+W47Oiw7VzmZi9eG6UOuuaUYw==" algorithmName="SHA-512" password="CC35"/>
  <autoFilter ref="C121:K17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podél silnice II/432 v Bohuslavicích, Kyjov II.etapa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793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103</v>
      </c>
      <c r="G12" s="38"/>
      <c r="H12" s="38"/>
      <c r="I12" s="140" t="s">
        <v>22</v>
      </c>
      <c r="J12" s="144" t="str">
        <f>'Rekapitulace stavby'!AN8</f>
        <v>31. 1. 2022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103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103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103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ROUND((SUM(BE120:BE143)),  2)</f>
        <v>0</v>
      </c>
      <c r="G33" s="38"/>
      <c r="H33" s="38"/>
      <c r="I33" s="155">
        <v>0.20999999999999999</v>
      </c>
      <c r="J33" s="154">
        <f>ROUND(((SUM(BE120:BE143))*I33),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ROUND((SUM(BF120:BF143)),  2)</f>
        <v>0</v>
      </c>
      <c r="G34" s="38"/>
      <c r="H34" s="38"/>
      <c r="I34" s="155">
        <v>0.14999999999999999</v>
      </c>
      <c r="J34" s="154">
        <f>ROUND(((SUM(BF120:BF143))*I34),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ROUND((SUM(BG120:BG143)),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ROUND((SUM(BH120:BH143)),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ROUND((SUM(BI120:BI143)),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podél silnice II/432 v Bohuslavicích, Kyjov II.etapa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31. 1. 2022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793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794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795</v>
      </c>
      <c r="E99" s="188"/>
      <c r="F99" s="188"/>
      <c r="G99" s="188"/>
      <c r="H99" s="188"/>
      <c r="I99" s="188"/>
      <c r="J99" s="189">
        <f>J136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796</v>
      </c>
      <c r="E100" s="188"/>
      <c r="F100" s="188"/>
      <c r="G100" s="188"/>
      <c r="H100" s="188"/>
      <c r="I100" s="188"/>
      <c r="J100" s="189">
        <f>J139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117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Chodník podél silnice II/432 v Bohuslavicích, Kyjov II.etapa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101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VRN - Vedlejší rozpočtové náklady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31. 1. 2022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32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30</v>
      </c>
      <c r="D117" s="40"/>
      <c r="E117" s="40"/>
      <c r="F117" s="27" t="str">
        <f>IF(E18="","",E18)</f>
        <v>Vyplň údaj</v>
      </c>
      <c r="G117" s="40"/>
      <c r="H117" s="40"/>
      <c r="I117" s="32" t="s">
        <v>37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118</v>
      </c>
      <c r="D119" s="194" t="s">
        <v>65</v>
      </c>
      <c r="E119" s="194" t="s">
        <v>61</v>
      </c>
      <c r="F119" s="194" t="s">
        <v>62</v>
      </c>
      <c r="G119" s="194" t="s">
        <v>119</v>
      </c>
      <c r="H119" s="194" t="s">
        <v>120</v>
      </c>
      <c r="I119" s="194" t="s">
        <v>121</v>
      </c>
      <c r="J119" s="194" t="s">
        <v>106</v>
      </c>
      <c r="K119" s="195" t="s">
        <v>122</v>
      </c>
      <c r="L119" s="196"/>
      <c r="M119" s="100" t="s">
        <v>1</v>
      </c>
      <c r="N119" s="101" t="s">
        <v>44</v>
      </c>
      <c r="O119" s="101" t="s">
        <v>123</v>
      </c>
      <c r="P119" s="101" t="s">
        <v>124</v>
      </c>
      <c r="Q119" s="101" t="s">
        <v>125</v>
      </c>
      <c r="R119" s="101" t="s">
        <v>126</v>
      </c>
      <c r="S119" s="101" t="s">
        <v>127</v>
      </c>
      <c r="T119" s="102" t="s">
        <v>128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129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</f>
        <v>0</v>
      </c>
      <c r="Q120" s="104"/>
      <c r="R120" s="199">
        <f>R121</f>
        <v>0</v>
      </c>
      <c r="S120" s="104"/>
      <c r="T120" s="200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79</v>
      </c>
      <c r="AU120" s="17" t="s">
        <v>108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79</v>
      </c>
      <c r="E121" s="205" t="s">
        <v>97</v>
      </c>
      <c r="F121" s="205" t="s">
        <v>98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P122+P136+P139</f>
        <v>0</v>
      </c>
      <c r="Q121" s="210"/>
      <c r="R121" s="211">
        <f>R122+R136+R139</f>
        <v>0</v>
      </c>
      <c r="S121" s="210"/>
      <c r="T121" s="212">
        <f>T122+T136+T139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154</v>
      </c>
      <c r="AT121" s="214" t="s">
        <v>79</v>
      </c>
      <c r="AU121" s="214" t="s">
        <v>80</v>
      </c>
      <c r="AY121" s="213" t="s">
        <v>132</v>
      </c>
      <c r="BK121" s="215">
        <f>BK122+BK136+BK139</f>
        <v>0</v>
      </c>
    </row>
    <row r="122" s="12" customFormat="1" ht="22.8" customHeight="1">
      <c r="A122" s="12"/>
      <c r="B122" s="202"/>
      <c r="C122" s="203"/>
      <c r="D122" s="204" t="s">
        <v>79</v>
      </c>
      <c r="E122" s="216" t="s">
        <v>797</v>
      </c>
      <c r="F122" s="216" t="s">
        <v>798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SUM(P123:P135)</f>
        <v>0</v>
      </c>
      <c r="Q122" s="210"/>
      <c r="R122" s="211">
        <f>SUM(R123:R135)</f>
        <v>0</v>
      </c>
      <c r="S122" s="210"/>
      <c r="T122" s="212">
        <f>SUM(T123:T135)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154</v>
      </c>
      <c r="AT122" s="214" t="s">
        <v>79</v>
      </c>
      <c r="AU122" s="214" t="s">
        <v>88</v>
      </c>
      <c r="AY122" s="213" t="s">
        <v>132</v>
      </c>
      <c r="BK122" s="215">
        <f>SUM(BK123:BK135)</f>
        <v>0</v>
      </c>
    </row>
    <row r="123" s="2" customFormat="1" ht="16.5" customHeight="1">
      <c r="A123" s="38"/>
      <c r="B123" s="39"/>
      <c r="C123" s="218" t="s">
        <v>88</v>
      </c>
      <c r="D123" s="218" t="s">
        <v>134</v>
      </c>
      <c r="E123" s="219" t="s">
        <v>799</v>
      </c>
      <c r="F123" s="220" t="s">
        <v>800</v>
      </c>
      <c r="G123" s="221" t="s">
        <v>801</v>
      </c>
      <c r="H123" s="222">
        <v>1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45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802</v>
      </c>
      <c r="AT123" s="229" t="s">
        <v>134</v>
      </c>
      <c r="AU123" s="229" t="s">
        <v>90</v>
      </c>
      <c r="AY123" s="17" t="s">
        <v>132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88</v>
      </c>
      <c r="BK123" s="230">
        <f>ROUND(I123*H123,2)</f>
        <v>0</v>
      </c>
      <c r="BL123" s="17" t="s">
        <v>802</v>
      </c>
      <c r="BM123" s="229" t="s">
        <v>803</v>
      </c>
    </row>
    <row r="124" s="2" customFormat="1" ht="16.5" customHeight="1">
      <c r="A124" s="38"/>
      <c r="B124" s="39"/>
      <c r="C124" s="218" t="s">
        <v>90</v>
      </c>
      <c r="D124" s="218" t="s">
        <v>134</v>
      </c>
      <c r="E124" s="219" t="s">
        <v>804</v>
      </c>
      <c r="F124" s="220" t="s">
        <v>805</v>
      </c>
      <c r="G124" s="221" t="s">
        <v>801</v>
      </c>
      <c r="H124" s="222">
        <v>1</v>
      </c>
      <c r="I124" s="223"/>
      <c r="J124" s="224">
        <f>ROUND(I124*H124,2)</f>
        <v>0</v>
      </c>
      <c r="K124" s="220" t="s">
        <v>138</v>
      </c>
      <c r="L124" s="44"/>
      <c r="M124" s="225" t="s">
        <v>1</v>
      </c>
      <c r="N124" s="226" t="s">
        <v>45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802</v>
      </c>
      <c r="AT124" s="229" t="s">
        <v>134</v>
      </c>
      <c r="AU124" s="229" t="s">
        <v>90</v>
      </c>
      <c r="AY124" s="17" t="s">
        <v>132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88</v>
      </c>
      <c r="BK124" s="230">
        <f>ROUND(I124*H124,2)</f>
        <v>0</v>
      </c>
      <c r="BL124" s="17" t="s">
        <v>802</v>
      </c>
      <c r="BM124" s="229" t="s">
        <v>806</v>
      </c>
    </row>
    <row r="125" s="13" customFormat="1">
      <c r="A125" s="13"/>
      <c r="B125" s="231"/>
      <c r="C125" s="232"/>
      <c r="D125" s="233" t="s">
        <v>152</v>
      </c>
      <c r="E125" s="234" t="s">
        <v>1</v>
      </c>
      <c r="F125" s="235" t="s">
        <v>807</v>
      </c>
      <c r="G125" s="232"/>
      <c r="H125" s="236">
        <v>1</v>
      </c>
      <c r="I125" s="237"/>
      <c r="J125" s="232"/>
      <c r="K125" s="232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152</v>
      </c>
      <c r="AU125" s="242" t="s">
        <v>90</v>
      </c>
      <c r="AV125" s="13" t="s">
        <v>90</v>
      </c>
      <c r="AW125" s="13" t="s">
        <v>36</v>
      </c>
      <c r="AX125" s="13" t="s">
        <v>88</v>
      </c>
      <c r="AY125" s="242" t="s">
        <v>132</v>
      </c>
    </row>
    <row r="126" s="2" customFormat="1" ht="16.5" customHeight="1">
      <c r="A126" s="38"/>
      <c r="B126" s="39"/>
      <c r="C126" s="218" t="s">
        <v>145</v>
      </c>
      <c r="D126" s="218" t="s">
        <v>134</v>
      </c>
      <c r="E126" s="219" t="s">
        <v>808</v>
      </c>
      <c r="F126" s="220" t="s">
        <v>809</v>
      </c>
      <c r="G126" s="221" t="s">
        <v>801</v>
      </c>
      <c r="H126" s="222">
        <v>1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45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802</v>
      </c>
      <c r="AT126" s="229" t="s">
        <v>134</v>
      </c>
      <c r="AU126" s="229" t="s">
        <v>90</v>
      </c>
      <c r="AY126" s="17" t="s">
        <v>132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88</v>
      </c>
      <c r="BK126" s="230">
        <f>ROUND(I126*H126,2)</f>
        <v>0</v>
      </c>
      <c r="BL126" s="17" t="s">
        <v>802</v>
      </c>
      <c r="BM126" s="229" t="s">
        <v>810</v>
      </c>
    </row>
    <row r="127" s="13" customFormat="1">
      <c r="A127" s="13"/>
      <c r="B127" s="231"/>
      <c r="C127" s="232"/>
      <c r="D127" s="233" t="s">
        <v>152</v>
      </c>
      <c r="E127" s="234" t="s">
        <v>1</v>
      </c>
      <c r="F127" s="235" t="s">
        <v>811</v>
      </c>
      <c r="G127" s="232"/>
      <c r="H127" s="236">
        <v>1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152</v>
      </c>
      <c r="AU127" s="242" t="s">
        <v>90</v>
      </c>
      <c r="AV127" s="13" t="s">
        <v>90</v>
      </c>
      <c r="AW127" s="13" t="s">
        <v>36</v>
      </c>
      <c r="AX127" s="13" t="s">
        <v>88</v>
      </c>
      <c r="AY127" s="242" t="s">
        <v>132</v>
      </c>
    </row>
    <row r="128" s="2" customFormat="1" ht="16.5" customHeight="1">
      <c r="A128" s="38"/>
      <c r="B128" s="39"/>
      <c r="C128" s="218" t="s">
        <v>139</v>
      </c>
      <c r="D128" s="218" t="s">
        <v>134</v>
      </c>
      <c r="E128" s="219" t="s">
        <v>812</v>
      </c>
      <c r="F128" s="220" t="s">
        <v>813</v>
      </c>
      <c r="G128" s="221" t="s">
        <v>801</v>
      </c>
      <c r="H128" s="222">
        <v>1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802</v>
      </c>
      <c r="AT128" s="229" t="s">
        <v>134</v>
      </c>
      <c r="AU128" s="229" t="s">
        <v>90</v>
      </c>
      <c r="AY128" s="17" t="s">
        <v>132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802</v>
      </c>
      <c r="BM128" s="229" t="s">
        <v>814</v>
      </c>
    </row>
    <row r="129" s="13" customFormat="1">
      <c r="A129" s="13"/>
      <c r="B129" s="231"/>
      <c r="C129" s="232"/>
      <c r="D129" s="233" t="s">
        <v>152</v>
      </c>
      <c r="E129" s="234" t="s">
        <v>1</v>
      </c>
      <c r="F129" s="235" t="s">
        <v>815</v>
      </c>
      <c r="G129" s="232"/>
      <c r="H129" s="236">
        <v>1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152</v>
      </c>
      <c r="AU129" s="242" t="s">
        <v>90</v>
      </c>
      <c r="AV129" s="13" t="s">
        <v>90</v>
      </c>
      <c r="AW129" s="13" t="s">
        <v>36</v>
      </c>
      <c r="AX129" s="13" t="s">
        <v>88</v>
      </c>
      <c r="AY129" s="242" t="s">
        <v>132</v>
      </c>
    </row>
    <row r="130" s="2" customFormat="1" ht="16.5" customHeight="1">
      <c r="A130" s="38"/>
      <c r="B130" s="39"/>
      <c r="C130" s="218" t="s">
        <v>154</v>
      </c>
      <c r="D130" s="218" t="s">
        <v>134</v>
      </c>
      <c r="E130" s="219" t="s">
        <v>816</v>
      </c>
      <c r="F130" s="220" t="s">
        <v>817</v>
      </c>
      <c r="G130" s="221" t="s">
        <v>801</v>
      </c>
      <c r="H130" s="222">
        <v>1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45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802</v>
      </c>
      <c r="AT130" s="229" t="s">
        <v>134</v>
      </c>
      <c r="AU130" s="229" t="s">
        <v>90</v>
      </c>
      <c r="AY130" s="17" t="s">
        <v>132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88</v>
      </c>
      <c r="BK130" s="230">
        <f>ROUND(I130*H130,2)</f>
        <v>0</v>
      </c>
      <c r="BL130" s="17" t="s">
        <v>802</v>
      </c>
      <c r="BM130" s="229" t="s">
        <v>818</v>
      </c>
    </row>
    <row r="131" s="13" customFormat="1">
      <c r="A131" s="13"/>
      <c r="B131" s="231"/>
      <c r="C131" s="232"/>
      <c r="D131" s="233" t="s">
        <v>152</v>
      </c>
      <c r="E131" s="234" t="s">
        <v>1</v>
      </c>
      <c r="F131" s="235" t="s">
        <v>819</v>
      </c>
      <c r="G131" s="232"/>
      <c r="H131" s="236">
        <v>1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152</v>
      </c>
      <c r="AU131" s="242" t="s">
        <v>90</v>
      </c>
      <c r="AV131" s="13" t="s">
        <v>90</v>
      </c>
      <c r="AW131" s="13" t="s">
        <v>36</v>
      </c>
      <c r="AX131" s="13" t="s">
        <v>88</v>
      </c>
      <c r="AY131" s="242" t="s">
        <v>132</v>
      </c>
    </row>
    <row r="132" s="2" customFormat="1" ht="16.5" customHeight="1">
      <c r="A132" s="38"/>
      <c r="B132" s="39"/>
      <c r="C132" s="218" t="s">
        <v>159</v>
      </c>
      <c r="D132" s="218" t="s">
        <v>134</v>
      </c>
      <c r="E132" s="219" t="s">
        <v>820</v>
      </c>
      <c r="F132" s="220" t="s">
        <v>821</v>
      </c>
      <c r="G132" s="221" t="s">
        <v>801</v>
      </c>
      <c r="H132" s="222">
        <v>1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45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802</v>
      </c>
      <c r="AT132" s="229" t="s">
        <v>134</v>
      </c>
      <c r="AU132" s="229" t="s">
        <v>90</v>
      </c>
      <c r="AY132" s="17" t="s">
        <v>132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88</v>
      </c>
      <c r="BK132" s="230">
        <f>ROUND(I132*H132,2)</f>
        <v>0</v>
      </c>
      <c r="BL132" s="17" t="s">
        <v>802</v>
      </c>
      <c r="BM132" s="229" t="s">
        <v>822</v>
      </c>
    </row>
    <row r="133" s="13" customFormat="1">
      <c r="A133" s="13"/>
      <c r="B133" s="231"/>
      <c r="C133" s="232"/>
      <c r="D133" s="233" t="s">
        <v>152</v>
      </c>
      <c r="E133" s="234" t="s">
        <v>1</v>
      </c>
      <c r="F133" s="235" t="s">
        <v>823</v>
      </c>
      <c r="G133" s="232"/>
      <c r="H133" s="236">
        <v>1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152</v>
      </c>
      <c r="AU133" s="242" t="s">
        <v>90</v>
      </c>
      <c r="AV133" s="13" t="s">
        <v>90</v>
      </c>
      <c r="AW133" s="13" t="s">
        <v>36</v>
      </c>
      <c r="AX133" s="13" t="s">
        <v>88</v>
      </c>
      <c r="AY133" s="242" t="s">
        <v>132</v>
      </c>
    </row>
    <row r="134" s="2" customFormat="1" ht="16.5" customHeight="1">
      <c r="A134" s="38"/>
      <c r="B134" s="39"/>
      <c r="C134" s="218" t="s">
        <v>164</v>
      </c>
      <c r="D134" s="218" t="s">
        <v>134</v>
      </c>
      <c r="E134" s="219" t="s">
        <v>824</v>
      </c>
      <c r="F134" s="220" t="s">
        <v>825</v>
      </c>
      <c r="G134" s="221" t="s">
        <v>801</v>
      </c>
      <c r="H134" s="222">
        <v>1</v>
      </c>
      <c r="I134" s="223"/>
      <c r="J134" s="224">
        <f>ROUND(I134*H134,2)</f>
        <v>0</v>
      </c>
      <c r="K134" s="220" t="s">
        <v>138</v>
      </c>
      <c r="L134" s="44"/>
      <c r="M134" s="225" t="s">
        <v>1</v>
      </c>
      <c r="N134" s="226" t="s">
        <v>45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802</v>
      </c>
      <c r="AT134" s="229" t="s">
        <v>134</v>
      </c>
      <c r="AU134" s="229" t="s">
        <v>90</v>
      </c>
      <c r="AY134" s="17" t="s">
        <v>132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88</v>
      </c>
      <c r="BK134" s="230">
        <f>ROUND(I134*H134,2)</f>
        <v>0</v>
      </c>
      <c r="BL134" s="17" t="s">
        <v>802</v>
      </c>
      <c r="BM134" s="229" t="s">
        <v>826</v>
      </c>
    </row>
    <row r="135" s="13" customFormat="1">
      <c r="A135" s="13"/>
      <c r="B135" s="231"/>
      <c r="C135" s="232"/>
      <c r="D135" s="233" t="s">
        <v>152</v>
      </c>
      <c r="E135" s="234" t="s">
        <v>1</v>
      </c>
      <c r="F135" s="235" t="s">
        <v>827</v>
      </c>
      <c r="G135" s="232"/>
      <c r="H135" s="236">
        <v>1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152</v>
      </c>
      <c r="AU135" s="242" t="s">
        <v>90</v>
      </c>
      <c r="AV135" s="13" t="s">
        <v>90</v>
      </c>
      <c r="AW135" s="13" t="s">
        <v>36</v>
      </c>
      <c r="AX135" s="13" t="s">
        <v>88</v>
      </c>
      <c r="AY135" s="242" t="s">
        <v>132</v>
      </c>
    </row>
    <row r="136" s="12" customFormat="1" ht="22.8" customHeight="1">
      <c r="A136" s="12"/>
      <c r="B136" s="202"/>
      <c r="C136" s="203"/>
      <c r="D136" s="204" t="s">
        <v>79</v>
      </c>
      <c r="E136" s="216" t="s">
        <v>828</v>
      </c>
      <c r="F136" s="216" t="s">
        <v>829</v>
      </c>
      <c r="G136" s="203"/>
      <c r="H136" s="203"/>
      <c r="I136" s="206"/>
      <c r="J136" s="217">
        <f>BK136</f>
        <v>0</v>
      </c>
      <c r="K136" s="203"/>
      <c r="L136" s="208"/>
      <c r="M136" s="209"/>
      <c r="N136" s="210"/>
      <c r="O136" s="210"/>
      <c r="P136" s="211">
        <f>SUM(P137:P138)</f>
        <v>0</v>
      </c>
      <c r="Q136" s="210"/>
      <c r="R136" s="211">
        <f>SUM(R137:R138)</f>
        <v>0</v>
      </c>
      <c r="S136" s="210"/>
      <c r="T136" s="212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154</v>
      </c>
      <c r="AT136" s="214" t="s">
        <v>79</v>
      </c>
      <c r="AU136" s="214" t="s">
        <v>88</v>
      </c>
      <c r="AY136" s="213" t="s">
        <v>132</v>
      </c>
      <c r="BK136" s="215">
        <f>SUM(BK137:BK138)</f>
        <v>0</v>
      </c>
    </row>
    <row r="137" s="2" customFormat="1" ht="16.5" customHeight="1">
      <c r="A137" s="38"/>
      <c r="B137" s="39"/>
      <c r="C137" s="218" t="s">
        <v>168</v>
      </c>
      <c r="D137" s="218" t="s">
        <v>134</v>
      </c>
      <c r="E137" s="219" t="s">
        <v>830</v>
      </c>
      <c r="F137" s="220" t="s">
        <v>831</v>
      </c>
      <c r="G137" s="221" t="s">
        <v>801</v>
      </c>
      <c r="H137" s="222">
        <v>1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45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802</v>
      </c>
      <c r="AT137" s="229" t="s">
        <v>134</v>
      </c>
      <c r="AU137" s="229" t="s">
        <v>90</v>
      </c>
      <c r="AY137" s="17" t="s">
        <v>132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88</v>
      </c>
      <c r="BK137" s="230">
        <f>ROUND(I137*H137,2)</f>
        <v>0</v>
      </c>
      <c r="BL137" s="17" t="s">
        <v>802</v>
      </c>
      <c r="BM137" s="229" t="s">
        <v>832</v>
      </c>
    </row>
    <row r="138" s="2" customFormat="1" ht="16.5" customHeight="1">
      <c r="A138" s="38"/>
      <c r="B138" s="39"/>
      <c r="C138" s="218" t="s">
        <v>173</v>
      </c>
      <c r="D138" s="218" t="s">
        <v>134</v>
      </c>
      <c r="E138" s="219" t="s">
        <v>833</v>
      </c>
      <c r="F138" s="220" t="s">
        <v>834</v>
      </c>
      <c r="G138" s="221" t="s">
        <v>801</v>
      </c>
      <c r="H138" s="222">
        <v>1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802</v>
      </c>
      <c r="AT138" s="229" t="s">
        <v>134</v>
      </c>
      <c r="AU138" s="229" t="s">
        <v>90</v>
      </c>
      <c r="AY138" s="17" t="s">
        <v>132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802</v>
      </c>
      <c r="BM138" s="229" t="s">
        <v>835</v>
      </c>
    </row>
    <row r="139" s="12" customFormat="1" ht="22.8" customHeight="1">
      <c r="A139" s="12"/>
      <c r="B139" s="202"/>
      <c r="C139" s="203"/>
      <c r="D139" s="204" t="s">
        <v>79</v>
      </c>
      <c r="E139" s="216" t="s">
        <v>836</v>
      </c>
      <c r="F139" s="216" t="s">
        <v>837</v>
      </c>
      <c r="G139" s="203"/>
      <c r="H139" s="203"/>
      <c r="I139" s="206"/>
      <c r="J139" s="217">
        <f>BK139</f>
        <v>0</v>
      </c>
      <c r="K139" s="203"/>
      <c r="L139" s="208"/>
      <c r="M139" s="209"/>
      <c r="N139" s="210"/>
      <c r="O139" s="210"/>
      <c r="P139" s="211">
        <f>SUM(P140:P143)</f>
        <v>0</v>
      </c>
      <c r="Q139" s="210"/>
      <c r="R139" s="211">
        <f>SUM(R140:R143)</f>
        <v>0</v>
      </c>
      <c r="S139" s="210"/>
      <c r="T139" s="212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154</v>
      </c>
      <c r="AT139" s="214" t="s">
        <v>79</v>
      </c>
      <c r="AU139" s="214" t="s">
        <v>88</v>
      </c>
      <c r="AY139" s="213" t="s">
        <v>132</v>
      </c>
      <c r="BK139" s="215">
        <f>SUM(BK140:BK143)</f>
        <v>0</v>
      </c>
    </row>
    <row r="140" s="2" customFormat="1" ht="16.5" customHeight="1">
      <c r="A140" s="38"/>
      <c r="B140" s="39"/>
      <c r="C140" s="218" t="s">
        <v>182</v>
      </c>
      <c r="D140" s="218" t="s">
        <v>134</v>
      </c>
      <c r="E140" s="219" t="s">
        <v>838</v>
      </c>
      <c r="F140" s="220" t="s">
        <v>839</v>
      </c>
      <c r="G140" s="221" t="s">
        <v>143</v>
      </c>
      <c r="H140" s="222">
        <v>6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45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802</v>
      </c>
      <c r="AT140" s="229" t="s">
        <v>134</v>
      </c>
      <c r="AU140" s="229" t="s">
        <v>90</v>
      </c>
      <c r="AY140" s="17" t="s">
        <v>132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88</v>
      </c>
      <c r="BK140" s="230">
        <f>ROUND(I140*H140,2)</f>
        <v>0</v>
      </c>
      <c r="BL140" s="17" t="s">
        <v>802</v>
      </c>
      <c r="BM140" s="229" t="s">
        <v>840</v>
      </c>
    </row>
    <row r="141" s="13" customFormat="1">
      <c r="A141" s="13"/>
      <c r="B141" s="231"/>
      <c r="C141" s="232"/>
      <c r="D141" s="233" t="s">
        <v>152</v>
      </c>
      <c r="E141" s="234" t="s">
        <v>1</v>
      </c>
      <c r="F141" s="235" t="s">
        <v>841</v>
      </c>
      <c r="G141" s="232"/>
      <c r="H141" s="236">
        <v>3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152</v>
      </c>
      <c r="AU141" s="242" t="s">
        <v>90</v>
      </c>
      <c r="AV141" s="13" t="s">
        <v>90</v>
      </c>
      <c r="AW141" s="13" t="s">
        <v>36</v>
      </c>
      <c r="AX141" s="13" t="s">
        <v>80</v>
      </c>
      <c r="AY141" s="242" t="s">
        <v>132</v>
      </c>
    </row>
    <row r="142" s="13" customFormat="1">
      <c r="A142" s="13"/>
      <c r="B142" s="231"/>
      <c r="C142" s="232"/>
      <c r="D142" s="233" t="s">
        <v>152</v>
      </c>
      <c r="E142" s="234" t="s">
        <v>1</v>
      </c>
      <c r="F142" s="235" t="s">
        <v>842</v>
      </c>
      <c r="G142" s="232"/>
      <c r="H142" s="236">
        <v>3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152</v>
      </c>
      <c r="AU142" s="242" t="s">
        <v>90</v>
      </c>
      <c r="AV142" s="13" t="s">
        <v>90</v>
      </c>
      <c r="AW142" s="13" t="s">
        <v>36</v>
      </c>
      <c r="AX142" s="13" t="s">
        <v>80</v>
      </c>
      <c r="AY142" s="242" t="s">
        <v>132</v>
      </c>
    </row>
    <row r="143" s="14" customFormat="1">
      <c r="A143" s="14"/>
      <c r="B143" s="243"/>
      <c r="C143" s="244"/>
      <c r="D143" s="233" t="s">
        <v>152</v>
      </c>
      <c r="E143" s="245" t="s">
        <v>1</v>
      </c>
      <c r="F143" s="246" t="s">
        <v>181</v>
      </c>
      <c r="G143" s="244"/>
      <c r="H143" s="247">
        <v>6</v>
      </c>
      <c r="I143" s="248"/>
      <c r="J143" s="244"/>
      <c r="K143" s="244"/>
      <c r="L143" s="249"/>
      <c r="M143" s="282"/>
      <c r="N143" s="283"/>
      <c r="O143" s="283"/>
      <c r="P143" s="283"/>
      <c r="Q143" s="283"/>
      <c r="R143" s="283"/>
      <c r="S143" s="283"/>
      <c r="T143" s="28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152</v>
      </c>
      <c r="AU143" s="253" t="s">
        <v>90</v>
      </c>
      <c r="AV143" s="14" t="s">
        <v>139</v>
      </c>
      <c r="AW143" s="14" t="s">
        <v>36</v>
      </c>
      <c r="AX143" s="14" t="s">
        <v>88</v>
      </c>
      <c r="AY143" s="253" t="s">
        <v>132</v>
      </c>
    </row>
    <row r="144" s="2" customFormat="1" ht="6.96" customHeight="1">
      <c r="A144" s="38"/>
      <c r="B144" s="66"/>
      <c r="C144" s="67"/>
      <c r="D144" s="67"/>
      <c r="E144" s="67"/>
      <c r="F144" s="67"/>
      <c r="G144" s="67"/>
      <c r="H144" s="67"/>
      <c r="I144" s="67"/>
      <c r="J144" s="67"/>
      <c r="K144" s="67"/>
      <c r="L144" s="44"/>
      <c r="M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</sheetData>
  <sheetProtection sheet="1" autoFilter="0" formatColumns="0" formatRows="0" objects="1" scenarios="1" spinCount="100000" saltValue="HvdyGgx7eLOMpyS0oSsw1EoZukiHbpm9W1ZayGA4DIjc3lTSBS3FkVRWEytO4HGcaEfExTBB3UjF9kt7tUvayg==" hashValue="C4oV2GMjOSXGdecvs2kPRLDvWtXp4uR4E+M4Xer0QYEcHs9PlHjsBXJ89RfMx0eI5psEYA6XpPgxs2vekCUpow==" algorithmName="SHA-512" password="CC35"/>
  <autoFilter ref="C119:K14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Vojta</dc:creator>
  <cp:lastModifiedBy>Vojta</cp:lastModifiedBy>
  <dcterms:created xsi:type="dcterms:W3CDTF">2022-02-07T04:02:57Z</dcterms:created>
  <dcterms:modified xsi:type="dcterms:W3CDTF">2022-02-07T04:03:01Z</dcterms:modified>
</cp:coreProperties>
</file>