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aur\Desktop\Praha\Praha - rekonstrukce střechy A\Opravená dokumentace (bez názvů firem) - Baur\DPS SO-01 STŘECHA A\8-VÝKAZ VÝMĚR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Pol'!$A$1:$U$401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91" i="12" l="1"/>
  <c r="F39" i="1" s="1"/>
  <c r="I8" i="12"/>
  <c r="K8" i="12"/>
  <c r="F9" i="12"/>
  <c r="G9" i="12" s="1"/>
  <c r="AD391" i="12" s="1"/>
  <c r="G39" i="1" s="1"/>
  <c r="G40" i="1" s="1"/>
  <c r="G25" i="1" s="1"/>
  <c r="G26" i="1" s="1"/>
  <c r="I9" i="12"/>
  <c r="K9" i="12"/>
  <c r="O9" i="12"/>
  <c r="O8" i="12" s="1"/>
  <c r="Q9" i="12"/>
  <c r="Q8" i="12" s="1"/>
  <c r="U9" i="12"/>
  <c r="U8" i="12" s="1"/>
  <c r="Q11" i="12"/>
  <c r="F12" i="12"/>
  <c r="G12" i="12" s="1"/>
  <c r="I12" i="12"/>
  <c r="K12" i="12"/>
  <c r="O12" i="12"/>
  <c r="O11" i="12" s="1"/>
  <c r="Q12" i="12"/>
  <c r="U12" i="12"/>
  <c r="F14" i="12"/>
  <c r="G14" i="12" s="1"/>
  <c r="M14" i="12" s="1"/>
  <c r="I14" i="12"/>
  <c r="K14" i="12"/>
  <c r="O14" i="12"/>
  <c r="Q14" i="12"/>
  <c r="U14" i="12"/>
  <c r="U11" i="12" s="1"/>
  <c r="G15" i="12"/>
  <c r="I49" i="1" s="1"/>
  <c r="F16" i="12"/>
  <c r="G16" i="12" s="1"/>
  <c r="I16" i="12"/>
  <c r="K16" i="12"/>
  <c r="M16" i="12"/>
  <c r="O16" i="12"/>
  <c r="O15" i="12" s="1"/>
  <c r="Q16" i="12"/>
  <c r="Q15" i="12" s="1"/>
  <c r="U16" i="12"/>
  <c r="U15" i="12" s="1"/>
  <c r="F19" i="12"/>
  <c r="G19" i="12"/>
  <c r="M19" i="12" s="1"/>
  <c r="I19" i="12"/>
  <c r="K19" i="12"/>
  <c r="O19" i="12"/>
  <c r="Q19" i="12"/>
  <c r="U19" i="12"/>
  <c r="F22" i="12"/>
  <c r="G22" i="12" s="1"/>
  <c r="M22" i="12" s="1"/>
  <c r="I22" i="12"/>
  <c r="K22" i="12"/>
  <c r="K21" i="12" s="1"/>
  <c r="O22" i="12"/>
  <c r="O21" i="12" s="1"/>
  <c r="Q22" i="12"/>
  <c r="U22" i="12"/>
  <c r="F23" i="12"/>
  <c r="G23" i="12" s="1"/>
  <c r="M23" i="12" s="1"/>
  <c r="I23" i="12"/>
  <c r="K23" i="12"/>
  <c r="O23" i="12"/>
  <c r="Q23" i="12"/>
  <c r="U23" i="12"/>
  <c r="F25" i="12"/>
  <c r="G25" i="12"/>
  <c r="M25" i="12" s="1"/>
  <c r="I25" i="12"/>
  <c r="I21" i="12" s="1"/>
  <c r="K25" i="12"/>
  <c r="O25" i="12"/>
  <c r="Q25" i="12"/>
  <c r="U25" i="12"/>
  <c r="U21" i="12" s="1"/>
  <c r="F28" i="12"/>
  <c r="G28" i="12" s="1"/>
  <c r="M28" i="12" s="1"/>
  <c r="I28" i="12"/>
  <c r="K28" i="12"/>
  <c r="O28" i="12"/>
  <c r="Q28" i="12"/>
  <c r="U28" i="12"/>
  <c r="Q29" i="12"/>
  <c r="F30" i="12"/>
  <c r="G30" i="12" s="1"/>
  <c r="M30" i="12" s="1"/>
  <c r="M29" i="12" s="1"/>
  <c r="I30" i="12"/>
  <c r="I29" i="12" s="1"/>
  <c r="K30" i="12"/>
  <c r="K29" i="12" s="1"/>
  <c r="O30" i="12"/>
  <c r="O29" i="12" s="1"/>
  <c r="Q30" i="12"/>
  <c r="U30" i="12"/>
  <c r="U29" i="12" s="1"/>
  <c r="U33" i="12"/>
  <c r="F34" i="12"/>
  <c r="G34" i="12" s="1"/>
  <c r="I34" i="12"/>
  <c r="I33" i="12" s="1"/>
  <c r="K34" i="12"/>
  <c r="O34" i="12"/>
  <c r="O33" i="12" s="1"/>
  <c r="Q34" i="12"/>
  <c r="Q33" i="12" s="1"/>
  <c r="U34" i="12"/>
  <c r="F38" i="12"/>
  <c r="G38" i="12" s="1"/>
  <c r="M38" i="12" s="1"/>
  <c r="I38" i="12"/>
  <c r="K38" i="12"/>
  <c r="O38" i="12"/>
  <c r="Q38" i="12"/>
  <c r="U38" i="12"/>
  <c r="F41" i="12"/>
  <c r="G41" i="12" s="1"/>
  <c r="I41" i="12"/>
  <c r="K41" i="12"/>
  <c r="K40" i="12" s="1"/>
  <c r="O41" i="12"/>
  <c r="Q41" i="12"/>
  <c r="U41" i="12"/>
  <c r="F43" i="12"/>
  <c r="G43" i="12" s="1"/>
  <c r="M43" i="12" s="1"/>
  <c r="I43" i="12"/>
  <c r="K43" i="12"/>
  <c r="O43" i="12"/>
  <c r="Q43" i="12"/>
  <c r="U43" i="12"/>
  <c r="F44" i="12"/>
  <c r="G44" i="12"/>
  <c r="M44" i="12" s="1"/>
  <c r="I44" i="12"/>
  <c r="I40" i="12" s="1"/>
  <c r="K44" i="12"/>
  <c r="O44" i="12"/>
  <c r="Q44" i="12"/>
  <c r="U44" i="12"/>
  <c r="F46" i="12"/>
  <c r="G46" i="12" s="1"/>
  <c r="M46" i="12" s="1"/>
  <c r="I46" i="12"/>
  <c r="I45" i="12" s="1"/>
  <c r="K46" i="12"/>
  <c r="K45" i="12" s="1"/>
  <c r="O46" i="12"/>
  <c r="Q46" i="12"/>
  <c r="U46" i="12"/>
  <c r="U45" i="12" s="1"/>
  <c r="F48" i="12"/>
  <c r="G48" i="12" s="1"/>
  <c r="G45" i="12" s="1"/>
  <c r="I54" i="1" s="1"/>
  <c r="I48" i="12"/>
  <c r="K48" i="12"/>
  <c r="O48" i="12"/>
  <c r="Q48" i="12"/>
  <c r="U48" i="12"/>
  <c r="F52" i="12"/>
  <c r="G52" i="12" s="1"/>
  <c r="I52" i="12"/>
  <c r="K52" i="12"/>
  <c r="O52" i="12"/>
  <c r="Q52" i="12"/>
  <c r="U52" i="12"/>
  <c r="F54" i="12"/>
  <c r="G54" i="12" s="1"/>
  <c r="M54" i="12" s="1"/>
  <c r="I54" i="12"/>
  <c r="I51" i="12" s="1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7" i="12"/>
  <c r="G57" i="12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60" i="12"/>
  <c r="G60" i="12" s="1"/>
  <c r="M60" i="12" s="1"/>
  <c r="I60" i="12"/>
  <c r="K60" i="12"/>
  <c r="O60" i="12"/>
  <c r="Q60" i="12"/>
  <c r="U60" i="12"/>
  <c r="F62" i="12"/>
  <c r="G62" i="12"/>
  <c r="M62" i="12" s="1"/>
  <c r="I62" i="12"/>
  <c r="K62" i="12"/>
  <c r="O62" i="12"/>
  <c r="Q62" i="12"/>
  <c r="U62" i="12"/>
  <c r="F64" i="12"/>
  <c r="G64" i="12"/>
  <c r="M64" i="12" s="1"/>
  <c r="I64" i="12"/>
  <c r="I63" i="12" s="1"/>
  <c r="K64" i="12"/>
  <c r="O64" i="12"/>
  <c r="Q64" i="12"/>
  <c r="U64" i="12"/>
  <c r="F65" i="12"/>
  <c r="G65" i="12" s="1"/>
  <c r="M65" i="12" s="1"/>
  <c r="I65" i="12"/>
  <c r="K65" i="12"/>
  <c r="O65" i="12"/>
  <c r="Q65" i="12"/>
  <c r="Q63" i="12" s="1"/>
  <c r="U65" i="12"/>
  <c r="F66" i="12"/>
  <c r="G66" i="12" s="1"/>
  <c r="M66" i="12" s="1"/>
  <c r="I66" i="12"/>
  <c r="K66" i="12"/>
  <c r="O66" i="12"/>
  <c r="Q66" i="12"/>
  <c r="U66" i="12"/>
  <c r="F69" i="12"/>
  <c r="G69" i="12" s="1"/>
  <c r="M69" i="12" s="1"/>
  <c r="I69" i="12"/>
  <c r="K69" i="12"/>
  <c r="O69" i="12"/>
  <c r="Q69" i="12"/>
  <c r="U69" i="12"/>
  <c r="F75" i="12"/>
  <c r="G75" i="12" s="1"/>
  <c r="M75" i="12" s="1"/>
  <c r="I75" i="12"/>
  <c r="K75" i="12"/>
  <c r="O75" i="12"/>
  <c r="Q75" i="12"/>
  <c r="U75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1" i="12"/>
  <c r="G81" i="12" s="1"/>
  <c r="I81" i="12"/>
  <c r="K81" i="12"/>
  <c r="O81" i="12"/>
  <c r="Q81" i="12"/>
  <c r="U81" i="12"/>
  <c r="F88" i="12"/>
  <c r="G88" i="12" s="1"/>
  <c r="M88" i="12" s="1"/>
  <c r="I88" i="12"/>
  <c r="K88" i="12"/>
  <c r="O88" i="12"/>
  <c r="Q88" i="12"/>
  <c r="U88" i="12"/>
  <c r="F90" i="12"/>
  <c r="G90" i="12" s="1"/>
  <c r="M90" i="12" s="1"/>
  <c r="I90" i="12"/>
  <c r="K90" i="12"/>
  <c r="O90" i="12"/>
  <c r="Q90" i="12"/>
  <c r="U90" i="12"/>
  <c r="F92" i="12"/>
  <c r="G92" i="12" s="1"/>
  <c r="I92" i="12"/>
  <c r="K92" i="12"/>
  <c r="M92" i="12"/>
  <c r="O92" i="12"/>
  <c r="Q92" i="12"/>
  <c r="U92" i="12"/>
  <c r="F100" i="12"/>
  <c r="G100" i="12" s="1"/>
  <c r="M100" i="12" s="1"/>
  <c r="I100" i="12"/>
  <c r="K100" i="12"/>
  <c r="O100" i="12"/>
  <c r="Q100" i="12"/>
  <c r="U100" i="12"/>
  <c r="F104" i="12"/>
  <c r="G104" i="12" s="1"/>
  <c r="M104" i="12" s="1"/>
  <c r="I104" i="12"/>
  <c r="K104" i="12"/>
  <c r="O104" i="12"/>
  <c r="Q104" i="12"/>
  <c r="U104" i="12"/>
  <c r="F107" i="12"/>
  <c r="G107" i="12" s="1"/>
  <c r="M107" i="12" s="1"/>
  <c r="I107" i="12"/>
  <c r="K107" i="12"/>
  <c r="O107" i="12"/>
  <c r="Q107" i="12"/>
  <c r="U107" i="12"/>
  <c r="F109" i="12"/>
  <c r="G109" i="12"/>
  <c r="M109" i="12" s="1"/>
  <c r="I109" i="12"/>
  <c r="K109" i="12"/>
  <c r="O109" i="12"/>
  <c r="Q109" i="12"/>
  <c r="U109" i="12"/>
  <c r="F116" i="12"/>
  <c r="G116" i="12" s="1"/>
  <c r="M116" i="12" s="1"/>
  <c r="I116" i="12"/>
  <c r="K116" i="12"/>
  <c r="O116" i="12"/>
  <c r="Q116" i="12"/>
  <c r="U116" i="12"/>
  <c r="F123" i="12"/>
  <c r="G123" i="12" s="1"/>
  <c r="M123" i="12" s="1"/>
  <c r="I123" i="12"/>
  <c r="K123" i="12"/>
  <c r="O123" i="12"/>
  <c r="Q123" i="12"/>
  <c r="U123" i="12"/>
  <c r="F129" i="12"/>
  <c r="G129" i="12"/>
  <c r="M129" i="12" s="1"/>
  <c r="I129" i="12"/>
  <c r="K129" i="12"/>
  <c r="O129" i="12"/>
  <c r="Q129" i="12"/>
  <c r="U129" i="12"/>
  <c r="F135" i="12"/>
  <c r="G135" i="12" s="1"/>
  <c r="M135" i="12" s="1"/>
  <c r="I135" i="12"/>
  <c r="K135" i="12"/>
  <c r="O135" i="12"/>
  <c r="Q135" i="12"/>
  <c r="U135" i="12"/>
  <c r="F139" i="12"/>
  <c r="G139" i="12" s="1"/>
  <c r="M139" i="12" s="1"/>
  <c r="I139" i="12"/>
  <c r="K139" i="12"/>
  <c r="O139" i="12"/>
  <c r="Q139" i="12"/>
  <c r="U139" i="12"/>
  <c r="F140" i="12"/>
  <c r="G140" i="12"/>
  <c r="M140" i="12" s="1"/>
  <c r="I140" i="12"/>
  <c r="K140" i="12"/>
  <c r="O140" i="12"/>
  <c r="Q140" i="12"/>
  <c r="U140" i="12"/>
  <c r="F149" i="12"/>
  <c r="G149" i="12" s="1"/>
  <c r="M149" i="12" s="1"/>
  <c r="I149" i="12"/>
  <c r="K149" i="12"/>
  <c r="O149" i="12"/>
  <c r="Q149" i="12"/>
  <c r="U149" i="12"/>
  <c r="F153" i="12"/>
  <c r="G153" i="12" s="1"/>
  <c r="M153" i="12" s="1"/>
  <c r="I153" i="12"/>
  <c r="K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F155" i="12"/>
  <c r="G155" i="12" s="1"/>
  <c r="M155" i="12" s="1"/>
  <c r="I155" i="12"/>
  <c r="K155" i="12"/>
  <c r="O155" i="12"/>
  <c r="Q155" i="12"/>
  <c r="U155" i="12"/>
  <c r="F156" i="12"/>
  <c r="G156" i="12" s="1"/>
  <c r="M156" i="12" s="1"/>
  <c r="I156" i="12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58" i="12"/>
  <c r="G158" i="12" s="1"/>
  <c r="M158" i="12" s="1"/>
  <c r="I158" i="12"/>
  <c r="K158" i="12"/>
  <c r="O158" i="12"/>
  <c r="Q158" i="12"/>
  <c r="U158" i="12"/>
  <c r="F160" i="12"/>
  <c r="G160" i="12" s="1"/>
  <c r="I160" i="12"/>
  <c r="K160" i="12"/>
  <c r="M160" i="12"/>
  <c r="O160" i="12"/>
  <c r="Q160" i="12"/>
  <c r="U160" i="12"/>
  <c r="F163" i="12"/>
  <c r="G163" i="12" s="1"/>
  <c r="M163" i="12" s="1"/>
  <c r="I163" i="12"/>
  <c r="K163" i="12"/>
  <c r="O163" i="12"/>
  <c r="Q163" i="12"/>
  <c r="U163" i="12"/>
  <c r="F164" i="12"/>
  <c r="G164" i="12" s="1"/>
  <c r="M164" i="12" s="1"/>
  <c r="I164" i="12"/>
  <c r="K164" i="12"/>
  <c r="O164" i="12"/>
  <c r="Q164" i="12"/>
  <c r="U164" i="12"/>
  <c r="F166" i="12"/>
  <c r="G166" i="12" s="1"/>
  <c r="M166" i="12" s="1"/>
  <c r="I166" i="12"/>
  <c r="K166" i="12"/>
  <c r="O166" i="12"/>
  <c r="Q166" i="12"/>
  <c r="U166" i="12"/>
  <c r="F168" i="12"/>
  <c r="G168" i="12"/>
  <c r="M168" i="12" s="1"/>
  <c r="I168" i="12"/>
  <c r="K168" i="12"/>
  <c r="O168" i="12"/>
  <c r="Q168" i="12"/>
  <c r="U168" i="12"/>
  <c r="F170" i="12"/>
  <c r="G170" i="12" s="1"/>
  <c r="M170" i="12" s="1"/>
  <c r="I170" i="12"/>
  <c r="K170" i="12"/>
  <c r="O170" i="12"/>
  <c r="Q170" i="12"/>
  <c r="U170" i="12"/>
  <c r="F172" i="12"/>
  <c r="G172" i="12" s="1"/>
  <c r="M172" i="12" s="1"/>
  <c r="I172" i="12"/>
  <c r="K172" i="12"/>
  <c r="O172" i="12"/>
  <c r="Q172" i="12"/>
  <c r="U172" i="12"/>
  <c r="F174" i="12"/>
  <c r="G174" i="12"/>
  <c r="I174" i="12"/>
  <c r="K174" i="12"/>
  <c r="O174" i="12"/>
  <c r="Q174" i="12"/>
  <c r="U174" i="12"/>
  <c r="F177" i="12"/>
  <c r="G177" i="12" s="1"/>
  <c r="M177" i="12" s="1"/>
  <c r="I177" i="12"/>
  <c r="K177" i="12"/>
  <c r="O177" i="12"/>
  <c r="Q177" i="12"/>
  <c r="U177" i="12"/>
  <c r="F180" i="12"/>
  <c r="G180" i="12"/>
  <c r="M180" i="12" s="1"/>
  <c r="I180" i="12"/>
  <c r="K180" i="12"/>
  <c r="K173" i="12" s="1"/>
  <c r="O180" i="12"/>
  <c r="Q180" i="12"/>
  <c r="U180" i="12"/>
  <c r="F182" i="12"/>
  <c r="G182" i="12" s="1"/>
  <c r="M182" i="12" s="1"/>
  <c r="I182" i="12"/>
  <c r="K182" i="12"/>
  <c r="O182" i="12"/>
  <c r="Q182" i="12"/>
  <c r="U182" i="12"/>
  <c r="F185" i="12"/>
  <c r="G185" i="12"/>
  <c r="M185" i="12" s="1"/>
  <c r="I185" i="12"/>
  <c r="K185" i="12"/>
  <c r="O185" i="12"/>
  <c r="Q185" i="12"/>
  <c r="U185" i="12"/>
  <c r="F191" i="12"/>
  <c r="G191" i="12"/>
  <c r="M191" i="12" s="1"/>
  <c r="I191" i="12"/>
  <c r="K191" i="12"/>
  <c r="O191" i="12"/>
  <c r="Q191" i="12"/>
  <c r="U191" i="12"/>
  <c r="F193" i="12"/>
  <c r="G193" i="12" s="1"/>
  <c r="M193" i="12" s="1"/>
  <c r="I193" i="12"/>
  <c r="K193" i="12"/>
  <c r="O193" i="12"/>
  <c r="Q193" i="12"/>
  <c r="U193" i="12"/>
  <c r="F195" i="12"/>
  <c r="G195" i="12" s="1"/>
  <c r="M195" i="12" s="1"/>
  <c r="I195" i="12"/>
  <c r="K195" i="12"/>
  <c r="O195" i="12"/>
  <c r="Q195" i="12"/>
  <c r="U195" i="12"/>
  <c r="F197" i="12"/>
  <c r="G197" i="12"/>
  <c r="M197" i="12" s="1"/>
  <c r="I197" i="12"/>
  <c r="K197" i="12"/>
  <c r="O197" i="12"/>
  <c r="Q197" i="12"/>
  <c r="U197" i="12"/>
  <c r="F201" i="12"/>
  <c r="G201" i="12" s="1"/>
  <c r="M201" i="12" s="1"/>
  <c r="I201" i="12"/>
  <c r="K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4" i="12"/>
  <c r="G204" i="12" s="1"/>
  <c r="M204" i="12" s="1"/>
  <c r="I204" i="12"/>
  <c r="K204" i="12"/>
  <c r="O204" i="12"/>
  <c r="Q204" i="12"/>
  <c r="U204" i="12"/>
  <c r="F208" i="12"/>
  <c r="G208" i="12" s="1"/>
  <c r="M208" i="12" s="1"/>
  <c r="I208" i="12"/>
  <c r="K208" i="12"/>
  <c r="O208" i="12"/>
  <c r="Q208" i="12"/>
  <c r="U208" i="12"/>
  <c r="F214" i="12"/>
  <c r="G214" i="12" s="1"/>
  <c r="M214" i="12" s="1"/>
  <c r="I214" i="12"/>
  <c r="K214" i="12"/>
  <c r="O214" i="12"/>
  <c r="Q214" i="12"/>
  <c r="U214" i="12"/>
  <c r="F216" i="12"/>
  <c r="G216" i="12"/>
  <c r="M216" i="12" s="1"/>
  <c r="I216" i="12"/>
  <c r="K216" i="12"/>
  <c r="O216" i="12"/>
  <c r="Q216" i="12"/>
  <c r="U216" i="12"/>
  <c r="F218" i="12"/>
  <c r="G218" i="12" s="1"/>
  <c r="M218" i="12" s="1"/>
  <c r="I218" i="12"/>
  <c r="K218" i="12"/>
  <c r="O218" i="12"/>
  <c r="Q218" i="12"/>
  <c r="U218" i="12"/>
  <c r="F220" i="12"/>
  <c r="G220" i="12"/>
  <c r="M220" i="12" s="1"/>
  <c r="I220" i="12"/>
  <c r="K220" i="12"/>
  <c r="O220" i="12"/>
  <c r="Q220" i="12"/>
  <c r="U220" i="12"/>
  <c r="F222" i="12"/>
  <c r="G222" i="12"/>
  <c r="M222" i="12" s="1"/>
  <c r="I222" i="12"/>
  <c r="K222" i="12"/>
  <c r="O222" i="12"/>
  <c r="Q222" i="12"/>
  <c r="U222" i="12"/>
  <c r="F223" i="12"/>
  <c r="G223" i="12" s="1"/>
  <c r="M223" i="12" s="1"/>
  <c r="I223" i="12"/>
  <c r="K223" i="12"/>
  <c r="O223" i="12"/>
  <c r="Q223" i="12"/>
  <c r="U223" i="12"/>
  <c r="F224" i="12"/>
  <c r="G224" i="12" s="1"/>
  <c r="M224" i="12" s="1"/>
  <c r="I224" i="12"/>
  <c r="K224" i="12"/>
  <c r="O224" i="12"/>
  <c r="Q224" i="12"/>
  <c r="U224" i="12"/>
  <c r="F225" i="12"/>
  <c r="G225" i="12"/>
  <c r="M225" i="12" s="1"/>
  <c r="I225" i="12"/>
  <c r="K225" i="12"/>
  <c r="O225" i="12"/>
  <c r="Q225" i="12"/>
  <c r="U225" i="12"/>
  <c r="F226" i="12"/>
  <c r="G226" i="12" s="1"/>
  <c r="M226" i="12" s="1"/>
  <c r="I226" i="12"/>
  <c r="K226" i="12"/>
  <c r="O226" i="12"/>
  <c r="Q226" i="12"/>
  <c r="U226" i="12"/>
  <c r="F227" i="12"/>
  <c r="G227" i="12" s="1"/>
  <c r="M227" i="12" s="1"/>
  <c r="I227" i="12"/>
  <c r="K227" i="12"/>
  <c r="O227" i="12"/>
  <c r="Q227" i="12"/>
  <c r="U227" i="12"/>
  <c r="F228" i="12"/>
  <c r="G228" i="12" s="1"/>
  <c r="M228" i="12" s="1"/>
  <c r="I228" i="12"/>
  <c r="K228" i="12"/>
  <c r="O228" i="12"/>
  <c r="Q228" i="12"/>
  <c r="U228" i="12"/>
  <c r="F229" i="12"/>
  <c r="G229" i="12" s="1"/>
  <c r="M229" i="12" s="1"/>
  <c r="I229" i="12"/>
  <c r="K229" i="12"/>
  <c r="O229" i="12"/>
  <c r="Q229" i="12"/>
  <c r="U229" i="12"/>
  <c r="F230" i="12"/>
  <c r="G230" i="12"/>
  <c r="M230" i="12" s="1"/>
  <c r="I230" i="12"/>
  <c r="K230" i="12"/>
  <c r="O230" i="12"/>
  <c r="Q230" i="12"/>
  <c r="U230" i="12"/>
  <c r="F231" i="12"/>
  <c r="G231" i="12"/>
  <c r="M231" i="12" s="1"/>
  <c r="I231" i="12"/>
  <c r="K231" i="12"/>
  <c r="O231" i="12"/>
  <c r="Q231" i="12"/>
  <c r="U231" i="12"/>
  <c r="Q232" i="12"/>
  <c r="F233" i="12"/>
  <c r="G233" i="12" s="1"/>
  <c r="M233" i="12" s="1"/>
  <c r="M232" i="12" s="1"/>
  <c r="I233" i="12"/>
  <c r="I232" i="12" s="1"/>
  <c r="K233" i="12"/>
  <c r="K232" i="12" s="1"/>
  <c r="O233" i="12"/>
  <c r="O232" i="12" s="1"/>
  <c r="Q233" i="12"/>
  <c r="U233" i="12"/>
  <c r="U232" i="12" s="1"/>
  <c r="F235" i="12"/>
  <c r="G235" i="12" s="1"/>
  <c r="I235" i="12"/>
  <c r="K235" i="12"/>
  <c r="O235" i="12"/>
  <c r="Q235" i="12"/>
  <c r="U235" i="12"/>
  <c r="F236" i="12"/>
  <c r="G236" i="12" s="1"/>
  <c r="M236" i="12" s="1"/>
  <c r="I236" i="12"/>
  <c r="K236" i="12"/>
  <c r="O236" i="12"/>
  <c r="Q236" i="12"/>
  <c r="U236" i="12"/>
  <c r="F237" i="12"/>
  <c r="G237" i="12" s="1"/>
  <c r="M237" i="12" s="1"/>
  <c r="I237" i="12"/>
  <c r="K237" i="12"/>
  <c r="O237" i="12"/>
  <c r="Q237" i="12"/>
  <c r="U237" i="12"/>
  <c r="F238" i="12"/>
  <c r="G238" i="12" s="1"/>
  <c r="M238" i="12" s="1"/>
  <c r="I238" i="12"/>
  <c r="K238" i="12"/>
  <c r="O238" i="12"/>
  <c r="Q238" i="12"/>
  <c r="U238" i="12"/>
  <c r="F239" i="12"/>
  <c r="G239" i="12" s="1"/>
  <c r="M239" i="12" s="1"/>
  <c r="I239" i="12"/>
  <c r="K239" i="12"/>
  <c r="O239" i="12"/>
  <c r="Q239" i="12"/>
  <c r="U239" i="12"/>
  <c r="F240" i="12"/>
  <c r="G240" i="12" s="1"/>
  <c r="M240" i="12" s="1"/>
  <c r="I240" i="12"/>
  <c r="K240" i="12"/>
  <c r="O240" i="12"/>
  <c r="Q240" i="12"/>
  <c r="U240" i="12"/>
  <c r="F241" i="12"/>
  <c r="G241" i="12"/>
  <c r="M241" i="12" s="1"/>
  <c r="I241" i="12"/>
  <c r="K241" i="12"/>
  <c r="O241" i="12"/>
  <c r="Q241" i="12"/>
  <c r="U241" i="12"/>
  <c r="F242" i="12"/>
  <c r="G242" i="12" s="1"/>
  <c r="M242" i="12" s="1"/>
  <c r="I242" i="12"/>
  <c r="K242" i="12"/>
  <c r="O242" i="12"/>
  <c r="Q242" i="12"/>
  <c r="U242" i="12"/>
  <c r="F245" i="12"/>
  <c r="G245" i="12" s="1"/>
  <c r="M245" i="12" s="1"/>
  <c r="I245" i="12"/>
  <c r="K245" i="12"/>
  <c r="O245" i="12"/>
  <c r="Q245" i="12"/>
  <c r="U245" i="12"/>
  <c r="F246" i="12"/>
  <c r="G246" i="12" s="1"/>
  <c r="M246" i="12" s="1"/>
  <c r="I246" i="12"/>
  <c r="K246" i="12"/>
  <c r="O246" i="12"/>
  <c r="Q246" i="12"/>
  <c r="U246" i="12"/>
  <c r="F247" i="12"/>
  <c r="G247" i="12" s="1"/>
  <c r="M247" i="12" s="1"/>
  <c r="I247" i="12"/>
  <c r="K247" i="12"/>
  <c r="O247" i="12"/>
  <c r="Q247" i="12"/>
  <c r="U247" i="12"/>
  <c r="F250" i="12"/>
  <c r="G250" i="12" s="1"/>
  <c r="M250" i="12" s="1"/>
  <c r="I250" i="12"/>
  <c r="K250" i="12"/>
  <c r="O250" i="12"/>
  <c r="Q250" i="12"/>
  <c r="U250" i="12"/>
  <c r="F252" i="12"/>
  <c r="G252" i="12" s="1"/>
  <c r="I252" i="12"/>
  <c r="K252" i="12"/>
  <c r="O252" i="12"/>
  <c r="Q252" i="12"/>
  <c r="U252" i="12"/>
  <c r="F255" i="12"/>
  <c r="G255" i="12"/>
  <c r="M255" i="12" s="1"/>
  <c r="I255" i="12"/>
  <c r="K255" i="12"/>
  <c r="O255" i="12"/>
  <c r="Q255" i="12"/>
  <c r="U255" i="12"/>
  <c r="F257" i="12"/>
  <c r="G257" i="12" s="1"/>
  <c r="M257" i="12" s="1"/>
  <c r="I257" i="12"/>
  <c r="K257" i="12"/>
  <c r="O257" i="12"/>
  <c r="Q257" i="12"/>
  <c r="U257" i="12"/>
  <c r="F259" i="12"/>
  <c r="G259" i="12" s="1"/>
  <c r="M259" i="12" s="1"/>
  <c r="I259" i="12"/>
  <c r="K259" i="12"/>
  <c r="O259" i="12"/>
  <c r="Q259" i="12"/>
  <c r="U259" i="12"/>
  <c r="F261" i="12"/>
  <c r="G261" i="12" s="1"/>
  <c r="M261" i="12" s="1"/>
  <c r="I261" i="12"/>
  <c r="K261" i="12"/>
  <c r="O261" i="12"/>
  <c r="Q261" i="12"/>
  <c r="U261" i="12"/>
  <c r="F263" i="12"/>
  <c r="G263" i="12" s="1"/>
  <c r="I263" i="12"/>
  <c r="K263" i="12"/>
  <c r="O263" i="12"/>
  <c r="Q263" i="12"/>
  <c r="U263" i="12"/>
  <c r="F265" i="12"/>
  <c r="G265" i="12" s="1"/>
  <c r="M265" i="12" s="1"/>
  <c r="I265" i="12"/>
  <c r="K265" i="12"/>
  <c r="O265" i="12"/>
  <c r="Q265" i="12"/>
  <c r="U265" i="12"/>
  <c r="F267" i="12"/>
  <c r="G267" i="12"/>
  <c r="I267" i="12"/>
  <c r="K267" i="12"/>
  <c r="K262" i="12" s="1"/>
  <c r="M267" i="12"/>
  <c r="O267" i="12"/>
  <c r="Q267" i="12"/>
  <c r="U267" i="12"/>
  <c r="F269" i="12"/>
  <c r="G269" i="12" s="1"/>
  <c r="M269" i="12" s="1"/>
  <c r="I269" i="12"/>
  <c r="K269" i="12"/>
  <c r="O269" i="12"/>
  <c r="Q269" i="12"/>
  <c r="U269" i="12"/>
  <c r="F271" i="12"/>
  <c r="G271" i="12" s="1"/>
  <c r="M271" i="12" s="1"/>
  <c r="I271" i="12"/>
  <c r="K271" i="12"/>
  <c r="O271" i="12"/>
  <c r="Q271" i="12"/>
  <c r="U271" i="12"/>
  <c r="F273" i="12"/>
  <c r="G273" i="12" s="1"/>
  <c r="M273" i="12" s="1"/>
  <c r="I273" i="12"/>
  <c r="K273" i="12"/>
  <c r="O273" i="12"/>
  <c r="Q273" i="12"/>
  <c r="U273" i="12"/>
  <c r="F275" i="12"/>
  <c r="G275" i="12" s="1"/>
  <c r="M275" i="12" s="1"/>
  <c r="I275" i="12"/>
  <c r="K275" i="12"/>
  <c r="O275" i="12"/>
  <c r="Q275" i="12"/>
  <c r="U275" i="12"/>
  <c r="F277" i="12"/>
  <c r="G277" i="12" s="1"/>
  <c r="M277" i="12" s="1"/>
  <c r="I277" i="12"/>
  <c r="K277" i="12"/>
  <c r="O277" i="12"/>
  <c r="Q277" i="12"/>
  <c r="U277" i="12"/>
  <c r="F282" i="12"/>
  <c r="G282" i="12"/>
  <c r="M282" i="12" s="1"/>
  <c r="I282" i="12"/>
  <c r="K282" i="12"/>
  <c r="O282" i="12"/>
  <c r="Q282" i="12"/>
  <c r="U282" i="12"/>
  <c r="F285" i="12"/>
  <c r="G285" i="12" s="1"/>
  <c r="M285" i="12" s="1"/>
  <c r="I285" i="12"/>
  <c r="K285" i="12"/>
  <c r="O285" i="12"/>
  <c r="Q285" i="12"/>
  <c r="U285" i="12"/>
  <c r="F287" i="12"/>
  <c r="G287" i="12" s="1"/>
  <c r="M287" i="12" s="1"/>
  <c r="I287" i="12"/>
  <c r="K287" i="12"/>
  <c r="O287" i="12"/>
  <c r="Q287" i="12"/>
  <c r="U287" i="12"/>
  <c r="F289" i="12"/>
  <c r="G289" i="12"/>
  <c r="M289" i="12" s="1"/>
  <c r="I289" i="12"/>
  <c r="K289" i="12"/>
  <c r="O289" i="12"/>
  <c r="Q289" i="12"/>
  <c r="U289" i="12"/>
  <c r="F295" i="12"/>
  <c r="G295" i="12" s="1"/>
  <c r="M295" i="12" s="1"/>
  <c r="I295" i="12"/>
  <c r="K295" i="12"/>
  <c r="O295" i="12"/>
  <c r="Q295" i="12"/>
  <c r="U295" i="12"/>
  <c r="F297" i="12"/>
  <c r="G297" i="12" s="1"/>
  <c r="M297" i="12" s="1"/>
  <c r="I297" i="12"/>
  <c r="K297" i="12"/>
  <c r="O297" i="12"/>
  <c r="Q297" i="12"/>
  <c r="U297" i="12"/>
  <c r="F299" i="12"/>
  <c r="G299" i="12" s="1"/>
  <c r="M299" i="12" s="1"/>
  <c r="I299" i="12"/>
  <c r="K299" i="12"/>
  <c r="O299" i="12"/>
  <c r="Q299" i="12"/>
  <c r="U299" i="12"/>
  <c r="F301" i="12"/>
  <c r="G301" i="12"/>
  <c r="M301" i="12" s="1"/>
  <c r="I301" i="12"/>
  <c r="K301" i="12"/>
  <c r="O301" i="12"/>
  <c r="Q301" i="12"/>
  <c r="U301" i="12"/>
  <c r="F303" i="12"/>
  <c r="G303" i="12" s="1"/>
  <c r="M303" i="12" s="1"/>
  <c r="I303" i="12"/>
  <c r="K303" i="12"/>
  <c r="O303" i="12"/>
  <c r="Q303" i="12"/>
  <c r="U303" i="12"/>
  <c r="F304" i="12"/>
  <c r="G304" i="12"/>
  <c r="M304" i="12" s="1"/>
  <c r="I304" i="12"/>
  <c r="K304" i="12"/>
  <c r="O304" i="12"/>
  <c r="Q304" i="12"/>
  <c r="U304" i="12"/>
  <c r="G305" i="12"/>
  <c r="I66" i="1" s="1"/>
  <c r="F306" i="12"/>
  <c r="G306" i="12" s="1"/>
  <c r="M306" i="12" s="1"/>
  <c r="I306" i="12"/>
  <c r="K306" i="12"/>
  <c r="O306" i="12"/>
  <c r="Q306" i="12"/>
  <c r="U306" i="12"/>
  <c r="F308" i="12"/>
  <c r="G308" i="12" s="1"/>
  <c r="M308" i="12" s="1"/>
  <c r="I308" i="12"/>
  <c r="K308" i="12"/>
  <c r="O308" i="12"/>
  <c r="Q308" i="12"/>
  <c r="U308" i="12"/>
  <c r="F309" i="12"/>
  <c r="G309" i="12"/>
  <c r="M309" i="12" s="1"/>
  <c r="I309" i="12"/>
  <c r="K309" i="12"/>
  <c r="O309" i="12"/>
  <c r="Q309" i="12"/>
  <c r="U309" i="12"/>
  <c r="F311" i="12"/>
  <c r="G311" i="12" s="1"/>
  <c r="M311" i="12" s="1"/>
  <c r="I311" i="12"/>
  <c r="K311" i="12"/>
  <c r="O311" i="12"/>
  <c r="Q311" i="12"/>
  <c r="U311" i="12"/>
  <c r="F312" i="12"/>
  <c r="G312" i="12"/>
  <c r="M312" i="12" s="1"/>
  <c r="I312" i="12"/>
  <c r="K312" i="12"/>
  <c r="O312" i="12"/>
  <c r="Q312" i="12"/>
  <c r="U312" i="12"/>
  <c r="F313" i="12"/>
  <c r="G313" i="12" s="1"/>
  <c r="I313" i="12"/>
  <c r="K313" i="12"/>
  <c r="O313" i="12"/>
  <c r="Q313" i="12"/>
  <c r="U313" i="12"/>
  <c r="F314" i="12"/>
  <c r="G314" i="12"/>
  <c r="M314" i="12" s="1"/>
  <c r="I314" i="12"/>
  <c r="K314" i="12"/>
  <c r="O314" i="12"/>
  <c r="Q314" i="12"/>
  <c r="U314" i="12"/>
  <c r="F315" i="12"/>
  <c r="G315" i="12"/>
  <c r="M315" i="12" s="1"/>
  <c r="I315" i="12"/>
  <c r="K315" i="12"/>
  <c r="O315" i="12"/>
  <c r="Q315" i="12"/>
  <c r="U315" i="12"/>
  <c r="F316" i="12"/>
  <c r="G316" i="12" s="1"/>
  <c r="M316" i="12" s="1"/>
  <c r="I316" i="12"/>
  <c r="K316" i="12"/>
  <c r="O316" i="12"/>
  <c r="Q316" i="12"/>
  <c r="U316" i="12"/>
  <c r="F317" i="12"/>
  <c r="G317" i="12"/>
  <c r="M317" i="12" s="1"/>
  <c r="I317" i="12"/>
  <c r="K317" i="12"/>
  <c r="O317" i="12"/>
  <c r="Q317" i="12"/>
  <c r="U317" i="12"/>
  <c r="F318" i="12"/>
  <c r="G318" i="12" s="1"/>
  <c r="M318" i="12" s="1"/>
  <c r="I318" i="12"/>
  <c r="K318" i="12"/>
  <c r="O318" i="12"/>
  <c r="Q318" i="12"/>
  <c r="U318" i="12"/>
  <c r="F319" i="12"/>
  <c r="G319" i="12" s="1"/>
  <c r="M319" i="12" s="1"/>
  <c r="I319" i="12"/>
  <c r="K319" i="12"/>
  <c r="O319" i="12"/>
  <c r="Q319" i="12"/>
  <c r="U319" i="12"/>
  <c r="F320" i="12"/>
  <c r="G320" i="12"/>
  <c r="I320" i="12"/>
  <c r="K320" i="12"/>
  <c r="M320" i="12"/>
  <c r="O320" i="12"/>
  <c r="Q320" i="12"/>
  <c r="U320" i="12"/>
  <c r="F321" i="12"/>
  <c r="G321" i="12"/>
  <c r="M321" i="12" s="1"/>
  <c r="I321" i="12"/>
  <c r="K321" i="12"/>
  <c r="O321" i="12"/>
  <c r="Q321" i="12"/>
  <c r="U321" i="12"/>
  <c r="F324" i="12"/>
  <c r="G324" i="12" s="1"/>
  <c r="M324" i="12" s="1"/>
  <c r="I324" i="12"/>
  <c r="K324" i="12"/>
  <c r="O324" i="12"/>
  <c r="Q324" i="12"/>
  <c r="U324" i="12"/>
  <c r="F326" i="12"/>
  <c r="G326" i="12"/>
  <c r="I326" i="12"/>
  <c r="K326" i="12"/>
  <c r="M326" i="12"/>
  <c r="O326" i="12"/>
  <c r="Q326" i="12"/>
  <c r="U326" i="12"/>
  <c r="F328" i="12"/>
  <c r="G328" i="12" s="1"/>
  <c r="M328" i="12" s="1"/>
  <c r="I328" i="12"/>
  <c r="K328" i="12"/>
  <c r="O328" i="12"/>
  <c r="Q328" i="12"/>
  <c r="U328" i="12"/>
  <c r="F331" i="12"/>
  <c r="G331" i="12"/>
  <c r="M331" i="12" s="1"/>
  <c r="I331" i="12"/>
  <c r="K331" i="12"/>
  <c r="O331" i="12"/>
  <c r="Q331" i="12"/>
  <c r="U331" i="12"/>
  <c r="F333" i="12"/>
  <c r="G333" i="12" s="1"/>
  <c r="M333" i="12" s="1"/>
  <c r="I333" i="12"/>
  <c r="K333" i="12"/>
  <c r="O333" i="12"/>
  <c r="Q333" i="12"/>
  <c r="U333" i="12"/>
  <c r="F335" i="12"/>
  <c r="G335" i="12"/>
  <c r="M335" i="12" s="1"/>
  <c r="I335" i="12"/>
  <c r="K335" i="12"/>
  <c r="O335" i="12"/>
  <c r="Q335" i="12"/>
  <c r="U335" i="12"/>
  <c r="F336" i="12"/>
  <c r="G336" i="12" s="1"/>
  <c r="M336" i="12" s="1"/>
  <c r="I336" i="12"/>
  <c r="K336" i="12"/>
  <c r="O336" i="12"/>
  <c r="Q336" i="12"/>
  <c r="U336" i="12"/>
  <c r="F338" i="12"/>
  <c r="G338" i="12" s="1"/>
  <c r="M338" i="12" s="1"/>
  <c r="I338" i="12"/>
  <c r="K338" i="12"/>
  <c r="O338" i="12"/>
  <c r="Q338" i="12"/>
  <c r="U338" i="12"/>
  <c r="F339" i="12"/>
  <c r="G339" i="12" s="1"/>
  <c r="M339" i="12" s="1"/>
  <c r="I339" i="12"/>
  <c r="K339" i="12"/>
  <c r="O339" i="12"/>
  <c r="Q339" i="12"/>
  <c r="U339" i="12"/>
  <c r="F340" i="12"/>
  <c r="G340" i="12" s="1"/>
  <c r="M340" i="12" s="1"/>
  <c r="I340" i="12"/>
  <c r="K340" i="12"/>
  <c r="O340" i="12"/>
  <c r="Q340" i="12"/>
  <c r="U340" i="12"/>
  <c r="F343" i="12"/>
  <c r="G343" i="12"/>
  <c r="M343" i="12" s="1"/>
  <c r="I343" i="12"/>
  <c r="K343" i="12"/>
  <c r="O343" i="12"/>
  <c r="Q343" i="12"/>
  <c r="U343" i="12"/>
  <c r="F344" i="12"/>
  <c r="G344" i="12" s="1"/>
  <c r="M344" i="12" s="1"/>
  <c r="I344" i="12"/>
  <c r="K344" i="12"/>
  <c r="O344" i="12"/>
  <c r="Q344" i="12"/>
  <c r="U344" i="12"/>
  <c r="F347" i="12"/>
  <c r="G347" i="12" s="1"/>
  <c r="M347" i="12" s="1"/>
  <c r="I347" i="12"/>
  <c r="K347" i="12"/>
  <c r="O347" i="12"/>
  <c r="Q347" i="12"/>
  <c r="U347" i="12"/>
  <c r="F348" i="12"/>
  <c r="G348" i="12"/>
  <c r="I348" i="12"/>
  <c r="K348" i="12"/>
  <c r="M348" i="12"/>
  <c r="O348" i="12"/>
  <c r="Q348" i="12"/>
  <c r="U348" i="12"/>
  <c r="F350" i="12"/>
  <c r="G350" i="12" s="1"/>
  <c r="I350" i="12"/>
  <c r="I349" i="12" s="1"/>
  <c r="K350" i="12"/>
  <c r="K349" i="12" s="1"/>
  <c r="O350" i="12"/>
  <c r="Q350" i="12"/>
  <c r="U350" i="12"/>
  <c r="U349" i="12" s="1"/>
  <c r="F352" i="12"/>
  <c r="G352" i="12" s="1"/>
  <c r="M352" i="12" s="1"/>
  <c r="I352" i="12"/>
  <c r="K352" i="12"/>
  <c r="O352" i="12"/>
  <c r="Q352" i="12"/>
  <c r="U352" i="12"/>
  <c r="F354" i="12"/>
  <c r="G354" i="12"/>
  <c r="M354" i="12" s="1"/>
  <c r="I354" i="12"/>
  <c r="I353" i="12" s="1"/>
  <c r="K354" i="12"/>
  <c r="O354" i="12"/>
  <c r="Q354" i="12"/>
  <c r="U354" i="12"/>
  <c r="F356" i="12"/>
  <c r="G356" i="12" s="1"/>
  <c r="M356" i="12" s="1"/>
  <c r="I356" i="12"/>
  <c r="K356" i="12"/>
  <c r="O356" i="12"/>
  <c r="Q356" i="12"/>
  <c r="U356" i="12"/>
  <c r="F357" i="12"/>
  <c r="G357" i="12" s="1"/>
  <c r="M357" i="12" s="1"/>
  <c r="I357" i="12"/>
  <c r="K357" i="12"/>
  <c r="O357" i="12"/>
  <c r="O353" i="12" s="1"/>
  <c r="Q357" i="12"/>
  <c r="U357" i="12"/>
  <c r="F358" i="12"/>
  <c r="G358" i="12" s="1"/>
  <c r="M358" i="12" s="1"/>
  <c r="I358" i="12"/>
  <c r="K358" i="12"/>
  <c r="O358" i="12"/>
  <c r="Q358" i="12"/>
  <c r="U358" i="12"/>
  <c r="G359" i="12"/>
  <c r="I70" i="1" s="1"/>
  <c r="I359" i="12"/>
  <c r="U359" i="12"/>
  <c r="F360" i="12"/>
  <c r="G360" i="12" s="1"/>
  <c r="M360" i="12" s="1"/>
  <c r="M359" i="12" s="1"/>
  <c r="I360" i="12"/>
  <c r="K360" i="12"/>
  <c r="K359" i="12" s="1"/>
  <c r="O360" i="12"/>
  <c r="O359" i="12" s="1"/>
  <c r="Q360" i="12"/>
  <c r="Q359" i="12" s="1"/>
  <c r="U360" i="12"/>
  <c r="F363" i="12"/>
  <c r="G363" i="12"/>
  <c r="I363" i="12"/>
  <c r="I362" i="12" s="1"/>
  <c r="K363" i="12"/>
  <c r="O363" i="12"/>
  <c r="O362" i="12" s="1"/>
  <c r="Q363" i="12"/>
  <c r="U363" i="12"/>
  <c r="F365" i="12"/>
  <c r="G365" i="12" s="1"/>
  <c r="M365" i="12" s="1"/>
  <c r="I365" i="12"/>
  <c r="K365" i="12"/>
  <c r="O365" i="12"/>
  <c r="Q365" i="12"/>
  <c r="U365" i="12"/>
  <c r="F368" i="12"/>
  <c r="G368" i="12"/>
  <c r="I368" i="12"/>
  <c r="K368" i="12"/>
  <c r="M368" i="12"/>
  <c r="O368" i="12"/>
  <c r="Q368" i="12"/>
  <c r="U368" i="12"/>
  <c r="F370" i="12"/>
  <c r="G370" i="12"/>
  <c r="I370" i="12"/>
  <c r="K370" i="12"/>
  <c r="O370" i="12"/>
  <c r="O369" i="12" s="1"/>
  <c r="Q370" i="12"/>
  <c r="U370" i="12"/>
  <c r="F371" i="12"/>
  <c r="G371" i="12" s="1"/>
  <c r="M371" i="12" s="1"/>
  <c r="I371" i="12"/>
  <c r="K371" i="12"/>
  <c r="O371" i="12"/>
  <c r="Q371" i="12"/>
  <c r="U371" i="12"/>
  <c r="F372" i="12"/>
  <c r="G372" i="12" s="1"/>
  <c r="M372" i="12" s="1"/>
  <c r="I372" i="12"/>
  <c r="K372" i="12"/>
  <c r="K369" i="12" s="1"/>
  <c r="O372" i="12"/>
  <c r="Q372" i="12"/>
  <c r="U372" i="12"/>
  <c r="F374" i="12"/>
  <c r="G374" i="12" s="1"/>
  <c r="I374" i="12"/>
  <c r="I373" i="12" s="1"/>
  <c r="K374" i="12"/>
  <c r="K373" i="12" s="1"/>
  <c r="O374" i="12"/>
  <c r="Q374" i="12"/>
  <c r="Q373" i="12" s="1"/>
  <c r="U374" i="12"/>
  <c r="U373" i="12" s="1"/>
  <c r="F375" i="12"/>
  <c r="G375" i="12" s="1"/>
  <c r="M375" i="12" s="1"/>
  <c r="I375" i="12"/>
  <c r="K375" i="12"/>
  <c r="O375" i="12"/>
  <c r="Q375" i="12"/>
  <c r="U375" i="12"/>
  <c r="F377" i="12"/>
  <c r="G377" i="12" s="1"/>
  <c r="I377" i="12"/>
  <c r="K377" i="12"/>
  <c r="K376" i="12" s="1"/>
  <c r="O377" i="12"/>
  <c r="Q377" i="12"/>
  <c r="U377" i="12"/>
  <c r="F379" i="12"/>
  <c r="G379" i="12" s="1"/>
  <c r="M379" i="12" s="1"/>
  <c r="I379" i="12"/>
  <c r="K379" i="12"/>
  <c r="O379" i="12"/>
  <c r="Q379" i="12"/>
  <c r="U379" i="12"/>
  <c r="F381" i="12"/>
  <c r="G381" i="12" s="1"/>
  <c r="I381" i="12"/>
  <c r="K381" i="12"/>
  <c r="M381" i="12"/>
  <c r="O381" i="12"/>
  <c r="Q381" i="12"/>
  <c r="U381" i="12"/>
  <c r="F382" i="12"/>
  <c r="G382" i="12" s="1"/>
  <c r="M382" i="12" s="1"/>
  <c r="I382" i="12"/>
  <c r="K382" i="12"/>
  <c r="O382" i="12"/>
  <c r="Q382" i="12"/>
  <c r="U382" i="12"/>
  <c r="F384" i="12"/>
  <c r="G384" i="12" s="1"/>
  <c r="I384" i="12"/>
  <c r="K384" i="12"/>
  <c r="M384" i="12"/>
  <c r="O384" i="12"/>
  <c r="Q384" i="12"/>
  <c r="U384" i="12"/>
  <c r="F386" i="12"/>
  <c r="G386" i="12"/>
  <c r="M386" i="12" s="1"/>
  <c r="I386" i="12"/>
  <c r="K386" i="12"/>
  <c r="O386" i="12"/>
  <c r="Q386" i="12"/>
  <c r="U386" i="12"/>
  <c r="U385" i="12" s="1"/>
  <c r="F387" i="12"/>
  <c r="G387" i="12" s="1"/>
  <c r="I387" i="12"/>
  <c r="K387" i="12"/>
  <c r="O387" i="12"/>
  <c r="Q387" i="12"/>
  <c r="U387" i="12"/>
  <c r="F388" i="12"/>
  <c r="G388" i="12"/>
  <c r="M388" i="12" s="1"/>
  <c r="I388" i="12"/>
  <c r="K388" i="12"/>
  <c r="O388" i="12"/>
  <c r="Q388" i="12"/>
  <c r="U388" i="12"/>
  <c r="F389" i="12"/>
  <c r="G389" i="12"/>
  <c r="M389" i="12" s="1"/>
  <c r="I389" i="12"/>
  <c r="K389" i="12"/>
  <c r="O389" i="12"/>
  <c r="Q389" i="12"/>
  <c r="U389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G11" i="12" l="1"/>
  <c r="I48" i="1" s="1"/>
  <c r="M12" i="12"/>
  <c r="M11" i="12" s="1"/>
  <c r="M63" i="12"/>
  <c r="F40" i="1"/>
  <c r="H39" i="1"/>
  <c r="H40" i="1" s="1"/>
  <c r="K68" i="12"/>
  <c r="U369" i="12"/>
  <c r="K362" i="12"/>
  <c r="U310" i="12"/>
  <c r="O305" i="12"/>
  <c r="K251" i="12"/>
  <c r="U251" i="12"/>
  <c r="O80" i="12"/>
  <c r="I68" i="12"/>
  <c r="Q45" i="12"/>
  <c r="K353" i="12"/>
  <c r="Q310" i="12"/>
  <c r="I305" i="12"/>
  <c r="I251" i="12"/>
  <c r="Q251" i="12"/>
  <c r="O45" i="12"/>
  <c r="O262" i="12"/>
  <c r="I173" i="12"/>
  <c r="U376" i="12"/>
  <c r="K385" i="12"/>
  <c r="I369" i="12"/>
  <c r="Q362" i="12"/>
  <c r="O272" i="12"/>
  <c r="I262" i="12"/>
  <c r="K234" i="12"/>
  <c r="K272" i="12"/>
  <c r="O63" i="12"/>
  <c r="M15" i="12"/>
  <c r="O217" i="12"/>
  <c r="G21" i="12"/>
  <c r="I50" i="1" s="1"/>
  <c r="Q353" i="12"/>
  <c r="I385" i="12"/>
  <c r="O376" i="12"/>
  <c r="I15" i="12"/>
  <c r="Q305" i="12"/>
  <c r="O385" i="12"/>
  <c r="O310" i="12"/>
  <c r="Q385" i="12"/>
  <c r="I217" i="12"/>
  <c r="Q80" i="12"/>
  <c r="O68" i="12"/>
  <c r="K63" i="12"/>
  <c r="U40" i="12"/>
  <c r="K33" i="12"/>
  <c r="M353" i="12"/>
  <c r="U305" i="12"/>
  <c r="Q68" i="12"/>
  <c r="U63" i="12"/>
  <c r="K51" i="12"/>
  <c r="U51" i="12"/>
  <c r="Q40" i="12"/>
  <c r="U217" i="12"/>
  <c r="G63" i="12"/>
  <c r="I56" i="1" s="1"/>
  <c r="K11" i="12"/>
  <c r="G28" i="1"/>
  <c r="G23" i="1"/>
  <c r="M387" i="12"/>
  <c r="M385" i="12" s="1"/>
  <c r="G385" i="12"/>
  <c r="I75" i="1" s="1"/>
  <c r="M377" i="12"/>
  <c r="M376" i="12" s="1"/>
  <c r="G376" i="12"/>
  <c r="I74" i="1" s="1"/>
  <c r="M313" i="12"/>
  <c r="M310" i="12" s="1"/>
  <c r="G310" i="12"/>
  <c r="I67" i="1" s="1"/>
  <c r="M252" i="12"/>
  <c r="M251" i="12" s="1"/>
  <c r="G251" i="12"/>
  <c r="I63" i="1" s="1"/>
  <c r="M374" i="12"/>
  <c r="M373" i="12" s="1"/>
  <c r="G373" i="12"/>
  <c r="I73" i="1" s="1"/>
  <c r="M272" i="12"/>
  <c r="M68" i="12"/>
  <c r="M370" i="12"/>
  <c r="M369" i="12" s="1"/>
  <c r="G369" i="12"/>
  <c r="I72" i="1" s="1"/>
  <c r="I18" i="1" s="1"/>
  <c r="U353" i="12"/>
  <c r="Q262" i="12"/>
  <c r="G232" i="12"/>
  <c r="I61" i="1" s="1"/>
  <c r="M217" i="12"/>
  <c r="Q173" i="12"/>
  <c r="K80" i="12"/>
  <c r="M350" i="12"/>
  <c r="M349" i="12" s="1"/>
  <c r="G349" i="12"/>
  <c r="I68" i="1" s="1"/>
  <c r="M363" i="12"/>
  <c r="M362" i="12" s="1"/>
  <c r="G362" i="12"/>
  <c r="I71" i="1" s="1"/>
  <c r="O234" i="12"/>
  <c r="O173" i="12"/>
  <c r="I80" i="12"/>
  <c r="M48" i="12"/>
  <c r="M34" i="12"/>
  <c r="M33" i="12" s="1"/>
  <c r="G33" i="12"/>
  <c r="I52" i="1" s="1"/>
  <c r="K310" i="12"/>
  <c r="I272" i="12"/>
  <c r="G80" i="12"/>
  <c r="I58" i="1" s="1"/>
  <c r="Q51" i="12"/>
  <c r="M21" i="12"/>
  <c r="K217" i="12"/>
  <c r="G217" i="12"/>
  <c r="I60" i="1" s="1"/>
  <c r="O51" i="12"/>
  <c r="K15" i="12"/>
  <c r="M174" i="12"/>
  <c r="M173" i="12" s="1"/>
  <c r="G173" i="12"/>
  <c r="I59" i="1" s="1"/>
  <c r="O251" i="12"/>
  <c r="Q376" i="12"/>
  <c r="K305" i="12"/>
  <c r="G262" i="12"/>
  <c r="I64" i="1" s="1"/>
  <c r="M263" i="12"/>
  <c r="M262" i="12" s="1"/>
  <c r="Q349" i="12"/>
  <c r="O349" i="12"/>
  <c r="U234" i="12"/>
  <c r="M52" i="12"/>
  <c r="M51" i="12" s="1"/>
  <c r="G51" i="12"/>
  <c r="I55" i="1" s="1"/>
  <c r="O40" i="12"/>
  <c r="M305" i="12"/>
  <c r="I376" i="12"/>
  <c r="I310" i="12"/>
  <c r="Q234" i="12"/>
  <c r="Q369" i="12"/>
  <c r="U362" i="12"/>
  <c r="Q217" i="12"/>
  <c r="U80" i="12"/>
  <c r="G8" i="12"/>
  <c r="M9" i="12"/>
  <c r="M8" i="12" s="1"/>
  <c r="M41" i="12"/>
  <c r="M40" i="12" s="1"/>
  <c r="G40" i="12"/>
  <c r="I53" i="1" s="1"/>
  <c r="O373" i="12"/>
  <c r="U272" i="12"/>
  <c r="I234" i="12"/>
  <c r="U68" i="12"/>
  <c r="M45" i="12"/>
  <c r="Q21" i="12"/>
  <c r="I11" i="12"/>
  <c r="Q272" i="12"/>
  <c r="U262" i="12"/>
  <c r="M235" i="12"/>
  <c r="M234" i="12" s="1"/>
  <c r="G234" i="12"/>
  <c r="I62" i="1" s="1"/>
  <c r="U173" i="12"/>
  <c r="M81" i="12"/>
  <c r="M80" i="12" s="1"/>
  <c r="G353" i="12"/>
  <c r="I69" i="1" s="1"/>
  <c r="G272" i="12"/>
  <c r="I65" i="1" s="1"/>
  <c r="G68" i="12"/>
  <c r="I57" i="1" s="1"/>
  <c r="G29" i="12"/>
  <c r="I51" i="1" s="1"/>
  <c r="I39" i="1"/>
  <c r="I40" i="1" s="1"/>
  <c r="J39" i="1" s="1"/>
  <c r="J40" i="1" s="1"/>
  <c r="I17" i="1" l="1"/>
  <c r="I47" i="1"/>
  <c r="G391" i="12"/>
  <c r="G24" i="1"/>
  <c r="G29" i="1" s="1"/>
  <c r="I76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<sst xmlns="http://schemas.openxmlformats.org/spreadsheetml/2006/main" count="1393" uniqueCount="646">
  <si>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</si>
  <si>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</si>
  <si>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</si>
  <si>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</si>
  <si>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</si>
  <si>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</si>
  <si>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</si>
  <si>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</si>
  <si>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</si>
  <si>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</si>
  <si>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</si>
  <si>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</si>
  <si>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</si>
  <si>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</si>
  <si>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</si>
  <si>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</si>
  <si>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</si>
  <si>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</si>
  <si>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</si>
  <si>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</si>
  <si>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</si>
  <si>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</si>
  <si>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</si>
  <si>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</si>
  <si>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</si>
  <si>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</si>
  <si>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</si>
  <si>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</si>
  <si>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</si>
  <si>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</si>
  <si>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</si>
  <si>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</si>
  <si>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</si>
  <si>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</si>
  <si>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</si>
  <si>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</si>
  <si>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</si>
  <si>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</si>
  <si>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</si>
  <si>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</si>
  <si>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</si>
  <si>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</si>
  <si>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</si>
  <si>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ŘÍMSKÁ 13</t>
  </si>
  <si>
    <t>Rozpočet:</t>
  </si>
  <si>
    <t>Misto</t>
  </si>
  <si>
    <t>REKONSTRUKCE STŘEŠNÍHO PLÁŠTĚ BUDOVY A ČESKÉHO ROZHLASU</t>
  </si>
  <si>
    <t>ČESKÝ ROZHLAS</t>
  </si>
  <si>
    <t>VINOHRADSKÁ 12</t>
  </si>
  <si>
    <t>PRAHA 2</t>
  </si>
  <si>
    <t>12099</t>
  </si>
  <si>
    <t>45245053</t>
  </si>
  <si>
    <t>CZ 45245053</t>
  </si>
  <si>
    <t>PROFIREVIT s.r.o.</t>
  </si>
  <si>
    <t>Ivana Olbrachta 2591</t>
  </si>
  <si>
    <t>Kladno</t>
  </si>
  <si>
    <t>27201</t>
  </si>
  <si>
    <t>24729019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</si>
  <si>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</si>
  <si>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</si>
  <si>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</si>
  <si>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</si>
  <si>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</si>
  <si>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</si>
  <si>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</si>
  <si>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</si>
  <si>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</si>
  <si>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</si>
  <si>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</si>
  <si>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</si>
  <si>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</si>
  <si>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8</t>
  </si>
  <si>
    <t>Trubní vedení</t>
  </si>
  <si>
    <t>90</t>
  </si>
  <si>
    <t>Přípočty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</si>
  <si>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</si>
  <si>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</si>
  <si>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</si>
  <si>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</si>
  <si>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</si>
  <si>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</si>
  <si>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</si>
  <si>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</si>
  <si>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</si>
  <si>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</si>
  <si>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</si>
  <si>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</si>
  <si>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</si>
  <si>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</si>
  <si>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</si>
  <si>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</si>
  <si>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722</t>
  </si>
  <si>
    <t>Vnitřní vodovod</t>
  </si>
  <si>
    <t>728</t>
  </si>
  <si>
    <t>Přípojka kanalizační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</si>
  <si>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</si>
  <si>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</si>
  <si>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</si>
  <si>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</si>
  <si>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</si>
  <si>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</si>
  <si>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</si>
  <si>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</si>
  <si>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</si>
  <si>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</si>
  <si>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782</t>
  </si>
  <si>
    <t>Konstrukce z přírodního kamene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</si>
  <si>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</si>
  <si>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</si>
  <si>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</si>
  <si>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</si>
  <si>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</si>
  <si>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</si>
  <si>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</si>
  <si>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</si>
  <si>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M22</t>
  </si>
  <si>
    <t>Montáž sdělovací a zabezp.tech</t>
  </si>
  <si>
    <t>M65</t>
  </si>
  <si>
    <t>Elektroinstalace</t>
  </si>
  <si>
    <t>VN</t>
  </si>
  <si>
    <t>Vedlejší rozpočtové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</si>
  <si>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</si>
  <si>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</si>
  <si>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</si>
  <si>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</si>
  <si>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</si>
  <si>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</si>
  <si>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</si>
  <si>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</si>
  <si>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</si>
  <si>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</si>
  <si>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</si>
  <si>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</si>
  <si>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</si>
  <si>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</si>
  <si>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</si>
  <si>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</si>
  <si>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</si>
  <si>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</si>
  <si>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</si>
  <si>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</si>
  <si>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</si>
  <si>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</si>
  <si>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</si>
  <si>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</si>
  <si>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</si>
  <si>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</si>
  <si>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</si>
  <si>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</si>
  <si>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</si>
  <si>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</si>
  <si>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</si>
  <si>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</si>
  <si>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položené dlaždice střecha:100*0,5*0,5</t>
  </si>
  <si>
    <t>VV</t>
  </si>
  <si>
    <t>274272130RT4</t>
  </si>
  <si>
    <t>Zdivo základové z bednicích tvárnic, tl. 25 cm, výplň tvárnic betonem C 20/25</t>
  </si>
  <si>
    <t>navýšení paty světlíku:4,8*0,25</t>
  </si>
  <si>
    <t>279360001RAB</t>
  </si>
  <si>
    <t>Výztuž základových konstrukcí, z oceli 10505(R)</t>
  </si>
  <si>
    <t>t</t>
  </si>
  <si>
    <t>POL2_0</t>
  </si>
  <si>
    <t>NC</t>
  </si>
  <si>
    <t>Zazdívka otvorů plochy do1 m2 bednícími tvárnicemi, beton C16/20, výztuž R 10505</t>
  </si>
  <si>
    <t>m3</t>
  </si>
  <si>
    <t>úprava pod dveřmi:2,4*0,25*0,25</t>
  </si>
  <si>
    <t>odvětrání:1*0,25*0,25</t>
  </si>
  <si>
    <t>311941115R00</t>
  </si>
  <si>
    <t>Propojení zdí kotvou vlož. při zdění nosného zdiva</t>
  </si>
  <si>
    <t>m</t>
  </si>
  <si>
    <t>2*4*0,5</t>
  </si>
  <si>
    <t>614471711R00</t>
  </si>
  <si>
    <t>Vyspravení beton. konstrukcí cem. maltou tl. 10 mm</t>
  </si>
  <si>
    <t>614471715R00</t>
  </si>
  <si>
    <t>Vyspravení beton. konstrukcí - adhézní můstek</t>
  </si>
  <si>
    <t>předpoklad 20%:(10,75*32,7-38)*0,2</t>
  </si>
  <si>
    <t>612409991RT2</t>
  </si>
  <si>
    <t>Začištění omítek kolem oken,dveří apod., s použitím suché maltové směsi</t>
  </si>
  <si>
    <t>2,4*2+2*2</t>
  </si>
  <si>
    <t>1*2+2*2</t>
  </si>
  <si>
    <t>nc</t>
  </si>
  <si>
    <t>Příplatek za ztížené podmínky začištění, provoz , uklid...</t>
  </si>
  <si>
    <t>soub</t>
  </si>
  <si>
    <t>892855112R00</t>
  </si>
  <si>
    <t>Kontrola kanalizace TV kamerou do 50 m</t>
  </si>
  <si>
    <t>svislé 2 svody:26,43*2</t>
  </si>
  <si>
    <t>vodorrovné odhad:50</t>
  </si>
  <si>
    <t>900      R25</t>
  </si>
  <si>
    <t>HZS, elektromontér v tarifní třídě 8</t>
  </si>
  <si>
    <t>h</t>
  </si>
  <si>
    <t>SPECIAL PRÁCE -ÚPRAVA TECHNOLOGIE:</t>
  </si>
  <si>
    <t>OSVĚTLENÍ, KAMERY:</t>
  </si>
  <si>
    <t>odpojení, zpět osaz, připoj kabeláže:60</t>
  </si>
  <si>
    <t>901      R00</t>
  </si>
  <si>
    <t>Hzs-předběžná obhlídka     čl.17-1a</t>
  </si>
  <si>
    <t>pasport hromosvodu:20</t>
  </si>
  <si>
    <t>953921115R00</t>
  </si>
  <si>
    <t>Dlaždice betonové volně na střechu, 50 x 50 x 5 cm</t>
  </si>
  <si>
    <t>kus</t>
  </si>
  <si>
    <t>100 ks:100*1,05</t>
  </si>
  <si>
    <t>005124011R</t>
  </si>
  <si>
    <t>Koordnátor BOZP, po dobu realizace</t>
  </si>
  <si>
    <t>Soubor</t>
  </si>
  <si>
    <t>005124010R</t>
  </si>
  <si>
    <t>Koordinační činnost</t>
  </si>
  <si>
    <t>968071126R00</t>
  </si>
  <si>
    <t>Vyvěšení, zavěšení kovových křídel dveří nad 2 m2</t>
  </si>
  <si>
    <t>1+1</t>
  </si>
  <si>
    <t>968072641R00</t>
  </si>
  <si>
    <t>Vybourání kovových stěn, kromě výkladních</t>
  </si>
  <si>
    <t>dveře  s odvětráním:2,4*2</t>
  </si>
  <si>
    <t>jen odvětrání:1*2</t>
  </si>
  <si>
    <t>979081111RT2</t>
  </si>
  <si>
    <t>Odvoz suti a vybour. hmot na skládku do 1 km, kontejnerem 4 t</t>
  </si>
  <si>
    <t>3,45+0,17+5,79+14,362+0,203+2,525+0,439+0,393+0,08</t>
  </si>
  <si>
    <t>979011111R00</t>
  </si>
  <si>
    <t>Svislá doprava suti a vybour. hmot za 2.NP a 1.PP</t>
  </si>
  <si>
    <t>979011121R00</t>
  </si>
  <si>
    <t>Příplatek za každé další podlaží</t>
  </si>
  <si>
    <t>5 podlaží:27,412*5</t>
  </si>
  <si>
    <t>979990107R00</t>
  </si>
  <si>
    <t xml:space="preserve">Poplatek za uložení suti - směs </t>
  </si>
  <si>
    <t>979081121R00</t>
  </si>
  <si>
    <t>Příplatek k odvozu za každý další 1 km</t>
  </si>
  <si>
    <t>předpoklad 20 km:27,412*20</t>
  </si>
  <si>
    <t>979097011R00</t>
  </si>
  <si>
    <t>Pronájem kontejneru 4 t</t>
  </si>
  <si>
    <t xml:space="preserve">den   </t>
  </si>
  <si>
    <t>odhad:20</t>
  </si>
  <si>
    <t>979087311R00</t>
  </si>
  <si>
    <t>Vodorovné přemístění suti nošením do 10 m</t>
  </si>
  <si>
    <t>Příplatek za DIO pro instalaci autojeřábu</t>
  </si>
  <si>
    <t>Příplatek za přistavení a provoz autojeřábu,, specifikace v PD</t>
  </si>
  <si>
    <t>999281112R00</t>
  </si>
  <si>
    <t>Přesun hmot pro opravy a údržbu do výšky 36 m</t>
  </si>
  <si>
    <t>0,873+0,3599+0,971+3,465+0,003</t>
  </si>
  <si>
    <t>711112011RZ1</t>
  </si>
  <si>
    <t>Izolace proti vlhkosti svis. asf. susp. za studena, 1x nátěr - včetně dodávky suspenze</t>
  </si>
  <si>
    <t>atiky:(16,25+33,6+3,65)*(0,2+0,35)</t>
  </si>
  <si>
    <t>hrana světlíku:31,25*(0,2+0,35)</t>
  </si>
  <si>
    <t>pata nástavby:24*0,35</t>
  </si>
  <si>
    <t>detaily:0,3*24</t>
  </si>
  <si>
    <t>u ventilátorů:10</t>
  </si>
  <si>
    <t>711111011RZ1</t>
  </si>
  <si>
    <t>Izolace proti vlhk.vodor. nátěr asf.susp. za stud., 1x nátěr - včetně dodávky asfaltové suspenze SA</t>
  </si>
  <si>
    <t>hlavní střešní rovina:10,75*32,7-38</t>
  </si>
  <si>
    <t>Provedení sondy do střechy A2, zjištění skladby</t>
  </si>
  <si>
    <t>998711102R00</t>
  </si>
  <si>
    <t>Přesun hmot pro izolace proti vodě, výšky do 12 m</t>
  </si>
  <si>
    <t>998711192R00</t>
  </si>
  <si>
    <t>Příplatek zvětš. přesun, izol. proti vodě do 100 m</t>
  </si>
  <si>
    <t>712300833RT2</t>
  </si>
  <si>
    <t>Odstranění povlakové krytiny střech do 10° 3vrstvé, z ploch jednotlivě do 10 - 20 m2</t>
  </si>
  <si>
    <t>vodorvná atiky:53,5*0,2</t>
  </si>
  <si>
    <t>svislá atiky:53,5*0,35</t>
  </si>
  <si>
    <t>vodorvná plocha:10,75*32,7-38</t>
  </si>
  <si>
    <t>detaily:31,25*0,2</t>
  </si>
  <si>
    <t>31,25*0,35</t>
  </si>
  <si>
    <t>24*0,35</t>
  </si>
  <si>
    <t>712300841R00</t>
  </si>
  <si>
    <t>Odstranění nečistot ze střech plochých do 10°</t>
  </si>
  <si>
    <t>10,75*32,7-38</t>
  </si>
  <si>
    <t>712373111RV1</t>
  </si>
  <si>
    <t>Krytina střech do 10° fólie, 6 kotev/m2, na beton, tl. izolace do 300 mm, fólie ve specifikaci</t>
  </si>
  <si>
    <t>vodorovná:32,7*10,75-38</t>
  </si>
  <si>
    <t>Fólie střešní mPVC tl. 1,6 mm 2x20 m, barva světle šedá</t>
  </si>
  <si>
    <t>POL3_0</t>
  </si>
  <si>
    <t>plocha:1,2*313,525</t>
  </si>
  <si>
    <t>atiky:1,2*(16,25+33,6+3,65)</t>
  </si>
  <si>
    <t>světlík:31,25*1,2</t>
  </si>
  <si>
    <t>pata střešní nástavby:24*1,2</t>
  </si>
  <si>
    <t>pod ventilátory:6,2*1,2</t>
  </si>
  <si>
    <t>plech střecha A2 - vodorovná:38*1,2</t>
  </si>
  <si>
    <t>plech střecha A2 - svislá:8*1,2</t>
  </si>
  <si>
    <t>712378007R00</t>
  </si>
  <si>
    <t>Rohová lišta vnitřní VIPLANYL RŠ 100 mm, KL/5</t>
  </si>
  <si>
    <t>atika:(32,7+3,4+11)*1,15</t>
  </si>
  <si>
    <t>detaily:10*1,15</t>
  </si>
  <si>
    <t>střecha A2 kl/5:13*1,15</t>
  </si>
  <si>
    <t>Rohová lišta vnější VIPLANYL RŠ 70 mm</t>
  </si>
  <si>
    <t>ATIKA KL/4:1,15*44,1</t>
  </si>
  <si>
    <t>DETAILY KL/6:1,15*55,4</t>
  </si>
  <si>
    <t>712378008R00</t>
  </si>
  <si>
    <t>Pásek VIPLANYL RŠ 50 mm</t>
  </si>
  <si>
    <t>KL/7:1,15*90,2</t>
  </si>
  <si>
    <t>712391171RT1</t>
  </si>
  <si>
    <t>Povlaková krytina střech do 10°, podklad. textilie, 1 vrstva - materiál ve specifikaci</t>
  </si>
  <si>
    <t>vodorovná plocha:10,75*32,7-38</t>
  </si>
  <si>
    <t>atiky:(16,25+33,6+3,65)*0,7</t>
  </si>
  <si>
    <t>u světlíku:31,25*0,3</t>
  </si>
  <si>
    <t>detaily:24</t>
  </si>
  <si>
    <t>u ventilátorů:6,2</t>
  </si>
  <si>
    <t>střecha A2:38</t>
  </si>
  <si>
    <t>Geotextilie 300 g/m2(SKELNÝ VLIES)</t>
  </si>
  <si>
    <t>vodorovná plocha:(10,75*32,7-38)*1,2</t>
  </si>
  <si>
    <t>atiky:((16,25+33,6+3,65)*0,7)*1,2</t>
  </si>
  <si>
    <t>u světlíku:31,25*0,3*1,2</t>
  </si>
  <si>
    <t>detaily:24*1,2</t>
  </si>
  <si>
    <t>u ventilátorů:6,2*1,2</t>
  </si>
  <si>
    <t>střecha A2:38*1,2</t>
  </si>
  <si>
    <t>712340010RA0</t>
  </si>
  <si>
    <t>Povlaková krytina střech do 10°, přitavením, 1x</t>
  </si>
  <si>
    <t>vodorvoná plocha 2 x pás:2*(32,7*10,75-38)</t>
  </si>
  <si>
    <t>atiky 2 pásy:2*((16,25+33,6+3,65)*0,7)</t>
  </si>
  <si>
    <t>u světlíku 2 pásy:31,25*0,3*2</t>
  </si>
  <si>
    <t>detaily 1 pás:3,6</t>
  </si>
  <si>
    <t>u ventilátorů 1 pás:10</t>
  </si>
  <si>
    <t>SBS modifikovaný asfalový pás tl. 4 mm , vlast. viz. PD zajišťovací pás</t>
  </si>
  <si>
    <t>vodorvoná plocha:1,3*(32,7*10,75-38)</t>
  </si>
  <si>
    <t>atiky:1,3*((16,25+33,6+3,65)*0,7)</t>
  </si>
  <si>
    <t>u světlíku:31,25*0,3*1,3</t>
  </si>
  <si>
    <t>detaily:3,6*1,3</t>
  </si>
  <si>
    <t>u ventilátorů:10*1,3</t>
  </si>
  <si>
    <t>SBS modif asf pás s Al. vložkou tl. 4 mm, parozábrana, vlastnosti viz PD</t>
  </si>
  <si>
    <t>vodorvoná plocha parozábrana:1,3*(32,7*10,75-38)</t>
  </si>
  <si>
    <t>atiky parozábrana:1,3*((16,25+33,6+3,65)*0,7)</t>
  </si>
  <si>
    <t>u světlíku parozábrana:31,25*0,3*1,3</t>
  </si>
  <si>
    <t>712371801RT1</t>
  </si>
  <si>
    <t>Povlaková krytina střech do 10°, fólií PVC, 1 vrstva - fólie ve specifikaci</t>
  </si>
  <si>
    <t>atika posilující pás:53,5*0,6</t>
  </si>
  <si>
    <t>světlík posilující pás:31,25*0,3</t>
  </si>
  <si>
    <t>atika:53,5*0,7</t>
  </si>
  <si>
    <t>světlík:31,25*0,3</t>
  </si>
  <si>
    <t>pata nástavby:24</t>
  </si>
  <si>
    <t>pod ventilátory:6,2</t>
  </si>
  <si>
    <t>A2 vodorvoná:38</t>
  </si>
  <si>
    <t>A2 svislá:8</t>
  </si>
  <si>
    <t>Fólie střešní mPVC 2,4mm, barva světle šedá</t>
  </si>
  <si>
    <t>atika posilující pás:53,5*0,6*1,2</t>
  </si>
  <si>
    <t>pod dlaždice:0,6*0,6*100*1,2</t>
  </si>
  <si>
    <t>světlík:31,25*0,3*1,2</t>
  </si>
  <si>
    <t>Přeložení stávající prvků pro horolezce, dem, nové, chem kotv do žb, vč přířezu břez překližky</t>
  </si>
  <si>
    <t>Prostup kruhový, příplatek za pracnost provedení</t>
  </si>
  <si>
    <t>712378101RT3</t>
  </si>
  <si>
    <t>Komínek odvětrání kanalizace s manžetou z PVC, pro DN 110 mm</t>
  </si>
  <si>
    <t>28348137R</t>
  </si>
  <si>
    <t>Odvětrání kanalizace s PVC manžetou 110 PVC, O/2</t>
  </si>
  <si>
    <t>712361701RT1</t>
  </si>
  <si>
    <t>Povlaková krytina střech do 10°, fólií volně, 1 vrstva - fólie ve specifikaci</t>
  </si>
  <si>
    <t>pod dlaždice:0,6*0,6*100</t>
  </si>
  <si>
    <t>712378105R00</t>
  </si>
  <si>
    <t>Prostup parozábranou s manžetou PVC</t>
  </si>
  <si>
    <t>PROSTUP HOROLEZEC:38</t>
  </si>
  <si>
    <t>ZÁCH SYSTÉM:7</t>
  </si>
  <si>
    <t>Drobný podružný materiál pro povlakové krytiny</t>
  </si>
  <si>
    <t>712378006R00</t>
  </si>
  <si>
    <t>Rohová lišta vnější VIPLANYL RŠ 100 mm</t>
  </si>
  <si>
    <t>střecha A2 - KL/15:24,2*1,15</t>
  </si>
  <si>
    <t>Stěnová lišta vyhnutá VIPLANYL RŠ 100 mm</t>
  </si>
  <si>
    <t>STŘECHA A2 - KL/13:12*1,15</t>
  </si>
  <si>
    <t>712311119RT1</t>
  </si>
  <si>
    <t>Povlaková krytina do 10°, samonivelační stěrka, materiál ve specifikaci</t>
  </si>
  <si>
    <t>napojení na světlík 2 vrstvy:34,8*0,45*2</t>
  </si>
  <si>
    <t>Systémová stěrka na mPVC krytiny, Dodávka materiálu viz PD</t>
  </si>
  <si>
    <t>31,32*1,3</t>
  </si>
  <si>
    <t>998712104R00</t>
  </si>
  <si>
    <t>Přesun hmot pro povlakové krytiny, výšky do 36 m</t>
  </si>
  <si>
    <t>713300821R00</t>
  </si>
  <si>
    <t>Odstranění tepelné izolace z pásů ploch rovných</t>
  </si>
  <si>
    <t>ATIKA+VĚTLÍK:(53,5+31,24)*0,3</t>
  </si>
  <si>
    <t>OKRAJE STŘECHA:(53,5+31,24+24)*0,35</t>
  </si>
  <si>
    <t>713100828R00</t>
  </si>
  <si>
    <t>Odstr. tepelné izolace, kombidesky 2str. nad 5 cm</t>
  </si>
  <si>
    <t>vodorovná v ploše:10,75*32,7-38</t>
  </si>
  <si>
    <t>713104111R00</t>
  </si>
  <si>
    <t>Odstr.tep.izolace střech pl.,volně,EPS tl.do 100mm</t>
  </si>
  <si>
    <t>vodorovná v ploše 30 mm + 40 mm:((32,7*10,75)-38)*2</t>
  </si>
  <si>
    <t>713141125R00</t>
  </si>
  <si>
    <t>Izolace tepelná střech, desky, na lepidlo PUK</t>
  </si>
  <si>
    <t>vodorvná, 2 vrstvy:(10,75*32,7-38)*2</t>
  </si>
  <si>
    <t>klíny:(53,5+31,25)*0,1</t>
  </si>
  <si>
    <t>28375704R</t>
  </si>
  <si>
    <t>Deska izolační stabilizov. EPS 100  1000 x 500 mm</t>
  </si>
  <si>
    <t>atika tl. 100 mm VNĚJŠÍ:53,5*0,4*0,1*1,15</t>
  </si>
  <si>
    <t>SVĚTLÍK tl. 100 mm:33,64*0,4*0,1*1,15</t>
  </si>
  <si>
    <t>atika a světlík vodorvoné tl. 100 mm:(53,5*0,4+97,3*0,4)*0,1*1,15</t>
  </si>
  <si>
    <t>pata střešní nástavby tl. 150 mm:24*0,15*1,15</t>
  </si>
  <si>
    <t>pata detailů tl. 100 mm:6*0,1*1,15</t>
  </si>
  <si>
    <t>Doplňkové kotvení tepelné izolace</t>
  </si>
  <si>
    <t>313,53+24</t>
  </si>
  <si>
    <t>63151470R</t>
  </si>
  <si>
    <t>Detaily PBŘ do celkové tl 300 mm:55*1,15*3</t>
  </si>
  <si>
    <t>63151497R</t>
  </si>
  <si>
    <t>pata detailů kruh:6*1,15</t>
  </si>
  <si>
    <t>28375972R</t>
  </si>
  <si>
    <t>DESKY 10-70 MM (1%), PRŮM TL. 50 MM:0,05*1,2*(19+4,5)</t>
  </si>
  <si>
    <t>DESKY 20-200 MM (2%), PRŮM TL. 170 MM:0,17*1,2*(10,75*32,7-38-(19+4,5))</t>
  </si>
  <si>
    <t>DESKY 50-130 MM (1,5%), PRŮM TL. 100 MM:0,1*1,2*8,25</t>
  </si>
  <si>
    <t>28375982R</t>
  </si>
  <si>
    <t>Klín atikový EPS 100 x 100 x 1000 mm</t>
  </si>
  <si>
    <t>Deska izolační PIR tl. 100 mm se zámkem a alu fol, lambda 0,22</t>
  </si>
  <si>
    <t>HLAVNÍ PLOCHA:(10,75*32,7-38)*1,2</t>
  </si>
  <si>
    <t>63152908R</t>
  </si>
  <si>
    <t>atika:1,15*53,5</t>
  </si>
  <si>
    <t>SVĚTLÍK:1,15*31,25</t>
  </si>
  <si>
    <t>DETAILY:1,15*12,55</t>
  </si>
  <si>
    <t>713131131R00</t>
  </si>
  <si>
    <t>Izolace tepelná stěn lepením</t>
  </si>
  <si>
    <t>atika tl. 100 mm VNĚJŠÍ:53,5*0,4</t>
  </si>
  <si>
    <t>SVĚTLÍK tl. 100 mm:33,64*0,4</t>
  </si>
  <si>
    <t>atika a světlík vodorvoné tl. 100 mm:(53,5*0,4+97,3*0,4)</t>
  </si>
  <si>
    <t>pata střešní nástavby tl. 150 mm:24</t>
  </si>
  <si>
    <t>pata detailů tl. 100 mm:6</t>
  </si>
  <si>
    <t>713103322R00</t>
  </si>
  <si>
    <t>Odstr.tep.izolace stěn,lepené,minerál tl.100-200mm</t>
  </si>
  <si>
    <t>TEP IZOL POD OBLOŽENÍM:24*1,5</t>
  </si>
  <si>
    <t>998713104R00</t>
  </si>
  <si>
    <t>Přesun hmot pro izolace tepelné, výšky do 36 m</t>
  </si>
  <si>
    <t>721200020RAA</t>
  </si>
  <si>
    <t>Demontáž svislého potrubí novodurového, do DN 110, s vysekáním ze zdi</t>
  </si>
  <si>
    <t>vtok:0,75*2</t>
  </si>
  <si>
    <t>721200020RA0</t>
  </si>
  <si>
    <t>Demontáž svislého potrubí novodurového</t>
  </si>
  <si>
    <t>odvětr kanalizace:0,3*2</t>
  </si>
  <si>
    <t>721231311R00</t>
  </si>
  <si>
    <t>Zápachová klapka pro střešní vtoky</t>
  </si>
  <si>
    <t>721231331R00</t>
  </si>
  <si>
    <t>Vyhřívací sada pro střešní vtoky TopWet</t>
  </si>
  <si>
    <t>721231113R00</t>
  </si>
  <si>
    <t>Vtok střešní TW v povlak.krytině, zatepl. v.220 mm, dvouúrovňový</t>
  </si>
  <si>
    <t>721170965R00</t>
  </si>
  <si>
    <t>Oprava - propojení dosavadního potrubí PVC D 110</t>
  </si>
  <si>
    <t>Kabeláž ke střešním vpustím vč., příslušenství (teplotní čídlo, jistič apod.)</t>
  </si>
  <si>
    <t>Zapojení kabeláže k el. vyhřívaným vpustem, vč. dílčí revize</t>
  </si>
  <si>
    <t>Stavební přípomoce při napojení nové , dešťové kanalizace na stávající</t>
  </si>
  <si>
    <t>721231111R00</t>
  </si>
  <si>
    <t>Vtok střešní v povlakové krytině</t>
  </si>
  <si>
    <t>283481272R</t>
  </si>
  <si>
    <t>Přepad pojist. hranatý s PVC manž. TWPP 50x150 PVC</t>
  </si>
  <si>
    <t>998721104R00</t>
  </si>
  <si>
    <t>Přesun hmot pro vnitřní kanalizaci, výšky do 36 m</t>
  </si>
  <si>
    <t>Zřízení podružného měření , voda</t>
  </si>
  <si>
    <t>728212519R00</t>
  </si>
  <si>
    <t>Montáž spojky plechové kruhové do d 900 mm</t>
  </si>
  <si>
    <t>728211223R00</t>
  </si>
  <si>
    <t>Montáž přechodu plechového čtyřhranného do 1,39 m2</t>
  </si>
  <si>
    <t>Příruba hran vent. 900/1300 mm, tl. 4mm, žárově zinkováno, výška cca 0,5 m</t>
  </si>
  <si>
    <t>Příruba kruhová vent. DN 900, tl. 4mm, žárově zinkováno, výška cc 0,5 m</t>
  </si>
  <si>
    <t>728611818R00</t>
  </si>
  <si>
    <t>Dmtž ventilátoru radiál.nízkotl.potrub. do 1,39 m2</t>
  </si>
  <si>
    <t>728611123R00</t>
  </si>
  <si>
    <t>Mtž ventilátoru radiál.nízkotl.potrub. do 1,39 m2</t>
  </si>
  <si>
    <t>728312153R00</t>
  </si>
  <si>
    <t>Montáž tlumiče střešního ventilátoru do 0,80 m2</t>
  </si>
  <si>
    <t>728312825R00</t>
  </si>
  <si>
    <t>Demontáž tlumiče střešního ventilátoru nad 0,80 m2</t>
  </si>
  <si>
    <t>KRUH:6</t>
  </si>
  <si>
    <t>HRANATÉ:1</t>
  </si>
  <si>
    <t>728314116R00</t>
  </si>
  <si>
    <t>Montáž protidešť. žaluzie čtyřhranné nad 0,75 m2</t>
  </si>
  <si>
    <t>Prozidešťová žaluzie Al. se síťí proti hmyzu, náhrada do sestavy 1000/2000 mm</t>
  </si>
  <si>
    <t>728890814R00</t>
  </si>
  <si>
    <t>Přesun demont. hmot - vzduchotechnika, H 24 - 36 m</t>
  </si>
  <si>
    <t>6*0,2*2</t>
  </si>
  <si>
    <t>2*0,2*2</t>
  </si>
  <si>
    <t>998728104R00</t>
  </si>
  <si>
    <t>Přesun hmot pro vzduchotechniku, výšky do 36 m</t>
  </si>
  <si>
    <t>762441112R00</t>
  </si>
  <si>
    <t>Montáž obložení atiky,OSB desky,1vrst.,šroubováním</t>
  </si>
  <si>
    <t>atika:53,5*0,6</t>
  </si>
  <si>
    <t>606233006R</t>
  </si>
  <si>
    <t>Překližka vodovzdorná bříza tl. 21 mm jak. S/BB, 15 vrstev, 3000x1500 mm</t>
  </si>
  <si>
    <t>atika:41,475*1,2</t>
  </si>
  <si>
    <t>762441113R00</t>
  </si>
  <si>
    <t>vyztužení hran korýtka:52*0,3</t>
  </si>
  <si>
    <t>606233004R</t>
  </si>
  <si>
    <t>Překližka vodovzdorná bříza tl. 15 mm jak. S/BB, 11 vrstev, 3000x1500 mm</t>
  </si>
  <si>
    <t>15,6*1,3</t>
  </si>
  <si>
    <t>998762104R00</t>
  </si>
  <si>
    <t>Přesun hmot pro tesařské konstrukce, výšky do 36 m</t>
  </si>
  <si>
    <t>763613132R00</t>
  </si>
  <si>
    <t>M.záklopu stropů z desek do tl.18 mm,P+D,šroubov.</t>
  </si>
  <si>
    <t>pomocná deska pod VZT:7</t>
  </si>
  <si>
    <t>59590739R</t>
  </si>
  <si>
    <t>7*1,15</t>
  </si>
  <si>
    <t>763613231R00</t>
  </si>
  <si>
    <t>M.záklopu stropů z desek nad tl.18 mm,sraz,šroub.</t>
  </si>
  <si>
    <t>60623354R</t>
  </si>
  <si>
    <t>Překližka vodovzd. bříza multi tl. 18 mm j. BB/CP, 13 vrstev, 2500x1250 mm</t>
  </si>
  <si>
    <t>998763101R00</t>
  </si>
  <si>
    <t>Přesun hmot pro dřevostavby, výšky do 12 m</t>
  </si>
  <si>
    <t>764422820R00</t>
  </si>
  <si>
    <t>Demontáž oplechování říms,rš 900 mm</t>
  </si>
  <si>
    <t>ATIKA:16,25+3,65+33,6</t>
  </si>
  <si>
    <t>764321820R00</t>
  </si>
  <si>
    <t>Demontáž oplechování říms, rš 500 mm, do 30°</t>
  </si>
  <si>
    <t>u světlíku:31,25</t>
  </si>
  <si>
    <t>764421291R00</t>
  </si>
  <si>
    <t>Montáž oplechování říms Pz</t>
  </si>
  <si>
    <t>strana s ker obkladem KL/1:32,7</t>
  </si>
  <si>
    <t>strana s plechovým obkladem KL/2:11,4</t>
  </si>
  <si>
    <t>str s plech obkladem u světlíku KL/3:5</t>
  </si>
  <si>
    <t>napojení na světlík KL/9:31,25</t>
  </si>
  <si>
    <t>Závětrná lišta VIPLANYL RŠ 310  mm</t>
  </si>
  <si>
    <t>KL/1:32,7*1,2</t>
  </si>
  <si>
    <t>KL/3:5*1,2</t>
  </si>
  <si>
    <t>Závětrná lišta VIPLANYL RŠ 650  mm</t>
  </si>
  <si>
    <t>KL/2:11,4*1,2</t>
  </si>
  <si>
    <t xml:space="preserve">Atyp lišta VIPLANYL RŠ 550 MM </t>
  </si>
  <si>
    <t>KL/9:31,25*1,2</t>
  </si>
  <si>
    <t>764430291R00</t>
  </si>
  <si>
    <t>Montáž oplechování zdí Pz</t>
  </si>
  <si>
    <t>DETAILY:</t>
  </si>
  <si>
    <t>KL/8:24</t>
  </si>
  <si>
    <t>KL/10:8</t>
  </si>
  <si>
    <t>KL/11:3,4</t>
  </si>
  <si>
    <t>KL/12:5</t>
  </si>
  <si>
    <t>Atyp lišta VIPLANYL RŠ 200 mm, KL/8</t>
  </si>
  <si>
    <t>24*1,2</t>
  </si>
  <si>
    <t>Atyp lišta VIPLANYL RŠ 330 mm, KL/11</t>
  </si>
  <si>
    <t>3,4*1,2</t>
  </si>
  <si>
    <t>Atyp lišta VIPLANYL RŠ 80 mm, KL/12</t>
  </si>
  <si>
    <t>5*1,2</t>
  </si>
  <si>
    <t>Atyp lišta VIPLANYL RŠ 200 mm - PŘEDPOKLAD, KL/10</t>
  </si>
  <si>
    <t>8*1,2</t>
  </si>
  <si>
    <t>Očištění podkladů plechové krytiny vč , kontroly spojů</t>
  </si>
  <si>
    <t>998764104R00</t>
  </si>
  <si>
    <t>Přesun hmot pro klempířské konstr., výšky do 36 m</t>
  </si>
  <si>
    <t>766711021RT2</t>
  </si>
  <si>
    <t>Montáž vstupních dveří s vypěněním, na úchytky a hmoždinky</t>
  </si>
  <si>
    <t>dveře náhrada Al.:(2,4+2)*2</t>
  </si>
  <si>
    <t>Sestava z Al. profilů (2x dveře + 1 x žaluzie) viz, stáv. 2400/2000 mm vč přísl a zámků</t>
  </si>
  <si>
    <t>998766104R00</t>
  </si>
  <si>
    <t>Přesun hmot pro truhlářské konstr., výšky do 36 m</t>
  </si>
  <si>
    <t>767845140R00</t>
  </si>
  <si>
    <t>Kotvicí bod dl. 400 mm, betonová deska tl.120 mm</t>
  </si>
  <si>
    <t>Slaňovací oko</t>
  </si>
  <si>
    <t>767842360RT1</t>
  </si>
  <si>
    <t>Kotvicí bod dl.600 mm nerez, beton.střech tl.80 mm, prum sl. 26 mm, na chemické kotvy</t>
  </si>
  <si>
    <t>767849124R00</t>
  </si>
  <si>
    <t>Pevná nerez koncovka k lanu 8 mm, délka 140 mm</t>
  </si>
  <si>
    <t>767841260R00</t>
  </si>
  <si>
    <t>Kotvicí bod ztuž.dl.600 mm nerez, pro trapéz.plech</t>
  </si>
  <si>
    <t>767849142R00</t>
  </si>
  <si>
    <t>Montážní lano 14 mm, délka 23 m</t>
  </si>
  <si>
    <t>767849118R00</t>
  </si>
  <si>
    <t>Nerezové lano 8 mm</t>
  </si>
  <si>
    <t>Skříň závěsná pro uložení příslušenství záchyt, syst. 60/31/21 cm + postroj</t>
  </si>
  <si>
    <t>Dílenská dokumentace zámečnických prvků</t>
  </si>
  <si>
    <t>Dem části stínícího systému z lamel Al., vč. zpětného osazení</t>
  </si>
  <si>
    <t>767141800R00</t>
  </si>
  <si>
    <t>Demontáž konstr.pro beztm.zasklení,vč.zasklení</t>
  </si>
  <si>
    <t>výměna skel světlíku orient rozměr:0,65*2,3</t>
  </si>
  <si>
    <t>1,3*2,3</t>
  </si>
  <si>
    <t>767134831R00</t>
  </si>
  <si>
    <t>Demontáž oplechování stěn lamelami</t>
  </si>
  <si>
    <t>1 ŘADA OBKLADU STĚYN:24*1,5</t>
  </si>
  <si>
    <t>Zajištění prostoru pod světlíkem proti zatečení , provizorní přestřešení světlíku</t>
  </si>
  <si>
    <t>orientační množství, bude upraveno dle potřeby:155</t>
  </si>
  <si>
    <t>Montáž nových skel do světlíku, vč. lištování a tmelení</t>
  </si>
  <si>
    <t>0,65*2,3</t>
  </si>
  <si>
    <t>767896920R00</t>
  </si>
  <si>
    <t>Těsnění spár styků tmelením</t>
  </si>
  <si>
    <t>PRO KL/13:12</t>
  </si>
  <si>
    <t>Sklo bezpečnostní čiré viz stávající, pož odolnost EW 45</t>
  </si>
  <si>
    <t>4,52*1,2</t>
  </si>
  <si>
    <t>24633511R</t>
  </si>
  <si>
    <t>767311810R00</t>
  </si>
  <si>
    <t>Demontáž světlíků všech typů včetně zasklení</t>
  </si>
  <si>
    <t>1,3*1,3</t>
  </si>
  <si>
    <t>767316525R00</t>
  </si>
  <si>
    <t>Montáž světlíků bodových pl.do 3 m2, otvíravých</t>
  </si>
  <si>
    <t>Světlík PVC s plochým zasklením CVP s ochr kupolí,  120/120 mm, el. ovládaný, EW 30</t>
  </si>
  <si>
    <t>767891911R00</t>
  </si>
  <si>
    <t>Výměna lišt hliníkových šroubovaných, stávající po úpravě zpět</t>
  </si>
  <si>
    <t>světlík 25 ks - kolmé na střechu A1:25*4,7</t>
  </si>
  <si>
    <t>světlík - vodorovné se střechou okraj:31,3</t>
  </si>
  <si>
    <t xml:space="preserve">Úprava rycích profil u světlíku, řez cca 30 cm + zapravení </t>
  </si>
  <si>
    <t>ks</t>
  </si>
  <si>
    <t>Přítlačná lišta Al. okraj světlíku, systém shodný se stávajícím</t>
  </si>
  <si>
    <t>okraj ke střeše:31,3*1,2</t>
  </si>
  <si>
    <t>pro výměnu skel odhad:20,55</t>
  </si>
  <si>
    <t>Drobný podružný materiál pro přesklení světlíku</t>
  </si>
  <si>
    <t>998767104R00</t>
  </si>
  <si>
    <t>Přesun hmot pro zámečnické konstr., výšky do 36 m</t>
  </si>
  <si>
    <t>782630010RAD</t>
  </si>
  <si>
    <t>Obklad parapetů deskami z kamene, desky z leštěného mramoru tloušťka 3 cm</t>
  </si>
  <si>
    <t>prah dveří:2,4*0,4+1*0,4</t>
  </si>
  <si>
    <t>998782103R00</t>
  </si>
  <si>
    <t>Přesun hmot pro obklady z kamene, výšky do 60 m</t>
  </si>
  <si>
    <t>783904811R00</t>
  </si>
  <si>
    <t>Odrezivění kovových konstrukcí</t>
  </si>
  <si>
    <t>ODHAD MNOŽSTVÍ:1,35*31,25</t>
  </si>
  <si>
    <t>783108814R00</t>
  </si>
  <si>
    <t>Tryskání minerál. materiálem, stupeň očištění Sa 3</t>
  </si>
  <si>
    <t>783226100R00</t>
  </si>
  <si>
    <t>Nátěr syntetický kovových konstrukcí základní</t>
  </si>
  <si>
    <t>783225600R00</t>
  </si>
  <si>
    <t>Nátěr syntetický kovových konstrukcí 2x email</t>
  </si>
  <si>
    <t>784450075RA0</t>
  </si>
  <si>
    <t xml:space="preserve">Malba disperzní, penetrace 1x, malba bílá 2x </t>
  </si>
  <si>
    <t>po začištění nových výplní:0,4*(2,4*2+2*4+1*2)</t>
  </si>
  <si>
    <t>787701901R00</t>
  </si>
  <si>
    <t>Oprava-zatmelení stykových spár průř.25 mm2</t>
  </si>
  <si>
    <t>plechové šablony odhad:50</t>
  </si>
  <si>
    <t>787300801R00</t>
  </si>
  <si>
    <t>Vysklívání střešních konstrukcí tmelených</t>
  </si>
  <si>
    <t>998787104R00</t>
  </si>
  <si>
    <t>Přesun hmot pro zasklívání, výšky do 36 m</t>
  </si>
  <si>
    <t>Osazení rozvaděče a zřízení podružného měření el. , energie</t>
  </si>
  <si>
    <t>Hromosvod - REVIZE DÍLČÍ</t>
  </si>
  <si>
    <t>kompl</t>
  </si>
  <si>
    <t>Připoj nov vedení na stáv svisl, vedení</t>
  </si>
  <si>
    <t>Odpojení světlíku od stávající EZS</t>
  </si>
  <si>
    <t>Připojení světlíku na stávající EZS</t>
  </si>
  <si>
    <t>650811111R00</t>
  </si>
  <si>
    <t>Demontáž vodiče svodového do D 10 mm</t>
  </si>
  <si>
    <t>45,8+0,5*10+24,5+9,2*2</t>
  </si>
  <si>
    <t>650811135R00</t>
  </si>
  <si>
    <t>Demontáž podpěry vedení na ploché střeše</t>
  </si>
  <si>
    <t>odhad:80</t>
  </si>
  <si>
    <t>650111611R00</t>
  </si>
  <si>
    <t>Montáž svodového vodiče D do 10 mm včetně podpěr</t>
  </si>
  <si>
    <t>35444180R</t>
  </si>
  <si>
    <t xml:space="preserve">Drát 8 AlMgSi T/4 </t>
  </si>
  <si>
    <t>93,7*1,2</t>
  </si>
  <si>
    <t>35441544R</t>
  </si>
  <si>
    <t>Podpěra vedení na ploché střech -beton PV 21d</t>
  </si>
  <si>
    <t>005121020R</t>
  </si>
  <si>
    <t xml:space="preserve">Provoz zařízení staveniště </t>
  </si>
  <si>
    <t>005211040R</t>
  </si>
  <si>
    <t xml:space="preserve">Užívání veřejných ploch a prostranství  </t>
  </si>
  <si>
    <t>005122010R</t>
  </si>
  <si>
    <t xml:space="preserve">Provoz objednatele </t>
  </si>
  <si>
    <t>005211030R</t>
  </si>
  <si>
    <t xml:space="preserve">Dočasná dopravní opatření </t>
  </si>
  <si>
    <t/>
  </si>
  <si>
    <t>SUM</t>
  </si>
  <si>
    <t>Poznámky uchazeče k zadání</t>
  </si>
  <si>
    <t>POPUZIV</t>
  </si>
  <si>
    <t>END</t>
  </si>
  <si>
    <t>POZNÁMKY:</t>
  </si>
  <si>
    <t xml:space="preserve">-V RÁMCI ZPRACOVÁNÍ NUTNO OCENIT PŘEDEPSANÉ, NEBO VYŠŠÍ STANDARDY A VÝROBKY, NEBO NEBUDE CENOVÁ NABÍDKA HODNOCENA. </t>
  </si>
  <si>
    <t>-ZHOTOVITEL MÁ NÁROK NA ZMĚNU VÝROBKŮ A MATERIÁLU A TO VE SHODNÉM A NEBO VYŠŠÍM KVALITATIVNÍM STANDARDU. PŘÍPADNÉ ZÁMĚNY UVEDE V CENOVÉ NABÍDCE S PŘEHLEDNÝM POPISEM NAVRHOVANÝCH ZMĚN!</t>
  </si>
  <si>
    <t xml:space="preserve">-NEDÍLNOU SOUČÁSTÍ VÝKAZU VÝMĚR JE PROJEKTOVÁ DOKUMENTACE OBJEKTU. </t>
  </si>
  <si>
    <t xml:space="preserve">-ZHOTOVITEL GARANTUJE DOSTATEČNOST VÝKAZU VÝMĚR VE VZTAHU K PROJEKTOVÉ DOKUMENTACI. </t>
  </si>
  <si>
    <t xml:space="preserve">-PŘÍPADNÉ PŘIPOMÍNKY UVÉST TZV. "POD ČÁRU" VÝKAZU VÝMĚR.  </t>
  </si>
  <si>
    <r>
      <rPr>
        <u/>
        <sz val="10"/>
        <rFont val="Arial Narrow"/>
        <family val="2"/>
        <charset val="238"/>
      </rPr>
      <t>PODMÍNKY K REALIZACI A OCENĚNÍ</t>
    </r>
    <r>
      <rPr>
        <sz val="10"/>
        <rFont val="Arial Narrow"/>
        <family val="2"/>
        <charset val="238"/>
      </rPr>
      <t xml:space="preserve">:_x000D_
SOUČÁSTÍ JSOU VEŠKERÉ SPOJOVACÍ PRVKY, KOTEVNÍ ELEMENTY PRO KOTVENÍ DO NAVAZUJÍCÍCH KONSTRUKCÍ, TMELY, LEPIDLA, OSTATNÍ MATERIÁL A KONSTRUKCE NEZBYTNÉ PRO ZHOTOVENÍ SYSTÉMU, POVRCHOVÉ ÚPRAVY, ANTIKOROZNÍ NÁTĚRY POMOCNÝCH KONSTRUKCÍ. DÍLENSKÁ DOKUMENTACE PRO ZÁMEČNICKÉ,KLEMPÍŘSKÉ KCE A OSTATNÍ._x000D_ _x000D_SOUČÁSTÍ CENY BUDOU I OSTATNÍ POLOŽKY NEUVÁDĚNÉ V TĚCHTO TECHNICKÝCH VÝKRESECH, KTERÉ JSOU PRO DODAVATELE POTŘEBNÉ K OCENĚNÍ DÍLA._x000D_
VEŠKERÉ SKUTEČNOSTI JE NUTNO PROVĚŘIT PŘÍMO NA MÍSTĚ A ZOHLEDNIT. V PŘÍPADĚ, ŽE SE LIŠÍ OD PŘEDPOKLADŮ V PROJEKTU, JE NUTNÁ KONZULTACE S PROJEKTANTEM PRO POSOUZENÍ ČI UPŘESNĚNÍ DALŠÍHO POSTUPU PRACÍ NA STAVBĚ. KOORDINACE TECHNICKÉ INFRASTRUKTURY BUDE PROVEDENA PŘÍMO NA STAVBĚ. NA TENTO STUPEŇ DOKUMENTACE MUSÍ NAVAZOVAT DÍLENSKÁ A VÝROBNĚ TECHNICKÁ DOKUMENTACE, ZPRACOVANÁ DODAVATELEM STAVBY, DLE PLATNÉ LEGISLATIVY A PODROBNÉHO ZAMĚŘENÍ NA STAVBĚ. NEDÍLNOU SOUČÁSTÍ DOKUMENTACE JSOU OSTATNÍ VÝKRESY, TECHNICKÉ ZPRÁVY, TABULKY A DALŠÍ ČÁSTI PD. PŘI REALIZACI JE TŘEBA DODRŽOVAT PLATNÉ BEZP. PŘEDPISY, ČSN A TECHNOL. POSTUPY. POVRCHOVÉ MATERIÁLY, DETAILY A DALŠÍ BUDOU PŘED OBJEDNÁNÍM SCHVÁLENY PROJEKTANTEM A INVESTOREM._x000D_
</t>
    </r>
  </si>
  <si>
    <t>Deska z minerální plsti S 2000x1200x 50 mm</t>
  </si>
  <si>
    <t>Deska z minerální plsti T 2000x1200x100 mm</t>
  </si>
  <si>
    <t xml:space="preserve">Deska spádová EPS 150 </t>
  </si>
  <si>
    <t>Klín atikový přechodový 100x100x1000 mm</t>
  </si>
  <si>
    <t>Montáž obložení atiky, desky,1vrst.,hmoždinkami</t>
  </si>
  <si>
    <t>Deska cementotřísková  BASIC tl. 16 mm</t>
  </si>
  <si>
    <t>Tmel spárovací polyuret. PU 50 FC 600ml, jednosložkový, těsnicí</t>
  </si>
  <si>
    <t>Prostup pro kotevní prvky horolezec, návlek + speciální stěrka (podléhá schválení projektanta)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</si>
</sst>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u/>
      <sz val="1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u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Font="1"/>
    <xf numFmtId="0" fontId="19" fillId="0" borderId="0" xfId="0" applyFont="1"/>
    <xf numFmtId="49" fontId="19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0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I14" sqref="I14"/>
    </sheetView>
  </sheetViews>
  <sheetFormatPr defaultRowHeight="12.75" x14ac:dyDescent="0.2"/>
  <sheetData>
    <row r="1" spans="1:7" ht="15.75" x14ac:dyDescent="0.25">
      <c r="A1" s="185" t="s">
        <v>38</v>
      </c>
      <c r="B1" s="186"/>
      <c r="C1" s="186"/>
      <c r="D1" s="186"/>
      <c r="E1" s="186"/>
      <c r="F1" s="186"/>
      <c r="G1" s="186"/>
    </row>
    <row r="2" spans="1:7" ht="71.25" customHeight="1" x14ac:dyDescent="0.3">
      <c r="A2" s="191" t="s">
        <v>39</v>
      </c>
      <c r="B2" s="191"/>
      <c r="C2" s="191"/>
      <c r="D2" s="191"/>
      <c r="E2" s="191"/>
      <c r="F2" s="191"/>
      <c r="G2" s="191"/>
    </row>
    <row r="4" spans="1:7" ht="15.75" x14ac:dyDescent="0.25">
      <c r="A4" s="185" t="s">
        <v>631</v>
      </c>
    </row>
    <row r="5" spans="1:7" s="4" customFormat="1" ht="29.25" customHeight="1" x14ac:dyDescent="0.2">
      <c r="A5" s="187" t="s">
        <v>632</v>
      </c>
      <c r="B5" s="188"/>
      <c r="C5" s="188"/>
      <c r="D5" s="188"/>
      <c r="E5" s="188"/>
      <c r="F5" s="188"/>
      <c r="G5" s="188"/>
    </row>
    <row r="6" spans="1:7" s="4" customFormat="1" ht="42.75" customHeight="1" x14ac:dyDescent="0.2">
      <c r="A6" s="187" t="s">
        <v>633</v>
      </c>
      <c r="B6" s="188"/>
      <c r="C6" s="188"/>
      <c r="D6" s="188"/>
      <c r="E6" s="188"/>
      <c r="F6" s="188"/>
      <c r="G6" s="188"/>
    </row>
    <row r="7" spans="1:7" s="4" customFormat="1" ht="18" customHeight="1" x14ac:dyDescent="0.2">
      <c r="A7" s="187" t="s">
        <v>634</v>
      </c>
      <c r="B7" s="188"/>
      <c r="C7" s="188"/>
      <c r="D7" s="188"/>
      <c r="E7" s="188"/>
      <c r="F7" s="188"/>
      <c r="G7" s="188"/>
    </row>
    <row r="8" spans="1:7" s="4" customFormat="1" ht="30" customHeight="1" x14ac:dyDescent="0.2">
      <c r="A8" s="187" t="s">
        <v>635</v>
      </c>
      <c r="B8" s="188"/>
      <c r="C8" s="188"/>
      <c r="D8" s="188"/>
      <c r="E8" s="188"/>
      <c r="F8" s="188"/>
      <c r="G8" s="188"/>
    </row>
    <row r="9" spans="1:7" s="4" customFormat="1" ht="21.75" customHeight="1" x14ac:dyDescent="0.2">
      <c r="A9" s="187" t="s">
        <v>636</v>
      </c>
      <c r="B9" s="188"/>
      <c r="C9" s="188"/>
      <c r="D9" s="188"/>
      <c r="E9" s="188"/>
      <c r="F9" s="188"/>
      <c r="G9" s="188"/>
    </row>
    <row r="10" spans="1:7" ht="247.5" customHeight="1" x14ac:dyDescent="0.2">
      <c r="A10" s="189" t="s">
        <v>637</v>
      </c>
      <c r="B10" s="190"/>
      <c r="C10" s="190"/>
      <c r="D10" s="190"/>
      <c r="E10" s="190"/>
      <c r="F10" s="190"/>
      <c r="G10" s="190"/>
    </row>
  </sheetData>
  <mergeCells count="7">
    <mergeCell ref="A9:G9"/>
    <mergeCell ref="A10:G10"/>
    <mergeCell ref="A2:G2"/>
    <mergeCell ref="A5:G5"/>
    <mergeCell ref="A6:G6"/>
    <mergeCell ref="A7:G7"/>
    <mergeCell ref="A8:G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opLeftCell="B22" zoomScaleNormal="100" zoomScaleSheetLayoutView="75" workbookViewId="0">
      <selection activeCell="O33" sqref="O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3" t="s">
        <v>42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3"/>
      <c r="B2" s="70" t="s">
        <v>40</v>
      </c>
      <c r="C2" s="71"/>
      <c r="D2" s="229" t="s">
        <v>46</v>
      </c>
      <c r="E2" s="230"/>
      <c r="F2" s="230"/>
      <c r="G2" s="230"/>
      <c r="H2" s="230"/>
      <c r="I2" s="230"/>
      <c r="J2" s="231"/>
      <c r="O2" s="1"/>
    </row>
    <row r="3" spans="1:15" ht="23.25" customHeight="1" x14ac:dyDescent="0.2">
      <c r="A3" s="3"/>
      <c r="B3" s="72" t="s">
        <v>45</v>
      </c>
      <c r="C3" s="73"/>
      <c r="D3" s="233" t="s">
        <v>43</v>
      </c>
      <c r="E3" s="234"/>
      <c r="F3" s="234"/>
      <c r="G3" s="234"/>
      <c r="H3" s="234"/>
      <c r="I3" s="234"/>
      <c r="J3" s="235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52</v>
      </c>
      <c r="J6" s="9"/>
    </row>
    <row r="7" spans="1:15" ht="15.75" customHeight="1" x14ac:dyDescent="0.2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5" t="s">
        <v>53</v>
      </c>
      <c r="E11" s="225"/>
      <c r="F11" s="225"/>
      <c r="G11" s="225"/>
      <c r="H11" s="24" t="s">
        <v>33</v>
      </c>
      <c r="I11" s="82" t="s">
        <v>57</v>
      </c>
      <c r="J11" s="9"/>
    </row>
    <row r="12" spans="1:15" ht="15.75" customHeight="1" x14ac:dyDescent="0.2">
      <c r="A12" s="3"/>
      <c r="B12" s="34"/>
      <c r="C12" s="22"/>
      <c r="D12" s="239" t="s">
        <v>54</v>
      </c>
      <c r="E12" s="239"/>
      <c r="F12" s="239"/>
      <c r="G12" s="239"/>
      <c r="H12" s="24" t="s">
        <v>34</v>
      </c>
      <c r="I12" s="82"/>
      <c r="J12" s="9"/>
    </row>
    <row r="13" spans="1:15" ht="15.75" customHeight="1" x14ac:dyDescent="0.2">
      <c r="A13" s="3"/>
      <c r="B13" s="35"/>
      <c r="C13" s="81" t="s">
        <v>56</v>
      </c>
      <c r="D13" s="199" t="s">
        <v>55</v>
      </c>
      <c r="E13" s="199"/>
      <c r="F13" s="199"/>
      <c r="G13" s="199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2"/>
      <c r="F15" s="232"/>
      <c r="G15" s="237"/>
      <c r="H15" s="237"/>
      <c r="I15" s="237" t="s">
        <v>28</v>
      </c>
      <c r="J15" s="238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202"/>
      <c r="F16" s="203"/>
      <c r="G16" s="202"/>
      <c r="H16" s="203"/>
      <c r="I16" s="202">
        <f>SUMIF(F47:F75,A16,I47:I75)+SUMIF(F47:F75,"PSU",I47:I75)</f>
        <v>0</v>
      </c>
      <c r="J16" s="222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202"/>
      <c r="F17" s="203"/>
      <c r="G17" s="202"/>
      <c r="H17" s="203"/>
      <c r="I17" s="202">
        <f>SUMIF(F47:F75,A17,I47:I75)</f>
        <v>0</v>
      </c>
      <c r="J17" s="222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202"/>
      <c r="F18" s="203"/>
      <c r="G18" s="202"/>
      <c r="H18" s="203"/>
      <c r="I18" s="202">
        <f>SUMIF(F47:F75,A18,I47:I75)</f>
        <v>0</v>
      </c>
      <c r="J18" s="222"/>
    </row>
    <row r="19" spans="1:10" ht="23.25" customHeight="1" x14ac:dyDescent="0.2">
      <c r="A19" s="128" t="s">
        <v>119</v>
      </c>
      <c r="B19" s="129" t="s">
        <v>26</v>
      </c>
      <c r="C19" s="47"/>
      <c r="D19" s="48"/>
      <c r="E19" s="202"/>
      <c r="F19" s="203"/>
      <c r="G19" s="202"/>
      <c r="H19" s="203"/>
      <c r="I19" s="202">
        <f>SUMIF(F47:F75,A19,I47:I75)</f>
        <v>0</v>
      </c>
      <c r="J19" s="222"/>
    </row>
    <row r="20" spans="1:10" ht="23.25" customHeight="1" x14ac:dyDescent="0.2">
      <c r="A20" s="128" t="s">
        <v>121</v>
      </c>
      <c r="B20" s="129" t="s">
        <v>27</v>
      </c>
      <c r="C20" s="47"/>
      <c r="D20" s="48"/>
      <c r="E20" s="202"/>
      <c r="F20" s="203"/>
      <c r="G20" s="202"/>
      <c r="H20" s="203"/>
      <c r="I20" s="202">
        <f>SUMIF(F47:F75,A20,I47:I75)</f>
        <v>0</v>
      </c>
      <c r="J20" s="222"/>
    </row>
    <row r="21" spans="1:10" ht="23.25" customHeight="1" x14ac:dyDescent="0.2">
      <c r="A21" s="3"/>
      <c r="B21" s="63" t="s">
        <v>28</v>
      </c>
      <c r="C21" s="64"/>
      <c r="D21" s="65"/>
      <c r="E21" s="223"/>
      <c r="F21" s="224"/>
      <c r="G21" s="223"/>
      <c r="H21" s="224"/>
      <c r="I21" s="223">
        <f>SUM(I16:J20)</f>
        <v>0</v>
      </c>
      <c r="J21" s="228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220">
        <f>ZakladDPHSniVypocet</f>
        <v>0</v>
      </c>
      <c r="H23" s="221"/>
      <c r="I23" s="221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26">
        <f>ZakladDPHSni*SazbaDPH1/100</f>
        <v>0</v>
      </c>
      <c r="H24" s="227"/>
      <c r="I24" s="227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20">
        <f>ZakladDPHZaklVypocet</f>
        <v>0</v>
      </c>
      <c r="H25" s="221"/>
      <c r="I25" s="221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6">
        <f>ZakladDPHZakl*SazbaDPH2/100</f>
        <v>0</v>
      </c>
      <c r="H26" s="217"/>
      <c r="I26" s="217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8">
        <f>0</f>
        <v>0</v>
      </c>
      <c r="H27" s="218"/>
      <c r="I27" s="218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36">
        <f>ZakladDPHSniVypocet+ZakladDPHZaklVypocet</f>
        <v>0</v>
      </c>
      <c r="H28" s="236"/>
      <c r="I28" s="236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9">
        <f>ZakladDPHSni+DPHSni+ZakladDPHZakl+DPHZakl+Zaokrouhleni</f>
        <v>0</v>
      </c>
      <c r="H29" s="219"/>
      <c r="I29" s="219"/>
      <c r="J29" s="107" t="s">
        <v>60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00"/>
      <c r="E34" s="200"/>
      <c r="G34" s="200"/>
      <c r="H34" s="200"/>
      <c r="I34" s="200"/>
      <c r="J34" s="31"/>
    </row>
    <row r="35" spans="1:10" ht="12.75" customHeight="1" x14ac:dyDescent="0.2">
      <c r="A35" s="3"/>
      <c r="B35" s="3"/>
      <c r="D35" s="201" t="s">
        <v>2</v>
      </c>
      <c r="E35" s="201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58</v>
      </c>
      <c r="C39" s="204" t="s">
        <v>46</v>
      </c>
      <c r="D39" s="205"/>
      <c r="E39" s="205"/>
      <c r="F39" s="96">
        <f>'Rozpočet Pol'!AC391</f>
        <v>0</v>
      </c>
      <c r="G39" s="97">
        <f>'Rozpočet Pol'!AD391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206" t="s">
        <v>59</v>
      </c>
      <c r="C40" s="207"/>
      <c r="D40" s="207"/>
      <c r="E40" s="208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61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62</v>
      </c>
      <c r="G46" s="117"/>
      <c r="H46" s="117"/>
      <c r="I46" s="209" t="s">
        <v>28</v>
      </c>
      <c r="J46" s="209"/>
    </row>
    <row r="47" spans="1:10" ht="25.5" customHeight="1" x14ac:dyDescent="0.2">
      <c r="A47" s="110"/>
      <c r="B47" s="118" t="s">
        <v>63</v>
      </c>
      <c r="C47" s="211" t="s">
        <v>64</v>
      </c>
      <c r="D47" s="212"/>
      <c r="E47" s="212"/>
      <c r="F47" s="120" t="s">
        <v>23</v>
      </c>
      <c r="G47" s="121"/>
      <c r="H47" s="121"/>
      <c r="I47" s="210">
        <f>'Rozpočet Pol'!G8</f>
        <v>0</v>
      </c>
      <c r="J47" s="210"/>
    </row>
    <row r="48" spans="1:10" ht="25.5" customHeight="1" x14ac:dyDescent="0.2">
      <c r="A48" s="110"/>
      <c r="B48" s="112" t="s">
        <v>65</v>
      </c>
      <c r="C48" s="197" t="s">
        <v>66</v>
      </c>
      <c r="D48" s="198"/>
      <c r="E48" s="198"/>
      <c r="F48" s="122" t="s">
        <v>23</v>
      </c>
      <c r="G48" s="123"/>
      <c r="H48" s="123"/>
      <c r="I48" s="196">
        <f>'Rozpočet Pol'!G11</f>
        <v>0</v>
      </c>
      <c r="J48" s="196"/>
    </row>
    <row r="49" spans="1:10" ht="25.5" customHeight="1" x14ac:dyDescent="0.2">
      <c r="A49" s="110"/>
      <c r="B49" s="112" t="s">
        <v>67</v>
      </c>
      <c r="C49" s="197" t="s">
        <v>68</v>
      </c>
      <c r="D49" s="198"/>
      <c r="E49" s="198"/>
      <c r="F49" s="122" t="s">
        <v>23</v>
      </c>
      <c r="G49" s="123"/>
      <c r="H49" s="123"/>
      <c r="I49" s="196">
        <f>'Rozpočet Pol'!G15</f>
        <v>0</v>
      </c>
      <c r="J49" s="196"/>
    </row>
    <row r="50" spans="1:10" ht="25.5" customHeight="1" x14ac:dyDescent="0.2">
      <c r="A50" s="110"/>
      <c r="B50" s="112" t="s">
        <v>69</v>
      </c>
      <c r="C50" s="197" t="s">
        <v>70</v>
      </c>
      <c r="D50" s="198"/>
      <c r="E50" s="198"/>
      <c r="F50" s="122" t="s">
        <v>23</v>
      </c>
      <c r="G50" s="123"/>
      <c r="H50" s="123"/>
      <c r="I50" s="196">
        <f>'Rozpočet Pol'!G21</f>
        <v>0</v>
      </c>
      <c r="J50" s="196"/>
    </row>
    <row r="51" spans="1:10" ht="25.5" customHeight="1" x14ac:dyDescent="0.2">
      <c r="A51" s="110"/>
      <c r="B51" s="112" t="s">
        <v>71</v>
      </c>
      <c r="C51" s="197" t="s">
        <v>72</v>
      </c>
      <c r="D51" s="198"/>
      <c r="E51" s="198"/>
      <c r="F51" s="122" t="s">
        <v>23</v>
      </c>
      <c r="G51" s="123"/>
      <c r="H51" s="123"/>
      <c r="I51" s="196">
        <f>'Rozpočet Pol'!G29</f>
        <v>0</v>
      </c>
      <c r="J51" s="196"/>
    </row>
    <row r="52" spans="1:10" ht="25.5" customHeight="1" x14ac:dyDescent="0.2">
      <c r="A52" s="110"/>
      <c r="B52" s="112" t="s">
        <v>73</v>
      </c>
      <c r="C52" s="197" t="s">
        <v>74</v>
      </c>
      <c r="D52" s="198"/>
      <c r="E52" s="198"/>
      <c r="F52" s="122" t="s">
        <v>23</v>
      </c>
      <c r="G52" s="123"/>
      <c r="H52" s="123"/>
      <c r="I52" s="196">
        <f>'Rozpočet Pol'!G33</f>
        <v>0</v>
      </c>
      <c r="J52" s="196"/>
    </row>
    <row r="53" spans="1:10" ht="25.5" customHeight="1" x14ac:dyDescent="0.2">
      <c r="A53" s="110"/>
      <c r="B53" s="112" t="s">
        <v>75</v>
      </c>
      <c r="C53" s="197" t="s">
        <v>76</v>
      </c>
      <c r="D53" s="198"/>
      <c r="E53" s="198"/>
      <c r="F53" s="122" t="s">
        <v>23</v>
      </c>
      <c r="G53" s="123"/>
      <c r="H53" s="123"/>
      <c r="I53" s="196">
        <f>'Rozpočet Pol'!G40</f>
        <v>0</v>
      </c>
      <c r="J53" s="196"/>
    </row>
    <row r="54" spans="1:10" ht="25.5" customHeight="1" x14ac:dyDescent="0.2">
      <c r="A54" s="110"/>
      <c r="B54" s="112" t="s">
        <v>77</v>
      </c>
      <c r="C54" s="197" t="s">
        <v>78</v>
      </c>
      <c r="D54" s="198"/>
      <c r="E54" s="198"/>
      <c r="F54" s="122" t="s">
        <v>23</v>
      </c>
      <c r="G54" s="123"/>
      <c r="H54" s="123"/>
      <c r="I54" s="196">
        <f>'Rozpočet Pol'!G45</f>
        <v>0</v>
      </c>
      <c r="J54" s="196"/>
    </row>
    <row r="55" spans="1:10" ht="25.5" customHeight="1" x14ac:dyDescent="0.2">
      <c r="A55" s="110"/>
      <c r="B55" s="112" t="s">
        <v>79</v>
      </c>
      <c r="C55" s="197" t="s">
        <v>80</v>
      </c>
      <c r="D55" s="198"/>
      <c r="E55" s="198"/>
      <c r="F55" s="122" t="s">
        <v>23</v>
      </c>
      <c r="G55" s="123"/>
      <c r="H55" s="123"/>
      <c r="I55" s="196">
        <f>'Rozpočet Pol'!G51</f>
        <v>0</v>
      </c>
      <c r="J55" s="196"/>
    </row>
    <row r="56" spans="1:10" ht="25.5" customHeight="1" x14ac:dyDescent="0.2">
      <c r="A56" s="110"/>
      <c r="B56" s="112" t="s">
        <v>81</v>
      </c>
      <c r="C56" s="197" t="s">
        <v>82</v>
      </c>
      <c r="D56" s="198"/>
      <c r="E56" s="198"/>
      <c r="F56" s="122" t="s">
        <v>23</v>
      </c>
      <c r="G56" s="123"/>
      <c r="H56" s="123"/>
      <c r="I56" s="196">
        <f>'Rozpočet Pol'!G63</f>
        <v>0</v>
      </c>
      <c r="J56" s="196"/>
    </row>
    <row r="57" spans="1:10" ht="25.5" customHeight="1" x14ac:dyDescent="0.2">
      <c r="A57" s="110"/>
      <c r="B57" s="112" t="s">
        <v>83</v>
      </c>
      <c r="C57" s="197" t="s">
        <v>84</v>
      </c>
      <c r="D57" s="198"/>
      <c r="E57" s="198"/>
      <c r="F57" s="122" t="s">
        <v>24</v>
      </c>
      <c r="G57" s="123"/>
      <c r="H57" s="123"/>
      <c r="I57" s="196">
        <f>'Rozpočet Pol'!G68</f>
        <v>0</v>
      </c>
      <c r="J57" s="196"/>
    </row>
    <row r="58" spans="1:10" ht="25.5" customHeight="1" x14ac:dyDescent="0.2">
      <c r="A58" s="110"/>
      <c r="B58" s="112" t="s">
        <v>85</v>
      </c>
      <c r="C58" s="197" t="s">
        <v>86</v>
      </c>
      <c r="D58" s="198"/>
      <c r="E58" s="198"/>
      <c r="F58" s="122" t="s">
        <v>24</v>
      </c>
      <c r="G58" s="123"/>
      <c r="H58" s="123"/>
      <c r="I58" s="196">
        <f>'Rozpočet Pol'!G80</f>
        <v>0</v>
      </c>
      <c r="J58" s="196"/>
    </row>
    <row r="59" spans="1:10" ht="25.5" customHeight="1" x14ac:dyDescent="0.2">
      <c r="A59" s="110"/>
      <c r="B59" s="112" t="s">
        <v>87</v>
      </c>
      <c r="C59" s="197" t="s">
        <v>88</v>
      </c>
      <c r="D59" s="198"/>
      <c r="E59" s="198"/>
      <c r="F59" s="122" t="s">
        <v>24</v>
      </c>
      <c r="G59" s="123"/>
      <c r="H59" s="123"/>
      <c r="I59" s="196">
        <f>'Rozpočet Pol'!G173</f>
        <v>0</v>
      </c>
      <c r="J59" s="196"/>
    </row>
    <row r="60" spans="1:10" ht="25.5" customHeight="1" x14ac:dyDescent="0.2">
      <c r="A60" s="110"/>
      <c r="B60" s="112" t="s">
        <v>89</v>
      </c>
      <c r="C60" s="197" t="s">
        <v>90</v>
      </c>
      <c r="D60" s="198"/>
      <c r="E60" s="198"/>
      <c r="F60" s="122" t="s">
        <v>24</v>
      </c>
      <c r="G60" s="123"/>
      <c r="H60" s="123"/>
      <c r="I60" s="196">
        <f>'Rozpočet Pol'!G217</f>
        <v>0</v>
      </c>
      <c r="J60" s="196"/>
    </row>
    <row r="61" spans="1:10" ht="25.5" customHeight="1" x14ac:dyDescent="0.2">
      <c r="A61" s="110"/>
      <c r="B61" s="112" t="s">
        <v>91</v>
      </c>
      <c r="C61" s="197" t="s">
        <v>92</v>
      </c>
      <c r="D61" s="198"/>
      <c r="E61" s="198"/>
      <c r="F61" s="122" t="s">
        <v>24</v>
      </c>
      <c r="G61" s="123"/>
      <c r="H61" s="123"/>
      <c r="I61" s="196">
        <f>'Rozpočet Pol'!G232</f>
        <v>0</v>
      </c>
      <c r="J61" s="196"/>
    </row>
    <row r="62" spans="1:10" ht="25.5" customHeight="1" x14ac:dyDescent="0.2">
      <c r="A62" s="110"/>
      <c r="B62" s="112" t="s">
        <v>93</v>
      </c>
      <c r="C62" s="197" t="s">
        <v>94</v>
      </c>
      <c r="D62" s="198"/>
      <c r="E62" s="198"/>
      <c r="F62" s="122" t="s">
        <v>24</v>
      </c>
      <c r="G62" s="123"/>
      <c r="H62" s="123"/>
      <c r="I62" s="196">
        <f>'Rozpočet Pol'!G234</f>
        <v>0</v>
      </c>
      <c r="J62" s="196"/>
    </row>
    <row r="63" spans="1:10" ht="25.5" customHeight="1" x14ac:dyDescent="0.2">
      <c r="A63" s="110"/>
      <c r="B63" s="112" t="s">
        <v>95</v>
      </c>
      <c r="C63" s="197" t="s">
        <v>96</v>
      </c>
      <c r="D63" s="198"/>
      <c r="E63" s="198"/>
      <c r="F63" s="122" t="s">
        <v>24</v>
      </c>
      <c r="G63" s="123"/>
      <c r="H63" s="123"/>
      <c r="I63" s="196">
        <f>'Rozpočet Pol'!G251</f>
        <v>0</v>
      </c>
      <c r="J63" s="196"/>
    </row>
    <row r="64" spans="1:10" ht="25.5" customHeight="1" x14ac:dyDescent="0.2">
      <c r="A64" s="110"/>
      <c r="B64" s="112" t="s">
        <v>97</v>
      </c>
      <c r="C64" s="197" t="s">
        <v>98</v>
      </c>
      <c r="D64" s="198"/>
      <c r="E64" s="198"/>
      <c r="F64" s="122" t="s">
        <v>24</v>
      </c>
      <c r="G64" s="123"/>
      <c r="H64" s="123"/>
      <c r="I64" s="196">
        <f>'Rozpočet Pol'!G262</f>
        <v>0</v>
      </c>
      <c r="J64" s="196"/>
    </row>
    <row r="65" spans="1:10" ht="25.5" customHeight="1" x14ac:dyDescent="0.2">
      <c r="A65" s="110"/>
      <c r="B65" s="112" t="s">
        <v>99</v>
      </c>
      <c r="C65" s="197" t="s">
        <v>100</v>
      </c>
      <c r="D65" s="198"/>
      <c r="E65" s="198"/>
      <c r="F65" s="122" t="s">
        <v>24</v>
      </c>
      <c r="G65" s="123"/>
      <c r="H65" s="123"/>
      <c r="I65" s="196">
        <f>'Rozpočet Pol'!G272</f>
        <v>0</v>
      </c>
      <c r="J65" s="196"/>
    </row>
    <row r="66" spans="1:10" ht="25.5" customHeight="1" x14ac:dyDescent="0.2">
      <c r="A66" s="110"/>
      <c r="B66" s="112" t="s">
        <v>101</v>
      </c>
      <c r="C66" s="197" t="s">
        <v>102</v>
      </c>
      <c r="D66" s="198"/>
      <c r="E66" s="198"/>
      <c r="F66" s="122" t="s">
        <v>24</v>
      </c>
      <c r="G66" s="123"/>
      <c r="H66" s="123"/>
      <c r="I66" s="196">
        <f>'Rozpočet Pol'!G305</f>
        <v>0</v>
      </c>
      <c r="J66" s="196"/>
    </row>
    <row r="67" spans="1:10" ht="25.5" customHeight="1" x14ac:dyDescent="0.2">
      <c r="A67" s="110"/>
      <c r="B67" s="112" t="s">
        <v>103</v>
      </c>
      <c r="C67" s="197" t="s">
        <v>104</v>
      </c>
      <c r="D67" s="198"/>
      <c r="E67" s="198"/>
      <c r="F67" s="122" t="s">
        <v>24</v>
      </c>
      <c r="G67" s="123"/>
      <c r="H67" s="123"/>
      <c r="I67" s="196">
        <f>'Rozpočet Pol'!G310</f>
        <v>0</v>
      </c>
      <c r="J67" s="196"/>
    </row>
    <row r="68" spans="1:10" ht="25.5" customHeight="1" x14ac:dyDescent="0.2">
      <c r="A68" s="110"/>
      <c r="B68" s="112" t="s">
        <v>105</v>
      </c>
      <c r="C68" s="197" t="s">
        <v>106</v>
      </c>
      <c r="D68" s="198"/>
      <c r="E68" s="198"/>
      <c r="F68" s="122" t="s">
        <v>24</v>
      </c>
      <c r="G68" s="123"/>
      <c r="H68" s="123"/>
      <c r="I68" s="196">
        <f>'Rozpočet Pol'!G349</f>
        <v>0</v>
      </c>
      <c r="J68" s="196"/>
    </row>
    <row r="69" spans="1:10" ht="25.5" customHeight="1" x14ac:dyDescent="0.2">
      <c r="A69" s="110"/>
      <c r="B69" s="112" t="s">
        <v>107</v>
      </c>
      <c r="C69" s="197" t="s">
        <v>108</v>
      </c>
      <c r="D69" s="198"/>
      <c r="E69" s="198"/>
      <c r="F69" s="122" t="s">
        <v>24</v>
      </c>
      <c r="G69" s="123"/>
      <c r="H69" s="123"/>
      <c r="I69" s="196">
        <f>'Rozpočet Pol'!G353</f>
        <v>0</v>
      </c>
      <c r="J69" s="196"/>
    </row>
    <row r="70" spans="1:10" ht="25.5" customHeight="1" x14ac:dyDescent="0.2">
      <c r="A70" s="110"/>
      <c r="B70" s="112" t="s">
        <v>109</v>
      </c>
      <c r="C70" s="197" t="s">
        <v>110</v>
      </c>
      <c r="D70" s="198"/>
      <c r="E70" s="198"/>
      <c r="F70" s="122" t="s">
        <v>24</v>
      </c>
      <c r="G70" s="123"/>
      <c r="H70" s="123"/>
      <c r="I70" s="196">
        <f>'Rozpočet Pol'!G359</f>
        <v>0</v>
      </c>
      <c r="J70" s="196"/>
    </row>
    <row r="71" spans="1:10" ht="25.5" customHeight="1" x14ac:dyDescent="0.2">
      <c r="A71" s="110"/>
      <c r="B71" s="112" t="s">
        <v>111</v>
      </c>
      <c r="C71" s="197" t="s">
        <v>112</v>
      </c>
      <c r="D71" s="198"/>
      <c r="E71" s="198"/>
      <c r="F71" s="122" t="s">
        <v>24</v>
      </c>
      <c r="G71" s="123"/>
      <c r="H71" s="123"/>
      <c r="I71" s="196">
        <f>'Rozpočet Pol'!G362</f>
        <v>0</v>
      </c>
      <c r="J71" s="196"/>
    </row>
    <row r="72" spans="1:10" ht="25.5" customHeight="1" x14ac:dyDescent="0.2">
      <c r="A72" s="110"/>
      <c r="B72" s="112" t="s">
        <v>113</v>
      </c>
      <c r="C72" s="197" t="s">
        <v>114</v>
      </c>
      <c r="D72" s="198"/>
      <c r="E72" s="198"/>
      <c r="F72" s="122" t="s">
        <v>25</v>
      </c>
      <c r="G72" s="123"/>
      <c r="H72" s="123"/>
      <c r="I72" s="196">
        <f>'Rozpočet Pol'!G369</f>
        <v>0</v>
      </c>
      <c r="J72" s="196"/>
    </row>
    <row r="73" spans="1:10" ht="25.5" customHeight="1" x14ac:dyDescent="0.2">
      <c r="A73" s="110"/>
      <c r="B73" s="112" t="s">
        <v>115</v>
      </c>
      <c r="C73" s="197" t="s">
        <v>116</v>
      </c>
      <c r="D73" s="198"/>
      <c r="E73" s="198"/>
      <c r="F73" s="122" t="s">
        <v>25</v>
      </c>
      <c r="G73" s="123"/>
      <c r="H73" s="123"/>
      <c r="I73" s="196">
        <f>'Rozpočet Pol'!G373</f>
        <v>0</v>
      </c>
      <c r="J73" s="196"/>
    </row>
    <row r="74" spans="1:10" ht="25.5" customHeight="1" x14ac:dyDescent="0.2">
      <c r="A74" s="110"/>
      <c r="B74" s="112" t="s">
        <v>117</v>
      </c>
      <c r="C74" s="197" t="s">
        <v>118</v>
      </c>
      <c r="D74" s="198"/>
      <c r="E74" s="198"/>
      <c r="F74" s="122" t="s">
        <v>25</v>
      </c>
      <c r="G74" s="123"/>
      <c r="H74" s="123"/>
      <c r="I74" s="196">
        <f>'Rozpočet Pol'!G376</f>
        <v>0</v>
      </c>
      <c r="J74" s="196"/>
    </row>
    <row r="75" spans="1:10" ht="25.5" customHeight="1" x14ac:dyDescent="0.2">
      <c r="A75" s="110"/>
      <c r="B75" s="119" t="s">
        <v>119</v>
      </c>
      <c r="C75" s="193" t="s">
        <v>120</v>
      </c>
      <c r="D75" s="194"/>
      <c r="E75" s="194"/>
      <c r="F75" s="124" t="s">
        <v>23</v>
      </c>
      <c r="G75" s="125"/>
      <c r="H75" s="125"/>
      <c r="I75" s="192">
        <f>'Rozpočet Pol'!G385</f>
        <v>0</v>
      </c>
      <c r="J75" s="192"/>
    </row>
    <row r="76" spans="1:10" ht="25.5" customHeight="1" x14ac:dyDescent="0.2">
      <c r="A76" s="111"/>
      <c r="B76" s="115" t="s">
        <v>1</v>
      </c>
      <c r="C76" s="115"/>
      <c r="D76" s="116"/>
      <c r="E76" s="116"/>
      <c r="F76" s="126"/>
      <c r="G76" s="127"/>
      <c r="H76" s="127"/>
      <c r="I76" s="195">
        <f>SUM(I47:I75)</f>
        <v>0</v>
      </c>
      <c r="J76" s="195"/>
    </row>
    <row r="77" spans="1:10" x14ac:dyDescent="0.2">
      <c r="F77" s="84"/>
      <c r="G77" s="84"/>
      <c r="H77" s="84"/>
      <c r="I77" s="84"/>
      <c r="J77" s="84"/>
    </row>
    <row r="78" spans="1:10" x14ac:dyDescent="0.2">
      <c r="F78" s="84"/>
      <c r="G78" s="84"/>
      <c r="H78" s="84"/>
      <c r="I78" s="84"/>
      <c r="J78" s="84"/>
    </row>
    <row r="79" spans="1:10" x14ac:dyDescent="0.2">
      <c r="F79" s="84"/>
      <c r="G79" s="84"/>
      <c r="H79" s="84"/>
      <c r="I79" s="84"/>
      <c r="J79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9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5:J75"/>
    <mergeCell ref="C75:E75"/>
    <mergeCell ref="I76:J76"/>
    <mergeCell ref="I72:J72"/>
    <mergeCell ref="C72:E72"/>
    <mergeCell ref="I73:J73"/>
    <mergeCell ref="C73:E73"/>
    <mergeCell ref="I74:J74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68" t="s">
        <v>41</v>
      </c>
      <c r="B2" s="67"/>
      <c r="C2" s="242"/>
      <c r="D2" s="242"/>
      <c r="E2" s="242"/>
      <c r="F2" s="242"/>
      <c r="G2" s="243"/>
    </row>
    <row r="3" spans="1:7" ht="24.95" hidden="1" customHeight="1" x14ac:dyDescent="0.2">
      <c r="A3" s="68" t="s">
        <v>7</v>
      </c>
      <c r="B3" s="67"/>
      <c r="C3" s="242"/>
      <c r="D3" s="242"/>
      <c r="E3" s="242"/>
      <c r="F3" s="242"/>
      <c r="G3" s="243"/>
    </row>
    <row r="4" spans="1:7" ht="24.95" hidden="1" customHeight="1" x14ac:dyDescent="0.2">
      <c r="A4" s="68" t="s">
        <v>8</v>
      </c>
      <c r="B4" s="67"/>
      <c r="C4" s="242"/>
      <c r="D4" s="242"/>
      <c r="E4" s="242"/>
      <c r="F4" s="242"/>
      <c r="G4" s="243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01"/>
  <sheetViews>
    <sheetView tabSelected="1" topLeftCell="B123" zoomScale="110" zoomScaleNormal="110" workbookViewId="0">
      <selection activeCell="C154" sqref="C154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123</v>
      </c>
    </row>
    <row r="2" spans="1:60" ht="24.95" customHeight="1" x14ac:dyDescent="0.2">
      <c r="A2" s="132" t="s">
        <v>122</v>
      </c>
      <c r="B2" s="130"/>
      <c r="C2" s="257" t="s">
        <v>46</v>
      </c>
      <c r="D2" s="258"/>
      <c r="E2" s="258"/>
      <c r="F2" s="258"/>
      <c r="G2" s="259"/>
      <c r="AE2" t="s">
        <v>124</v>
      </c>
    </row>
    <row r="3" spans="1:60" ht="24.95" customHeight="1" x14ac:dyDescent="0.2">
      <c r="A3" s="133" t="s">
        <v>7</v>
      </c>
      <c r="B3" s="131"/>
      <c r="C3" s="260" t="s">
        <v>43</v>
      </c>
      <c r="D3" s="261"/>
      <c r="E3" s="261"/>
      <c r="F3" s="261"/>
      <c r="G3" s="262"/>
      <c r="AE3" t="s">
        <v>125</v>
      </c>
    </row>
    <row r="4" spans="1:60" ht="24.95" hidden="1" customHeight="1" x14ac:dyDescent="0.2">
      <c r="A4" s="133" t="s">
        <v>8</v>
      </c>
      <c r="B4" s="131"/>
      <c r="C4" s="260"/>
      <c r="D4" s="261"/>
      <c r="E4" s="261"/>
      <c r="F4" s="261"/>
      <c r="G4" s="262"/>
      <c r="AE4" t="s">
        <v>126</v>
      </c>
    </row>
    <row r="5" spans="1:60" hidden="1" x14ac:dyDescent="0.2">
      <c r="A5" s="134" t="s">
        <v>127</v>
      </c>
      <c r="B5" s="135"/>
      <c r="C5" s="135"/>
      <c r="D5" s="136"/>
      <c r="E5" s="136"/>
      <c r="F5" s="136"/>
      <c r="G5" s="137"/>
      <c r="AE5" t="s">
        <v>128</v>
      </c>
    </row>
    <row r="7" spans="1:60" ht="38.25" x14ac:dyDescent="0.2">
      <c r="A7" s="142" t="s">
        <v>129</v>
      </c>
      <c r="B7" s="143" t="s">
        <v>130</v>
      </c>
      <c r="C7" s="143" t="s">
        <v>131</v>
      </c>
      <c r="D7" s="142" t="s">
        <v>132</v>
      </c>
      <c r="E7" s="142" t="s">
        <v>133</v>
      </c>
      <c r="F7" s="138" t="s">
        <v>134</v>
      </c>
      <c r="G7" s="159" t="s">
        <v>28</v>
      </c>
      <c r="H7" s="160" t="s">
        <v>29</v>
      </c>
      <c r="I7" s="160" t="s">
        <v>135</v>
      </c>
      <c r="J7" s="160" t="s">
        <v>30</v>
      </c>
      <c r="K7" s="160" t="s">
        <v>136</v>
      </c>
      <c r="L7" s="160" t="s">
        <v>137</v>
      </c>
      <c r="M7" s="160" t="s">
        <v>138</v>
      </c>
      <c r="N7" s="160" t="s">
        <v>139</v>
      </c>
      <c r="O7" s="160" t="s">
        <v>140</v>
      </c>
      <c r="P7" s="160" t="s">
        <v>141</v>
      </c>
      <c r="Q7" s="160" t="s">
        <v>142</v>
      </c>
      <c r="R7" s="160" t="s">
        <v>143</v>
      </c>
      <c r="S7" s="160" t="s">
        <v>144</v>
      </c>
      <c r="T7" s="160" t="s">
        <v>145</v>
      </c>
      <c r="U7" s="145" t="s">
        <v>146</v>
      </c>
    </row>
    <row r="8" spans="1:60" x14ac:dyDescent="0.2">
      <c r="A8" s="161" t="s">
        <v>147</v>
      </c>
      <c r="B8" s="162" t="s">
        <v>63</v>
      </c>
      <c r="C8" s="163" t="s">
        <v>64</v>
      </c>
      <c r="D8" s="164"/>
      <c r="E8" s="165"/>
      <c r="F8" s="166"/>
      <c r="G8" s="166">
        <f>SUMIF(AE9:AE10,"&lt;&gt;NOR",G9:G10)</f>
        <v>0</v>
      </c>
      <c r="H8" s="166"/>
      <c r="I8" s="166">
        <f>SUM(I9:I10)</f>
        <v>0</v>
      </c>
      <c r="J8" s="166"/>
      <c r="K8" s="166">
        <f>SUM(K9:K10)</f>
        <v>0</v>
      </c>
      <c r="L8" s="166"/>
      <c r="M8" s="166">
        <f>SUM(M9:M10)</f>
        <v>0</v>
      </c>
      <c r="N8" s="144"/>
      <c r="O8" s="144">
        <f>SUM(O9:O10)</f>
        <v>0</v>
      </c>
      <c r="P8" s="144"/>
      <c r="Q8" s="144">
        <f>SUM(Q9:Q10)</f>
        <v>3.45</v>
      </c>
      <c r="R8" s="144"/>
      <c r="S8" s="144"/>
      <c r="T8" s="161"/>
      <c r="U8" s="144">
        <f>SUM(U9:U10)</f>
        <v>4</v>
      </c>
      <c r="AE8" t="s">
        <v>148</v>
      </c>
    </row>
    <row r="9" spans="1:60" outlineLevel="1" x14ac:dyDescent="0.2">
      <c r="A9" s="140">
        <v>1</v>
      </c>
      <c r="B9" s="140" t="s">
        <v>149</v>
      </c>
      <c r="C9" s="178" t="s">
        <v>150</v>
      </c>
      <c r="D9" s="146" t="s">
        <v>151</v>
      </c>
      <c r="E9" s="153">
        <v>25</v>
      </c>
      <c r="F9" s="156">
        <f>H9+J9</f>
        <v>0</v>
      </c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7">
        <v>0</v>
      </c>
      <c r="O9" s="147">
        <f>ROUND(E9*N9,5)</f>
        <v>0</v>
      </c>
      <c r="P9" s="147">
        <v>0.13800000000000001</v>
      </c>
      <c r="Q9" s="147">
        <f>ROUND(E9*P9,5)</f>
        <v>3.45</v>
      </c>
      <c r="R9" s="147"/>
      <c r="S9" s="147"/>
      <c r="T9" s="148">
        <v>0.16</v>
      </c>
      <c r="U9" s="147">
        <f>ROUND(E9*T9,2)</f>
        <v>4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152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0"/>
      <c r="C10" s="179" t="s">
        <v>153</v>
      </c>
      <c r="D10" s="149"/>
      <c r="E10" s="154">
        <v>25</v>
      </c>
      <c r="F10" s="157"/>
      <c r="G10" s="157"/>
      <c r="H10" s="157"/>
      <c r="I10" s="157"/>
      <c r="J10" s="157"/>
      <c r="K10" s="157"/>
      <c r="L10" s="157"/>
      <c r="M10" s="157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154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x14ac:dyDescent="0.2">
      <c r="A11" s="141" t="s">
        <v>147</v>
      </c>
      <c r="B11" s="141" t="s">
        <v>65</v>
      </c>
      <c r="C11" s="180" t="s">
        <v>66</v>
      </c>
      <c r="D11" s="150"/>
      <c r="E11" s="155"/>
      <c r="F11" s="158"/>
      <c r="G11" s="158">
        <f>SUMIF(AE12:AE14,"&lt;&gt;NOR",G12:G14)</f>
        <v>0</v>
      </c>
      <c r="H11" s="158"/>
      <c r="I11" s="158">
        <f>SUM(I12:I14)</f>
        <v>0</v>
      </c>
      <c r="J11" s="158"/>
      <c r="K11" s="158">
        <f>SUM(K12:K14)</f>
        <v>0</v>
      </c>
      <c r="L11" s="158"/>
      <c r="M11" s="158">
        <f>SUM(M12:M14)</f>
        <v>0</v>
      </c>
      <c r="N11" s="151"/>
      <c r="O11" s="151">
        <f>SUM(O12:O14)</f>
        <v>0.87317</v>
      </c>
      <c r="P11" s="151"/>
      <c r="Q11" s="151">
        <f>SUM(Q12:Q14)</f>
        <v>0</v>
      </c>
      <c r="R11" s="151"/>
      <c r="S11" s="151"/>
      <c r="T11" s="152"/>
      <c r="U11" s="151">
        <f>SUM(U12:U14)</f>
        <v>4.78</v>
      </c>
      <c r="AE11" t="s">
        <v>148</v>
      </c>
    </row>
    <row r="12" spans="1:60" ht="22.5" outlineLevel="1" x14ac:dyDescent="0.2">
      <c r="A12" s="140">
        <v>2</v>
      </c>
      <c r="B12" s="140" t="s">
        <v>155</v>
      </c>
      <c r="C12" s="178" t="s">
        <v>156</v>
      </c>
      <c r="D12" s="146" t="s">
        <v>151</v>
      </c>
      <c r="E12" s="153">
        <v>1.2</v>
      </c>
      <c r="F12" s="156">
        <f>H12+J12</f>
        <v>0</v>
      </c>
      <c r="G12" s="157">
        <f>ROUND(E12*F12,2)</f>
        <v>0</v>
      </c>
      <c r="H12" s="157"/>
      <c r="I12" s="157">
        <f>ROUND(E12*H12,2)</f>
        <v>0</v>
      </c>
      <c r="J12" s="157"/>
      <c r="K12" s="157">
        <f>ROUND(E12*J12,2)</f>
        <v>0</v>
      </c>
      <c r="L12" s="157">
        <v>21</v>
      </c>
      <c r="M12" s="157">
        <f>G12*(1+L12/100)</f>
        <v>0</v>
      </c>
      <c r="N12" s="147">
        <v>0.6</v>
      </c>
      <c r="O12" s="147">
        <f>ROUND(E12*N12,5)</f>
        <v>0.72</v>
      </c>
      <c r="P12" s="147">
        <v>0</v>
      </c>
      <c r="Q12" s="147">
        <f>ROUND(E12*P12,5)</f>
        <v>0</v>
      </c>
      <c r="R12" s="147"/>
      <c r="S12" s="147"/>
      <c r="T12" s="148">
        <v>1</v>
      </c>
      <c r="U12" s="147">
        <f>ROUND(E12*T12,2)</f>
        <v>1.2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152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/>
      <c r="B13" s="140"/>
      <c r="C13" s="179" t="s">
        <v>157</v>
      </c>
      <c r="D13" s="149"/>
      <c r="E13" s="154">
        <v>1.2</v>
      </c>
      <c r="F13" s="157"/>
      <c r="G13" s="157"/>
      <c r="H13" s="157"/>
      <c r="I13" s="157"/>
      <c r="J13" s="157"/>
      <c r="K13" s="157"/>
      <c r="L13" s="157"/>
      <c r="M13" s="157"/>
      <c r="N13" s="147"/>
      <c r="O13" s="147"/>
      <c r="P13" s="147"/>
      <c r="Q13" s="147"/>
      <c r="R13" s="147"/>
      <c r="S13" s="147"/>
      <c r="T13" s="148"/>
      <c r="U13" s="147"/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154</v>
      </c>
      <c r="AF13" s="139">
        <v>0</v>
      </c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>
        <v>3</v>
      </c>
      <c r="B14" s="140" t="s">
        <v>158</v>
      </c>
      <c r="C14" s="178" t="s">
        <v>159</v>
      </c>
      <c r="D14" s="146" t="s">
        <v>160</v>
      </c>
      <c r="E14" s="153">
        <v>0.15</v>
      </c>
      <c r="F14" s="156">
        <f>H14+J14</f>
        <v>0</v>
      </c>
      <c r="G14" s="157">
        <f>ROUND(E14*F14,2)</f>
        <v>0</v>
      </c>
      <c r="H14" s="157"/>
      <c r="I14" s="157">
        <f>ROUND(E14*H14,2)</f>
        <v>0</v>
      </c>
      <c r="J14" s="157"/>
      <c r="K14" s="157">
        <f>ROUND(E14*J14,2)</f>
        <v>0</v>
      </c>
      <c r="L14" s="157">
        <v>21</v>
      </c>
      <c r="M14" s="157">
        <f>G14*(1+L14/100)</f>
        <v>0</v>
      </c>
      <c r="N14" s="147">
        <v>1.0211600000000001</v>
      </c>
      <c r="O14" s="147">
        <f>ROUND(E14*N14,5)</f>
        <v>0.15317</v>
      </c>
      <c r="P14" s="147">
        <v>0</v>
      </c>
      <c r="Q14" s="147">
        <f>ROUND(E14*P14,5)</f>
        <v>0</v>
      </c>
      <c r="R14" s="147"/>
      <c r="S14" s="147"/>
      <c r="T14" s="148">
        <v>23.8445</v>
      </c>
      <c r="U14" s="147">
        <f>ROUND(E14*T14,2)</f>
        <v>3.58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161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x14ac:dyDescent="0.2">
      <c r="A15" s="141" t="s">
        <v>147</v>
      </c>
      <c r="B15" s="141" t="s">
        <v>67</v>
      </c>
      <c r="C15" s="180" t="s">
        <v>68</v>
      </c>
      <c r="D15" s="150"/>
      <c r="E15" s="155"/>
      <c r="F15" s="158"/>
      <c r="G15" s="158">
        <f>SUMIF(AE16:AE20,"&lt;&gt;NOR",G16:G20)</f>
        <v>0</v>
      </c>
      <c r="H15" s="158"/>
      <c r="I15" s="158">
        <f>SUM(I16:I20)</f>
        <v>0</v>
      </c>
      <c r="J15" s="158"/>
      <c r="K15" s="158">
        <f>SUM(K16:K20)</f>
        <v>0</v>
      </c>
      <c r="L15" s="158"/>
      <c r="M15" s="158">
        <f>SUM(M16:M20)</f>
        <v>0</v>
      </c>
      <c r="N15" s="151"/>
      <c r="O15" s="151">
        <f>SUM(O16:O20)</f>
        <v>0.35998000000000002</v>
      </c>
      <c r="P15" s="151"/>
      <c r="Q15" s="151">
        <f>SUM(Q16:Q20)</f>
        <v>0</v>
      </c>
      <c r="R15" s="151"/>
      <c r="S15" s="151"/>
      <c r="T15" s="152"/>
      <c r="U15" s="151">
        <f>SUM(U16:U20)</f>
        <v>1.65</v>
      </c>
      <c r="AE15" t="s">
        <v>148</v>
      </c>
    </row>
    <row r="16" spans="1:60" ht="22.5" outlineLevel="1" x14ac:dyDescent="0.2">
      <c r="A16" s="140">
        <v>4</v>
      </c>
      <c r="B16" s="140" t="s">
        <v>162</v>
      </c>
      <c r="C16" s="178" t="s">
        <v>163</v>
      </c>
      <c r="D16" s="146" t="s">
        <v>164</v>
      </c>
      <c r="E16" s="153">
        <v>0.21249999999999999</v>
      </c>
      <c r="F16" s="156">
        <f>H16+J16</f>
        <v>0</v>
      </c>
      <c r="G16" s="157">
        <f>ROUND(E16*F16,2)</f>
        <v>0</v>
      </c>
      <c r="H16" s="157"/>
      <c r="I16" s="157">
        <f>ROUND(E16*H16,2)</f>
        <v>0</v>
      </c>
      <c r="J16" s="157"/>
      <c r="K16" s="157">
        <f>ROUND(E16*J16,2)</f>
        <v>0</v>
      </c>
      <c r="L16" s="157">
        <v>21</v>
      </c>
      <c r="M16" s="157">
        <f>G16*(1+L16/100)</f>
        <v>0</v>
      </c>
      <c r="N16" s="147">
        <v>1.6563600000000001</v>
      </c>
      <c r="O16" s="147">
        <f>ROUND(E16*N16,5)</f>
        <v>0.35198000000000002</v>
      </c>
      <c r="P16" s="147">
        <v>0</v>
      </c>
      <c r="Q16" s="147">
        <f>ROUND(E16*P16,5)</f>
        <v>0</v>
      </c>
      <c r="R16" s="147"/>
      <c r="S16" s="147"/>
      <c r="T16" s="148">
        <v>4.8926999999999996</v>
      </c>
      <c r="U16" s="147">
        <f>ROUND(E16*T16,2)</f>
        <v>1.04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152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/>
      <c r="B17" s="140"/>
      <c r="C17" s="179" t="s">
        <v>165</v>
      </c>
      <c r="D17" s="149"/>
      <c r="E17" s="154">
        <v>0.15</v>
      </c>
      <c r="F17" s="157"/>
      <c r="G17" s="157"/>
      <c r="H17" s="157"/>
      <c r="I17" s="157"/>
      <c r="J17" s="157"/>
      <c r="K17" s="157"/>
      <c r="L17" s="157"/>
      <c r="M17" s="157"/>
      <c r="N17" s="147"/>
      <c r="O17" s="147"/>
      <c r="P17" s="147"/>
      <c r="Q17" s="147"/>
      <c r="R17" s="147"/>
      <c r="S17" s="147"/>
      <c r="T17" s="148"/>
      <c r="U17" s="147"/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154</v>
      </c>
      <c r="AF17" s="139">
        <v>0</v>
      </c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/>
      <c r="B18" s="140"/>
      <c r="C18" s="179" t="s">
        <v>166</v>
      </c>
      <c r="D18" s="149"/>
      <c r="E18" s="154">
        <v>6.25E-2</v>
      </c>
      <c r="F18" s="157"/>
      <c r="G18" s="157"/>
      <c r="H18" s="157"/>
      <c r="I18" s="157"/>
      <c r="J18" s="157"/>
      <c r="K18" s="157"/>
      <c r="L18" s="157"/>
      <c r="M18" s="157"/>
      <c r="N18" s="147"/>
      <c r="O18" s="147"/>
      <c r="P18" s="147"/>
      <c r="Q18" s="147"/>
      <c r="R18" s="147"/>
      <c r="S18" s="147"/>
      <c r="T18" s="148"/>
      <c r="U18" s="147"/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154</v>
      </c>
      <c r="AF18" s="139">
        <v>0</v>
      </c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>
        <v>5</v>
      </c>
      <c r="B19" s="140" t="s">
        <v>167</v>
      </c>
      <c r="C19" s="178" t="s">
        <v>168</v>
      </c>
      <c r="D19" s="146" t="s">
        <v>169</v>
      </c>
      <c r="E19" s="153">
        <v>4</v>
      </c>
      <c r="F19" s="156">
        <f>H19+J19</f>
        <v>0</v>
      </c>
      <c r="G19" s="157">
        <f>ROUND(E19*F19,2)</f>
        <v>0</v>
      </c>
      <c r="H19" s="157"/>
      <c r="I19" s="157">
        <f>ROUND(E19*H19,2)</f>
        <v>0</v>
      </c>
      <c r="J19" s="157"/>
      <c r="K19" s="157">
        <f>ROUND(E19*J19,2)</f>
        <v>0</v>
      </c>
      <c r="L19" s="157">
        <v>21</v>
      </c>
      <c r="M19" s="157">
        <f>G19*(1+L19/100)</f>
        <v>0</v>
      </c>
      <c r="N19" s="147">
        <v>2E-3</v>
      </c>
      <c r="O19" s="147">
        <f>ROUND(E19*N19,5)</f>
        <v>8.0000000000000002E-3</v>
      </c>
      <c r="P19" s="147">
        <v>0</v>
      </c>
      <c r="Q19" s="147">
        <f>ROUND(E19*P19,5)</f>
        <v>0</v>
      </c>
      <c r="R19" s="147"/>
      <c r="S19" s="147"/>
      <c r="T19" s="148">
        <v>0.152</v>
      </c>
      <c r="U19" s="147">
        <f>ROUND(E19*T19,2)</f>
        <v>0.61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152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/>
      <c r="B20" s="140"/>
      <c r="C20" s="179" t="s">
        <v>170</v>
      </c>
      <c r="D20" s="149"/>
      <c r="E20" s="154">
        <v>4</v>
      </c>
      <c r="F20" s="157"/>
      <c r="G20" s="157"/>
      <c r="H20" s="157"/>
      <c r="I20" s="157"/>
      <c r="J20" s="157"/>
      <c r="K20" s="157"/>
      <c r="L20" s="157"/>
      <c r="M20" s="157"/>
      <c r="N20" s="147"/>
      <c r="O20" s="147"/>
      <c r="P20" s="147"/>
      <c r="Q20" s="147"/>
      <c r="R20" s="147"/>
      <c r="S20" s="147"/>
      <c r="T20" s="148"/>
      <c r="U20" s="147"/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154</v>
      </c>
      <c r="AF20" s="139">
        <v>0</v>
      </c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x14ac:dyDescent="0.2">
      <c r="A21" s="141" t="s">
        <v>147</v>
      </c>
      <c r="B21" s="141" t="s">
        <v>69</v>
      </c>
      <c r="C21" s="180" t="s">
        <v>70</v>
      </c>
      <c r="D21" s="150"/>
      <c r="E21" s="155"/>
      <c r="F21" s="158"/>
      <c r="G21" s="158">
        <f>SUMIF(AE22:AE28,"&lt;&gt;NOR",G22:G28)</f>
        <v>0</v>
      </c>
      <c r="H21" s="158"/>
      <c r="I21" s="158">
        <f>SUM(I22:I28)</f>
        <v>0</v>
      </c>
      <c r="J21" s="158"/>
      <c r="K21" s="158">
        <f>SUM(K22:K28)</f>
        <v>0</v>
      </c>
      <c r="L21" s="158"/>
      <c r="M21" s="158">
        <f>SUM(M22:M28)</f>
        <v>0</v>
      </c>
      <c r="N21" s="151"/>
      <c r="O21" s="151">
        <f>SUM(O22:O28)</f>
        <v>0.97141000000000011</v>
      </c>
      <c r="P21" s="151"/>
      <c r="Q21" s="151">
        <f>SUM(Q22:Q28)</f>
        <v>0</v>
      </c>
      <c r="R21" s="151"/>
      <c r="S21" s="151"/>
      <c r="T21" s="152"/>
      <c r="U21" s="151">
        <f>SUM(U22:U28)</f>
        <v>17.13</v>
      </c>
      <c r="AE21" t="s">
        <v>148</v>
      </c>
    </row>
    <row r="22" spans="1:60" outlineLevel="1" x14ac:dyDescent="0.2">
      <c r="A22" s="140">
        <v>6</v>
      </c>
      <c r="B22" s="140" t="s">
        <v>171</v>
      </c>
      <c r="C22" s="178" t="s">
        <v>172</v>
      </c>
      <c r="D22" s="146" t="s">
        <v>151</v>
      </c>
      <c r="E22" s="153">
        <v>62.704999999999998</v>
      </c>
      <c r="F22" s="156">
        <f>H22+J22</f>
        <v>0</v>
      </c>
      <c r="G22" s="157">
        <f>ROUND(E22*F22,2)</f>
        <v>0</v>
      </c>
      <c r="H22" s="157"/>
      <c r="I22" s="157">
        <f>ROUND(E22*H22,2)</f>
        <v>0</v>
      </c>
      <c r="J22" s="157"/>
      <c r="K22" s="157">
        <f>ROUND(E22*J22,2)</f>
        <v>0</v>
      </c>
      <c r="L22" s="157">
        <v>21</v>
      </c>
      <c r="M22" s="157">
        <f>G22*(1+L22/100)</f>
        <v>0</v>
      </c>
      <c r="N22" s="147">
        <v>1.333E-2</v>
      </c>
      <c r="O22" s="147">
        <f>ROUND(E22*N22,5)</f>
        <v>0.83586000000000005</v>
      </c>
      <c r="P22" s="147">
        <v>0</v>
      </c>
      <c r="Q22" s="147">
        <f>ROUND(E22*P22,5)</f>
        <v>0</v>
      </c>
      <c r="R22" s="147"/>
      <c r="S22" s="147"/>
      <c r="T22" s="148">
        <v>0.18</v>
      </c>
      <c r="U22" s="147">
        <f>ROUND(E22*T22,2)</f>
        <v>11.29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152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>
        <v>7</v>
      </c>
      <c r="B23" s="140" t="s">
        <v>173</v>
      </c>
      <c r="C23" s="178" t="s">
        <v>174</v>
      </c>
      <c r="D23" s="146" t="s">
        <v>151</v>
      </c>
      <c r="E23" s="153">
        <v>62.704999999999998</v>
      </c>
      <c r="F23" s="156">
        <f>H23+J23</f>
        <v>0</v>
      </c>
      <c r="G23" s="157">
        <f>ROUND(E23*F23,2)</f>
        <v>0</v>
      </c>
      <c r="H23" s="157"/>
      <c r="I23" s="157">
        <f>ROUND(E23*H23,2)</f>
        <v>0</v>
      </c>
      <c r="J23" s="157"/>
      <c r="K23" s="157">
        <f>ROUND(E23*J23,2)</f>
        <v>0</v>
      </c>
      <c r="L23" s="157">
        <v>21</v>
      </c>
      <c r="M23" s="157">
        <f>G23*(1+L23/100)</f>
        <v>0</v>
      </c>
      <c r="N23" s="147">
        <v>1.6000000000000001E-3</v>
      </c>
      <c r="O23" s="147">
        <f>ROUND(E23*N23,5)</f>
        <v>0.10033</v>
      </c>
      <c r="P23" s="147">
        <v>0</v>
      </c>
      <c r="Q23" s="147">
        <f>ROUND(E23*P23,5)</f>
        <v>0</v>
      </c>
      <c r="R23" s="147"/>
      <c r="S23" s="147"/>
      <c r="T23" s="148">
        <v>0.05</v>
      </c>
      <c r="U23" s="147">
        <f>ROUND(E23*T23,2)</f>
        <v>3.14</v>
      </c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152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/>
      <c r="B24" s="140"/>
      <c r="C24" s="179" t="s">
        <v>175</v>
      </c>
      <c r="D24" s="149"/>
      <c r="E24" s="154">
        <v>62.704999999999998</v>
      </c>
      <c r="F24" s="157"/>
      <c r="G24" s="157"/>
      <c r="H24" s="157"/>
      <c r="I24" s="157"/>
      <c r="J24" s="157"/>
      <c r="K24" s="157"/>
      <c r="L24" s="157"/>
      <c r="M24" s="157"/>
      <c r="N24" s="147"/>
      <c r="O24" s="147"/>
      <c r="P24" s="147"/>
      <c r="Q24" s="147"/>
      <c r="R24" s="147"/>
      <c r="S24" s="147"/>
      <c r="T24" s="148"/>
      <c r="U24" s="147"/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154</v>
      </c>
      <c r="AF24" s="139">
        <v>0</v>
      </c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ht="22.5" outlineLevel="1" x14ac:dyDescent="0.2">
      <c r="A25" s="140">
        <v>8</v>
      </c>
      <c r="B25" s="140" t="s">
        <v>176</v>
      </c>
      <c r="C25" s="178" t="s">
        <v>177</v>
      </c>
      <c r="D25" s="146" t="s">
        <v>169</v>
      </c>
      <c r="E25" s="153">
        <v>14.8</v>
      </c>
      <c r="F25" s="156">
        <f>H25+J25</f>
        <v>0</v>
      </c>
      <c r="G25" s="157">
        <f>ROUND(E25*F25,2)</f>
        <v>0</v>
      </c>
      <c r="H25" s="157"/>
      <c r="I25" s="157">
        <f>ROUND(E25*H25,2)</f>
        <v>0</v>
      </c>
      <c r="J25" s="157"/>
      <c r="K25" s="157">
        <f>ROUND(E25*J25,2)</f>
        <v>0</v>
      </c>
      <c r="L25" s="157">
        <v>21</v>
      </c>
      <c r="M25" s="157">
        <f>G25*(1+L25/100)</f>
        <v>0</v>
      </c>
      <c r="N25" s="147">
        <v>2.3800000000000002E-3</v>
      </c>
      <c r="O25" s="147">
        <f>ROUND(E25*N25,5)</f>
        <v>3.5220000000000001E-2</v>
      </c>
      <c r="P25" s="147">
        <v>0</v>
      </c>
      <c r="Q25" s="147">
        <f>ROUND(E25*P25,5)</f>
        <v>0</v>
      </c>
      <c r="R25" s="147"/>
      <c r="S25" s="147"/>
      <c r="T25" s="148">
        <v>0.18232999999999999</v>
      </c>
      <c r="U25" s="147">
        <f>ROUND(E25*T25,2)</f>
        <v>2.7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152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40"/>
      <c r="B26" s="140"/>
      <c r="C26" s="179" t="s">
        <v>178</v>
      </c>
      <c r="D26" s="149"/>
      <c r="E26" s="154">
        <v>8.8000000000000007</v>
      </c>
      <c r="F26" s="157"/>
      <c r="G26" s="157"/>
      <c r="H26" s="157"/>
      <c r="I26" s="157"/>
      <c r="J26" s="157"/>
      <c r="K26" s="157"/>
      <c r="L26" s="157"/>
      <c r="M26" s="157"/>
      <c r="N26" s="147"/>
      <c r="O26" s="147"/>
      <c r="P26" s="147"/>
      <c r="Q26" s="147"/>
      <c r="R26" s="147"/>
      <c r="S26" s="147"/>
      <c r="T26" s="148"/>
      <c r="U26" s="147"/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154</v>
      </c>
      <c r="AF26" s="139">
        <v>0</v>
      </c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/>
      <c r="B27" s="140"/>
      <c r="C27" s="179" t="s">
        <v>179</v>
      </c>
      <c r="D27" s="149"/>
      <c r="E27" s="154">
        <v>6</v>
      </c>
      <c r="F27" s="157"/>
      <c r="G27" s="157"/>
      <c r="H27" s="157"/>
      <c r="I27" s="157"/>
      <c r="J27" s="157"/>
      <c r="K27" s="157"/>
      <c r="L27" s="157"/>
      <c r="M27" s="157"/>
      <c r="N27" s="147"/>
      <c r="O27" s="147"/>
      <c r="P27" s="147"/>
      <c r="Q27" s="147"/>
      <c r="R27" s="147"/>
      <c r="S27" s="147"/>
      <c r="T27" s="148"/>
      <c r="U27" s="147"/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154</v>
      </c>
      <c r="AF27" s="139">
        <v>0</v>
      </c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ht="22.5" outlineLevel="1" x14ac:dyDescent="0.2">
      <c r="A28" s="140">
        <v>9</v>
      </c>
      <c r="B28" s="140" t="s">
        <v>180</v>
      </c>
      <c r="C28" s="178" t="s">
        <v>181</v>
      </c>
      <c r="D28" s="146" t="s">
        <v>182</v>
      </c>
      <c r="E28" s="153">
        <v>1</v>
      </c>
      <c r="F28" s="156">
        <f>H28+J28</f>
        <v>0</v>
      </c>
      <c r="G28" s="157">
        <f>ROUND(E28*F28,2)</f>
        <v>0</v>
      </c>
      <c r="H28" s="157"/>
      <c r="I28" s="157">
        <f>ROUND(E28*H28,2)</f>
        <v>0</v>
      </c>
      <c r="J28" s="157"/>
      <c r="K28" s="157">
        <f>ROUND(E28*J28,2)</f>
        <v>0</v>
      </c>
      <c r="L28" s="157">
        <v>21</v>
      </c>
      <c r="M28" s="157">
        <f>G28*(1+L28/100)</f>
        <v>0</v>
      </c>
      <c r="N28" s="147">
        <v>0</v>
      </c>
      <c r="O28" s="147">
        <f>ROUND(E28*N28,5)</f>
        <v>0</v>
      </c>
      <c r="P28" s="147">
        <v>0</v>
      </c>
      <c r="Q28" s="147">
        <f>ROUND(E28*P28,5)</f>
        <v>0</v>
      </c>
      <c r="R28" s="147"/>
      <c r="S28" s="147"/>
      <c r="T28" s="148">
        <v>0</v>
      </c>
      <c r="U28" s="147">
        <f>ROUND(E28*T28,2)</f>
        <v>0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152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x14ac:dyDescent="0.2">
      <c r="A29" s="141" t="s">
        <v>147</v>
      </c>
      <c r="B29" s="141" t="s">
        <v>71</v>
      </c>
      <c r="C29" s="180" t="s">
        <v>72</v>
      </c>
      <c r="D29" s="150"/>
      <c r="E29" s="155"/>
      <c r="F29" s="158"/>
      <c r="G29" s="158">
        <f>SUMIF(AE30:AE32,"&lt;&gt;NOR",G30:G32)</f>
        <v>0</v>
      </c>
      <c r="H29" s="158"/>
      <c r="I29" s="158">
        <f>SUM(I30:I32)</f>
        <v>0</v>
      </c>
      <c r="J29" s="158"/>
      <c r="K29" s="158">
        <f>SUM(K30:K32)</f>
        <v>0</v>
      </c>
      <c r="L29" s="158"/>
      <c r="M29" s="158">
        <f>SUM(M30:M32)</f>
        <v>0</v>
      </c>
      <c r="N29" s="151"/>
      <c r="O29" s="151">
        <f>SUM(O30:O32)</f>
        <v>0</v>
      </c>
      <c r="P29" s="151"/>
      <c r="Q29" s="151">
        <f>SUM(Q30:Q32)</f>
        <v>0</v>
      </c>
      <c r="R29" s="151"/>
      <c r="S29" s="151"/>
      <c r="T29" s="152"/>
      <c r="U29" s="151">
        <f>SUM(U30:U32)</f>
        <v>6.17</v>
      </c>
      <c r="AE29" t="s">
        <v>148</v>
      </c>
    </row>
    <row r="30" spans="1:60" outlineLevel="1" x14ac:dyDescent="0.2">
      <c r="A30" s="140">
        <v>10</v>
      </c>
      <c r="B30" s="140" t="s">
        <v>183</v>
      </c>
      <c r="C30" s="178" t="s">
        <v>184</v>
      </c>
      <c r="D30" s="146" t="s">
        <v>169</v>
      </c>
      <c r="E30" s="153">
        <v>102.86</v>
      </c>
      <c r="F30" s="156">
        <f>H30+J30</f>
        <v>0</v>
      </c>
      <c r="G30" s="157">
        <f>ROUND(E30*F30,2)</f>
        <v>0</v>
      </c>
      <c r="H30" s="157"/>
      <c r="I30" s="157">
        <f>ROUND(E30*H30,2)</f>
        <v>0</v>
      </c>
      <c r="J30" s="157"/>
      <c r="K30" s="157">
        <f>ROUND(E30*J30,2)</f>
        <v>0</v>
      </c>
      <c r="L30" s="157">
        <v>21</v>
      </c>
      <c r="M30" s="157">
        <f>G30*(1+L30/100)</f>
        <v>0</v>
      </c>
      <c r="N30" s="147">
        <v>0</v>
      </c>
      <c r="O30" s="147">
        <f>ROUND(E30*N30,5)</f>
        <v>0</v>
      </c>
      <c r="P30" s="147">
        <v>0</v>
      </c>
      <c r="Q30" s="147">
        <f>ROUND(E30*P30,5)</f>
        <v>0</v>
      </c>
      <c r="R30" s="147"/>
      <c r="S30" s="147"/>
      <c r="T30" s="148">
        <v>0.06</v>
      </c>
      <c r="U30" s="147">
        <f>ROUND(E30*T30,2)</f>
        <v>6.17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152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/>
      <c r="B31" s="140"/>
      <c r="C31" s="179" t="s">
        <v>185</v>
      </c>
      <c r="D31" s="149"/>
      <c r="E31" s="154">
        <v>52.86</v>
      </c>
      <c r="F31" s="157"/>
      <c r="G31" s="157"/>
      <c r="H31" s="157"/>
      <c r="I31" s="157"/>
      <c r="J31" s="157"/>
      <c r="K31" s="157"/>
      <c r="L31" s="157"/>
      <c r="M31" s="157"/>
      <c r="N31" s="147"/>
      <c r="O31" s="147"/>
      <c r="P31" s="147"/>
      <c r="Q31" s="147"/>
      <c r="R31" s="147"/>
      <c r="S31" s="147"/>
      <c r="T31" s="148"/>
      <c r="U31" s="147"/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154</v>
      </c>
      <c r="AF31" s="139">
        <v>0</v>
      </c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0"/>
      <c r="B32" s="140"/>
      <c r="C32" s="179" t="s">
        <v>186</v>
      </c>
      <c r="D32" s="149"/>
      <c r="E32" s="154">
        <v>50</v>
      </c>
      <c r="F32" s="157"/>
      <c r="G32" s="157"/>
      <c r="H32" s="157"/>
      <c r="I32" s="157"/>
      <c r="J32" s="157"/>
      <c r="K32" s="157"/>
      <c r="L32" s="157"/>
      <c r="M32" s="157"/>
      <c r="N32" s="147"/>
      <c r="O32" s="147"/>
      <c r="P32" s="147"/>
      <c r="Q32" s="147"/>
      <c r="R32" s="147"/>
      <c r="S32" s="147"/>
      <c r="T32" s="148"/>
      <c r="U32" s="147"/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154</v>
      </c>
      <c r="AF32" s="139">
        <v>0</v>
      </c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x14ac:dyDescent="0.2">
      <c r="A33" s="141" t="s">
        <v>147</v>
      </c>
      <c r="B33" s="141" t="s">
        <v>73</v>
      </c>
      <c r="C33" s="180" t="s">
        <v>74</v>
      </c>
      <c r="D33" s="150"/>
      <c r="E33" s="155"/>
      <c r="F33" s="158"/>
      <c r="G33" s="158">
        <f>SUMIF(AE34:AE39,"&lt;&gt;NOR",G34:G39)</f>
        <v>0</v>
      </c>
      <c r="H33" s="158"/>
      <c r="I33" s="158">
        <f>SUM(I34:I39)</f>
        <v>0</v>
      </c>
      <c r="J33" s="158"/>
      <c r="K33" s="158">
        <f>SUM(K34:K39)</f>
        <v>0</v>
      </c>
      <c r="L33" s="158"/>
      <c r="M33" s="158">
        <f>SUM(M34:M39)</f>
        <v>0</v>
      </c>
      <c r="N33" s="151"/>
      <c r="O33" s="151">
        <f>SUM(O34:O39)</f>
        <v>0</v>
      </c>
      <c r="P33" s="151"/>
      <c r="Q33" s="151">
        <f>SUM(Q34:Q39)</f>
        <v>0</v>
      </c>
      <c r="R33" s="151"/>
      <c r="S33" s="151"/>
      <c r="T33" s="152"/>
      <c r="U33" s="151">
        <f>SUM(U34:U39)</f>
        <v>80</v>
      </c>
      <c r="AE33" t="s">
        <v>148</v>
      </c>
    </row>
    <row r="34" spans="1:60" outlineLevel="1" x14ac:dyDescent="0.2">
      <c r="A34" s="140">
        <v>11</v>
      </c>
      <c r="B34" s="140" t="s">
        <v>187</v>
      </c>
      <c r="C34" s="178" t="s">
        <v>188</v>
      </c>
      <c r="D34" s="146" t="s">
        <v>189</v>
      </c>
      <c r="E34" s="153">
        <v>60</v>
      </c>
      <c r="F34" s="156">
        <f>H34+J34</f>
        <v>0</v>
      </c>
      <c r="G34" s="157">
        <f>ROUND(E34*F34,2)</f>
        <v>0</v>
      </c>
      <c r="H34" s="157"/>
      <c r="I34" s="157">
        <f>ROUND(E34*H34,2)</f>
        <v>0</v>
      </c>
      <c r="J34" s="157"/>
      <c r="K34" s="157">
        <f>ROUND(E34*J34,2)</f>
        <v>0</v>
      </c>
      <c r="L34" s="157">
        <v>21</v>
      </c>
      <c r="M34" s="157">
        <f>G34*(1+L34/100)</f>
        <v>0</v>
      </c>
      <c r="N34" s="147">
        <v>0</v>
      </c>
      <c r="O34" s="147">
        <f>ROUND(E34*N34,5)</f>
        <v>0</v>
      </c>
      <c r="P34" s="147">
        <v>0</v>
      </c>
      <c r="Q34" s="147">
        <f>ROUND(E34*P34,5)</f>
        <v>0</v>
      </c>
      <c r="R34" s="147"/>
      <c r="S34" s="147"/>
      <c r="T34" s="148">
        <v>1</v>
      </c>
      <c r="U34" s="147">
        <f>ROUND(E34*T34,2)</f>
        <v>60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152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/>
      <c r="B35" s="140"/>
      <c r="C35" s="179" t="s">
        <v>190</v>
      </c>
      <c r="D35" s="149"/>
      <c r="E35" s="154"/>
      <c r="F35" s="157"/>
      <c r="G35" s="157"/>
      <c r="H35" s="157"/>
      <c r="I35" s="157"/>
      <c r="J35" s="157"/>
      <c r="K35" s="157"/>
      <c r="L35" s="157"/>
      <c r="M35" s="157"/>
      <c r="N35" s="147"/>
      <c r="O35" s="147"/>
      <c r="P35" s="147"/>
      <c r="Q35" s="147"/>
      <c r="R35" s="147"/>
      <c r="S35" s="147"/>
      <c r="T35" s="148"/>
      <c r="U35" s="147"/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154</v>
      </c>
      <c r="AF35" s="139">
        <v>0</v>
      </c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/>
      <c r="B36" s="140"/>
      <c r="C36" s="179" t="s">
        <v>191</v>
      </c>
      <c r="D36" s="149"/>
      <c r="E36" s="154"/>
      <c r="F36" s="157"/>
      <c r="G36" s="157"/>
      <c r="H36" s="157"/>
      <c r="I36" s="157"/>
      <c r="J36" s="157"/>
      <c r="K36" s="157"/>
      <c r="L36" s="157"/>
      <c r="M36" s="157"/>
      <c r="N36" s="147"/>
      <c r="O36" s="147"/>
      <c r="P36" s="147"/>
      <c r="Q36" s="147"/>
      <c r="R36" s="147"/>
      <c r="S36" s="147"/>
      <c r="T36" s="148"/>
      <c r="U36" s="147"/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154</v>
      </c>
      <c r="AF36" s="139">
        <v>0</v>
      </c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/>
      <c r="B37" s="140"/>
      <c r="C37" s="179" t="s">
        <v>192</v>
      </c>
      <c r="D37" s="149"/>
      <c r="E37" s="154">
        <v>60</v>
      </c>
      <c r="F37" s="157"/>
      <c r="G37" s="157"/>
      <c r="H37" s="157"/>
      <c r="I37" s="157"/>
      <c r="J37" s="157"/>
      <c r="K37" s="157"/>
      <c r="L37" s="157"/>
      <c r="M37" s="157"/>
      <c r="N37" s="147"/>
      <c r="O37" s="147"/>
      <c r="P37" s="147"/>
      <c r="Q37" s="147"/>
      <c r="R37" s="147"/>
      <c r="S37" s="147"/>
      <c r="T37" s="148"/>
      <c r="U37" s="147"/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154</v>
      </c>
      <c r="AF37" s="139">
        <v>0</v>
      </c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>
        <v>12</v>
      </c>
      <c r="B38" s="140" t="s">
        <v>193</v>
      </c>
      <c r="C38" s="178" t="s">
        <v>194</v>
      </c>
      <c r="D38" s="146" t="s">
        <v>189</v>
      </c>
      <c r="E38" s="153">
        <v>20</v>
      </c>
      <c r="F38" s="156">
        <f>H38+J38</f>
        <v>0</v>
      </c>
      <c r="G38" s="157">
        <f>ROUND(E38*F38,2)</f>
        <v>0</v>
      </c>
      <c r="H38" s="157"/>
      <c r="I38" s="157">
        <f>ROUND(E38*H38,2)</f>
        <v>0</v>
      </c>
      <c r="J38" s="157"/>
      <c r="K38" s="157">
        <f>ROUND(E38*J38,2)</f>
        <v>0</v>
      </c>
      <c r="L38" s="157">
        <v>21</v>
      </c>
      <c r="M38" s="157">
        <f>G38*(1+L38/100)</f>
        <v>0</v>
      </c>
      <c r="N38" s="147">
        <v>0</v>
      </c>
      <c r="O38" s="147">
        <f>ROUND(E38*N38,5)</f>
        <v>0</v>
      </c>
      <c r="P38" s="147">
        <v>0</v>
      </c>
      <c r="Q38" s="147">
        <f>ROUND(E38*P38,5)</f>
        <v>0</v>
      </c>
      <c r="R38" s="147"/>
      <c r="S38" s="147"/>
      <c r="T38" s="148">
        <v>1</v>
      </c>
      <c r="U38" s="147">
        <f>ROUND(E38*T38,2)</f>
        <v>20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152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0"/>
      <c r="B39" s="140"/>
      <c r="C39" s="179" t="s">
        <v>195</v>
      </c>
      <c r="D39" s="149"/>
      <c r="E39" s="154">
        <v>20</v>
      </c>
      <c r="F39" s="157"/>
      <c r="G39" s="157"/>
      <c r="H39" s="157"/>
      <c r="I39" s="157"/>
      <c r="J39" s="157"/>
      <c r="K39" s="157"/>
      <c r="L39" s="157"/>
      <c r="M39" s="157"/>
      <c r="N39" s="147"/>
      <c r="O39" s="147"/>
      <c r="P39" s="147"/>
      <c r="Q39" s="147"/>
      <c r="R39" s="147"/>
      <c r="S39" s="147"/>
      <c r="T39" s="148"/>
      <c r="U39" s="147"/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154</v>
      </c>
      <c r="AF39" s="139">
        <v>0</v>
      </c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x14ac:dyDescent="0.2">
      <c r="A40" s="141" t="s">
        <v>147</v>
      </c>
      <c r="B40" s="141" t="s">
        <v>75</v>
      </c>
      <c r="C40" s="180" t="s">
        <v>76</v>
      </c>
      <c r="D40" s="150"/>
      <c r="E40" s="155"/>
      <c r="F40" s="158"/>
      <c r="G40" s="158">
        <f>SUMIF(AE41:AE44,"&lt;&gt;NOR",G41:G44)</f>
        <v>0</v>
      </c>
      <c r="H40" s="158"/>
      <c r="I40" s="158">
        <f>SUM(I41:I44)</f>
        <v>0</v>
      </c>
      <c r="J40" s="158"/>
      <c r="K40" s="158">
        <f>SUM(K41:K44)</f>
        <v>0</v>
      </c>
      <c r="L40" s="158"/>
      <c r="M40" s="158">
        <f>SUM(M41:M44)</f>
        <v>0</v>
      </c>
      <c r="N40" s="151"/>
      <c r="O40" s="151">
        <f>SUM(O41:O44)</f>
        <v>3.4649999999999999</v>
      </c>
      <c r="P40" s="151"/>
      <c r="Q40" s="151">
        <f>SUM(Q41:Q44)</f>
        <v>0</v>
      </c>
      <c r="R40" s="151"/>
      <c r="S40" s="151"/>
      <c r="T40" s="152"/>
      <c r="U40" s="151">
        <f>SUM(U41:U44)</f>
        <v>9.77</v>
      </c>
      <c r="AE40" t="s">
        <v>148</v>
      </c>
    </row>
    <row r="41" spans="1:60" outlineLevel="1" x14ac:dyDescent="0.2">
      <c r="A41" s="140">
        <v>13</v>
      </c>
      <c r="B41" s="140" t="s">
        <v>196</v>
      </c>
      <c r="C41" s="178" t="s">
        <v>197</v>
      </c>
      <c r="D41" s="146" t="s">
        <v>198</v>
      </c>
      <c r="E41" s="153">
        <v>105</v>
      </c>
      <c r="F41" s="156">
        <f>H41+J41</f>
        <v>0</v>
      </c>
      <c r="G41" s="157">
        <f>ROUND(E41*F41,2)</f>
        <v>0</v>
      </c>
      <c r="H41" s="157"/>
      <c r="I41" s="157">
        <f>ROUND(E41*H41,2)</f>
        <v>0</v>
      </c>
      <c r="J41" s="157"/>
      <c r="K41" s="157">
        <f>ROUND(E41*J41,2)</f>
        <v>0</v>
      </c>
      <c r="L41" s="157">
        <v>21</v>
      </c>
      <c r="M41" s="157">
        <f>G41*(1+L41/100)</f>
        <v>0</v>
      </c>
      <c r="N41" s="147">
        <v>3.3000000000000002E-2</v>
      </c>
      <c r="O41" s="147">
        <f>ROUND(E41*N41,5)</f>
        <v>3.4649999999999999</v>
      </c>
      <c r="P41" s="147">
        <v>0</v>
      </c>
      <c r="Q41" s="147">
        <f>ROUND(E41*P41,5)</f>
        <v>0</v>
      </c>
      <c r="R41" s="147"/>
      <c r="S41" s="147"/>
      <c r="T41" s="148">
        <v>9.2999999999999999E-2</v>
      </c>
      <c r="U41" s="147">
        <f>ROUND(E41*T41,2)</f>
        <v>9.77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152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/>
      <c r="B42" s="140"/>
      <c r="C42" s="179" t="s">
        <v>199</v>
      </c>
      <c r="D42" s="149"/>
      <c r="E42" s="154">
        <v>105</v>
      </c>
      <c r="F42" s="157"/>
      <c r="G42" s="157"/>
      <c r="H42" s="157"/>
      <c r="I42" s="157"/>
      <c r="J42" s="157"/>
      <c r="K42" s="157"/>
      <c r="L42" s="157"/>
      <c r="M42" s="157"/>
      <c r="N42" s="147"/>
      <c r="O42" s="147"/>
      <c r="P42" s="147"/>
      <c r="Q42" s="147"/>
      <c r="R42" s="147"/>
      <c r="S42" s="147"/>
      <c r="T42" s="148"/>
      <c r="U42" s="147"/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154</v>
      </c>
      <c r="AF42" s="139">
        <v>0</v>
      </c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0">
        <v>14</v>
      </c>
      <c r="B43" s="140" t="s">
        <v>200</v>
      </c>
      <c r="C43" s="178" t="s">
        <v>201</v>
      </c>
      <c r="D43" s="146" t="s">
        <v>202</v>
      </c>
      <c r="E43" s="153">
        <v>1</v>
      </c>
      <c r="F43" s="156">
        <f>H43+J43</f>
        <v>0</v>
      </c>
      <c r="G43" s="157">
        <f>ROUND(E43*F43,2)</f>
        <v>0</v>
      </c>
      <c r="H43" s="157"/>
      <c r="I43" s="157">
        <f>ROUND(E43*H43,2)</f>
        <v>0</v>
      </c>
      <c r="J43" s="157"/>
      <c r="K43" s="157">
        <f>ROUND(E43*J43,2)</f>
        <v>0</v>
      </c>
      <c r="L43" s="157">
        <v>21</v>
      </c>
      <c r="M43" s="157">
        <f>G43*(1+L43/100)</f>
        <v>0</v>
      </c>
      <c r="N43" s="147">
        <v>0</v>
      </c>
      <c r="O43" s="147">
        <f>ROUND(E43*N43,5)</f>
        <v>0</v>
      </c>
      <c r="P43" s="147">
        <v>0</v>
      </c>
      <c r="Q43" s="147">
        <f>ROUND(E43*P43,5)</f>
        <v>0</v>
      </c>
      <c r="R43" s="147"/>
      <c r="S43" s="147"/>
      <c r="T43" s="148">
        <v>0</v>
      </c>
      <c r="U43" s="147">
        <f>ROUND(E43*T43,2)</f>
        <v>0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152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>
        <v>15</v>
      </c>
      <c r="B44" s="140" t="s">
        <v>203</v>
      </c>
      <c r="C44" s="178" t="s">
        <v>204</v>
      </c>
      <c r="D44" s="146" t="s">
        <v>202</v>
      </c>
      <c r="E44" s="153">
        <v>1</v>
      </c>
      <c r="F44" s="156">
        <f>H44+J44</f>
        <v>0</v>
      </c>
      <c r="G44" s="157">
        <f>ROUND(E44*F44,2)</f>
        <v>0</v>
      </c>
      <c r="H44" s="157"/>
      <c r="I44" s="157">
        <f>ROUND(E44*H44,2)</f>
        <v>0</v>
      </c>
      <c r="J44" s="157"/>
      <c r="K44" s="157">
        <f>ROUND(E44*J44,2)</f>
        <v>0</v>
      </c>
      <c r="L44" s="157">
        <v>21</v>
      </c>
      <c r="M44" s="157">
        <f>G44*(1+L44/100)</f>
        <v>0</v>
      </c>
      <c r="N44" s="147">
        <v>0</v>
      </c>
      <c r="O44" s="147">
        <f>ROUND(E44*N44,5)</f>
        <v>0</v>
      </c>
      <c r="P44" s="147">
        <v>0</v>
      </c>
      <c r="Q44" s="147">
        <f>ROUND(E44*P44,5)</f>
        <v>0</v>
      </c>
      <c r="R44" s="147"/>
      <c r="S44" s="147"/>
      <c r="T44" s="148">
        <v>0</v>
      </c>
      <c r="U44" s="147">
        <f>ROUND(E44*T44,2)</f>
        <v>0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152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x14ac:dyDescent="0.2">
      <c r="A45" s="141" t="s">
        <v>147</v>
      </c>
      <c r="B45" s="141" t="s">
        <v>77</v>
      </c>
      <c r="C45" s="180" t="s">
        <v>78</v>
      </c>
      <c r="D45" s="150"/>
      <c r="E45" s="155"/>
      <c r="F45" s="158"/>
      <c r="G45" s="158">
        <f>SUMIF(AE46:AE50,"&lt;&gt;NOR",G46:G50)</f>
        <v>0</v>
      </c>
      <c r="H45" s="158"/>
      <c r="I45" s="158">
        <f>SUM(I46:I50)</f>
        <v>0</v>
      </c>
      <c r="J45" s="158"/>
      <c r="K45" s="158">
        <f>SUM(K46:K50)</f>
        <v>0</v>
      </c>
      <c r="L45" s="158"/>
      <c r="M45" s="158">
        <f>SUM(M46:M50)</f>
        <v>0</v>
      </c>
      <c r="N45" s="151"/>
      <c r="O45" s="151">
        <f>SUM(O46:O50)</f>
        <v>2.8600000000000001E-3</v>
      </c>
      <c r="P45" s="151"/>
      <c r="Q45" s="151">
        <f>SUM(Q46:Q50)</f>
        <v>0.17</v>
      </c>
      <c r="R45" s="151"/>
      <c r="S45" s="151"/>
      <c r="T45" s="152"/>
      <c r="U45" s="151">
        <f>SUM(U46:U50)</f>
        <v>2.54</v>
      </c>
      <c r="AE45" t="s">
        <v>148</v>
      </c>
    </row>
    <row r="46" spans="1:60" outlineLevel="1" x14ac:dyDescent="0.2">
      <c r="A46" s="140">
        <v>16</v>
      </c>
      <c r="B46" s="140" t="s">
        <v>205</v>
      </c>
      <c r="C46" s="178" t="s">
        <v>206</v>
      </c>
      <c r="D46" s="146" t="s">
        <v>198</v>
      </c>
      <c r="E46" s="153">
        <v>2</v>
      </c>
      <c r="F46" s="156">
        <f>H46+J46</f>
        <v>0</v>
      </c>
      <c r="G46" s="157">
        <f>ROUND(E46*F46,2)</f>
        <v>0</v>
      </c>
      <c r="H46" s="157"/>
      <c r="I46" s="157">
        <f>ROUND(E46*H46,2)</f>
        <v>0</v>
      </c>
      <c r="J46" s="157"/>
      <c r="K46" s="157">
        <f>ROUND(E46*J46,2)</f>
        <v>0</v>
      </c>
      <c r="L46" s="157">
        <v>21</v>
      </c>
      <c r="M46" s="157">
        <f>G46*(1+L46/100)</f>
        <v>0</v>
      </c>
      <c r="N46" s="147">
        <v>0</v>
      </c>
      <c r="O46" s="147">
        <f>ROUND(E46*N46,5)</f>
        <v>0</v>
      </c>
      <c r="P46" s="147">
        <v>0</v>
      </c>
      <c r="Q46" s="147">
        <f>ROUND(E46*P46,5)</f>
        <v>0</v>
      </c>
      <c r="R46" s="147"/>
      <c r="S46" s="147"/>
      <c r="T46" s="148">
        <v>0.14000000000000001</v>
      </c>
      <c r="U46" s="147">
        <f>ROUND(E46*T46,2)</f>
        <v>0.28000000000000003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152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0"/>
      <c r="B47" s="140"/>
      <c r="C47" s="179" t="s">
        <v>207</v>
      </c>
      <c r="D47" s="149"/>
      <c r="E47" s="154">
        <v>2</v>
      </c>
      <c r="F47" s="157"/>
      <c r="G47" s="157"/>
      <c r="H47" s="157"/>
      <c r="I47" s="157"/>
      <c r="J47" s="157"/>
      <c r="K47" s="157"/>
      <c r="L47" s="157"/>
      <c r="M47" s="157"/>
      <c r="N47" s="147"/>
      <c r="O47" s="147"/>
      <c r="P47" s="147"/>
      <c r="Q47" s="147"/>
      <c r="R47" s="147"/>
      <c r="S47" s="147"/>
      <c r="T47" s="148"/>
      <c r="U47" s="147"/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154</v>
      </c>
      <c r="AF47" s="139">
        <v>0</v>
      </c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0">
        <v>17</v>
      </c>
      <c r="B48" s="140" t="s">
        <v>208</v>
      </c>
      <c r="C48" s="178" t="s">
        <v>209</v>
      </c>
      <c r="D48" s="146" t="s">
        <v>151</v>
      </c>
      <c r="E48" s="153">
        <v>6.8</v>
      </c>
      <c r="F48" s="156">
        <f>H48+J48</f>
        <v>0</v>
      </c>
      <c r="G48" s="157">
        <f>ROUND(E48*F48,2)</f>
        <v>0</v>
      </c>
      <c r="H48" s="157"/>
      <c r="I48" s="157">
        <f>ROUND(E48*H48,2)</f>
        <v>0</v>
      </c>
      <c r="J48" s="157"/>
      <c r="K48" s="157">
        <f>ROUND(E48*J48,2)</f>
        <v>0</v>
      </c>
      <c r="L48" s="157">
        <v>21</v>
      </c>
      <c r="M48" s="157">
        <f>G48*(1+L48/100)</f>
        <v>0</v>
      </c>
      <c r="N48" s="147">
        <v>4.2000000000000002E-4</v>
      </c>
      <c r="O48" s="147">
        <f>ROUND(E48*N48,5)</f>
        <v>2.8600000000000001E-3</v>
      </c>
      <c r="P48" s="147">
        <v>2.5000000000000001E-2</v>
      </c>
      <c r="Q48" s="147">
        <f>ROUND(E48*P48,5)</f>
        <v>0.17</v>
      </c>
      <c r="R48" s="147"/>
      <c r="S48" s="147"/>
      <c r="T48" s="148">
        <v>0.33200000000000002</v>
      </c>
      <c r="U48" s="147">
        <f>ROUND(E48*T48,2)</f>
        <v>2.2599999999999998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152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0"/>
      <c r="B49" s="140"/>
      <c r="C49" s="179" t="s">
        <v>210</v>
      </c>
      <c r="D49" s="149"/>
      <c r="E49" s="154">
        <v>4.8</v>
      </c>
      <c r="F49" s="157"/>
      <c r="G49" s="157"/>
      <c r="H49" s="157"/>
      <c r="I49" s="157"/>
      <c r="J49" s="157"/>
      <c r="K49" s="157"/>
      <c r="L49" s="157"/>
      <c r="M49" s="157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154</v>
      </c>
      <c r="AF49" s="139">
        <v>0</v>
      </c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40"/>
      <c r="B50" s="140"/>
      <c r="C50" s="179" t="s">
        <v>211</v>
      </c>
      <c r="D50" s="149"/>
      <c r="E50" s="154">
        <v>2</v>
      </c>
      <c r="F50" s="157"/>
      <c r="G50" s="157"/>
      <c r="H50" s="157"/>
      <c r="I50" s="157"/>
      <c r="J50" s="157"/>
      <c r="K50" s="157"/>
      <c r="L50" s="157"/>
      <c r="M50" s="157"/>
      <c r="N50" s="147"/>
      <c r="O50" s="147"/>
      <c r="P50" s="147"/>
      <c r="Q50" s="147"/>
      <c r="R50" s="147"/>
      <c r="S50" s="147"/>
      <c r="T50" s="148"/>
      <c r="U50" s="147"/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154</v>
      </c>
      <c r="AF50" s="139">
        <v>0</v>
      </c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x14ac:dyDescent="0.2">
      <c r="A51" s="141" t="s">
        <v>147</v>
      </c>
      <c r="B51" s="141" t="s">
        <v>79</v>
      </c>
      <c r="C51" s="180" t="s">
        <v>80</v>
      </c>
      <c r="D51" s="150"/>
      <c r="E51" s="155"/>
      <c r="F51" s="158"/>
      <c r="G51" s="158">
        <f>SUMIF(AE52:AE62,"&lt;&gt;NOR",G52:G62)</f>
        <v>0</v>
      </c>
      <c r="H51" s="158"/>
      <c r="I51" s="158">
        <f>SUM(I52:I62)</f>
        <v>0</v>
      </c>
      <c r="J51" s="158"/>
      <c r="K51" s="158">
        <f>SUM(K52:K62)</f>
        <v>0</v>
      </c>
      <c r="L51" s="158"/>
      <c r="M51" s="158">
        <f>SUM(M52:M62)</f>
        <v>0</v>
      </c>
      <c r="N51" s="151"/>
      <c r="O51" s="151">
        <f>SUM(O52:O62)</f>
        <v>0</v>
      </c>
      <c r="P51" s="151"/>
      <c r="Q51" s="151">
        <f>SUM(Q52:Q62)</f>
        <v>0</v>
      </c>
      <c r="R51" s="151"/>
      <c r="S51" s="151"/>
      <c r="T51" s="152"/>
      <c r="U51" s="151">
        <f>SUM(U52:U62)</f>
        <v>149.12</v>
      </c>
      <c r="AE51" t="s">
        <v>148</v>
      </c>
    </row>
    <row r="52" spans="1:60" ht="22.5" outlineLevel="1" x14ac:dyDescent="0.2">
      <c r="A52" s="140">
        <v>18</v>
      </c>
      <c r="B52" s="140" t="s">
        <v>212</v>
      </c>
      <c r="C52" s="178" t="s">
        <v>213</v>
      </c>
      <c r="D52" s="146" t="s">
        <v>160</v>
      </c>
      <c r="E52" s="153">
        <v>27.411999999999999</v>
      </c>
      <c r="F52" s="156">
        <f>H52+J52</f>
        <v>0</v>
      </c>
      <c r="G52" s="157">
        <f>ROUND(E52*F52,2)</f>
        <v>0</v>
      </c>
      <c r="H52" s="157"/>
      <c r="I52" s="157">
        <f>ROUND(E52*H52,2)</f>
        <v>0</v>
      </c>
      <c r="J52" s="157"/>
      <c r="K52" s="157">
        <f>ROUND(E52*J52,2)</f>
        <v>0</v>
      </c>
      <c r="L52" s="157">
        <v>21</v>
      </c>
      <c r="M52" s="157">
        <f>G52*(1+L52/100)</f>
        <v>0</v>
      </c>
      <c r="N52" s="147">
        <v>0</v>
      </c>
      <c r="O52" s="147">
        <f>ROUND(E52*N52,5)</f>
        <v>0</v>
      </c>
      <c r="P52" s="147">
        <v>0</v>
      </c>
      <c r="Q52" s="147">
        <f>ROUND(E52*P52,5)</f>
        <v>0</v>
      </c>
      <c r="R52" s="147"/>
      <c r="S52" s="147"/>
      <c r="T52" s="148">
        <v>0.49</v>
      </c>
      <c r="U52" s="147">
        <f>ROUND(E52*T52,2)</f>
        <v>13.43</v>
      </c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152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ht="22.5" outlineLevel="1" x14ac:dyDescent="0.2">
      <c r="A53" s="140"/>
      <c r="B53" s="140"/>
      <c r="C53" s="179" t="s">
        <v>214</v>
      </c>
      <c r="D53" s="149"/>
      <c r="E53" s="154">
        <v>27.411999999999999</v>
      </c>
      <c r="F53" s="157"/>
      <c r="G53" s="157"/>
      <c r="H53" s="157"/>
      <c r="I53" s="157"/>
      <c r="J53" s="157"/>
      <c r="K53" s="157"/>
      <c r="L53" s="157"/>
      <c r="M53" s="157"/>
      <c r="N53" s="147"/>
      <c r="O53" s="147"/>
      <c r="P53" s="147"/>
      <c r="Q53" s="147"/>
      <c r="R53" s="147"/>
      <c r="S53" s="147"/>
      <c r="T53" s="148"/>
      <c r="U53" s="147"/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154</v>
      </c>
      <c r="AF53" s="139">
        <v>0</v>
      </c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>
        <v>19</v>
      </c>
      <c r="B54" s="140" t="s">
        <v>215</v>
      </c>
      <c r="C54" s="178" t="s">
        <v>216</v>
      </c>
      <c r="D54" s="146" t="s">
        <v>160</v>
      </c>
      <c r="E54" s="153">
        <v>27.411999999999999</v>
      </c>
      <c r="F54" s="156">
        <f>H54+J54</f>
        <v>0</v>
      </c>
      <c r="G54" s="157">
        <f>ROUND(E54*F54,2)</f>
        <v>0</v>
      </c>
      <c r="H54" s="157"/>
      <c r="I54" s="157">
        <f>ROUND(E54*H54,2)</f>
        <v>0</v>
      </c>
      <c r="J54" s="157"/>
      <c r="K54" s="157">
        <f>ROUND(E54*J54,2)</f>
        <v>0</v>
      </c>
      <c r="L54" s="157">
        <v>21</v>
      </c>
      <c r="M54" s="157">
        <f>G54*(1+L54/100)</f>
        <v>0</v>
      </c>
      <c r="N54" s="147">
        <v>0</v>
      </c>
      <c r="O54" s="147">
        <f>ROUND(E54*N54,5)</f>
        <v>0</v>
      </c>
      <c r="P54" s="147">
        <v>0</v>
      </c>
      <c r="Q54" s="147">
        <f>ROUND(E54*P54,5)</f>
        <v>0</v>
      </c>
      <c r="R54" s="147"/>
      <c r="S54" s="147"/>
      <c r="T54" s="148">
        <v>0.93300000000000005</v>
      </c>
      <c r="U54" s="147">
        <f>ROUND(E54*T54,2)</f>
        <v>25.58</v>
      </c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152</v>
      </c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40">
        <v>20</v>
      </c>
      <c r="B55" s="140" t="s">
        <v>217</v>
      </c>
      <c r="C55" s="178" t="s">
        <v>218</v>
      </c>
      <c r="D55" s="146" t="s">
        <v>160</v>
      </c>
      <c r="E55" s="153">
        <v>137.06</v>
      </c>
      <c r="F55" s="156">
        <f>H55+J55</f>
        <v>0</v>
      </c>
      <c r="G55" s="157">
        <f>ROUND(E55*F55,2)</f>
        <v>0</v>
      </c>
      <c r="H55" s="157"/>
      <c r="I55" s="157">
        <f>ROUND(E55*H55,2)</f>
        <v>0</v>
      </c>
      <c r="J55" s="157"/>
      <c r="K55" s="157">
        <f>ROUND(E55*J55,2)</f>
        <v>0</v>
      </c>
      <c r="L55" s="157">
        <v>21</v>
      </c>
      <c r="M55" s="157">
        <f>G55*(1+L55/100)</f>
        <v>0</v>
      </c>
      <c r="N55" s="147">
        <v>0</v>
      </c>
      <c r="O55" s="147">
        <f>ROUND(E55*N55,5)</f>
        <v>0</v>
      </c>
      <c r="P55" s="147">
        <v>0</v>
      </c>
      <c r="Q55" s="147">
        <f>ROUND(E55*P55,5)</f>
        <v>0</v>
      </c>
      <c r="R55" s="147"/>
      <c r="S55" s="147"/>
      <c r="T55" s="148">
        <v>0.65300000000000002</v>
      </c>
      <c r="U55" s="147">
        <f>ROUND(E55*T55,2)</f>
        <v>89.5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152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40"/>
      <c r="B56" s="140"/>
      <c r="C56" s="179" t="s">
        <v>219</v>
      </c>
      <c r="D56" s="149"/>
      <c r="E56" s="154">
        <v>137.06</v>
      </c>
      <c r="F56" s="157"/>
      <c r="G56" s="157"/>
      <c r="H56" s="157"/>
      <c r="I56" s="157"/>
      <c r="J56" s="157"/>
      <c r="K56" s="157"/>
      <c r="L56" s="157"/>
      <c r="M56" s="157"/>
      <c r="N56" s="147"/>
      <c r="O56" s="147"/>
      <c r="P56" s="147"/>
      <c r="Q56" s="147"/>
      <c r="R56" s="147"/>
      <c r="S56" s="147"/>
      <c r="T56" s="148"/>
      <c r="U56" s="147"/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154</v>
      </c>
      <c r="AF56" s="139">
        <v>0</v>
      </c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>
        <v>21</v>
      </c>
      <c r="B57" s="140" t="s">
        <v>220</v>
      </c>
      <c r="C57" s="178" t="s">
        <v>221</v>
      </c>
      <c r="D57" s="146" t="s">
        <v>160</v>
      </c>
      <c r="E57" s="153">
        <v>27.411999999999999</v>
      </c>
      <c r="F57" s="156">
        <f>H57+J57</f>
        <v>0</v>
      </c>
      <c r="G57" s="157">
        <f>ROUND(E57*F57,2)</f>
        <v>0</v>
      </c>
      <c r="H57" s="157"/>
      <c r="I57" s="157">
        <f>ROUND(E57*H57,2)</f>
        <v>0</v>
      </c>
      <c r="J57" s="157"/>
      <c r="K57" s="157">
        <f>ROUND(E57*J57,2)</f>
        <v>0</v>
      </c>
      <c r="L57" s="157">
        <v>21</v>
      </c>
      <c r="M57" s="157">
        <f>G57*(1+L57/100)</f>
        <v>0</v>
      </c>
      <c r="N57" s="147">
        <v>0</v>
      </c>
      <c r="O57" s="147">
        <f>ROUND(E57*N57,5)</f>
        <v>0</v>
      </c>
      <c r="P57" s="147">
        <v>0</v>
      </c>
      <c r="Q57" s="147">
        <f>ROUND(E57*P57,5)</f>
        <v>0</v>
      </c>
      <c r="R57" s="147"/>
      <c r="S57" s="147"/>
      <c r="T57" s="148">
        <v>0</v>
      </c>
      <c r="U57" s="147">
        <f>ROUND(E57*T57,2)</f>
        <v>0</v>
      </c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152</v>
      </c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40">
        <v>22</v>
      </c>
      <c r="B58" s="140" t="s">
        <v>222</v>
      </c>
      <c r="C58" s="178" t="s">
        <v>223</v>
      </c>
      <c r="D58" s="146" t="s">
        <v>160</v>
      </c>
      <c r="E58" s="153">
        <v>548.24</v>
      </c>
      <c r="F58" s="156">
        <f>H58+J58</f>
        <v>0</v>
      </c>
      <c r="G58" s="157">
        <f>ROUND(E58*F58,2)</f>
        <v>0</v>
      </c>
      <c r="H58" s="157"/>
      <c r="I58" s="157">
        <f>ROUND(E58*H58,2)</f>
        <v>0</v>
      </c>
      <c r="J58" s="157"/>
      <c r="K58" s="157">
        <f>ROUND(E58*J58,2)</f>
        <v>0</v>
      </c>
      <c r="L58" s="157">
        <v>21</v>
      </c>
      <c r="M58" s="157">
        <f>G58*(1+L58/100)</f>
        <v>0</v>
      </c>
      <c r="N58" s="147">
        <v>0</v>
      </c>
      <c r="O58" s="147">
        <f>ROUND(E58*N58,5)</f>
        <v>0</v>
      </c>
      <c r="P58" s="147">
        <v>0</v>
      </c>
      <c r="Q58" s="147">
        <f>ROUND(E58*P58,5)</f>
        <v>0</v>
      </c>
      <c r="R58" s="147"/>
      <c r="S58" s="147"/>
      <c r="T58" s="148">
        <v>0</v>
      </c>
      <c r="U58" s="147">
        <f>ROUND(E58*T58,2)</f>
        <v>0</v>
      </c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152</v>
      </c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">
      <c r="A59" s="140"/>
      <c r="B59" s="140"/>
      <c r="C59" s="179" t="s">
        <v>224</v>
      </c>
      <c r="D59" s="149"/>
      <c r="E59" s="154">
        <v>548.24</v>
      </c>
      <c r="F59" s="157"/>
      <c r="G59" s="157"/>
      <c r="H59" s="157"/>
      <c r="I59" s="157"/>
      <c r="J59" s="157"/>
      <c r="K59" s="157"/>
      <c r="L59" s="157"/>
      <c r="M59" s="157"/>
      <c r="N59" s="147"/>
      <c r="O59" s="147"/>
      <c r="P59" s="147"/>
      <c r="Q59" s="147"/>
      <c r="R59" s="147"/>
      <c r="S59" s="147"/>
      <c r="T59" s="148"/>
      <c r="U59" s="147"/>
      <c r="V59" s="139"/>
      <c r="W59" s="139"/>
      <c r="X59" s="139"/>
      <c r="Y59" s="139"/>
      <c r="Z59" s="139"/>
      <c r="AA59" s="139"/>
      <c r="AB59" s="139"/>
      <c r="AC59" s="139"/>
      <c r="AD59" s="139"/>
      <c r="AE59" s="139" t="s">
        <v>154</v>
      </c>
      <c r="AF59" s="139">
        <v>0</v>
      </c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40">
        <v>23</v>
      </c>
      <c r="B60" s="140" t="s">
        <v>225</v>
      </c>
      <c r="C60" s="178" t="s">
        <v>226</v>
      </c>
      <c r="D60" s="146" t="s">
        <v>227</v>
      </c>
      <c r="E60" s="153">
        <v>20</v>
      </c>
      <c r="F60" s="156">
        <f>H60+J60</f>
        <v>0</v>
      </c>
      <c r="G60" s="157">
        <f>ROUND(E60*F60,2)</f>
        <v>0</v>
      </c>
      <c r="H60" s="157"/>
      <c r="I60" s="157">
        <f>ROUND(E60*H60,2)</f>
        <v>0</v>
      </c>
      <c r="J60" s="157"/>
      <c r="K60" s="157">
        <f>ROUND(E60*J60,2)</f>
        <v>0</v>
      </c>
      <c r="L60" s="157">
        <v>21</v>
      </c>
      <c r="M60" s="157">
        <f>G60*(1+L60/100)</f>
        <v>0</v>
      </c>
      <c r="N60" s="147">
        <v>0</v>
      </c>
      <c r="O60" s="147">
        <f>ROUND(E60*N60,5)</f>
        <v>0</v>
      </c>
      <c r="P60" s="147">
        <v>0</v>
      </c>
      <c r="Q60" s="147">
        <f>ROUND(E60*P60,5)</f>
        <v>0</v>
      </c>
      <c r="R60" s="147"/>
      <c r="S60" s="147"/>
      <c r="T60" s="148">
        <v>0</v>
      </c>
      <c r="U60" s="147">
        <f>ROUND(E60*T60,2)</f>
        <v>0</v>
      </c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152</v>
      </c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40"/>
      <c r="B61" s="140"/>
      <c r="C61" s="179" t="s">
        <v>228</v>
      </c>
      <c r="D61" s="149"/>
      <c r="E61" s="154">
        <v>20</v>
      </c>
      <c r="F61" s="157"/>
      <c r="G61" s="157"/>
      <c r="H61" s="157"/>
      <c r="I61" s="157"/>
      <c r="J61" s="157"/>
      <c r="K61" s="157"/>
      <c r="L61" s="157"/>
      <c r="M61" s="157"/>
      <c r="N61" s="147"/>
      <c r="O61" s="147"/>
      <c r="P61" s="147"/>
      <c r="Q61" s="147"/>
      <c r="R61" s="147"/>
      <c r="S61" s="147"/>
      <c r="T61" s="148"/>
      <c r="U61" s="147"/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154</v>
      </c>
      <c r="AF61" s="139">
        <v>0</v>
      </c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40">
        <v>24</v>
      </c>
      <c r="B62" s="140" t="s">
        <v>229</v>
      </c>
      <c r="C62" s="178" t="s">
        <v>230</v>
      </c>
      <c r="D62" s="146" t="s">
        <v>160</v>
      </c>
      <c r="E62" s="153">
        <v>27.411999999999999</v>
      </c>
      <c r="F62" s="156">
        <f>H62+J62</f>
        <v>0</v>
      </c>
      <c r="G62" s="157">
        <f>ROUND(E62*F62,2)</f>
        <v>0</v>
      </c>
      <c r="H62" s="157"/>
      <c r="I62" s="157">
        <f>ROUND(E62*H62,2)</f>
        <v>0</v>
      </c>
      <c r="J62" s="157"/>
      <c r="K62" s="157">
        <f>ROUND(E62*J62,2)</f>
        <v>0</v>
      </c>
      <c r="L62" s="157">
        <v>21</v>
      </c>
      <c r="M62" s="157">
        <f>G62*(1+L62/100)</f>
        <v>0</v>
      </c>
      <c r="N62" s="147">
        <v>0</v>
      </c>
      <c r="O62" s="147">
        <f>ROUND(E62*N62,5)</f>
        <v>0</v>
      </c>
      <c r="P62" s="147">
        <v>0</v>
      </c>
      <c r="Q62" s="147">
        <f>ROUND(E62*P62,5)</f>
        <v>0</v>
      </c>
      <c r="R62" s="147"/>
      <c r="S62" s="147"/>
      <c r="T62" s="148">
        <v>0.752</v>
      </c>
      <c r="U62" s="147">
        <f>ROUND(E62*T62,2)</f>
        <v>20.61</v>
      </c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152</v>
      </c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x14ac:dyDescent="0.2">
      <c r="A63" s="141" t="s">
        <v>147</v>
      </c>
      <c r="B63" s="141" t="s">
        <v>81</v>
      </c>
      <c r="C63" s="180" t="s">
        <v>82</v>
      </c>
      <c r="D63" s="150"/>
      <c r="E63" s="155"/>
      <c r="F63" s="158"/>
      <c r="G63" s="158">
        <f>SUMIF(AE64:AE67,"&lt;&gt;NOR",G64:G67)</f>
        <v>0</v>
      </c>
      <c r="H63" s="158"/>
      <c r="I63" s="158">
        <f>SUM(I64:I67)</f>
        <v>0</v>
      </c>
      <c r="J63" s="158"/>
      <c r="K63" s="158">
        <f>SUM(K64:K67)</f>
        <v>0</v>
      </c>
      <c r="L63" s="158"/>
      <c r="M63" s="158">
        <f>SUM(M64:M67)</f>
        <v>0</v>
      </c>
      <c r="N63" s="151"/>
      <c r="O63" s="151">
        <f>SUM(O64:O67)</f>
        <v>0</v>
      </c>
      <c r="P63" s="151"/>
      <c r="Q63" s="151">
        <f>SUM(Q64:Q67)</f>
        <v>0</v>
      </c>
      <c r="R63" s="151"/>
      <c r="S63" s="151"/>
      <c r="T63" s="152"/>
      <c r="U63" s="151">
        <f>SUM(U64:U67)</f>
        <v>17.04</v>
      </c>
      <c r="AE63" t="s">
        <v>148</v>
      </c>
    </row>
    <row r="64" spans="1:60" outlineLevel="1" x14ac:dyDescent="0.2">
      <c r="A64" s="140">
        <v>25</v>
      </c>
      <c r="B64" s="140" t="s">
        <v>162</v>
      </c>
      <c r="C64" s="178" t="s">
        <v>231</v>
      </c>
      <c r="D64" s="146" t="s">
        <v>182</v>
      </c>
      <c r="E64" s="153">
        <v>1</v>
      </c>
      <c r="F64" s="156">
        <f>H64+J64</f>
        <v>0</v>
      </c>
      <c r="G64" s="157">
        <f>ROUND(E64*F64,2)</f>
        <v>0</v>
      </c>
      <c r="H64" s="157"/>
      <c r="I64" s="157">
        <f>ROUND(E64*H64,2)</f>
        <v>0</v>
      </c>
      <c r="J64" s="157"/>
      <c r="K64" s="157">
        <f>ROUND(E64*J64,2)</f>
        <v>0</v>
      </c>
      <c r="L64" s="157">
        <v>21</v>
      </c>
      <c r="M64" s="157">
        <f>G64*(1+L64/100)</f>
        <v>0</v>
      </c>
      <c r="N64" s="147">
        <v>0</v>
      </c>
      <c r="O64" s="147">
        <f>ROUND(E64*N64,5)</f>
        <v>0</v>
      </c>
      <c r="P64" s="147">
        <v>0</v>
      </c>
      <c r="Q64" s="147">
        <f>ROUND(E64*P64,5)</f>
        <v>0</v>
      </c>
      <c r="R64" s="147"/>
      <c r="S64" s="147"/>
      <c r="T64" s="148">
        <v>0</v>
      </c>
      <c r="U64" s="147">
        <f>ROUND(E64*T64,2)</f>
        <v>0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152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ht="22.5" outlineLevel="1" x14ac:dyDescent="0.2">
      <c r="A65" s="140">
        <v>26</v>
      </c>
      <c r="B65" s="140" t="s">
        <v>162</v>
      </c>
      <c r="C65" s="178" t="s">
        <v>232</v>
      </c>
      <c r="D65" s="146" t="s">
        <v>182</v>
      </c>
      <c r="E65" s="153">
        <v>1</v>
      </c>
      <c r="F65" s="156">
        <f>H65+J65</f>
        <v>0</v>
      </c>
      <c r="G65" s="157">
        <f>ROUND(E65*F65,2)</f>
        <v>0</v>
      </c>
      <c r="H65" s="157"/>
      <c r="I65" s="157">
        <f>ROUND(E65*H65,2)</f>
        <v>0</v>
      </c>
      <c r="J65" s="157"/>
      <c r="K65" s="157">
        <f>ROUND(E65*J65,2)</f>
        <v>0</v>
      </c>
      <c r="L65" s="157">
        <v>21</v>
      </c>
      <c r="M65" s="157">
        <f>G65*(1+L65/100)</f>
        <v>0</v>
      </c>
      <c r="N65" s="147">
        <v>0</v>
      </c>
      <c r="O65" s="147">
        <f>ROUND(E65*N65,5)</f>
        <v>0</v>
      </c>
      <c r="P65" s="147">
        <v>0</v>
      </c>
      <c r="Q65" s="147">
        <f>ROUND(E65*P65,5)</f>
        <v>0</v>
      </c>
      <c r="R65" s="147"/>
      <c r="S65" s="147"/>
      <c r="T65" s="148">
        <v>0</v>
      </c>
      <c r="U65" s="147">
        <f>ROUND(E65*T65,2)</f>
        <v>0</v>
      </c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152</v>
      </c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>
        <v>27</v>
      </c>
      <c r="B66" s="140" t="s">
        <v>233</v>
      </c>
      <c r="C66" s="178" t="s">
        <v>234</v>
      </c>
      <c r="D66" s="146" t="s">
        <v>160</v>
      </c>
      <c r="E66" s="153">
        <v>5.6718999999999999</v>
      </c>
      <c r="F66" s="156">
        <f>H66+J66</f>
        <v>0</v>
      </c>
      <c r="G66" s="157">
        <f>ROUND(E66*F66,2)</f>
        <v>0</v>
      </c>
      <c r="H66" s="157"/>
      <c r="I66" s="157">
        <f>ROUND(E66*H66,2)</f>
        <v>0</v>
      </c>
      <c r="J66" s="157"/>
      <c r="K66" s="157">
        <f>ROUND(E66*J66,2)</f>
        <v>0</v>
      </c>
      <c r="L66" s="157">
        <v>21</v>
      </c>
      <c r="M66" s="157">
        <f>G66*(1+L66/100)</f>
        <v>0</v>
      </c>
      <c r="N66" s="147">
        <v>0</v>
      </c>
      <c r="O66" s="147">
        <f>ROUND(E66*N66,5)</f>
        <v>0</v>
      </c>
      <c r="P66" s="147">
        <v>0</v>
      </c>
      <c r="Q66" s="147">
        <f>ROUND(E66*P66,5)</f>
        <v>0</v>
      </c>
      <c r="R66" s="147"/>
      <c r="S66" s="147"/>
      <c r="T66" s="148">
        <v>3.0049999999999999</v>
      </c>
      <c r="U66" s="147">
        <f>ROUND(E66*T66,2)</f>
        <v>17.04</v>
      </c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152</v>
      </c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40"/>
      <c r="B67" s="140"/>
      <c r="C67" s="179" t="s">
        <v>235</v>
      </c>
      <c r="D67" s="149"/>
      <c r="E67" s="154">
        <v>5.6718999999999999</v>
      </c>
      <c r="F67" s="157"/>
      <c r="G67" s="157"/>
      <c r="H67" s="157"/>
      <c r="I67" s="157"/>
      <c r="J67" s="157"/>
      <c r="K67" s="157"/>
      <c r="L67" s="157"/>
      <c r="M67" s="157"/>
      <c r="N67" s="147"/>
      <c r="O67" s="147"/>
      <c r="P67" s="147"/>
      <c r="Q67" s="147"/>
      <c r="R67" s="147"/>
      <c r="S67" s="147"/>
      <c r="T67" s="148"/>
      <c r="U67" s="147"/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154</v>
      </c>
      <c r="AF67" s="139">
        <v>0</v>
      </c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x14ac:dyDescent="0.2">
      <c r="A68" s="141" t="s">
        <v>147</v>
      </c>
      <c r="B68" s="141" t="s">
        <v>83</v>
      </c>
      <c r="C68" s="180" t="s">
        <v>84</v>
      </c>
      <c r="D68" s="150"/>
      <c r="E68" s="155"/>
      <c r="F68" s="158"/>
      <c r="G68" s="158">
        <f>SUMIF(AE69:AE79,"&lt;&gt;NOR",G69:G79)</f>
        <v>0</v>
      </c>
      <c r="H68" s="158"/>
      <c r="I68" s="158">
        <f>SUM(I69:I79)</f>
        <v>0</v>
      </c>
      <c r="J68" s="158"/>
      <c r="K68" s="158">
        <f>SUM(K69:K79)</f>
        <v>0</v>
      </c>
      <c r="L68" s="158"/>
      <c r="M68" s="158">
        <f>SUM(M69:M79)</f>
        <v>0</v>
      </c>
      <c r="N68" s="151"/>
      <c r="O68" s="151">
        <f>SUM(O69:O79)</f>
        <v>0.33461000000000002</v>
      </c>
      <c r="P68" s="151"/>
      <c r="Q68" s="151">
        <f>SUM(Q69:Q79)</f>
        <v>0</v>
      </c>
      <c r="R68" s="151"/>
      <c r="S68" s="151"/>
      <c r="T68" s="152"/>
      <c r="U68" s="151">
        <f>SUM(U69:U79)</f>
        <v>16.919999999999998</v>
      </c>
      <c r="AE68" t="s">
        <v>148</v>
      </c>
    </row>
    <row r="69" spans="1:60" ht="22.5" outlineLevel="1" x14ac:dyDescent="0.2">
      <c r="A69" s="140">
        <v>28</v>
      </c>
      <c r="B69" s="140" t="s">
        <v>236</v>
      </c>
      <c r="C69" s="178" t="s">
        <v>237</v>
      </c>
      <c r="D69" s="146" t="s">
        <v>151</v>
      </c>
      <c r="E69" s="153">
        <v>72.212500000000006</v>
      </c>
      <c r="F69" s="156">
        <f>H69+J69</f>
        <v>0</v>
      </c>
      <c r="G69" s="157">
        <f>ROUND(E69*F69,2)</f>
        <v>0</v>
      </c>
      <c r="H69" s="157"/>
      <c r="I69" s="157">
        <f>ROUND(E69*H69,2)</f>
        <v>0</v>
      </c>
      <c r="J69" s="157"/>
      <c r="K69" s="157">
        <f>ROUND(E69*J69,2)</f>
        <v>0</v>
      </c>
      <c r="L69" s="157">
        <v>21</v>
      </c>
      <c r="M69" s="157">
        <f>G69*(1+L69/100)</f>
        <v>0</v>
      </c>
      <c r="N69" s="147">
        <v>1.0300000000000001E-3</v>
      </c>
      <c r="O69" s="147">
        <f>ROUND(E69*N69,5)</f>
        <v>7.4380000000000002E-2</v>
      </c>
      <c r="P69" s="147">
        <v>0</v>
      </c>
      <c r="Q69" s="147">
        <f>ROUND(E69*P69,5)</f>
        <v>0</v>
      </c>
      <c r="R69" s="147"/>
      <c r="S69" s="147"/>
      <c r="T69" s="148">
        <v>5.2999999999999999E-2</v>
      </c>
      <c r="U69" s="147">
        <f>ROUND(E69*T69,2)</f>
        <v>3.83</v>
      </c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152</v>
      </c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2">
      <c r="A70" s="140"/>
      <c r="B70" s="140"/>
      <c r="C70" s="179" t="s">
        <v>238</v>
      </c>
      <c r="D70" s="149"/>
      <c r="E70" s="154">
        <v>29.425000000000001</v>
      </c>
      <c r="F70" s="157"/>
      <c r="G70" s="157"/>
      <c r="H70" s="157"/>
      <c r="I70" s="157"/>
      <c r="J70" s="157"/>
      <c r="K70" s="157"/>
      <c r="L70" s="157"/>
      <c r="M70" s="157"/>
      <c r="N70" s="147"/>
      <c r="O70" s="147"/>
      <c r="P70" s="147"/>
      <c r="Q70" s="147"/>
      <c r="R70" s="147"/>
      <c r="S70" s="147"/>
      <c r="T70" s="148"/>
      <c r="U70" s="147"/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154</v>
      </c>
      <c r="AF70" s="139">
        <v>0</v>
      </c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">
      <c r="A71" s="140"/>
      <c r="B71" s="140"/>
      <c r="C71" s="179" t="s">
        <v>239</v>
      </c>
      <c r="D71" s="149"/>
      <c r="E71" s="154">
        <v>17.1875</v>
      </c>
      <c r="F71" s="157"/>
      <c r="G71" s="157"/>
      <c r="H71" s="157"/>
      <c r="I71" s="157"/>
      <c r="J71" s="157"/>
      <c r="K71" s="157"/>
      <c r="L71" s="157"/>
      <c r="M71" s="157"/>
      <c r="N71" s="147"/>
      <c r="O71" s="147"/>
      <c r="P71" s="147"/>
      <c r="Q71" s="147"/>
      <c r="R71" s="147"/>
      <c r="S71" s="147"/>
      <c r="T71" s="148"/>
      <c r="U71" s="147"/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154</v>
      </c>
      <c r="AF71" s="139">
        <v>0</v>
      </c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outlineLevel="1" x14ac:dyDescent="0.2">
      <c r="A72" s="140"/>
      <c r="B72" s="140"/>
      <c r="C72" s="179" t="s">
        <v>240</v>
      </c>
      <c r="D72" s="149"/>
      <c r="E72" s="154">
        <v>8.4</v>
      </c>
      <c r="F72" s="157"/>
      <c r="G72" s="157"/>
      <c r="H72" s="157"/>
      <c r="I72" s="157"/>
      <c r="J72" s="157"/>
      <c r="K72" s="157"/>
      <c r="L72" s="157"/>
      <c r="M72" s="157"/>
      <c r="N72" s="147"/>
      <c r="O72" s="147"/>
      <c r="P72" s="147"/>
      <c r="Q72" s="147"/>
      <c r="R72" s="147"/>
      <c r="S72" s="147"/>
      <c r="T72" s="148"/>
      <c r="U72" s="147"/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154</v>
      </c>
      <c r="AF72" s="139">
        <v>0</v>
      </c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40"/>
      <c r="B73" s="140"/>
      <c r="C73" s="179" t="s">
        <v>241</v>
      </c>
      <c r="D73" s="149"/>
      <c r="E73" s="154">
        <v>7.2</v>
      </c>
      <c r="F73" s="157"/>
      <c r="G73" s="157"/>
      <c r="H73" s="157"/>
      <c r="I73" s="157"/>
      <c r="J73" s="157"/>
      <c r="K73" s="157"/>
      <c r="L73" s="157"/>
      <c r="M73" s="157"/>
      <c r="N73" s="147"/>
      <c r="O73" s="147"/>
      <c r="P73" s="147"/>
      <c r="Q73" s="147"/>
      <c r="R73" s="147"/>
      <c r="S73" s="147"/>
      <c r="T73" s="148"/>
      <c r="U73" s="147"/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154</v>
      </c>
      <c r="AF73" s="139">
        <v>0</v>
      </c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40"/>
      <c r="B74" s="140"/>
      <c r="C74" s="179" t="s">
        <v>242</v>
      </c>
      <c r="D74" s="149"/>
      <c r="E74" s="154">
        <v>10</v>
      </c>
      <c r="F74" s="157"/>
      <c r="G74" s="157"/>
      <c r="H74" s="157"/>
      <c r="I74" s="157"/>
      <c r="J74" s="157"/>
      <c r="K74" s="157"/>
      <c r="L74" s="157"/>
      <c r="M74" s="157"/>
      <c r="N74" s="147"/>
      <c r="O74" s="147"/>
      <c r="P74" s="147"/>
      <c r="Q74" s="147"/>
      <c r="R74" s="147"/>
      <c r="S74" s="147"/>
      <c r="T74" s="148"/>
      <c r="U74" s="147"/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154</v>
      </c>
      <c r="AF74" s="139">
        <v>0</v>
      </c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ht="22.5" outlineLevel="1" x14ac:dyDescent="0.2">
      <c r="A75" s="140">
        <v>29</v>
      </c>
      <c r="B75" s="140" t="s">
        <v>243</v>
      </c>
      <c r="C75" s="178" t="s">
        <v>244</v>
      </c>
      <c r="D75" s="146" t="s">
        <v>151</v>
      </c>
      <c r="E75" s="153">
        <v>313.52499999999998</v>
      </c>
      <c r="F75" s="156">
        <f>H75+J75</f>
        <v>0</v>
      </c>
      <c r="G75" s="157">
        <f>ROUND(E75*F75,2)</f>
        <v>0</v>
      </c>
      <c r="H75" s="157"/>
      <c r="I75" s="157">
        <f>ROUND(E75*H75,2)</f>
        <v>0</v>
      </c>
      <c r="J75" s="157"/>
      <c r="K75" s="157">
        <f>ROUND(E75*J75,2)</f>
        <v>0</v>
      </c>
      <c r="L75" s="157">
        <v>21</v>
      </c>
      <c r="M75" s="157">
        <f>G75*(1+L75/100)</f>
        <v>0</v>
      </c>
      <c r="N75" s="147">
        <v>8.3000000000000001E-4</v>
      </c>
      <c r="O75" s="147">
        <f>ROUND(E75*N75,5)</f>
        <v>0.26023000000000002</v>
      </c>
      <c r="P75" s="147">
        <v>0</v>
      </c>
      <c r="Q75" s="147">
        <f>ROUND(E75*P75,5)</f>
        <v>0</v>
      </c>
      <c r="R75" s="147"/>
      <c r="S75" s="147"/>
      <c r="T75" s="148">
        <v>0.04</v>
      </c>
      <c r="U75" s="147">
        <f>ROUND(E75*T75,2)</f>
        <v>12.54</v>
      </c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152</v>
      </c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40"/>
      <c r="B76" s="140"/>
      <c r="C76" s="179" t="s">
        <v>245</v>
      </c>
      <c r="D76" s="149"/>
      <c r="E76" s="154">
        <v>313.52499999999998</v>
      </c>
      <c r="F76" s="157"/>
      <c r="G76" s="157"/>
      <c r="H76" s="157"/>
      <c r="I76" s="157"/>
      <c r="J76" s="157"/>
      <c r="K76" s="157"/>
      <c r="L76" s="157"/>
      <c r="M76" s="157"/>
      <c r="N76" s="147"/>
      <c r="O76" s="147"/>
      <c r="P76" s="147"/>
      <c r="Q76" s="147"/>
      <c r="R76" s="147"/>
      <c r="S76" s="147"/>
      <c r="T76" s="148"/>
      <c r="U76" s="147"/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154</v>
      </c>
      <c r="AF76" s="139">
        <v>0</v>
      </c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0">
        <v>30</v>
      </c>
      <c r="B77" s="140" t="s">
        <v>162</v>
      </c>
      <c r="C77" s="178" t="s">
        <v>246</v>
      </c>
      <c r="D77" s="146" t="s">
        <v>182</v>
      </c>
      <c r="E77" s="153">
        <v>1</v>
      </c>
      <c r="F77" s="156">
        <f>H77+J77</f>
        <v>0</v>
      </c>
      <c r="G77" s="157">
        <f>ROUND(E77*F77,2)</f>
        <v>0</v>
      </c>
      <c r="H77" s="157"/>
      <c r="I77" s="157">
        <f>ROUND(E77*H77,2)</f>
        <v>0</v>
      </c>
      <c r="J77" s="157"/>
      <c r="K77" s="157">
        <f>ROUND(E77*J77,2)</f>
        <v>0</v>
      </c>
      <c r="L77" s="157">
        <v>21</v>
      </c>
      <c r="M77" s="157">
        <f>G77*(1+L77/100)</f>
        <v>0</v>
      </c>
      <c r="N77" s="147">
        <v>0</v>
      </c>
      <c r="O77" s="147">
        <f>ROUND(E77*N77,5)</f>
        <v>0</v>
      </c>
      <c r="P77" s="147">
        <v>0</v>
      </c>
      <c r="Q77" s="147">
        <f>ROUND(E77*P77,5)</f>
        <v>0</v>
      </c>
      <c r="R77" s="147"/>
      <c r="S77" s="147"/>
      <c r="T77" s="148">
        <v>0</v>
      </c>
      <c r="U77" s="147">
        <f>ROUND(E77*T77,2)</f>
        <v>0</v>
      </c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152</v>
      </c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2">
      <c r="A78" s="140">
        <v>31</v>
      </c>
      <c r="B78" s="140" t="s">
        <v>247</v>
      </c>
      <c r="C78" s="178" t="s">
        <v>248</v>
      </c>
      <c r="D78" s="146" t="s">
        <v>160</v>
      </c>
      <c r="E78" s="153">
        <v>0.33400000000000002</v>
      </c>
      <c r="F78" s="156">
        <f>H78+J78</f>
        <v>0</v>
      </c>
      <c r="G78" s="157">
        <f>ROUND(E78*F78,2)</f>
        <v>0</v>
      </c>
      <c r="H78" s="157"/>
      <c r="I78" s="157">
        <f>ROUND(E78*H78,2)</f>
        <v>0</v>
      </c>
      <c r="J78" s="157"/>
      <c r="K78" s="157">
        <f>ROUND(E78*J78,2)</f>
        <v>0</v>
      </c>
      <c r="L78" s="157">
        <v>21</v>
      </c>
      <c r="M78" s="157">
        <f>G78*(1+L78/100)</f>
        <v>0</v>
      </c>
      <c r="N78" s="147">
        <v>0</v>
      </c>
      <c r="O78" s="147">
        <f>ROUND(E78*N78,5)</f>
        <v>0</v>
      </c>
      <c r="P78" s="147">
        <v>0</v>
      </c>
      <c r="Q78" s="147">
        <f>ROUND(E78*P78,5)</f>
        <v>0</v>
      </c>
      <c r="R78" s="147"/>
      <c r="S78" s="147"/>
      <c r="T78" s="148">
        <v>1.5980000000000001</v>
      </c>
      <c r="U78" s="147">
        <f>ROUND(E78*T78,2)</f>
        <v>0.53</v>
      </c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152</v>
      </c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40">
        <v>32</v>
      </c>
      <c r="B79" s="140" t="s">
        <v>249</v>
      </c>
      <c r="C79" s="178" t="s">
        <v>250</v>
      </c>
      <c r="D79" s="146" t="s">
        <v>160</v>
      </c>
      <c r="E79" s="153">
        <v>0.33400000000000002</v>
      </c>
      <c r="F79" s="156">
        <f>H79+J79</f>
        <v>0</v>
      </c>
      <c r="G79" s="157">
        <f>ROUND(E79*F79,2)</f>
        <v>0</v>
      </c>
      <c r="H79" s="157"/>
      <c r="I79" s="157">
        <f>ROUND(E79*H79,2)</f>
        <v>0</v>
      </c>
      <c r="J79" s="157"/>
      <c r="K79" s="157">
        <f>ROUND(E79*J79,2)</f>
        <v>0</v>
      </c>
      <c r="L79" s="157">
        <v>21</v>
      </c>
      <c r="M79" s="157">
        <f>G79*(1+L79/100)</f>
        <v>0</v>
      </c>
      <c r="N79" s="147">
        <v>0</v>
      </c>
      <c r="O79" s="147">
        <f>ROUND(E79*N79,5)</f>
        <v>0</v>
      </c>
      <c r="P79" s="147">
        <v>0</v>
      </c>
      <c r="Q79" s="147">
        <f>ROUND(E79*P79,5)</f>
        <v>0</v>
      </c>
      <c r="R79" s="147"/>
      <c r="S79" s="147"/>
      <c r="T79" s="148">
        <v>6.6000000000000003E-2</v>
      </c>
      <c r="U79" s="147">
        <f>ROUND(E79*T79,2)</f>
        <v>0.02</v>
      </c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152</v>
      </c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x14ac:dyDescent="0.2">
      <c r="A80" s="141" t="s">
        <v>147</v>
      </c>
      <c r="B80" s="141" t="s">
        <v>85</v>
      </c>
      <c r="C80" s="180" t="s">
        <v>86</v>
      </c>
      <c r="D80" s="150"/>
      <c r="E80" s="155"/>
      <c r="F80" s="158"/>
      <c r="G80" s="158">
        <f>SUMIF(AE81:AE172,"&lt;&gt;NOR",G81:G172)</f>
        <v>0</v>
      </c>
      <c r="H80" s="158"/>
      <c r="I80" s="158">
        <f>SUM(I81:I172)</f>
        <v>0</v>
      </c>
      <c r="J80" s="158"/>
      <c r="K80" s="158">
        <f>SUM(K81:K172)</f>
        <v>0</v>
      </c>
      <c r="L80" s="158"/>
      <c r="M80" s="158">
        <f>SUM(M81:M172)</f>
        <v>0</v>
      </c>
      <c r="N80" s="151"/>
      <c r="O80" s="151">
        <f>SUM(O81:O172)</f>
        <v>10.813489999999998</v>
      </c>
      <c r="P80" s="151"/>
      <c r="Q80" s="151">
        <f>SUM(Q81:Q172)</f>
        <v>5.7865799999999998</v>
      </c>
      <c r="R80" s="151"/>
      <c r="S80" s="151"/>
      <c r="T80" s="152"/>
      <c r="U80" s="151">
        <f>SUM(U81:U172)</f>
        <v>761.46</v>
      </c>
      <c r="AE80" t="s">
        <v>148</v>
      </c>
    </row>
    <row r="81" spans="1:60" ht="22.5" outlineLevel="1" x14ac:dyDescent="0.2">
      <c r="A81" s="140">
        <v>33</v>
      </c>
      <c r="B81" s="140" t="s">
        <v>251</v>
      </c>
      <c r="C81" s="178" t="s">
        <v>252</v>
      </c>
      <c r="D81" s="146" t="s">
        <v>151</v>
      </c>
      <c r="E81" s="153">
        <v>368.53750000000002</v>
      </c>
      <c r="F81" s="156">
        <f>H81+J81</f>
        <v>0</v>
      </c>
      <c r="G81" s="157">
        <f>ROUND(E81*F81,2)</f>
        <v>0</v>
      </c>
      <c r="H81" s="157"/>
      <c r="I81" s="157">
        <f>ROUND(E81*H81,2)</f>
        <v>0</v>
      </c>
      <c r="J81" s="157"/>
      <c r="K81" s="157">
        <f>ROUND(E81*J81,2)</f>
        <v>0</v>
      </c>
      <c r="L81" s="157">
        <v>21</v>
      </c>
      <c r="M81" s="157">
        <f>G81*(1+L81/100)</f>
        <v>0</v>
      </c>
      <c r="N81" s="147">
        <v>0</v>
      </c>
      <c r="O81" s="147">
        <f>ROUND(E81*N81,5)</f>
        <v>0</v>
      </c>
      <c r="P81" s="147">
        <v>1.4E-2</v>
      </c>
      <c r="Q81" s="147">
        <f>ROUND(E81*P81,5)</f>
        <v>5.1595300000000002</v>
      </c>
      <c r="R81" s="147"/>
      <c r="S81" s="147"/>
      <c r="T81" s="148">
        <v>7.4999999999999997E-2</v>
      </c>
      <c r="U81" s="147">
        <f>ROUND(E81*T81,2)</f>
        <v>27.64</v>
      </c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152</v>
      </c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">
      <c r="A82" s="140"/>
      <c r="B82" s="140"/>
      <c r="C82" s="179" t="s">
        <v>253</v>
      </c>
      <c r="D82" s="149"/>
      <c r="E82" s="154">
        <v>10.7</v>
      </c>
      <c r="F82" s="157"/>
      <c r="G82" s="157"/>
      <c r="H82" s="157"/>
      <c r="I82" s="157"/>
      <c r="J82" s="157"/>
      <c r="K82" s="157"/>
      <c r="L82" s="157"/>
      <c r="M82" s="157"/>
      <c r="N82" s="147"/>
      <c r="O82" s="147"/>
      <c r="P82" s="147"/>
      <c r="Q82" s="147"/>
      <c r="R82" s="147"/>
      <c r="S82" s="147"/>
      <c r="T82" s="148"/>
      <c r="U82" s="147"/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154</v>
      </c>
      <c r="AF82" s="139">
        <v>0</v>
      </c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40"/>
      <c r="B83" s="140"/>
      <c r="C83" s="179" t="s">
        <v>254</v>
      </c>
      <c r="D83" s="149"/>
      <c r="E83" s="154">
        <v>18.725000000000001</v>
      </c>
      <c r="F83" s="157"/>
      <c r="G83" s="157"/>
      <c r="H83" s="157"/>
      <c r="I83" s="157"/>
      <c r="J83" s="157"/>
      <c r="K83" s="157"/>
      <c r="L83" s="157"/>
      <c r="M83" s="157"/>
      <c r="N83" s="147"/>
      <c r="O83" s="147"/>
      <c r="P83" s="147"/>
      <c r="Q83" s="147"/>
      <c r="R83" s="147"/>
      <c r="S83" s="147"/>
      <c r="T83" s="148"/>
      <c r="U83" s="147"/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154</v>
      </c>
      <c r="AF83" s="139">
        <v>0</v>
      </c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40"/>
      <c r="B84" s="140"/>
      <c r="C84" s="179" t="s">
        <v>255</v>
      </c>
      <c r="D84" s="149"/>
      <c r="E84" s="154">
        <v>313.52499999999998</v>
      </c>
      <c r="F84" s="157"/>
      <c r="G84" s="157"/>
      <c r="H84" s="157"/>
      <c r="I84" s="157"/>
      <c r="J84" s="157"/>
      <c r="K84" s="157"/>
      <c r="L84" s="157"/>
      <c r="M84" s="157"/>
      <c r="N84" s="147"/>
      <c r="O84" s="147"/>
      <c r="P84" s="147"/>
      <c r="Q84" s="147"/>
      <c r="R84" s="147"/>
      <c r="S84" s="147"/>
      <c r="T84" s="148"/>
      <c r="U84" s="147"/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154</v>
      </c>
      <c r="AF84" s="139">
        <v>0</v>
      </c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outlineLevel="1" x14ac:dyDescent="0.2">
      <c r="A85" s="140"/>
      <c r="B85" s="140"/>
      <c r="C85" s="179" t="s">
        <v>256</v>
      </c>
      <c r="D85" s="149"/>
      <c r="E85" s="154">
        <v>6.25</v>
      </c>
      <c r="F85" s="157"/>
      <c r="G85" s="157"/>
      <c r="H85" s="157"/>
      <c r="I85" s="157"/>
      <c r="J85" s="157"/>
      <c r="K85" s="157"/>
      <c r="L85" s="157"/>
      <c r="M85" s="157"/>
      <c r="N85" s="147"/>
      <c r="O85" s="147"/>
      <c r="P85" s="147"/>
      <c r="Q85" s="147"/>
      <c r="R85" s="147"/>
      <c r="S85" s="147"/>
      <c r="T85" s="148"/>
      <c r="U85" s="147"/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154</v>
      </c>
      <c r="AF85" s="139">
        <v>0</v>
      </c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">
      <c r="A86" s="140"/>
      <c r="B86" s="140"/>
      <c r="C86" s="179" t="s">
        <v>257</v>
      </c>
      <c r="D86" s="149"/>
      <c r="E86" s="154">
        <v>10.9375</v>
      </c>
      <c r="F86" s="157"/>
      <c r="G86" s="157"/>
      <c r="H86" s="157"/>
      <c r="I86" s="157"/>
      <c r="J86" s="157"/>
      <c r="K86" s="157"/>
      <c r="L86" s="157"/>
      <c r="M86" s="157"/>
      <c r="N86" s="147"/>
      <c r="O86" s="147"/>
      <c r="P86" s="147"/>
      <c r="Q86" s="147"/>
      <c r="R86" s="147"/>
      <c r="S86" s="147"/>
      <c r="T86" s="148"/>
      <c r="U86" s="147"/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154</v>
      </c>
      <c r="AF86" s="139">
        <v>0</v>
      </c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40"/>
      <c r="B87" s="140"/>
      <c r="C87" s="179" t="s">
        <v>258</v>
      </c>
      <c r="D87" s="149"/>
      <c r="E87" s="154">
        <v>8.4</v>
      </c>
      <c r="F87" s="157"/>
      <c r="G87" s="157"/>
      <c r="H87" s="157"/>
      <c r="I87" s="157"/>
      <c r="J87" s="157"/>
      <c r="K87" s="157"/>
      <c r="L87" s="157"/>
      <c r="M87" s="157"/>
      <c r="N87" s="147"/>
      <c r="O87" s="147"/>
      <c r="P87" s="147"/>
      <c r="Q87" s="147"/>
      <c r="R87" s="147"/>
      <c r="S87" s="147"/>
      <c r="T87" s="148"/>
      <c r="U87" s="147"/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154</v>
      </c>
      <c r="AF87" s="139">
        <v>0</v>
      </c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2">
      <c r="A88" s="140">
        <v>34</v>
      </c>
      <c r="B88" s="140" t="s">
        <v>259</v>
      </c>
      <c r="C88" s="178" t="s">
        <v>260</v>
      </c>
      <c r="D88" s="146" t="s">
        <v>151</v>
      </c>
      <c r="E88" s="153">
        <v>313.52499999999998</v>
      </c>
      <c r="F88" s="156">
        <f>H88+J88</f>
        <v>0</v>
      </c>
      <c r="G88" s="157">
        <f>ROUND(E88*F88,2)</f>
        <v>0</v>
      </c>
      <c r="H88" s="157"/>
      <c r="I88" s="157">
        <f>ROUND(E88*H88,2)</f>
        <v>0</v>
      </c>
      <c r="J88" s="157"/>
      <c r="K88" s="157">
        <f>ROUND(E88*J88,2)</f>
        <v>0</v>
      </c>
      <c r="L88" s="157">
        <v>21</v>
      </c>
      <c r="M88" s="157">
        <f>G88*(1+L88/100)</f>
        <v>0</v>
      </c>
      <c r="N88" s="147">
        <v>0</v>
      </c>
      <c r="O88" s="147">
        <f>ROUND(E88*N88,5)</f>
        <v>0</v>
      </c>
      <c r="P88" s="147">
        <v>2E-3</v>
      </c>
      <c r="Q88" s="147">
        <f>ROUND(E88*P88,5)</f>
        <v>0.62705</v>
      </c>
      <c r="R88" s="147"/>
      <c r="S88" s="147"/>
      <c r="T88" s="148">
        <v>0.06</v>
      </c>
      <c r="U88" s="147">
        <f>ROUND(E88*T88,2)</f>
        <v>18.809999999999999</v>
      </c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152</v>
      </c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0"/>
      <c r="B89" s="140"/>
      <c r="C89" s="179" t="s">
        <v>261</v>
      </c>
      <c r="D89" s="149"/>
      <c r="E89" s="154">
        <v>313.52499999999998</v>
      </c>
      <c r="F89" s="157"/>
      <c r="G89" s="157"/>
      <c r="H89" s="157"/>
      <c r="I89" s="157"/>
      <c r="J89" s="157"/>
      <c r="K89" s="157"/>
      <c r="L89" s="157"/>
      <c r="M89" s="157"/>
      <c r="N89" s="147"/>
      <c r="O89" s="147"/>
      <c r="P89" s="147"/>
      <c r="Q89" s="147"/>
      <c r="R89" s="147"/>
      <c r="S89" s="147"/>
      <c r="T89" s="148"/>
      <c r="U89" s="147"/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154</v>
      </c>
      <c r="AF89" s="139">
        <v>0</v>
      </c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ht="22.5" outlineLevel="1" x14ac:dyDescent="0.2">
      <c r="A90" s="140">
        <v>35</v>
      </c>
      <c r="B90" s="140" t="s">
        <v>262</v>
      </c>
      <c r="C90" s="178" t="s">
        <v>263</v>
      </c>
      <c r="D90" s="146" t="s">
        <v>151</v>
      </c>
      <c r="E90" s="153">
        <v>313.52499999999998</v>
      </c>
      <c r="F90" s="156">
        <f>H90+J90</f>
        <v>0</v>
      </c>
      <c r="G90" s="157">
        <f>ROUND(E90*F90,2)</f>
        <v>0</v>
      </c>
      <c r="H90" s="157"/>
      <c r="I90" s="157">
        <f>ROUND(E90*H90,2)</f>
        <v>0</v>
      </c>
      <c r="J90" s="157"/>
      <c r="K90" s="157">
        <f>ROUND(E90*J90,2)</f>
        <v>0</v>
      </c>
      <c r="L90" s="157">
        <v>21</v>
      </c>
      <c r="M90" s="157">
        <f>G90*(1+L90/100)</f>
        <v>0</v>
      </c>
      <c r="N90" s="147">
        <v>0</v>
      </c>
      <c r="O90" s="147">
        <f>ROUND(E90*N90,5)</f>
        <v>0</v>
      </c>
      <c r="P90" s="147">
        <v>0</v>
      </c>
      <c r="Q90" s="147">
        <f>ROUND(E90*P90,5)</f>
        <v>0</v>
      </c>
      <c r="R90" s="147"/>
      <c r="S90" s="147"/>
      <c r="T90" s="148">
        <v>0.91459999999999997</v>
      </c>
      <c r="U90" s="147">
        <f>ROUND(E90*T90,2)</f>
        <v>286.75</v>
      </c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152</v>
      </c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0"/>
      <c r="B91" s="140"/>
      <c r="C91" s="179" t="s">
        <v>264</v>
      </c>
      <c r="D91" s="149"/>
      <c r="E91" s="154">
        <v>313.52499999999998</v>
      </c>
      <c r="F91" s="157"/>
      <c r="G91" s="157"/>
      <c r="H91" s="157"/>
      <c r="I91" s="157"/>
      <c r="J91" s="157"/>
      <c r="K91" s="157"/>
      <c r="L91" s="157"/>
      <c r="M91" s="157"/>
      <c r="N91" s="147"/>
      <c r="O91" s="147"/>
      <c r="P91" s="147"/>
      <c r="Q91" s="147"/>
      <c r="R91" s="147"/>
      <c r="S91" s="147"/>
      <c r="T91" s="148"/>
      <c r="U91" s="147"/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154</v>
      </c>
      <c r="AF91" s="139">
        <v>0</v>
      </c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ht="22.5" outlineLevel="1" x14ac:dyDescent="0.2">
      <c r="A92" s="140">
        <v>36</v>
      </c>
      <c r="B92" s="140" t="s">
        <v>162</v>
      </c>
      <c r="C92" s="178" t="s">
        <v>265</v>
      </c>
      <c r="D92" s="146" t="s">
        <v>151</v>
      </c>
      <c r="E92" s="153">
        <v>569.37</v>
      </c>
      <c r="F92" s="156">
        <f>H92+J92</f>
        <v>0</v>
      </c>
      <c r="G92" s="157">
        <f>ROUND(E92*F92,2)</f>
        <v>0</v>
      </c>
      <c r="H92" s="157"/>
      <c r="I92" s="157">
        <f>ROUND(E92*H92,2)</f>
        <v>0</v>
      </c>
      <c r="J92" s="157"/>
      <c r="K92" s="157">
        <f>ROUND(E92*J92,2)</f>
        <v>0</v>
      </c>
      <c r="L92" s="157">
        <v>21</v>
      </c>
      <c r="M92" s="157">
        <f>G92*(1+L92/100)</f>
        <v>0</v>
      </c>
      <c r="N92" s="147">
        <v>1.8E-3</v>
      </c>
      <c r="O92" s="147">
        <f>ROUND(E92*N92,5)</f>
        <v>1.0248699999999999</v>
      </c>
      <c r="P92" s="147">
        <v>0</v>
      </c>
      <c r="Q92" s="147">
        <f>ROUND(E92*P92,5)</f>
        <v>0</v>
      </c>
      <c r="R92" s="147"/>
      <c r="S92" s="147"/>
      <c r="T92" s="148">
        <v>0</v>
      </c>
      <c r="U92" s="147">
        <f>ROUND(E92*T92,2)</f>
        <v>0</v>
      </c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266</v>
      </c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0"/>
      <c r="B93" s="140"/>
      <c r="C93" s="179" t="s">
        <v>267</v>
      </c>
      <c r="D93" s="149"/>
      <c r="E93" s="154">
        <v>376.23</v>
      </c>
      <c r="F93" s="157"/>
      <c r="G93" s="157"/>
      <c r="H93" s="157"/>
      <c r="I93" s="157"/>
      <c r="J93" s="157"/>
      <c r="K93" s="157"/>
      <c r="L93" s="157"/>
      <c r="M93" s="157"/>
      <c r="N93" s="147"/>
      <c r="O93" s="147"/>
      <c r="P93" s="147"/>
      <c r="Q93" s="147"/>
      <c r="R93" s="147"/>
      <c r="S93" s="147"/>
      <c r="T93" s="148"/>
      <c r="U93" s="147"/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154</v>
      </c>
      <c r="AF93" s="139">
        <v>0</v>
      </c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/>
      <c r="B94" s="140"/>
      <c r="C94" s="179" t="s">
        <v>268</v>
      </c>
      <c r="D94" s="149"/>
      <c r="E94" s="154">
        <v>64.2</v>
      </c>
      <c r="F94" s="157"/>
      <c r="G94" s="157"/>
      <c r="H94" s="157"/>
      <c r="I94" s="157"/>
      <c r="J94" s="157"/>
      <c r="K94" s="157"/>
      <c r="L94" s="157"/>
      <c r="M94" s="157"/>
      <c r="N94" s="147"/>
      <c r="O94" s="147"/>
      <c r="P94" s="147"/>
      <c r="Q94" s="147"/>
      <c r="R94" s="147"/>
      <c r="S94" s="147"/>
      <c r="T94" s="148"/>
      <c r="U94" s="147"/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154</v>
      </c>
      <c r="AF94" s="139">
        <v>0</v>
      </c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">
      <c r="A95" s="140"/>
      <c r="B95" s="140"/>
      <c r="C95" s="179" t="s">
        <v>269</v>
      </c>
      <c r="D95" s="149"/>
      <c r="E95" s="154">
        <v>37.5</v>
      </c>
      <c r="F95" s="157"/>
      <c r="G95" s="157"/>
      <c r="H95" s="157"/>
      <c r="I95" s="157"/>
      <c r="J95" s="157"/>
      <c r="K95" s="157"/>
      <c r="L95" s="157"/>
      <c r="M95" s="157"/>
      <c r="N95" s="147"/>
      <c r="O95" s="147"/>
      <c r="P95" s="147"/>
      <c r="Q95" s="147"/>
      <c r="R95" s="147"/>
      <c r="S95" s="147"/>
      <c r="T95" s="148"/>
      <c r="U95" s="147"/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154</v>
      </c>
      <c r="AF95" s="139">
        <v>0</v>
      </c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/>
      <c r="B96" s="140"/>
      <c r="C96" s="179" t="s">
        <v>270</v>
      </c>
      <c r="D96" s="149"/>
      <c r="E96" s="154">
        <v>28.8</v>
      </c>
      <c r="F96" s="157"/>
      <c r="G96" s="157"/>
      <c r="H96" s="157"/>
      <c r="I96" s="157"/>
      <c r="J96" s="157"/>
      <c r="K96" s="157"/>
      <c r="L96" s="157"/>
      <c r="M96" s="157"/>
      <c r="N96" s="147"/>
      <c r="O96" s="147"/>
      <c r="P96" s="147"/>
      <c r="Q96" s="147"/>
      <c r="R96" s="147"/>
      <c r="S96" s="147"/>
      <c r="T96" s="148"/>
      <c r="U96" s="147"/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154</v>
      </c>
      <c r="AF96" s="139">
        <v>0</v>
      </c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40"/>
      <c r="B97" s="140"/>
      <c r="C97" s="179" t="s">
        <v>271</v>
      </c>
      <c r="D97" s="149"/>
      <c r="E97" s="154">
        <v>7.44</v>
      </c>
      <c r="F97" s="157"/>
      <c r="G97" s="157"/>
      <c r="H97" s="157"/>
      <c r="I97" s="157"/>
      <c r="J97" s="157"/>
      <c r="K97" s="157"/>
      <c r="L97" s="157"/>
      <c r="M97" s="157"/>
      <c r="N97" s="147"/>
      <c r="O97" s="147"/>
      <c r="P97" s="147"/>
      <c r="Q97" s="147"/>
      <c r="R97" s="147"/>
      <c r="S97" s="147"/>
      <c r="T97" s="148"/>
      <c r="U97" s="147"/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154</v>
      </c>
      <c r="AF97" s="139">
        <v>0</v>
      </c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40"/>
      <c r="B98" s="140"/>
      <c r="C98" s="179" t="s">
        <v>272</v>
      </c>
      <c r="D98" s="149"/>
      <c r="E98" s="154">
        <v>45.6</v>
      </c>
      <c r="F98" s="157"/>
      <c r="G98" s="157"/>
      <c r="H98" s="157"/>
      <c r="I98" s="157"/>
      <c r="J98" s="157"/>
      <c r="K98" s="157"/>
      <c r="L98" s="157"/>
      <c r="M98" s="157"/>
      <c r="N98" s="147"/>
      <c r="O98" s="147"/>
      <c r="P98" s="147"/>
      <c r="Q98" s="147"/>
      <c r="R98" s="147"/>
      <c r="S98" s="147"/>
      <c r="T98" s="148"/>
      <c r="U98" s="147"/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154</v>
      </c>
      <c r="AF98" s="139">
        <v>0</v>
      </c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/>
      <c r="B99" s="140"/>
      <c r="C99" s="179" t="s">
        <v>273</v>
      </c>
      <c r="D99" s="149"/>
      <c r="E99" s="154">
        <v>9.6</v>
      </c>
      <c r="F99" s="157"/>
      <c r="G99" s="157"/>
      <c r="H99" s="157"/>
      <c r="I99" s="157"/>
      <c r="J99" s="157"/>
      <c r="K99" s="157"/>
      <c r="L99" s="157"/>
      <c r="M99" s="157"/>
      <c r="N99" s="147"/>
      <c r="O99" s="147"/>
      <c r="P99" s="147"/>
      <c r="Q99" s="147"/>
      <c r="R99" s="147"/>
      <c r="S99" s="147"/>
      <c r="T99" s="148"/>
      <c r="U99" s="147"/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154</v>
      </c>
      <c r="AF99" s="139">
        <v>0</v>
      </c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40">
        <v>37</v>
      </c>
      <c r="B100" s="140" t="s">
        <v>274</v>
      </c>
      <c r="C100" s="178" t="s">
        <v>275</v>
      </c>
      <c r="D100" s="146" t="s">
        <v>169</v>
      </c>
      <c r="E100" s="153">
        <v>80.614999999999995</v>
      </c>
      <c r="F100" s="156">
        <f>H100+J100</f>
        <v>0</v>
      </c>
      <c r="G100" s="157">
        <f>ROUND(E100*F100,2)</f>
        <v>0</v>
      </c>
      <c r="H100" s="157"/>
      <c r="I100" s="157">
        <f>ROUND(E100*H100,2)</f>
        <v>0</v>
      </c>
      <c r="J100" s="157"/>
      <c r="K100" s="157">
        <f>ROUND(E100*J100,2)</f>
        <v>0</v>
      </c>
      <c r="L100" s="157">
        <v>21</v>
      </c>
      <c r="M100" s="157">
        <f>G100*(1+L100/100)</f>
        <v>0</v>
      </c>
      <c r="N100" s="147">
        <v>7.6000000000000004E-4</v>
      </c>
      <c r="O100" s="147">
        <f>ROUND(E100*N100,5)</f>
        <v>6.1269999999999998E-2</v>
      </c>
      <c r="P100" s="147">
        <v>0</v>
      </c>
      <c r="Q100" s="147">
        <f>ROUND(E100*P100,5)</f>
        <v>0</v>
      </c>
      <c r="R100" s="147"/>
      <c r="S100" s="147"/>
      <c r="T100" s="148">
        <v>0.189</v>
      </c>
      <c r="U100" s="147">
        <f>ROUND(E100*T100,2)</f>
        <v>15.24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152</v>
      </c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40"/>
      <c r="B101" s="140"/>
      <c r="C101" s="179" t="s">
        <v>276</v>
      </c>
      <c r="D101" s="149"/>
      <c r="E101" s="154">
        <v>54.164999999999999</v>
      </c>
      <c r="F101" s="157"/>
      <c r="G101" s="157"/>
      <c r="H101" s="157"/>
      <c r="I101" s="157"/>
      <c r="J101" s="157"/>
      <c r="K101" s="157"/>
      <c r="L101" s="157"/>
      <c r="M101" s="157"/>
      <c r="N101" s="147"/>
      <c r="O101" s="147"/>
      <c r="P101" s="147"/>
      <c r="Q101" s="147"/>
      <c r="R101" s="147"/>
      <c r="S101" s="147"/>
      <c r="T101" s="148"/>
      <c r="U101" s="147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154</v>
      </c>
      <c r="AF101" s="139">
        <v>0</v>
      </c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0"/>
      <c r="B102" s="140"/>
      <c r="C102" s="179" t="s">
        <v>277</v>
      </c>
      <c r="D102" s="149"/>
      <c r="E102" s="154">
        <v>11.5</v>
      </c>
      <c r="F102" s="157"/>
      <c r="G102" s="157"/>
      <c r="H102" s="157"/>
      <c r="I102" s="157"/>
      <c r="J102" s="157"/>
      <c r="K102" s="157"/>
      <c r="L102" s="157"/>
      <c r="M102" s="157"/>
      <c r="N102" s="147"/>
      <c r="O102" s="147"/>
      <c r="P102" s="147"/>
      <c r="Q102" s="147"/>
      <c r="R102" s="147"/>
      <c r="S102" s="147"/>
      <c r="T102" s="148"/>
      <c r="U102" s="147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154</v>
      </c>
      <c r="AF102" s="139">
        <v>0</v>
      </c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40"/>
      <c r="B103" s="140"/>
      <c r="C103" s="179" t="s">
        <v>278</v>
      </c>
      <c r="D103" s="149"/>
      <c r="E103" s="154">
        <v>14.95</v>
      </c>
      <c r="F103" s="157"/>
      <c r="G103" s="157"/>
      <c r="H103" s="157"/>
      <c r="I103" s="157"/>
      <c r="J103" s="157"/>
      <c r="K103" s="157"/>
      <c r="L103" s="157"/>
      <c r="M103" s="157"/>
      <c r="N103" s="147"/>
      <c r="O103" s="147"/>
      <c r="P103" s="147"/>
      <c r="Q103" s="147"/>
      <c r="R103" s="147"/>
      <c r="S103" s="147"/>
      <c r="T103" s="148"/>
      <c r="U103" s="147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154</v>
      </c>
      <c r="AF103" s="139">
        <v>0</v>
      </c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40">
        <v>38</v>
      </c>
      <c r="B104" s="140" t="s">
        <v>162</v>
      </c>
      <c r="C104" s="178" t="s">
        <v>279</v>
      </c>
      <c r="D104" s="146" t="s">
        <v>169</v>
      </c>
      <c r="E104" s="153">
        <v>114.425</v>
      </c>
      <c r="F104" s="156">
        <f>H104+J104</f>
        <v>0</v>
      </c>
      <c r="G104" s="157">
        <f>ROUND(E104*F104,2)</f>
        <v>0</v>
      </c>
      <c r="H104" s="157"/>
      <c r="I104" s="157">
        <f>ROUND(E104*H104,2)</f>
        <v>0</v>
      </c>
      <c r="J104" s="157"/>
      <c r="K104" s="157">
        <f>ROUND(E104*J104,2)</f>
        <v>0</v>
      </c>
      <c r="L104" s="157">
        <v>21</v>
      </c>
      <c r="M104" s="157">
        <f>G104*(1+L104/100)</f>
        <v>0</v>
      </c>
      <c r="N104" s="147">
        <v>7.6000000000000004E-4</v>
      </c>
      <c r="O104" s="147">
        <f>ROUND(E104*N104,5)</f>
        <v>8.6959999999999996E-2</v>
      </c>
      <c r="P104" s="147">
        <v>0</v>
      </c>
      <c r="Q104" s="147">
        <f>ROUND(E104*P104,5)</f>
        <v>0</v>
      </c>
      <c r="R104" s="147"/>
      <c r="S104" s="147"/>
      <c r="T104" s="148">
        <v>0.189</v>
      </c>
      <c r="U104" s="147">
        <f>ROUND(E104*T104,2)</f>
        <v>21.63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152</v>
      </c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2">
      <c r="A105" s="140"/>
      <c r="B105" s="140"/>
      <c r="C105" s="179" t="s">
        <v>280</v>
      </c>
      <c r="D105" s="149"/>
      <c r="E105" s="154">
        <v>50.715000000000003</v>
      </c>
      <c r="F105" s="157"/>
      <c r="G105" s="157"/>
      <c r="H105" s="157"/>
      <c r="I105" s="157"/>
      <c r="J105" s="157"/>
      <c r="K105" s="157"/>
      <c r="L105" s="157"/>
      <c r="M105" s="157"/>
      <c r="N105" s="147"/>
      <c r="O105" s="147"/>
      <c r="P105" s="147"/>
      <c r="Q105" s="147"/>
      <c r="R105" s="147"/>
      <c r="S105" s="147"/>
      <c r="T105" s="148"/>
      <c r="U105" s="147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154</v>
      </c>
      <c r="AF105" s="139">
        <v>0</v>
      </c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40"/>
      <c r="B106" s="140"/>
      <c r="C106" s="179" t="s">
        <v>281</v>
      </c>
      <c r="D106" s="149"/>
      <c r="E106" s="154">
        <v>63.71</v>
      </c>
      <c r="F106" s="157"/>
      <c r="G106" s="157"/>
      <c r="H106" s="157"/>
      <c r="I106" s="157"/>
      <c r="J106" s="157"/>
      <c r="K106" s="157"/>
      <c r="L106" s="157"/>
      <c r="M106" s="157"/>
      <c r="N106" s="147"/>
      <c r="O106" s="147"/>
      <c r="P106" s="147"/>
      <c r="Q106" s="147"/>
      <c r="R106" s="147"/>
      <c r="S106" s="147"/>
      <c r="T106" s="148"/>
      <c r="U106" s="147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154</v>
      </c>
      <c r="AF106" s="139">
        <v>0</v>
      </c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40">
        <v>39</v>
      </c>
      <c r="B107" s="140" t="s">
        <v>282</v>
      </c>
      <c r="C107" s="178" t="s">
        <v>283</v>
      </c>
      <c r="D107" s="146" t="s">
        <v>169</v>
      </c>
      <c r="E107" s="153">
        <v>103.73</v>
      </c>
      <c r="F107" s="156">
        <f>H107+J107</f>
        <v>0</v>
      </c>
      <c r="G107" s="157">
        <f>ROUND(E107*F107,2)</f>
        <v>0</v>
      </c>
      <c r="H107" s="157"/>
      <c r="I107" s="157">
        <f>ROUND(E107*H107,2)</f>
        <v>0</v>
      </c>
      <c r="J107" s="157"/>
      <c r="K107" s="157">
        <f>ROUND(E107*J107,2)</f>
        <v>0</v>
      </c>
      <c r="L107" s="157">
        <v>21</v>
      </c>
      <c r="M107" s="157">
        <f>G107*(1+L107/100)</f>
        <v>0</v>
      </c>
      <c r="N107" s="147">
        <v>4.2999999999999999E-4</v>
      </c>
      <c r="O107" s="147">
        <f>ROUND(E107*N107,5)</f>
        <v>4.4600000000000001E-2</v>
      </c>
      <c r="P107" s="147">
        <v>0</v>
      </c>
      <c r="Q107" s="147">
        <f>ROUND(E107*P107,5)</f>
        <v>0</v>
      </c>
      <c r="R107" s="147"/>
      <c r="S107" s="147"/>
      <c r="T107" s="148">
        <v>0.189</v>
      </c>
      <c r="U107" s="147">
        <f>ROUND(E107*T107,2)</f>
        <v>19.600000000000001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152</v>
      </c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2">
      <c r="A108" s="140"/>
      <c r="B108" s="140"/>
      <c r="C108" s="179" t="s">
        <v>284</v>
      </c>
      <c r="D108" s="149"/>
      <c r="E108" s="154">
        <v>103.73</v>
      </c>
      <c r="F108" s="157"/>
      <c r="G108" s="157"/>
      <c r="H108" s="157"/>
      <c r="I108" s="157"/>
      <c r="J108" s="157"/>
      <c r="K108" s="157"/>
      <c r="L108" s="157"/>
      <c r="M108" s="157"/>
      <c r="N108" s="147"/>
      <c r="O108" s="147"/>
      <c r="P108" s="147"/>
      <c r="Q108" s="147"/>
      <c r="R108" s="147"/>
      <c r="S108" s="147"/>
      <c r="T108" s="148"/>
      <c r="U108" s="147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154</v>
      </c>
      <c r="AF108" s="139">
        <v>0</v>
      </c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ht="22.5" outlineLevel="1" x14ac:dyDescent="0.2">
      <c r="A109" s="140">
        <v>40</v>
      </c>
      <c r="B109" s="140" t="s">
        <v>285</v>
      </c>
      <c r="C109" s="178" t="s">
        <v>286</v>
      </c>
      <c r="D109" s="146" t="s">
        <v>151</v>
      </c>
      <c r="E109" s="153">
        <v>428.55</v>
      </c>
      <c r="F109" s="156">
        <f>H109+J109</f>
        <v>0</v>
      </c>
      <c r="G109" s="157">
        <f>ROUND(E109*F109,2)</f>
        <v>0</v>
      </c>
      <c r="H109" s="157"/>
      <c r="I109" s="157">
        <f>ROUND(E109*H109,2)</f>
        <v>0</v>
      </c>
      <c r="J109" s="157"/>
      <c r="K109" s="157">
        <f>ROUND(E109*J109,2)</f>
        <v>0</v>
      </c>
      <c r="L109" s="157">
        <v>21</v>
      </c>
      <c r="M109" s="157">
        <f>G109*(1+L109/100)</f>
        <v>0</v>
      </c>
      <c r="N109" s="147">
        <v>0</v>
      </c>
      <c r="O109" s="147">
        <f>ROUND(E109*N109,5)</f>
        <v>0</v>
      </c>
      <c r="P109" s="147">
        <v>0</v>
      </c>
      <c r="Q109" s="147">
        <f>ROUND(E109*P109,5)</f>
        <v>0</v>
      </c>
      <c r="R109" s="147"/>
      <c r="S109" s="147"/>
      <c r="T109" s="148">
        <v>0.1</v>
      </c>
      <c r="U109" s="147">
        <f>ROUND(E109*T109,2)</f>
        <v>42.86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152</v>
      </c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40"/>
      <c r="B110" s="140"/>
      <c r="C110" s="179" t="s">
        <v>287</v>
      </c>
      <c r="D110" s="149"/>
      <c r="E110" s="154">
        <v>313.52499999999998</v>
      </c>
      <c r="F110" s="157"/>
      <c r="G110" s="157"/>
      <c r="H110" s="157"/>
      <c r="I110" s="157"/>
      <c r="J110" s="157"/>
      <c r="K110" s="157"/>
      <c r="L110" s="157"/>
      <c r="M110" s="157"/>
      <c r="N110" s="147"/>
      <c r="O110" s="147"/>
      <c r="P110" s="147"/>
      <c r="Q110" s="147"/>
      <c r="R110" s="147"/>
      <c r="S110" s="147"/>
      <c r="T110" s="148"/>
      <c r="U110" s="147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 t="s">
        <v>154</v>
      </c>
      <c r="AF110" s="139">
        <v>0</v>
      </c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1" x14ac:dyDescent="0.2">
      <c r="A111" s="140"/>
      <c r="B111" s="140"/>
      <c r="C111" s="179" t="s">
        <v>288</v>
      </c>
      <c r="D111" s="149"/>
      <c r="E111" s="154">
        <v>37.450000000000003</v>
      </c>
      <c r="F111" s="157"/>
      <c r="G111" s="157"/>
      <c r="H111" s="157"/>
      <c r="I111" s="157"/>
      <c r="J111" s="157"/>
      <c r="K111" s="157"/>
      <c r="L111" s="157"/>
      <c r="M111" s="157"/>
      <c r="N111" s="147"/>
      <c r="O111" s="147"/>
      <c r="P111" s="147"/>
      <c r="Q111" s="147"/>
      <c r="R111" s="147"/>
      <c r="S111" s="147"/>
      <c r="T111" s="148"/>
      <c r="U111" s="147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 t="s">
        <v>154</v>
      </c>
      <c r="AF111" s="139">
        <v>0</v>
      </c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1" x14ac:dyDescent="0.2">
      <c r="A112" s="140"/>
      <c r="B112" s="140"/>
      <c r="C112" s="179" t="s">
        <v>289</v>
      </c>
      <c r="D112" s="149"/>
      <c r="E112" s="154">
        <v>9.375</v>
      </c>
      <c r="F112" s="157"/>
      <c r="G112" s="157"/>
      <c r="H112" s="157"/>
      <c r="I112" s="157"/>
      <c r="J112" s="157"/>
      <c r="K112" s="157"/>
      <c r="L112" s="157"/>
      <c r="M112" s="157"/>
      <c r="N112" s="147"/>
      <c r="O112" s="147"/>
      <c r="P112" s="147"/>
      <c r="Q112" s="147"/>
      <c r="R112" s="147"/>
      <c r="S112" s="147"/>
      <c r="T112" s="148"/>
      <c r="U112" s="147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154</v>
      </c>
      <c r="AF112" s="139">
        <v>0</v>
      </c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40"/>
      <c r="B113" s="140"/>
      <c r="C113" s="179" t="s">
        <v>290</v>
      </c>
      <c r="D113" s="149"/>
      <c r="E113" s="154">
        <v>24</v>
      </c>
      <c r="F113" s="157"/>
      <c r="G113" s="157"/>
      <c r="H113" s="157"/>
      <c r="I113" s="157"/>
      <c r="J113" s="157"/>
      <c r="K113" s="157"/>
      <c r="L113" s="157"/>
      <c r="M113" s="157"/>
      <c r="N113" s="147"/>
      <c r="O113" s="147"/>
      <c r="P113" s="147"/>
      <c r="Q113" s="147"/>
      <c r="R113" s="147"/>
      <c r="S113" s="147"/>
      <c r="T113" s="148"/>
      <c r="U113" s="147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154</v>
      </c>
      <c r="AF113" s="139">
        <v>0</v>
      </c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40"/>
      <c r="B114" s="140"/>
      <c r="C114" s="179" t="s">
        <v>291</v>
      </c>
      <c r="D114" s="149"/>
      <c r="E114" s="154">
        <v>6.2</v>
      </c>
      <c r="F114" s="157"/>
      <c r="G114" s="157"/>
      <c r="H114" s="157"/>
      <c r="I114" s="157"/>
      <c r="J114" s="157"/>
      <c r="K114" s="157"/>
      <c r="L114" s="157"/>
      <c r="M114" s="157"/>
      <c r="N114" s="147"/>
      <c r="O114" s="147"/>
      <c r="P114" s="147"/>
      <c r="Q114" s="147"/>
      <c r="R114" s="147"/>
      <c r="S114" s="147"/>
      <c r="T114" s="148"/>
      <c r="U114" s="147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154</v>
      </c>
      <c r="AF114" s="139">
        <v>0</v>
      </c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40"/>
      <c r="B115" s="140"/>
      <c r="C115" s="179" t="s">
        <v>292</v>
      </c>
      <c r="D115" s="149"/>
      <c r="E115" s="154">
        <v>38</v>
      </c>
      <c r="F115" s="157"/>
      <c r="G115" s="157"/>
      <c r="H115" s="157"/>
      <c r="I115" s="157"/>
      <c r="J115" s="157"/>
      <c r="K115" s="157"/>
      <c r="L115" s="157"/>
      <c r="M115" s="157"/>
      <c r="N115" s="147"/>
      <c r="O115" s="147"/>
      <c r="P115" s="147"/>
      <c r="Q115" s="147"/>
      <c r="R115" s="147"/>
      <c r="S115" s="147"/>
      <c r="T115" s="148"/>
      <c r="U115" s="147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154</v>
      </c>
      <c r="AF115" s="139">
        <v>0</v>
      </c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40">
        <v>41</v>
      </c>
      <c r="B116" s="140" t="s">
        <v>162</v>
      </c>
      <c r="C116" s="178" t="s">
        <v>293</v>
      </c>
      <c r="D116" s="146" t="s">
        <v>151</v>
      </c>
      <c r="E116" s="153">
        <v>514.26</v>
      </c>
      <c r="F116" s="156">
        <f>H116+J116</f>
        <v>0</v>
      </c>
      <c r="G116" s="157">
        <f>ROUND(E116*F116,2)</f>
        <v>0</v>
      </c>
      <c r="H116" s="157"/>
      <c r="I116" s="157">
        <f>ROUND(E116*H116,2)</f>
        <v>0</v>
      </c>
      <c r="J116" s="157"/>
      <c r="K116" s="157">
        <f>ROUND(E116*J116,2)</f>
        <v>0</v>
      </c>
      <c r="L116" s="157">
        <v>21</v>
      </c>
      <c r="M116" s="157">
        <f>G116*(1+L116/100)</f>
        <v>0</v>
      </c>
      <c r="N116" s="147">
        <v>4.0000000000000002E-4</v>
      </c>
      <c r="O116" s="147">
        <f>ROUND(E116*N116,5)</f>
        <v>0.20569999999999999</v>
      </c>
      <c r="P116" s="147">
        <v>0</v>
      </c>
      <c r="Q116" s="147">
        <f>ROUND(E116*P116,5)</f>
        <v>0</v>
      </c>
      <c r="R116" s="147"/>
      <c r="S116" s="147"/>
      <c r="T116" s="148">
        <v>0</v>
      </c>
      <c r="U116" s="147">
        <f>ROUND(E116*T116,2)</f>
        <v>0</v>
      </c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266</v>
      </c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outlineLevel="1" x14ac:dyDescent="0.2">
      <c r="A117" s="140"/>
      <c r="B117" s="140"/>
      <c r="C117" s="179" t="s">
        <v>294</v>
      </c>
      <c r="D117" s="149"/>
      <c r="E117" s="154">
        <v>376.23</v>
      </c>
      <c r="F117" s="157"/>
      <c r="G117" s="157"/>
      <c r="H117" s="157"/>
      <c r="I117" s="157"/>
      <c r="J117" s="157"/>
      <c r="K117" s="157"/>
      <c r="L117" s="157"/>
      <c r="M117" s="157"/>
      <c r="N117" s="147"/>
      <c r="O117" s="147"/>
      <c r="P117" s="147"/>
      <c r="Q117" s="147"/>
      <c r="R117" s="147"/>
      <c r="S117" s="147"/>
      <c r="T117" s="148"/>
      <c r="U117" s="147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 t="s">
        <v>154</v>
      </c>
      <c r="AF117" s="139">
        <v>0</v>
      </c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outlineLevel="1" x14ac:dyDescent="0.2">
      <c r="A118" s="140"/>
      <c r="B118" s="140"/>
      <c r="C118" s="179" t="s">
        <v>295</v>
      </c>
      <c r="D118" s="149"/>
      <c r="E118" s="154">
        <v>44.94</v>
      </c>
      <c r="F118" s="157"/>
      <c r="G118" s="157"/>
      <c r="H118" s="157"/>
      <c r="I118" s="157"/>
      <c r="J118" s="157"/>
      <c r="K118" s="157"/>
      <c r="L118" s="157"/>
      <c r="M118" s="157"/>
      <c r="N118" s="147"/>
      <c r="O118" s="147"/>
      <c r="P118" s="147"/>
      <c r="Q118" s="147"/>
      <c r="R118" s="147"/>
      <c r="S118" s="147"/>
      <c r="T118" s="148"/>
      <c r="U118" s="147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154</v>
      </c>
      <c r="AF118" s="139">
        <v>0</v>
      </c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1" x14ac:dyDescent="0.2">
      <c r="A119" s="140"/>
      <c r="B119" s="140"/>
      <c r="C119" s="179" t="s">
        <v>296</v>
      </c>
      <c r="D119" s="149"/>
      <c r="E119" s="154">
        <v>11.25</v>
      </c>
      <c r="F119" s="157"/>
      <c r="G119" s="157"/>
      <c r="H119" s="157"/>
      <c r="I119" s="157"/>
      <c r="J119" s="157"/>
      <c r="K119" s="157"/>
      <c r="L119" s="157"/>
      <c r="M119" s="157"/>
      <c r="N119" s="147"/>
      <c r="O119" s="147"/>
      <c r="P119" s="147"/>
      <c r="Q119" s="147"/>
      <c r="R119" s="147"/>
      <c r="S119" s="147"/>
      <c r="T119" s="148"/>
      <c r="U119" s="147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154</v>
      </c>
      <c r="AF119" s="139">
        <v>0</v>
      </c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40"/>
      <c r="B120" s="140"/>
      <c r="C120" s="179" t="s">
        <v>297</v>
      </c>
      <c r="D120" s="149"/>
      <c r="E120" s="154">
        <v>28.8</v>
      </c>
      <c r="F120" s="157"/>
      <c r="G120" s="157"/>
      <c r="H120" s="157"/>
      <c r="I120" s="157"/>
      <c r="J120" s="157"/>
      <c r="K120" s="157"/>
      <c r="L120" s="157"/>
      <c r="M120" s="157"/>
      <c r="N120" s="147"/>
      <c r="O120" s="147"/>
      <c r="P120" s="147"/>
      <c r="Q120" s="147"/>
      <c r="R120" s="147"/>
      <c r="S120" s="147"/>
      <c r="T120" s="148"/>
      <c r="U120" s="147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154</v>
      </c>
      <c r="AF120" s="139">
        <v>0</v>
      </c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40"/>
      <c r="B121" s="140"/>
      <c r="C121" s="179" t="s">
        <v>298</v>
      </c>
      <c r="D121" s="149"/>
      <c r="E121" s="154">
        <v>7.44</v>
      </c>
      <c r="F121" s="157"/>
      <c r="G121" s="157"/>
      <c r="H121" s="157"/>
      <c r="I121" s="157"/>
      <c r="J121" s="157"/>
      <c r="K121" s="157"/>
      <c r="L121" s="157"/>
      <c r="M121" s="157"/>
      <c r="N121" s="147"/>
      <c r="O121" s="147"/>
      <c r="P121" s="147"/>
      <c r="Q121" s="147"/>
      <c r="R121" s="147"/>
      <c r="S121" s="147"/>
      <c r="T121" s="148"/>
      <c r="U121" s="147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154</v>
      </c>
      <c r="AF121" s="139">
        <v>0</v>
      </c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1" x14ac:dyDescent="0.2">
      <c r="A122" s="140"/>
      <c r="B122" s="140"/>
      <c r="C122" s="179" t="s">
        <v>299</v>
      </c>
      <c r="D122" s="149"/>
      <c r="E122" s="154">
        <v>45.6</v>
      </c>
      <c r="F122" s="157"/>
      <c r="G122" s="157"/>
      <c r="H122" s="157"/>
      <c r="I122" s="157"/>
      <c r="J122" s="157"/>
      <c r="K122" s="157"/>
      <c r="L122" s="157"/>
      <c r="M122" s="157"/>
      <c r="N122" s="147"/>
      <c r="O122" s="147"/>
      <c r="P122" s="147"/>
      <c r="Q122" s="147"/>
      <c r="R122" s="147"/>
      <c r="S122" s="147"/>
      <c r="T122" s="148"/>
      <c r="U122" s="147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154</v>
      </c>
      <c r="AF122" s="139">
        <v>0</v>
      </c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">
      <c r="A123" s="140">
        <v>42</v>
      </c>
      <c r="B123" s="140" t="s">
        <v>300</v>
      </c>
      <c r="C123" s="178" t="s">
        <v>301</v>
      </c>
      <c r="D123" s="146" t="s">
        <v>151</v>
      </c>
      <c r="E123" s="153">
        <v>734.3</v>
      </c>
      <c r="F123" s="156">
        <f>H123+J123</f>
        <v>0</v>
      </c>
      <c r="G123" s="157">
        <f>ROUND(E123*F123,2)</f>
        <v>0</v>
      </c>
      <c r="H123" s="157"/>
      <c r="I123" s="157">
        <f>ROUND(E123*H123,2)</f>
        <v>0</v>
      </c>
      <c r="J123" s="157"/>
      <c r="K123" s="157">
        <f>ROUND(E123*J123,2)</f>
        <v>0</v>
      </c>
      <c r="L123" s="157">
        <v>21</v>
      </c>
      <c r="M123" s="157">
        <f>G123*(1+L123/100)</f>
        <v>0</v>
      </c>
      <c r="N123" s="147">
        <v>5.8599999999999998E-3</v>
      </c>
      <c r="O123" s="147">
        <f>ROUND(E123*N123,5)</f>
        <v>4.3029999999999999</v>
      </c>
      <c r="P123" s="147">
        <v>0</v>
      </c>
      <c r="Q123" s="147">
        <f>ROUND(E123*P123,5)</f>
        <v>0</v>
      </c>
      <c r="R123" s="147"/>
      <c r="S123" s="147"/>
      <c r="T123" s="148">
        <v>0.23693</v>
      </c>
      <c r="U123" s="147">
        <f>ROUND(E123*T123,2)</f>
        <v>173.98</v>
      </c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161</v>
      </c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40"/>
      <c r="B124" s="140"/>
      <c r="C124" s="179" t="s">
        <v>302</v>
      </c>
      <c r="D124" s="149"/>
      <c r="E124" s="154">
        <v>627.04999999999995</v>
      </c>
      <c r="F124" s="157"/>
      <c r="G124" s="157"/>
      <c r="H124" s="157"/>
      <c r="I124" s="157"/>
      <c r="J124" s="157"/>
      <c r="K124" s="157"/>
      <c r="L124" s="157"/>
      <c r="M124" s="157"/>
      <c r="N124" s="147"/>
      <c r="O124" s="147"/>
      <c r="P124" s="147"/>
      <c r="Q124" s="147"/>
      <c r="R124" s="147"/>
      <c r="S124" s="147"/>
      <c r="T124" s="148"/>
      <c r="U124" s="147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154</v>
      </c>
      <c r="AF124" s="139">
        <v>0</v>
      </c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1" x14ac:dyDescent="0.2">
      <c r="A125" s="140"/>
      <c r="B125" s="140"/>
      <c r="C125" s="179" t="s">
        <v>303</v>
      </c>
      <c r="D125" s="149"/>
      <c r="E125" s="154">
        <v>74.900000000000006</v>
      </c>
      <c r="F125" s="157"/>
      <c r="G125" s="157"/>
      <c r="H125" s="157"/>
      <c r="I125" s="157"/>
      <c r="J125" s="157"/>
      <c r="K125" s="157"/>
      <c r="L125" s="157"/>
      <c r="M125" s="157"/>
      <c r="N125" s="147"/>
      <c r="O125" s="147"/>
      <c r="P125" s="147"/>
      <c r="Q125" s="147"/>
      <c r="R125" s="147"/>
      <c r="S125" s="147"/>
      <c r="T125" s="148"/>
      <c r="U125" s="147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154</v>
      </c>
      <c r="AF125" s="139">
        <v>0</v>
      </c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1" x14ac:dyDescent="0.2">
      <c r="A126" s="140"/>
      <c r="B126" s="140"/>
      <c r="C126" s="179" t="s">
        <v>304</v>
      </c>
      <c r="D126" s="149"/>
      <c r="E126" s="154">
        <v>18.75</v>
      </c>
      <c r="F126" s="157"/>
      <c r="G126" s="157"/>
      <c r="H126" s="157"/>
      <c r="I126" s="157"/>
      <c r="J126" s="157"/>
      <c r="K126" s="157"/>
      <c r="L126" s="157"/>
      <c r="M126" s="157"/>
      <c r="N126" s="147"/>
      <c r="O126" s="147"/>
      <c r="P126" s="147"/>
      <c r="Q126" s="147"/>
      <c r="R126" s="147"/>
      <c r="S126" s="147"/>
      <c r="T126" s="148"/>
      <c r="U126" s="147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 t="s">
        <v>154</v>
      </c>
      <c r="AF126" s="139">
        <v>0</v>
      </c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">
      <c r="A127" s="140"/>
      <c r="B127" s="140"/>
      <c r="C127" s="179" t="s">
        <v>305</v>
      </c>
      <c r="D127" s="149"/>
      <c r="E127" s="154">
        <v>3.6</v>
      </c>
      <c r="F127" s="157"/>
      <c r="G127" s="157"/>
      <c r="H127" s="157"/>
      <c r="I127" s="157"/>
      <c r="J127" s="157"/>
      <c r="K127" s="157"/>
      <c r="L127" s="157"/>
      <c r="M127" s="157"/>
      <c r="N127" s="147"/>
      <c r="O127" s="147"/>
      <c r="P127" s="147"/>
      <c r="Q127" s="147"/>
      <c r="R127" s="147"/>
      <c r="S127" s="147"/>
      <c r="T127" s="148"/>
      <c r="U127" s="147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154</v>
      </c>
      <c r="AF127" s="139">
        <v>0</v>
      </c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40"/>
      <c r="B128" s="140"/>
      <c r="C128" s="179" t="s">
        <v>306</v>
      </c>
      <c r="D128" s="149"/>
      <c r="E128" s="154">
        <v>10</v>
      </c>
      <c r="F128" s="157"/>
      <c r="G128" s="157"/>
      <c r="H128" s="157"/>
      <c r="I128" s="157"/>
      <c r="J128" s="157"/>
      <c r="K128" s="157"/>
      <c r="L128" s="157"/>
      <c r="M128" s="157"/>
      <c r="N128" s="147"/>
      <c r="O128" s="147"/>
      <c r="P128" s="147"/>
      <c r="Q128" s="147"/>
      <c r="R128" s="147"/>
      <c r="S128" s="147"/>
      <c r="T128" s="148"/>
      <c r="U128" s="147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154</v>
      </c>
      <c r="AF128" s="139">
        <v>0</v>
      </c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ht="22.5" outlineLevel="1" x14ac:dyDescent="0.2">
      <c r="A129" s="140">
        <v>43</v>
      </c>
      <c r="B129" s="140" t="s">
        <v>162</v>
      </c>
      <c r="C129" s="178" t="s">
        <v>307</v>
      </c>
      <c r="D129" s="146" t="s">
        <v>151</v>
      </c>
      <c r="E129" s="153">
        <v>486.13499999999999</v>
      </c>
      <c r="F129" s="156">
        <f>H129+J129</f>
        <v>0</v>
      </c>
      <c r="G129" s="157">
        <f>ROUND(E129*F129,2)</f>
        <v>0</v>
      </c>
      <c r="H129" s="157"/>
      <c r="I129" s="157">
        <f>ROUND(E129*H129,2)</f>
        <v>0</v>
      </c>
      <c r="J129" s="157"/>
      <c r="K129" s="157">
        <f>ROUND(E129*J129,2)</f>
        <v>0</v>
      </c>
      <c r="L129" s="157">
        <v>21</v>
      </c>
      <c r="M129" s="157">
        <f>G129*(1+L129/100)</f>
        <v>0</v>
      </c>
      <c r="N129" s="147">
        <v>4.4999999999999997E-3</v>
      </c>
      <c r="O129" s="147">
        <f>ROUND(E129*N129,5)</f>
        <v>2.1876099999999998</v>
      </c>
      <c r="P129" s="147">
        <v>0</v>
      </c>
      <c r="Q129" s="147">
        <f>ROUND(E129*P129,5)</f>
        <v>0</v>
      </c>
      <c r="R129" s="147"/>
      <c r="S129" s="147"/>
      <c r="T129" s="148">
        <v>0</v>
      </c>
      <c r="U129" s="147">
        <f>ROUND(E129*T129,2)</f>
        <v>0</v>
      </c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266</v>
      </c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0"/>
      <c r="B130" s="140"/>
      <c r="C130" s="179" t="s">
        <v>308</v>
      </c>
      <c r="D130" s="149"/>
      <c r="E130" s="154">
        <v>407.58249999999998</v>
      </c>
      <c r="F130" s="157"/>
      <c r="G130" s="157"/>
      <c r="H130" s="157"/>
      <c r="I130" s="157"/>
      <c r="J130" s="157"/>
      <c r="K130" s="157"/>
      <c r="L130" s="157"/>
      <c r="M130" s="157"/>
      <c r="N130" s="147"/>
      <c r="O130" s="147"/>
      <c r="P130" s="147"/>
      <c r="Q130" s="147"/>
      <c r="R130" s="147"/>
      <c r="S130" s="147"/>
      <c r="T130" s="148"/>
      <c r="U130" s="147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154</v>
      </c>
      <c r="AF130" s="139">
        <v>0</v>
      </c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">
      <c r="A131" s="140"/>
      <c r="B131" s="140"/>
      <c r="C131" s="179" t="s">
        <v>309</v>
      </c>
      <c r="D131" s="149"/>
      <c r="E131" s="154">
        <v>48.685000000000002</v>
      </c>
      <c r="F131" s="157"/>
      <c r="G131" s="157"/>
      <c r="H131" s="157"/>
      <c r="I131" s="157"/>
      <c r="J131" s="157"/>
      <c r="K131" s="157"/>
      <c r="L131" s="157"/>
      <c r="M131" s="157"/>
      <c r="N131" s="147"/>
      <c r="O131" s="147"/>
      <c r="P131" s="147"/>
      <c r="Q131" s="147"/>
      <c r="R131" s="147"/>
      <c r="S131" s="147"/>
      <c r="T131" s="148"/>
      <c r="U131" s="147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154</v>
      </c>
      <c r="AF131" s="139">
        <v>0</v>
      </c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40"/>
      <c r="B132" s="140"/>
      <c r="C132" s="179" t="s">
        <v>310</v>
      </c>
      <c r="D132" s="149"/>
      <c r="E132" s="154">
        <v>12.1875</v>
      </c>
      <c r="F132" s="157"/>
      <c r="G132" s="157"/>
      <c r="H132" s="157"/>
      <c r="I132" s="157"/>
      <c r="J132" s="157"/>
      <c r="K132" s="157"/>
      <c r="L132" s="157"/>
      <c r="M132" s="157"/>
      <c r="N132" s="147"/>
      <c r="O132" s="147"/>
      <c r="P132" s="147"/>
      <c r="Q132" s="147"/>
      <c r="R132" s="147"/>
      <c r="S132" s="147"/>
      <c r="T132" s="148"/>
      <c r="U132" s="147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154</v>
      </c>
      <c r="AF132" s="139">
        <v>0</v>
      </c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40"/>
      <c r="B133" s="140"/>
      <c r="C133" s="179" t="s">
        <v>311</v>
      </c>
      <c r="D133" s="149"/>
      <c r="E133" s="154">
        <v>4.68</v>
      </c>
      <c r="F133" s="157"/>
      <c r="G133" s="157"/>
      <c r="H133" s="157"/>
      <c r="I133" s="157"/>
      <c r="J133" s="157"/>
      <c r="K133" s="157"/>
      <c r="L133" s="157"/>
      <c r="M133" s="157"/>
      <c r="N133" s="147"/>
      <c r="O133" s="147"/>
      <c r="P133" s="147"/>
      <c r="Q133" s="147"/>
      <c r="R133" s="147"/>
      <c r="S133" s="147"/>
      <c r="T133" s="148"/>
      <c r="U133" s="147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154</v>
      </c>
      <c r="AF133" s="139">
        <v>0</v>
      </c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2">
      <c r="A134" s="140"/>
      <c r="B134" s="140"/>
      <c r="C134" s="179" t="s">
        <v>312</v>
      </c>
      <c r="D134" s="149"/>
      <c r="E134" s="154">
        <v>13</v>
      </c>
      <c r="F134" s="157"/>
      <c r="G134" s="157"/>
      <c r="H134" s="157"/>
      <c r="I134" s="157"/>
      <c r="J134" s="157"/>
      <c r="K134" s="157"/>
      <c r="L134" s="157"/>
      <c r="M134" s="157"/>
      <c r="N134" s="147"/>
      <c r="O134" s="147"/>
      <c r="P134" s="147"/>
      <c r="Q134" s="147"/>
      <c r="R134" s="147"/>
      <c r="S134" s="147"/>
      <c r="T134" s="148"/>
      <c r="U134" s="147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154</v>
      </c>
      <c r="AF134" s="139">
        <v>0</v>
      </c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ht="22.5" outlineLevel="1" x14ac:dyDescent="0.2">
      <c r="A135" s="140">
        <v>44</v>
      </c>
      <c r="B135" s="140" t="s">
        <v>162</v>
      </c>
      <c r="C135" s="178" t="s">
        <v>313</v>
      </c>
      <c r="D135" s="146" t="s">
        <v>151</v>
      </c>
      <c r="E135" s="153">
        <v>468.45499999999998</v>
      </c>
      <c r="F135" s="156">
        <f>H135+J135</f>
        <v>0</v>
      </c>
      <c r="G135" s="157">
        <f>ROUND(E135*F135,2)</f>
        <v>0</v>
      </c>
      <c r="H135" s="157"/>
      <c r="I135" s="157">
        <f>ROUND(E135*H135,2)</f>
        <v>0</v>
      </c>
      <c r="J135" s="157"/>
      <c r="K135" s="157">
        <f>ROUND(E135*J135,2)</f>
        <v>0</v>
      </c>
      <c r="L135" s="157">
        <v>21</v>
      </c>
      <c r="M135" s="157">
        <f>G135*(1+L135/100)</f>
        <v>0</v>
      </c>
      <c r="N135" s="147">
        <v>4.8999999999999998E-3</v>
      </c>
      <c r="O135" s="147">
        <f>ROUND(E135*N135,5)</f>
        <v>2.2954300000000001</v>
      </c>
      <c r="P135" s="147">
        <v>0</v>
      </c>
      <c r="Q135" s="147">
        <f>ROUND(E135*P135,5)</f>
        <v>0</v>
      </c>
      <c r="R135" s="147"/>
      <c r="S135" s="147"/>
      <c r="T135" s="148">
        <v>0</v>
      </c>
      <c r="U135" s="147">
        <f>ROUND(E135*T135,2)</f>
        <v>0</v>
      </c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266</v>
      </c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40"/>
      <c r="B136" s="140"/>
      <c r="C136" s="179" t="s">
        <v>314</v>
      </c>
      <c r="D136" s="149"/>
      <c r="E136" s="154">
        <v>407.58249999999998</v>
      </c>
      <c r="F136" s="157"/>
      <c r="G136" s="157"/>
      <c r="H136" s="157"/>
      <c r="I136" s="157"/>
      <c r="J136" s="157"/>
      <c r="K136" s="157"/>
      <c r="L136" s="157"/>
      <c r="M136" s="157"/>
      <c r="N136" s="147"/>
      <c r="O136" s="147"/>
      <c r="P136" s="147"/>
      <c r="Q136" s="147"/>
      <c r="R136" s="147"/>
      <c r="S136" s="147"/>
      <c r="T136" s="148"/>
      <c r="U136" s="147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154</v>
      </c>
      <c r="AF136" s="139">
        <v>0</v>
      </c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40"/>
      <c r="B137" s="140"/>
      <c r="C137" s="179" t="s">
        <v>315</v>
      </c>
      <c r="D137" s="149"/>
      <c r="E137" s="154">
        <v>48.685000000000002</v>
      </c>
      <c r="F137" s="157"/>
      <c r="G137" s="157"/>
      <c r="H137" s="157"/>
      <c r="I137" s="157"/>
      <c r="J137" s="157"/>
      <c r="K137" s="157"/>
      <c r="L137" s="157"/>
      <c r="M137" s="157"/>
      <c r="N137" s="147"/>
      <c r="O137" s="147"/>
      <c r="P137" s="147"/>
      <c r="Q137" s="147"/>
      <c r="R137" s="147"/>
      <c r="S137" s="147"/>
      <c r="T137" s="148"/>
      <c r="U137" s="147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 t="s">
        <v>154</v>
      </c>
      <c r="AF137" s="139">
        <v>0</v>
      </c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1" x14ac:dyDescent="0.2">
      <c r="A138" s="140"/>
      <c r="B138" s="140"/>
      <c r="C138" s="179" t="s">
        <v>316</v>
      </c>
      <c r="D138" s="149"/>
      <c r="E138" s="154">
        <v>12.1875</v>
      </c>
      <c r="F138" s="157"/>
      <c r="G138" s="157"/>
      <c r="H138" s="157"/>
      <c r="I138" s="157"/>
      <c r="J138" s="157"/>
      <c r="K138" s="157"/>
      <c r="L138" s="157"/>
      <c r="M138" s="157"/>
      <c r="N138" s="147"/>
      <c r="O138" s="147"/>
      <c r="P138" s="147"/>
      <c r="Q138" s="147"/>
      <c r="R138" s="147"/>
      <c r="S138" s="147"/>
      <c r="T138" s="148"/>
      <c r="U138" s="147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154</v>
      </c>
      <c r="AF138" s="139">
        <v>0</v>
      </c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ht="22.5" outlineLevel="1" x14ac:dyDescent="0.2">
      <c r="A139" s="140">
        <v>45</v>
      </c>
      <c r="B139" s="140" t="s">
        <v>162</v>
      </c>
      <c r="C139" s="178" t="s">
        <v>645</v>
      </c>
      <c r="D139" s="146" t="s">
        <v>198</v>
      </c>
      <c r="E139" s="153">
        <v>25</v>
      </c>
      <c r="F139" s="156">
        <f>H139+J139</f>
        <v>0</v>
      </c>
      <c r="G139" s="157">
        <f>ROUND(E139*F139,2)</f>
        <v>0</v>
      </c>
      <c r="H139" s="157"/>
      <c r="I139" s="157">
        <f>ROUND(E139*H139,2)</f>
        <v>0</v>
      </c>
      <c r="J139" s="157"/>
      <c r="K139" s="157">
        <f>ROUND(E139*J139,2)</f>
        <v>0</v>
      </c>
      <c r="L139" s="157">
        <v>21</v>
      </c>
      <c r="M139" s="157">
        <f>G139*(1+L139/100)</f>
        <v>0</v>
      </c>
      <c r="N139" s="147">
        <v>2.3500000000000001E-3</v>
      </c>
      <c r="O139" s="147">
        <f>ROUND(E139*N139,5)</f>
        <v>5.8749999999999997E-2</v>
      </c>
      <c r="P139" s="147">
        <v>0</v>
      </c>
      <c r="Q139" s="147">
        <f>ROUND(E139*P139,5)</f>
        <v>0</v>
      </c>
      <c r="R139" s="147"/>
      <c r="S139" s="147"/>
      <c r="T139" s="148">
        <v>0.7</v>
      </c>
      <c r="U139" s="147">
        <f>ROUND(E139*T139,2)</f>
        <v>17.5</v>
      </c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 t="s">
        <v>152</v>
      </c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ht="22.5" outlineLevel="1" x14ac:dyDescent="0.2">
      <c r="A140" s="140">
        <v>46</v>
      </c>
      <c r="B140" s="140" t="s">
        <v>317</v>
      </c>
      <c r="C140" s="178" t="s">
        <v>318</v>
      </c>
      <c r="D140" s="146" t="s">
        <v>151</v>
      </c>
      <c r="E140" s="153">
        <v>164.5</v>
      </c>
      <c r="F140" s="156">
        <f>H140+J140</f>
        <v>0</v>
      </c>
      <c r="G140" s="157">
        <f>ROUND(E140*F140,2)</f>
        <v>0</v>
      </c>
      <c r="H140" s="157"/>
      <c r="I140" s="157">
        <f>ROUND(E140*H140,2)</f>
        <v>0</v>
      </c>
      <c r="J140" s="157"/>
      <c r="K140" s="157">
        <f>ROUND(E140*J140,2)</f>
        <v>0</v>
      </c>
      <c r="L140" s="157">
        <v>21</v>
      </c>
      <c r="M140" s="157">
        <f>G140*(1+L140/100)</f>
        <v>0</v>
      </c>
      <c r="N140" s="147">
        <v>3.0000000000000001E-5</v>
      </c>
      <c r="O140" s="147">
        <f>ROUND(E140*N140,5)</f>
        <v>4.9399999999999999E-3</v>
      </c>
      <c r="P140" s="147">
        <v>0</v>
      </c>
      <c r="Q140" s="147">
        <f>ROUND(E140*P140,5)</f>
        <v>0</v>
      </c>
      <c r="R140" s="147"/>
      <c r="S140" s="147"/>
      <c r="T140" s="148">
        <v>0.317</v>
      </c>
      <c r="U140" s="147">
        <f>ROUND(E140*T140,2)</f>
        <v>52.15</v>
      </c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 t="s">
        <v>152</v>
      </c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outlineLevel="1" x14ac:dyDescent="0.2">
      <c r="A141" s="140"/>
      <c r="B141" s="140"/>
      <c r="C141" s="179" t="s">
        <v>319</v>
      </c>
      <c r="D141" s="149"/>
      <c r="E141" s="154">
        <v>32.1</v>
      </c>
      <c r="F141" s="157"/>
      <c r="G141" s="157"/>
      <c r="H141" s="157"/>
      <c r="I141" s="157"/>
      <c r="J141" s="157"/>
      <c r="K141" s="157"/>
      <c r="L141" s="157"/>
      <c r="M141" s="157"/>
      <c r="N141" s="147"/>
      <c r="O141" s="147"/>
      <c r="P141" s="147"/>
      <c r="Q141" s="147"/>
      <c r="R141" s="147"/>
      <c r="S141" s="147"/>
      <c r="T141" s="148"/>
      <c r="U141" s="147"/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 t="s">
        <v>154</v>
      </c>
      <c r="AF141" s="139">
        <v>0</v>
      </c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">
      <c r="A142" s="140"/>
      <c r="B142" s="140"/>
      <c r="C142" s="179" t="s">
        <v>320</v>
      </c>
      <c r="D142" s="149"/>
      <c r="E142" s="154">
        <v>9.375</v>
      </c>
      <c r="F142" s="157"/>
      <c r="G142" s="157"/>
      <c r="H142" s="157"/>
      <c r="I142" s="157"/>
      <c r="J142" s="157"/>
      <c r="K142" s="157"/>
      <c r="L142" s="157"/>
      <c r="M142" s="157"/>
      <c r="N142" s="147"/>
      <c r="O142" s="147"/>
      <c r="P142" s="147"/>
      <c r="Q142" s="147"/>
      <c r="R142" s="147"/>
      <c r="S142" s="147"/>
      <c r="T142" s="148"/>
      <c r="U142" s="147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 t="s">
        <v>154</v>
      </c>
      <c r="AF142" s="139">
        <v>0</v>
      </c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 x14ac:dyDescent="0.2">
      <c r="A143" s="140"/>
      <c r="B143" s="140"/>
      <c r="C143" s="179" t="s">
        <v>321</v>
      </c>
      <c r="D143" s="149"/>
      <c r="E143" s="154">
        <v>37.450000000000003</v>
      </c>
      <c r="F143" s="157"/>
      <c r="G143" s="157"/>
      <c r="H143" s="157"/>
      <c r="I143" s="157"/>
      <c r="J143" s="157"/>
      <c r="K143" s="157"/>
      <c r="L143" s="157"/>
      <c r="M143" s="157"/>
      <c r="N143" s="147"/>
      <c r="O143" s="147"/>
      <c r="P143" s="147"/>
      <c r="Q143" s="147"/>
      <c r="R143" s="147"/>
      <c r="S143" s="147"/>
      <c r="T143" s="148"/>
      <c r="U143" s="147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 t="s">
        <v>154</v>
      </c>
      <c r="AF143" s="139">
        <v>0</v>
      </c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">
      <c r="A144" s="140"/>
      <c r="B144" s="140"/>
      <c r="C144" s="179" t="s">
        <v>322</v>
      </c>
      <c r="D144" s="149"/>
      <c r="E144" s="154">
        <v>9.375</v>
      </c>
      <c r="F144" s="157"/>
      <c r="G144" s="157"/>
      <c r="H144" s="157"/>
      <c r="I144" s="157"/>
      <c r="J144" s="157"/>
      <c r="K144" s="157"/>
      <c r="L144" s="157"/>
      <c r="M144" s="157"/>
      <c r="N144" s="147"/>
      <c r="O144" s="147"/>
      <c r="P144" s="147"/>
      <c r="Q144" s="147"/>
      <c r="R144" s="147"/>
      <c r="S144" s="147"/>
      <c r="T144" s="148"/>
      <c r="U144" s="147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 t="s">
        <v>154</v>
      </c>
      <c r="AF144" s="139">
        <v>0</v>
      </c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40"/>
      <c r="B145" s="140"/>
      <c r="C145" s="179" t="s">
        <v>323</v>
      </c>
      <c r="D145" s="149"/>
      <c r="E145" s="154">
        <v>24</v>
      </c>
      <c r="F145" s="157"/>
      <c r="G145" s="157"/>
      <c r="H145" s="157"/>
      <c r="I145" s="157"/>
      <c r="J145" s="157"/>
      <c r="K145" s="157"/>
      <c r="L145" s="157"/>
      <c r="M145" s="157"/>
      <c r="N145" s="147"/>
      <c r="O145" s="147"/>
      <c r="P145" s="147"/>
      <c r="Q145" s="147"/>
      <c r="R145" s="147"/>
      <c r="S145" s="147"/>
      <c r="T145" s="148"/>
      <c r="U145" s="147"/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 t="s">
        <v>154</v>
      </c>
      <c r="AF145" s="139">
        <v>0</v>
      </c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40"/>
      <c r="B146" s="140"/>
      <c r="C146" s="179" t="s">
        <v>324</v>
      </c>
      <c r="D146" s="149"/>
      <c r="E146" s="154">
        <v>6.2</v>
      </c>
      <c r="F146" s="157"/>
      <c r="G146" s="157"/>
      <c r="H146" s="157"/>
      <c r="I146" s="157"/>
      <c r="J146" s="157"/>
      <c r="K146" s="157"/>
      <c r="L146" s="157"/>
      <c r="M146" s="157"/>
      <c r="N146" s="147"/>
      <c r="O146" s="147"/>
      <c r="P146" s="147"/>
      <c r="Q146" s="147"/>
      <c r="R146" s="147"/>
      <c r="S146" s="147"/>
      <c r="T146" s="148"/>
      <c r="U146" s="147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 t="s">
        <v>154</v>
      </c>
      <c r="AF146" s="139">
        <v>0</v>
      </c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40"/>
      <c r="B147" s="140"/>
      <c r="C147" s="179" t="s">
        <v>325</v>
      </c>
      <c r="D147" s="149"/>
      <c r="E147" s="154">
        <v>38</v>
      </c>
      <c r="F147" s="157"/>
      <c r="G147" s="157"/>
      <c r="H147" s="157"/>
      <c r="I147" s="157"/>
      <c r="J147" s="157"/>
      <c r="K147" s="157"/>
      <c r="L147" s="157"/>
      <c r="M147" s="157"/>
      <c r="N147" s="147"/>
      <c r="O147" s="147"/>
      <c r="P147" s="147"/>
      <c r="Q147" s="147"/>
      <c r="R147" s="147"/>
      <c r="S147" s="147"/>
      <c r="T147" s="148"/>
      <c r="U147" s="147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 t="s">
        <v>154</v>
      </c>
      <c r="AF147" s="139">
        <v>0</v>
      </c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outlineLevel="1" x14ac:dyDescent="0.2">
      <c r="A148" s="140"/>
      <c r="B148" s="140"/>
      <c r="C148" s="179" t="s">
        <v>326</v>
      </c>
      <c r="D148" s="149"/>
      <c r="E148" s="154">
        <v>8</v>
      </c>
      <c r="F148" s="157"/>
      <c r="G148" s="157"/>
      <c r="H148" s="157"/>
      <c r="I148" s="157"/>
      <c r="J148" s="157"/>
      <c r="K148" s="157"/>
      <c r="L148" s="157"/>
      <c r="M148" s="157"/>
      <c r="N148" s="147"/>
      <c r="O148" s="147"/>
      <c r="P148" s="147"/>
      <c r="Q148" s="147"/>
      <c r="R148" s="147"/>
      <c r="S148" s="147"/>
      <c r="T148" s="148"/>
      <c r="U148" s="147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 t="s">
        <v>154</v>
      </c>
      <c r="AF148" s="139">
        <v>0</v>
      </c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</row>
    <row r="149" spans="1:60" outlineLevel="1" x14ac:dyDescent="0.2">
      <c r="A149" s="140">
        <v>47</v>
      </c>
      <c r="B149" s="140" t="s">
        <v>162</v>
      </c>
      <c r="C149" s="178" t="s">
        <v>327</v>
      </c>
      <c r="D149" s="146" t="s">
        <v>151</v>
      </c>
      <c r="E149" s="153">
        <v>92.97</v>
      </c>
      <c r="F149" s="156">
        <f>H149+J149</f>
        <v>0</v>
      </c>
      <c r="G149" s="157">
        <f>ROUND(E149*F149,2)</f>
        <v>0</v>
      </c>
      <c r="H149" s="157"/>
      <c r="I149" s="157">
        <f>ROUND(E149*H149,2)</f>
        <v>0</v>
      </c>
      <c r="J149" s="157"/>
      <c r="K149" s="157">
        <f>ROUND(E149*J149,2)</f>
        <v>0</v>
      </c>
      <c r="L149" s="157">
        <v>21</v>
      </c>
      <c r="M149" s="157">
        <f>G149*(1+L149/100)</f>
        <v>0</v>
      </c>
      <c r="N149" s="147">
        <v>2.5000000000000001E-3</v>
      </c>
      <c r="O149" s="147">
        <f>ROUND(E149*N149,5)</f>
        <v>0.23243</v>
      </c>
      <c r="P149" s="147">
        <v>0</v>
      </c>
      <c r="Q149" s="147">
        <f>ROUND(E149*P149,5)</f>
        <v>0</v>
      </c>
      <c r="R149" s="147"/>
      <c r="S149" s="147"/>
      <c r="T149" s="148">
        <v>0</v>
      </c>
      <c r="U149" s="147">
        <f>ROUND(E149*T149,2)</f>
        <v>0</v>
      </c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 t="s">
        <v>266</v>
      </c>
      <c r="AF149" s="139"/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 x14ac:dyDescent="0.2">
      <c r="A150" s="140"/>
      <c r="B150" s="140"/>
      <c r="C150" s="179" t="s">
        <v>328</v>
      </c>
      <c r="D150" s="149"/>
      <c r="E150" s="154">
        <v>38.520000000000003</v>
      </c>
      <c r="F150" s="157"/>
      <c r="G150" s="157"/>
      <c r="H150" s="157"/>
      <c r="I150" s="157"/>
      <c r="J150" s="157"/>
      <c r="K150" s="157"/>
      <c r="L150" s="157"/>
      <c r="M150" s="157"/>
      <c r="N150" s="147"/>
      <c r="O150" s="147"/>
      <c r="P150" s="147"/>
      <c r="Q150" s="147"/>
      <c r="R150" s="147"/>
      <c r="S150" s="147"/>
      <c r="T150" s="148"/>
      <c r="U150" s="147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 t="s">
        <v>154</v>
      </c>
      <c r="AF150" s="139">
        <v>0</v>
      </c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40"/>
      <c r="B151" s="140"/>
      <c r="C151" s="179" t="s">
        <v>329</v>
      </c>
      <c r="D151" s="149"/>
      <c r="E151" s="154">
        <v>43.2</v>
      </c>
      <c r="F151" s="157"/>
      <c r="G151" s="157"/>
      <c r="H151" s="157"/>
      <c r="I151" s="157"/>
      <c r="J151" s="157"/>
      <c r="K151" s="157"/>
      <c r="L151" s="157"/>
      <c r="M151" s="157"/>
      <c r="N151" s="147"/>
      <c r="O151" s="147"/>
      <c r="P151" s="147"/>
      <c r="Q151" s="147"/>
      <c r="R151" s="147"/>
      <c r="S151" s="147"/>
      <c r="T151" s="148"/>
      <c r="U151" s="147"/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 t="s">
        <v>154</v>
      </c>
      <c r="AF151" s="139">
        <v>0</v>
      </c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outlineLevel="1" x14ac:dyDescent="0.2">
      <c r="A152" s="140"/>
      <c r="B152" s="140"/>
      <c r="C152" s="179" t="s">
        <v>330</v>
      </c>
      <c r="D152" s="149"/>
      <c r="E152" s="154">
        <v>11.25</v>
      </c>
      <c r="F152" s="157"/>
      <c r="G152" s="157"/>
      <c r="H152" s="157"/>
      <c r="I152" s="157"/>
      <c r="J152" s="157"/>
      <c r="K152" s="157"/>
      <c r="L152" s="157"/>
      <c r="M152" s="157"/>
      <c r="N152" s="147"/>
      <c r="O152" s="147"/>
      <c r="P152" s="147"/>
      <c r="Q152" s="147"/>
      <c r="R152" s="147"/>
      <c r="S152" s="147"/>
      <c r="T152" s="148"/>
      <c r="U152" s="147"/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 t="s">
        <v>154</v>
      </c>
      <c r="AF152" s="139">
        <v>0</v>
      </c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ht="22.5" outlineLevel="1" x14ac:dyDescent="0.2">
      <c r="A153" s="140">
        <v>48</v>
      </c>
      <c r="B153" s="140" t="s">
        <v>162</v>
      </c>
      <c r="C153" s="178" t="s">
        <v>645</v>
      </c>
      <c r="D153" s="146" t="s">
        <v>198</v>
      </c>
      <c r="E153" s="153">
        <v>25</v>
      </c>
      <c r="F153" s="156">
        <f t="shared" ref="F153:F158" si="0">H153+J153</f>
        <v>0</v>
      </c>
      <c r="G153" s="157">
        <f t="shared" ref="G153:G158" si="1">ROUND(E153*F153,2)</f>
        <v>0</v>
      </c>
      <c r="H153" s="157"/>
      <c r="I153" s="157">
        <f t="shared" ref="I153:I158" si="2">ROUND(E153*H153,2)</f>
        <v>0</v>
      </c>
      <c r="J153" s="157"/>
      <c r="K153" s="157">
        <f t="shared" ref="K153:K158" si="3">ROUND(E153*J153,2)</f>
        <v>0</v>
      </c>
      <c r="L153" s="157">
        <v>21</v>
      </c>
      <c r="M153" s="157">
        <f t="shared" ref="M153:M158" si="4">G153*(1+L153/100)</f>
        <v>0</v>
      </c>
      <c r="N153" s="147">
        <v>2.3500000000000001E-3</v>
      </c>
      <c r="O153" s="147">
        <f t="shared" ref="O153:O158" si="5">ROUND(E153*N153,5)</f>
        <v>5.8749999999999997E-2</v>
      </c>
      <c r="P153" s="147">
        <v>0</v>
      </c>
      <c r="Q153" s="147">
        <f t="shared" ref="Q153:Q158" si="6">ROUND(E153*P153,5)</f>
        <v>0</v>
      </c>
      <c r="R153" s="147"/>
      <c r="S153" s="147"/>
      <c r="T153" s="148">
        <v>0.7</v>
      </c>
      <c r="U153" s="147">
        <f t="shared" ref="U153:U158" si="7">ROUND(E153*T153,2)</f>
        <v>17.5</v>
      </c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 t="s">
        <v>152</v>
      </c>
      <c r="AF153" s="139"/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ht="22.5" outlineLevel="1" x14ac:dyDescent="0.2">
      <c r="A154" s="140">
        <v>49</v>
      </c>
      <c r="B154" s="140" t="s">
        <v>162</v>
      </c>
      <c r="C154" s="178" t="s">
        <v>331</v>
      </c>
      <c r="D154" s="146" t="s">
        <v>182</v>
      </c>
      <c r="E154" s="153">
        <v>25</v>
      </c>
      <c r="F154" s="156">
        <f t="shared" si="0"/>
        <v>0</v>
      </c>
      <c r="G154" s="157">
        <f t="shared" si="1"/>
        <v>0</v>
      </c>
      <c r="H154" s="157"/>
      <c r="I154" s="157">
        <f t="shared" si="2"/>
        <v>0</v>
      </c>
      <c r="J154" s="157"/>
      <c r="K154" s="157">
        <f t="shared" si="3"/>
        <v>0</v>
      </c>
      <c r="L154" s="157">
        <v>21</v>
      </c>
      <c r="M154" s="157">
        <f t="shared" si="4"/>
        <v>0</v>
      </c>
      <c r="N154" s="147">
        <v>0</v>
      </c>
      <c r="O154" s="147">
        <f t="shared" si="5"/>
        <v>0</v>
      </c>
      <c r="P154" s="147">
        <v>0</v>
      </c>
      <c r="Q154" s="147">
        <f t="shared" si="6"/>
        <v>0</v>
      </c>
      <c r="R154" s="147"/>
      <c r="S154" s="147"/>
      <c r="T154" s="148">
        <v>0</v>
      </c>
      <c r="U154" s="147">
        <f t="shared" si="7"/>
        <v>0</v>
      </c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 t="s">
        <v>152</v>
      </c>
      <c r="AF154" s="139"/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40">
        <v>50</v>
      </c>
      <c r="B155" s="140" t="s">
        <v>162</v>
      </c>
      <c r="C155" s="178" t="s">
        <v>332</v>
      </c>
      <c r="D155" s="146" t="s">
        <v>198</v>
      </c>
      <c r="E155" s="153">
        <v>6</v>
      </c>
      <c r="F155" s="156">
        <f t="shared" si="0"/>
        <v>0</v>
      </c>
      <c r="G155" s="157">
        <f t="shared" si="1"/>
        <v>0</v>
      </c>
      <c r="H155" s="157"/>
      <c r="I155" s="157">
        <f t="shared" si="2"/>
        <v>0</v>
      </c>
      <c r="J155" s="157"/>
      <c r="K155" s="157">
        <f t="shared" si="3"/>
        <v>0</v>
      </c>
      <c r="L155" s="157">
        <v>21</v>
      </c>
      <c r="M155" s="157">
        <f t="shared" si="4"/>
        <v>0</v>
      </c>
      <c r="N155" s="147">
        <v>2.15E-3</v>
      </c>
      <c r="O155" s="147">
        <f t="shared" si="5"/>
        <v>1.29E-2</v>
      </c>
      <c r="P155" s="147">
        <v>0</v>
      </c>
      <c r="Q155" s="147">
        <f t="shared" si="6"/>
        <v>0</v>
      </c>
      <c r="R155" s="147"/>
      <c r="S155" s="147"/>
      <c r="T155" s="148">
        <v>0.7</v>
      </c>
      <c r="U155" s="147">
        <f t="shared" si="7"/>
        <v>4.2</v>
      </c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 t="s">
        <v>152</v>
      </c>
      <c r="AF155" s="139"/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ht="22.5" outlineLevel="1" x14ac:dyDescent="0.2">
      <c r="A156" s="140">
        <v>51</v>
      </c>
      <c r="B156" s="140" t="s">
        <v>333</v>
      </c>
      <c r="C156" s="178" t="s">
        <v>334</v>
      </c>
      <c r="D156" s="146" t="s">
        <v>198</v>
      </c>
      <c r="E156" s="153">
        <v>2</v>
      </c>
      <c r="F156" s="156">
        <f t="shared" si="0"/>
        <v>0</v>
      </c>
      <c r="G156" s="157">
        <f t="shared" si="1"/>
        <v>0</v>
      </c>
      <c r="H156" s="157"/>
      <c r="I156" s="157">
        <f t="shared" si="2"/>
        <v>0</v>
      </c>
      <c r="J156" s="157"/>
      <c r="K156" s="157">
        <f t="shared" si="3"/>
        <v>0</v>
      </c>
      <c r="L156" s="157">
        <v>21</v>
      </c>
      <c r="M156" s="157">
        <f t="shared" si="4"/>
        <v>0</v>
      </c>
      <c r="N156" s="147">
        <v>1.1999999999999999E-3</v>
      </c>
      <c r="O156" s="147">
        <f t="shared" si="5"/>
        <v>2.3999999999999998E-3</v>
      </c>
      <c r="P156" s="147">
        <v>0</v>
      </c>
      <c r="Q156" s="147">
        <f t="shared" si="6"/>
        <v>0</v>
      </c>
      <c r="R156" s="147"/>
      <c r="S156" s="147"/>
      <c r="T156" s="148">
        <v>0.6</v>
      </c>
      <c r="U156" s="147">
        <f t="shared" si="7"/>
        <v>1.2</v>
      </c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 t="s">
        <v>152</v>
      </c>
      <c r="AF156" s="139"/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">
      <c r="A157" s="140">
        <v>52</v>
      </c>
      <c r="B157" s="140" t="s">
        <v>335</v>
      </c>
      <c r="C157" s="178" t="s">
        <v>336</v>
      </c>
      <c r="D157" s="146" t="s">
        <v>198</v>
      </c>
      <c r="E157" s="153">
        <v>2</v>
      </c>
      <c r="F157" s="156">
        <f t="shared" si="0"/>
        <v>0</v>
      </c>
      <c r="G157" s="157">
        <f t="shared" si="1"/>
        <v>0</v>
      </c>
      <c r="H157" s="157"/>
      <c r="I157" s="157">
        <f t="shared" si="2"/>
        <v>0</v>
      </c>
      <c r="J157" s="157"/>
      <c r="K157" s="157">
        <f t="shared" si="3"/>
        <v>0</v>
      </c>
      <c r="L157" s="157">
        <v>21</v>
      </c>
      <c r="M157" s="157">
        <f t="shared" si="4"/>
        <v>0</v>
      </c>
      <c r="N157" s="147">
        <v>1.1999999999999999E-3</v>
      </c>
      <c r="O157" s="147">
        <f t="shared" si="5"/>
        <v>2.3999999999999998E-3</v>
      </c>
      <c r="P157" s="147">
        <v>0</v>
      </c>
      <c r="Q157" s="147">
        <f t="shared" si="6"/>
        <v>0</v>
      </c>
      <c r="R157" s="147"/>
      <c r="S157" s="147"/>
      <c r="T157" s="148">
        <v>0</v>
      </c>
      <c r="U157" s="147">
        <f t="shared" si="7"/>
        <v>0</v>
      </c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 t="s">
        <v>266</v>
      </c>
      <c r="AF157" s="139"/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ht="22.5" outlineLevel="1" x14ac:dyDescent="0.2">
      <c r="A158" s="140">
        <v>53</v>
      </c>
      <c r="B158" s="140" t="s">
        <v>337</v>
      </c>
      <c r="C158" s="178" t="s">
        <v>338</v>
      </c>
      <c r="D158" s="146" t="s">
        <v>151</v>
      </c>
      <c r="E158" s="153">
        <v>36</v>
      </c>
      <c r="F158" s="156">
        <f t="shared" si="0"/>
        <v>0</v>
      </c>
      <c r="G158" s="157">
        <f t="shared" si="1"/>
        <v>0</v>
      </c>
      <c r="H158" s="157"/>
      <c r="I158" s="157">
        <f t="shared" si="2"/>
        <v>0</v>
      </c>
      <c r="J158" s="157"/>
      <c r="K158" s="157">
        <f t="shared" si="3"/>
        <v>0</v>
      </c>
      <c r="L158" s="157">
        <v>21</v>
      </c>
      <c r="M158" s="157">
        <f t="shared" si="4"/>
        <v>0</v>
      </c>
      <c r="N158" s="147">
        <v>2.1000000000000001E-4</v>
      </c>
      <c r="O158" s="147">
        <f t="shared" si="5"/>
        <v>7.5599999999999999E-3</v>
      </c>
      <c r="P158" s="147">
        <v>0</v>
      </c>
      <c r="Q158" s="147">
        <f t="shared" si="6"/>
        <v>0</v>
      </c>
      <c r="R158" s="147"/>
      <c r="S158" s="147"/>
      <c r="T158" s="148">
        <v>0.06</v>
      </c>
      <c r="U158" s="147">
        <f t="shared" si="7"/>
        <v>2.16</v>
      </c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 t="s">
        <v>152</v>
      </c>
      <c r="AF158" s="139"/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40"/>
      <c r="B159" s="140"/>
      <c r="C159" s="179" t="s">
        <v>339</v>
      </c>
      <c r="D159" s="149"/>
      <c r="E159" s="154">
        <v>36</v>
      </c>
      <c r="F159" s="157"/>
      <c r="G159" s="157"/>
      <c r="H159" s="157"/>
      <c r="I159" s="157"/>
      <c r="J159" s="157"/>
      <c r="K159" s="157"/>
      <c r="L159" s="157"/>
      <c r="M159" s="157"/>
      <c r="N159" s="147"/>
      <c r="O159" s="147"/>
      <c r="P159" s="147"/>
      <c r="Q159" s="147"/>
      <c r="R159" s="147"/>
      <c r="S159" s="147"/>
      <c r="T159" s="148"/>
      <c r="U159" s="147"/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 t="s">
        <v>154</v>
      </c>
      <c r="AF159" s="139">
        <v>0</v>
      </c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outlineLevel="1" x14ac:dyDescent="0.2">
      <c r="A160" s="140">
        <v>54</v>
      </c>
      <c r="B160" s="140" t="s">
        <v>340</v>
      </c>
      <c r="C160" s="178" t="s">
        <v>341</v>
      </c>
      <c r="D160" s="146" t="s">
        <v>198</v>
      </c>
      <c r="E160" s="153">
        <v>45</v>
      </c>
      <c r="F160" s="156">
        <f>H160+J160</f>
        <v>0</v>
      </c>
      <c r="G160" s="157">
        <f>ROUND(E160*F160,2)</f>
        <v>0</v>
      </c>
      <c r="H160" s="157"/>
      <c r="I160" s="157">
        <f>ROUND(E160*H160,2)</f>
        <v>0</v>
      </c>
      <c r="J160" s="157"/>
      <c r="K160" s="157">
        <f>ROUND(E160*J160,2)</f>
        <v>0</v>
      </c>
      <c r="L160" s="157">
        <v>21</v>
      </c>
      <c r="M160" s="157">
        <f>G160*(1+L160/100)</f>
        <v>0</v>
      </c>
      <c r="N160" s="147">
        <v>1.0499999999999999E-3</v>
      </c>
      <c r="O160" s="147">
        <f>ROUND(E160*N160,5)</f>
        <v>4.725E-2</v>
      </c>
      <c r="P160" s="147">
        <v>0</v>
      </c>
      <c r="Q160" s="147">
        <f>ROUND(E160*P160,5)</f>
        <v>0</v>
      </c>
      <c r="R160" s="147"/>
      <c r="S160" s="147"/>
      <c r="T160" s="148">
        <v>0.7</v>
      </c>
      <c r="U160" s="147">
        <f>ROUND(E160*T160,2)</f>
        <v>31.5</v>
      </c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 t="s">
        <v>152</v>
      </c>
      <c r="AF160" s="139"/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">
      <c r="A161" s="140"/>
      <c r="B161" s="140"/>
      <c r="C161" s="179" t="s">
        <v>342</v>
      </c>
      <c r="D161" s="149"/>
      <c r="E161" s="154">
        <v>38</v>
      </c>
      <c r="F161" s="157"/>
      <c r="G161" s="157"/>
      <c r="H161" s="157"/>
      <c r="I161" s="157"/>
      <c r="J161" s="157"/>
      <c r="K161" s="157"/>
      <c r="L161" s="157"/>
      <c r="M161" s="157"/>
      <c r="N161" s="147"/>
      <c r="O161" s="147"/>
      <c r="P161" s="147"/>
      <c r="Q161" s="147"/>
      <c r="R161" s="147"/>
      <c r="S161" s="147"/>
      <c r="T161" s="148"/>
      <c r="U161" s="147"/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 t="s">
        <v>154</v>
      </c>
      <c r="AF161" s="139">
        <v>0</v>
      </c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">
      <c r="A162" s="140"/>
      <c r="B162" s="140"/>
      <c r="C162" s="179" t="s">
        <v>343</v>
      </c>
      <c r="D162" s="149"/>
      <c r="E162" s="154">
        <v>7</v>
      </c>
      <c r="F162" s="157"/>
      <c r="G162" s="157"/>
      <c r="H162" s="157"/>
      <c r="I162" s="157"/>
      <c r="J162" s="157"/>
      <c r="K162" s="157"/>
      <c r="L162" s="157"/>
      <c r="M162" s="157"/>
      <c r="N162" s="147"/>
      <c r="O162" s="147"/>
      <c r="P162" s="147"/>
      <c r="Q162" s="147"/>
      <c r="R162" s="147"/>
      <c r="S162" s="147"/>
      <c r="T162" s="148"/>
      <c r="U162" s="147"/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 t="s">
        <v>154</v>
      </c>
      <c r="AF162" s="139">
        <v>0</v>
      </c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 x14ac:dyDescent="0.2">
      <c r="A163" s="140">
        <v>55</v>
      </c>
      <c r="B163" s="140" t="s">
        <v>162</v>
      </c>
      <c r="C163" s="178" t="s">
        <v>344</v>
      </c>
      <c r="D163" s="146" t="s">
        <v>182</v>
      </c>
      <c r="E163" s="153">
        <v>1</v>
      </c>
      <c r="F163" s="156">
        <f>H163+J163</f>
        <v>0</v>
      </c>
      <c r="G163" s="157">
        <f>ROUND(E163*F163,2)</f>
        <v>0</v>
      </c>
      <c r="H163" s="157"/>
      <c r="I163" s="157">
        <f>ROUND(E163*H163,2)</f>
        <v>0</v>
      </c>
      <c r="J163" s="157"/>
      <c r="K163" s="157">
        <f>ROUND(E163*J163,2)</f>
        <v>0</v>
      </c>
      <c r="L163" s="157">
        <v>21</v>
      </c>
      <c r="M163" s="157">
        <f>G163*(1+L163/100)</f>
        <v>0</v>
      </c>
      <c r="N163" s="147">
        <v>0</v>
      </c>
      <c r="O163" s="147">
        <f>ROUND(E163*N163,5)</f>
        <v>0</v>
      </c>
      <c r="P163" s="147">
        <v>0</v>
      </c>
      <c r="Q163" s="147">
        <f>ROUND(E163*P163,5)</f>
        <v>0</v>
      </c>
      <c r="R163" s="147"/>
      <c r="S163" s="147"/>
      <c r="T163" s="148">
        <v>0</v>
      </c>
      <c r="U163" s="147">
        <f>ROUND(E163*T163,2)</f>
        <v>0</v>
      </c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 t="s">
        <v>152</v>
      </c>
      <c r="AF163" s="139"/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outlineLevel="1" x14ac:dyDescent="0.2">
      <c r="A164" s="140">
        <v>56</v>
      </c>
      <c r="B164" s="140" t="s">
        <v>345</v>
      </c>
      <c r="C164" s="178" t="s">
        <v>346</v>
      </c>
      <c r="D164" s="146" t="s">
        <v>169</v>
      </c>
      <c r="E164" s="153">
        <v>27.83</v>
      </c>
      <c r="F164" s="156">
        <f>H164+J164</f>
        <v>0</v>
      </c>
      <c r="G164" s="157">
        <f>ROUND(E164*F164,2)</f>
        <v>0</v>
      </c>
      <c r="H164" s="157"/>
      <c r="I164" s="157">
        <f>ROUND(E164*H164,2)</f>
        <v>0</v>
      </c>
      <c r="J164" s="157"/>
      <c r="K164" s="157">
        <f>ROUND(E164*J164,2)</f>
        <v>0</v>
      </c>
      <c r="L164" s="157">
        <v>21</v>
      </c>
      <c r="M164" s="157">
        <f>G164*(1+L164/100)</f>
        <v>0</v>
      </c>
      <c r="N164" s="147">
        <v>7.6000000000000004E-4</v>
      </c>
      <c r="O164" s="147">
        <f>ROUND(E164*N164,5)</f>
        <v>2.1149999999999999E-2</v>
      </c>
      <c r="P164" s="147">
        <v>0</v>
      </c>
      <c r="Q164" s="147">
        <f>ROUND(E164*P164,5)</f>
        <v>0</v>
      </c>
      <c r="R164" s="147"/>
      <c r="S164" s="147"/>
      <c r="T164" s="148">
        <v>0.189</v>
      </c>
      <c r="U164" s="147">
        <f>ROUND(E164*T164,2)</f>
        <v>5.26</v>
      </c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 t="s">
        <v>152</v>
      </c>
      <c r="AF164" s="139"/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</row>
    <row r="165" spans="1:60" outlineLevel="1" x14ac:dyDescent="0.2">
      <c r="A165" s="140"/>
      <c r="B165" s="140"/>
      <c r="C165" s="179" t="s">
        <v>347</v>
      </c>
      <c r="D165" s="149"/>
      <c r="E165" s="154">
        <v>27.83</v>
      </c>
      <c r="F165" s="157"/>
      <c r="G165" s="157"/>
      <c r="H165" s="157"/>
      <c r="I165" s="157"/>
      <c r="J165" s="157"/>
      <c r="K165" s="157"/>
      <c r="L165" s="157"/>
      <c r="M165" s="157"/>
      <c r="N165" s="147"/>
      <c r="O165" s="147"/>
      <c r="P165" s="147"/>
      <c r="Q165" s="147"/>
      <c r="R165" s="147"/>
      <c r="S165" s="147"/>
      <c r="T165" s="148"/>
      <c r="U165" s="147"/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 t="s">
        <v>154</v>
      </c>
      <c r="AF165" s="139">
        <v>0</v>
      </c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">
      <c r="A166" s="140">
        <v>57</v>
      </c>
      <c r="B166" s="140" t="s">
        <v>162</v>
      </c>
      <c r="C166" s="178" t="s">
        <v>348</v>
      </c>
      <c r="D166" s="146" t="s">
        <v>169</v>
      </c>
      <c r="E166" s="153">
        <v>13.8</v>
      </c>
      <c r="F166" s="156">
        <f>H166+J166</f>
        <v>0</v>
      </c>
      <c r="G166" s="157">
        <f>ROUND(E166*F166,2)</f>
        <v>0</v>
      </c>
      <c r="H166" s="157"/>
      <c r="I166" s="157">
        <f>ROUND(E166*H166,2)</f>
        <v>0</v>
      </c>
      <c r="J166" s="157"/>
      <c r="K166" s="157">
        <f>ROUND(E166*J166,2)</f>
        <v>0</v>
      </c>
      <c r="L166" s="157">
        <v>21</v>
      </c>
      <c r="M166" s="157">
        <f>G166*(1+L166/100)</f>
        <v>0</v>
      </c>
      <c r="N166" s="147">
        <v>5.8E-4</v>
      </c>
      <c r="O166" s="147">
        <f>ROUND(E166*N166,5)</f>
        <v>8.0000000000000002E-3</v>
      </c>
      <c r="P166" s="147">
        <v>0</v>
      </c>
      <c r="Q166" s="147">
        <f>ROUND(E166*P166,5)</f>
        <v>0</v>
      </c>
      <c r="R166" s="147"/>
      <c r="S166" s="147"/>
      <c r="T166" s="148">
        <v>0.189</v>
      </c>
      <c r="U166" s="147">
        <f>ROUND(E166*T166,2)</f>
        <v>2.61</v>
      </c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 t="s">
        <v>152</v>
      </c>
      <c r="AF166" s="139"/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">
      <c r="A167" s="140"/>
      <c r="B167" s="140"/>
      <c r="C167" s="179" t="s">
        <v>349</v>
      </c>
      <c r="D167" s="149"/>
      <c r="E167" s="154">
        <v>13.8</v>
      </c>
      <c r="F167" s="157"/>
      <c r="G167" s="157"/>
      <c r="H167" s="157"/>
      <c r="I167" s="157"/>
      <c r="J167" s="157"/>
      <c r="K167" s="157"/>
      <c r="L167" s="157"/>
      <c r="M167" s="157"/>
      <c r="N167" s="147"/>
      <c r="O167" s="147"/>
      <c r="P167" s="147"/>
      <c r="Q167" s="147"/>
      <c r="R167" s="147"/>
      <c r="S167" s="147"/>
      <c r="T167" s="148"/>
      <c r="U167" s="147"/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 t="s">
        <v>154</v>
      </c>
      <c r="AF167" s="139">
        <v>0</v>
      </c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ht="22.5" outlineLevel="1" x14ac:dyDescent="0.2">
      <c r="A168" s="140">
        <v>58</v>
      </c>
      <c r="B168" s="140" t="s">
        <v>350</v>
      </c>
      <c r="C168" s="178" t="s">
        <v>351</v>
      </c>
      <c r="D168" s="146" t="s">
        <v>151</v>
      </c>
      <c r="E168" s="153">
        <v>31.32</v>
      </c>
      <c r="F168" s="156">
        <f>H168+J168</f>
        <v>0</v>
      </c>
      <c r="G168" s="157">
        <f>ROUND(E168*F168,2)</f>
        <v>0</v>
      </c>
      <c r="H168" s="157"/>
      <c r="I168" s="157">
        <f>ROUND(E168*H168,2)</f>
        <v>0</v>
      </c>
      <c r="J168" s="157"/>
      <c r="K168" s="157">
        <f>ROUND(E168*J168,2)</f>
        <v>0</v>
      </c>
      <c r="L168" s="157">
        <v>21</v>
      </c>
      <c r="M168" s="157">
        <f>G168*(1+L168/100)</f>
        <v>0</v>
      </c>
      <c r="N168" s="147">
        <v>3.4099999999999998E-3</v>
      </c>
      <c r="O168" s="147">
        <f>ROUND(E168*N168,5)</f>
        <v>0.10680000000000001</v>
      </c>
      <c r="P168" s="147">
        <v>0</v>
      </c>
      <c r="Q168" s="147">
        <f>ROUND(E168*P168,5)</f>
        <v>0</v>
      </c>
      <c r="R168" s="147"/>
      <c r="S168" s="147"/>
      <c r="T168" s="148">
        <v>5.8000000000000003E-2</v>
      </c>
      <c r="U168" s="147">
        <f>ROUND(E168*T168,2)</f>
        <v>1.82</v>
      </c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 t="s">
        <v>152</v>
      </c>
      <c r="AF168" s="139"/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40"/>
      <c r="B169" s="140"/>
      <c r="C169" s="179" t="s">
        <v>352</v>
      </c>
      <c r="D169" s="149"/>
      <c r="E169" s="154">
        <v>31.32</v>
      </c>
      <c r="F169" s="157"/>
      <c r="G169" s="157"/>
      <c r="H169" s="157"/>
      <c r="I169" s="157"/>
      <c r="J169" s="157"/>
      <c r="K169" s="157"/>
      <c r="L169" s="157"/>
      <c r="M169" s="157"/>
      <c r="N169" s="147"/>
      <c r="O169" s="147"/>
      <c r="P169" s="147"/>
      <c r="Q169" s="147"/>
      <c r="R169" s="147"/>
      <c r="S169" s="147"/>
      <c r="T169" s="148"/>
      <c r="U169" s="147"/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 t="s">
        <v>154</v>
      </c>
      <c r="AF169" s="139">
        <v>0</v>
      </c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ht="22.5" outlineLevel="1" x14ac:dyDescent="0.2">
      <c r="A170" s="140">
        <v>59</v>
      </c>
      <c r="B170" s="140" t="s">
        <v>162</v>
      </c>
      <c r="C170" s="178" t="s">
        <v>353</v>
      </c>
      <c r="D170" s="146" t="s">
        <v>151</v>
      </c>
      <c r="E170" s="153">
        <v>40.716000000000001</v>
      </c>
      <c r="F170" s="156">
        <f>H170+J170</f>
        <v>0</v>
      </c>
      <c r="G170" s="157">
        <f>ROUND(E170*F170,2)</f>
        <v>0</v>
      </c>
      <c r="H170" s="157"/>
      <c r="I170" s="157">
        <f>ROUND(E170*H170,2)</f>
        <v>0</v>
      </c>
      <c r="J170" s="157"/>
      <c r="K170" s="157">
        <f>ROUND(E170*J170,2)</f>
        <v>0</v>
      </c>
      <c r="L170" s="157">
        <v>21</v>
      </c>
      <c r="M170" s="157">
        <f>G170*(1+L170/100)</f>
        <v>0</v>
      </c>
      <c r="N170" s="147">
        <v>1E-3</v>
      </c>
      <c r="O170" s="147">
        <f>ROUND(E170*N170,5)</f>
        <v>4.0719999999999999E-2</v>
      </c>
      <c r="P170" s="147">
        <v>0</v>
      </c>
      <c r="Q170" s="147">
        <f>ROUND(E170*P170,5)</f>
        <v>0</v>
      </c>
      <c r="R170" s="147"/>
      <c r="S170" s="147"/>
      <c r="T170" s="148">
        <v>0</v>
      </c>
      <c r="U170" s="147">
        <f>ROUND(E170*T170,2)</f>
        <v>0</v>
      </c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 t="s">
        <v>266</v>
      </c>
      <c r="AF170" s="139"/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outlineLevel="1" x14ac:dyDescent="0.2">
      <c r="A171" s="140"/>
      <c r="B171" s="140"/>
      <c r="C171" s="179" t="s">
        <v>354</v>
      </c>
      <c r="D171" s="149"/>
      <c r="E171" s="154">
        <v>40.716000000000001</v>
      </c>
      <c r="F171" s="157"/>
      <c r="G171" s="157"/>
      <c r="H171" s="157"/>
      <c r="I171" s="157"/>
      <c r="J171" s="157"/>
      <c r="K171" s="157"/>
      <c r="L171" s="157"/>
      <c r="M171" s="157"/>
      <c r="N171" s="147"/>
      <c r="O171" s="147"/>
      <c r="P171" s="147"/>
      <c r="Q171" s="147"/>
      <c r="R171" s="147"/>
      <c r="S171" s="147"/>
      <c r="T171" s="148"/>
      <c r="U171" s="147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 t="s">
        <v>154</v>
      </c>
      <c r="AF171" s="139">
        <v>0</v>
      </c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 x14ac:dyDescent="0.2">
      <c r="A172" s="140">
        <v>60</v>
      </c>
      <c r="B172" s="140" t="s">
        <v>355</v>
      </c>
      <c r="C172" s="178" t="s">
        <v>356</v>
      </c>
      <c r="D172" s="146" t="s">
        <v>160</v>
      </c>
      <c r="E172" s="153">
        <v>10.8</v>
      </c>
      <c r="F172" s="156">
        <f>H172+J172</f>
        <v>0</v>
      </c>
      <c r="G172" s="157">
        <f>ROUND(E172*F172,2)</f>
        <v>0</v>
      </c>
      <c r="H172" s="157"/>
      <c r="I172" s="157">
        <f>ROUND(E172*H172,2)</f>
        <v>0</v>
      </c>
      <c r="J172" s="157"/>
      <c r="K172" s="157">
        <f>ROUND(E172*J172,2)</f>
        <v>0</v>
      </c>
      <c r="L172" s="157">
        <v>21</v>
      </c>
      <c r="M172" s="157">
        <f>G172*(1+L172/100)</f>
        <v>0</v>
      </c>
      <c r="N172" s="147">
        <v>0</v>
      </c>
      <c r="O172" s="147">
        <f>ROUND(E172*N172,5)</f>
        <v>0</v>
      </c>
      <c r="P172" s="147">
        <v>0</v>
      </c>
      <c r="Q172" s="147">
        <f>ROUND(E172*P172,5)</f>
        <v>0</v>
      </c>
      <c r="R172" s="147"/>
      <c r="S172" s="147"/>
      <c r="T172" s="148">
        <v>1.764</v>
      </c>
      <c r="U172" s="147">
        <f>ROUND(E172*T172,2)</f>
        <v>19.05</v>
      </c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 t="s">
        <v>152</v>
      </c>
      <c r="AF172" s="139"/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x14ac:dyDescent="0.2">
      <c r="A173" s="141" t="s">
        <v>147</v>
      </c>
      <c r="B173" s="141" t="s">
        <v>87</v>
      </c>
      <c r="C173" s="180" t="s">
        <v>88</v>
      </c>
      <c r="D173" s="150"/>
      <c r="E173" s="155"/>
      <c r="F173" s="158"/>
      <c r="G173" s="158">
        <f>SUMIF(AE174:AE216,"&lt;&gt;NOR",G174:G216)</f>
        <v>0</v>
      </c>
      <c r="H173" s="158"/>
      <c r="I173" s="158">
        <f>SUM(I174:I216)</f>
        <v>0</v>
      </c>
      <c r="J173" s="158"/>
      <c r="K173" s="158">
        <f>SUM(K174:K216)</f>
        <v>0</v>
      </c>
      <c r="L173" s="158"/>
      <c r="M173" s="158">
        <f>SUM(M174:M216)</f>
        <v>0</v>
      </c>
      <c r="N173" s="151"/>
      <c r="O173" s="151">
        <f>SUM(O174:O216)</f>
        <v>6.8553300000000004</v>
      </c>
      <c r="P173" s="151"/>
      <c r="Q173" s="151">
        <f>SUM(Q174:Q216)</f>
        <v>14.362349999999998</v>
      </c>
      <c r="R173" s="151"/>
      <c r="S173" s="151"/>
      <c r="T173" s="152"/>
      <c r="U173" s="151">
        <f>SUM(U174:U216)</f>
        <v>410.08</v>
      </c>
      <c r="AE173" t="s">
        <v>148</v>
      </c>
    </row>
    <row r="174" spans="1:60" outlineLevel="1" x14ac:dyDescent="0.2">
      <c r="A174" s="140">
        <v>61</v>
      </c>
      <c r="B174" s="140" t="s">
        <v>357</v>
      </c>
      <c r="C174" s="178" t="s">
        <v>358</v>
      </c>
      <c r="D174" s="146" t="s">
        <v>151</v>
      </c>
      <c r="E174" s="153">
        <v>63.481000000000002</v>
      </c>
      <c r="F174" s="156">
        <f>H174+J174</f>
        <v>0</v>
      </c>
      <c r="G174" s="157">
        <f>ROUND(E174*F174,2)</f>
        <v>0</v>
      </c>
      <c r="H174" s="157"/>
      <c r="I174" s="157">
        <f>ROUND(E174*H174,2)</f>
        <v>0</v>
      </c>
      <c r="J174" s="157"/>
      <c r="K174" s="157">
        <f>ROUND(E174*J174,2)</f>
        <v>0</v>
      </c>
      <c r="L174" s="157">
        <v>21</v>
      </c>
      <c r="M174" s="157">
        <f>G174*(1+L174/100)</f>
        <v>0</v>
      </c>
      <c r="N174" s="147">
        <v>0</v>
      </c>
      <c r="O174" s="147">
        <f>ROUND(E174*N174,5)</f>
        <v>0</v>
      </c>
      <c r="P174" s="147">
        <v>2.2000000000000001E-3</v>
      </c>
      <c r="Q174" s="147">
        <f>ROUND(E174*P174,5)</f>
        <v>0.13966000000000001</v>
      </c>
      <c r="R174" s="147"/>
      <c r="S174" s="147"/>
      <c r="T174" s="148">
        <v>0.2</v>
      </c>
      <c r="U174" s="147">
        <f>ROUND(E174*T174,2)</f>
        <v>12.7</v>
      </c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 t="s">
        <v>152</v>
      </c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">
      <c r="A175" s="140"/>
      <c r="B175" s="140"/>
      <c r="C175" s="179" t="s">
        <v>359</v>
      </c>
      <c r="D175" s="149"/>
      <c r="E175" s="154">
        <v>25.422000000000001</v>
      </c>
      <c r="F175" s="157"/>
      <c r="G175" s="157"/>
      <c r="H175" s="157"/>
      <c r="I175" s="157"/>
      <c r="J175" s="157"/>
      <c r="K175" s="157"/>
      <c r="L175" s="157"/>
      <c r="M175" s="157"/>
      <c r="N175" s="147"/>
      <c r="O175" s="147"/>
      <c r="P175" s="147"/>
      <c r="Q175" s="147"/>
      <c r="R175" s="147"/>
      <c r="S175" s="147"/>
      <c r="T175" s="148"/>
      <c r="U175" s="147"/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 t="s">
        <v>154</v>
      </c>
      <c r="AF175" s="139">
        <v>0</v>
      </c>
      <c r="AG175" s="139"/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outlineLevel="1" x14ac:dyDescent="0.2">
      <c r="A176" s="140"/>
      <c r="B176" s="140"/>
      <c r="C176" s="179" t="s">
        <v>360</v>
      </c>
      <c r="D176" s="149"/>
      <c r="E176" s="154">
        <v>38.058999999999997</v>
      </c>
      <c r="F176" s="157"/>
      <c r="G176" s="157"/>
      <c r="H176" s="157"/>
      <c r="I176" s="157"/>
      <c r="J176" s="157"/>
      <c r="K176" s="157"/>
      <c r="L176" s="157"/>
      <c r="M176" s="157"/>
      <c r="N176" s="147"/>
      <c r="O176" s="147"/>
      <c r="P176" s="147"/>
      <c r="Q176" s="147"/>
      <c r="R176" s="147"/>
      <c r="S176" s="147"/>
      <c r="T176" s="148"/>
      <c r="U176" s="147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 t="s">
        <v>154</v>
      </c>
      <c r="AF176" s="139">
        <v>0</v>
      </c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">
      <c r="A177" s="140">
        <v>62</v>
      </c>
      <c r="B177" s="140" t="s">
        <v>361</v>
      </c>
      <c r="C177" s="178" t="s">
        <v>362</v>
      </c>
      <c r="D177" s="146" t="s">
        <v>151</v>
      </c>
      <c r="E177" s="153">
        <v>351.584</v>
      </c>
      <c r="F177" s="156">
        <f>H177+J177</f>
        <v>0</v>
      </c>
      <c r="G177" s="157">
        <f>ROUND(E177*F177,2)</f>
        <v>0</v>
      </c>
      <c r="H177" s="157"/>
      <c r="I177" s="157">
        <f>ROUND(E177*H177,2)</f>
        <v>0</v>
      </c>
      <c r="J177" s="157"/>
      <c r="K177" s="157">
        <f>ROUND(E177*J177,2)</f>
        <v>0</v>
      </c>
      <c r="L177" s="157">
        <v>21</v>
      </c>
      <c r="M177" s="157">
        <f>G177*(1+L177/100)</f>
        <v>0</v>
      </c>
      <c r="N177" s="147">
        <v>0</v>
      </c>
      <c r="O177" s="147">
        <f>ROUND(E177*N177,5)</f>
        <v>0</v>
      </c>
      <c r="P177" s="147">
        <v>3.32E-2</v>
      </c>
      <c r="Q177" s="147">
        <f>ROUND(E177*P177,5)</f>
        <v>11.67259</v>
      </c>
      <c r="R177" s="147"/>
      <c r="S177" s="147"/>
      <c r="T177" s="148">
        <v>0.22900000000000001</v>
      </c>
      <c r="U177" s="147">
        <f>ROUND(E177*T177,2)</f>
        <v>80.510000000000005</v>
      </c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 t="s">
        <v>152</v>
      </c>
      <c r="AF177" s="139"/>
      <c r="AG177" s="139"/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 x14ac:dyDescent="0.2">
      <c r="A178" s="140"/>
      <c r="B178" s="140"/>
      <c r="C178" s="179" t="s">
        <v>363</v>
      </c>
      <c r="D178" s="149"/>
      <c r="E178" s="154">
        <v>313.52499999999998</v>
      </c>
      <c r="F178" s="157"/>
      <c r="G178" s="157"/>
      <c r="H178" s="157"/>
      <c r="I178" s="157"/>
      <c r="J178" s="157"/>
      <c r="K178" s="157"/>
      <c r="L178" s="157"/>
      <c r="M178" s="157"/>
      <c r="N178" s="147"/>
      <c r="O178" s="147"/>
      <c r="P178" s="147"/>
      <c r="Q178" s="147"/>
      <c r="R178" s="147"/>
      <c r="S178" s="147"/>
      <c r="T178" s="148"/>
      <c r="U178" s="147"/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 t="s">
        <v>154</v>
      </c>
      <c r="AF178" s="139">
        <v>0</v>
      </c>
      <c r="AG178" s="139"/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 x14ac:dyDescent="0.2">
      <c r="A179" s="140"/>
      <c r="B179" s="140"/>
      <c r="C179" s="179" t="s">
        <v>360</v>
      </c>
      <c r="D179" s="149"/>
      <c r="E179" s="154">
        <v>38.058999999999997</v>
      </c>
      <c r="F179" s="157"/>
      <c r="G179" s="157"/>
      <c r="H179" s="157"/>
      <c r="I179" s="157"/>
      <c r="J179" s="157"/>
      <c r="K179" s="157"/>
      <c r="L179" s="157"/>
      <c r="M179" s="157"/>
      <c r="N179" s="147"/>
      <c r="O179" s="147"/>
      <c r="P179" s="147"/>
      <c r="Q179" s="147"/>
      <c r="R179" s="147"/>
      <c r="S179" s="147"/>
      <c r="T179" s="148"/>
      <c r="U179" s="147"/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 t="s">
        <v>154</v>
      </c>
      <c r="AF179" s="139">
        <v>0</v>
      </c>
      <c r="AG179" s="139"/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 x14ac:dyDescent="0.2">
      <c r="A180" s="140">
        <v>63</v>
      </c>
      <c r="B180" s="140" t="s">
        <v>364</v>
      </c>
      <c r="C180" s="178" t="s">
        <v>365</v>
      </c>
      <c r="D180" s="146" t="s">
        <v>151</v>
      </c>
      <c r="E180" s="153">
        <v>627.04999999999995</v>
      </c>
      <c r="F180" s="156">
        <f>H180+J180</f>
        <v>0</v>
      </c>
      <c r="G180" s="157">
        <f>ROUND(E180*F180,2)</f>
        <v>0</v>
      </c>
      <c r="H180" s="157"/>
      <c r="I180" s="157">
        <f>ROUND(E180*H180,2)</f>
        <v>0</v>
      </c>
      <c r="J180" s="157"/>
      <c r="K180" s="157">
        <f>ROUND(E180*J180,2)</f>
        <v>0</v>
      </c>
      <c r="L180" s="157">
        <v>21</v>
      </c>
      <c r="M180" s="157">
        <f>G180*(1+L180/100)</f>
        <v>0</v>
      </c>
      <c r="N180" s="147">
        <v>0</v>
      </c>
      <c r="O180" s="147">
        <f>ROUND(E180*N180,5)</f>
        <v>0</v>
      </c>
      <c r="P180" s="147">
        <v>2E-3</v>
      </c>
      <c r="Q180" s="147">
        <f>ROUND(E180*P180,5)</f>
        <v>1.2541</v>
      </c>
      <c r="R180" s="147"/>
      <c r="S180" s="147"/>
      <c r="T180" s="148">
        <v>3.7999999999999999E-2</v>
      </c>
      <c r="U180" s="147">
        <f>ROUND(E180*T180,2)</f>
        <v>23.83</v>
      </c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 t="s">
        <v>152</v>
      </c>
      <c r="AF180" s="139"/>
      <c r="AG180" s="139"/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ht="22.5" outlineLevel="1" x14ac:dyDescent="0.2">
      <c r="A181" s="140"/>
      <c r="B181" s="140"/>
      <c r="C181" s="179" t="s">
        <v>366</v>
      </c>
      <c r="D181" s="149"/>
      <c r="E181" s="154">
        <v>627.04999999999995</v>
      </c>
      <c r="F181" s="157"/>
      <c r="G181" s="157"/>
      <c r="H181" s="157"/>
      <c r="I181" s="157"/>
      <c r="J181" s="157"/>
      <c r="K181" s="157"/>
      <c r="L181" s="157"/>
      <c r="M181" s="157"/>
      <c r="N181" s="147"/>
      <c r="O181" s="147"/>
      <c r="P181" s="147"/>
      <c r="Q181" s="147"/>
      <c r="R181" s="147"/>
      <c r="S181" s="147"/>
      <c r="T181" s="148"/>
      <c r="U181" s="147"/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 t="s">
        <v>154</v>
      </c>
      <c r="AF181" s="139">
        <v>0</v>
      </c>
      <c r="AG181" s="139"/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outlineLevel="1" x14ac:dyDescent="0.2">
      <c r="A182" s="140">
        <v>64</v>
      </c>
      <c r="B182" s="140" t="s">
        <v>367</v>
      </c>
      <c r="C182" s="178" t="s">
        <v>368</v>
      </c>
      <c r="D182" s="146" t="s">
        <v>151</v>
      </c>
      <c r="E182" s="153">
        <v>635.52499999999998</v>
      </c>
      <c r="F182" s="156">
        <f>H182+J182</f>
        <v>0</v>
      </c>
      <c r="G182" s="157">
        <f>ROUND(E182*F182,2)</f>
        <v>0</v>
      </c>
      <c r="H182" s="157"/>
      <c r="I182" s="157">
        <f>ROUND(E182*H182,2)</f>
        <v>0</v>
      </c>
      <c r="J182" s="157"/>
      <c r="K182" s="157">
        <f>ROUND(E182*J182,2)</f>
        <v>0</v>
      </c>
      <c r="L182" s="157">
        <v>21</v>
      </c>
      <c r="M182" s="157">
        <f>G182*(1+L182/100)</f>
        <v>0</v>
      </c>
      <c r="N182" s="147">
        <v>3.3E-4</v>
      </c>
      <c r="O182" s="147">
        <f>ROUND(E182*N182,5)</f>
        <v>0.20971999999999999</v>
      </c>
      <c r="P182" s="147">
        <v>0</v>
      </c>
      <c r="Q182" s="147">
        <f>ROUND(E182*P182,5)</f>
        <v>0</v>
      </c>
      <c r="R182" s="147"/>
      <c r="S182" s="147"/>
      <c r="T182" s="148">
        <v>0.16</v>
      </c>
      <c r="U182" s="147">
        <f>ROUND(E182*T182,2)</f>
        <v>101.68</v>
      </c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 t="s">
        <v>152</v>
      </c>
      <c r="AF182" s="139"/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</row>
    <row r="183" spans="1:60" outlineLevel="1" x14ac:dyDescent="0.2">
      <c r="A183" s="140"/>
      <c r="B183" s="140"/>
      <c r="C183" s="179" t="s">
        <v>369</v>
      </c>
      <c r="D183" s="149"/>
      <c r="E183" s="154">
        <v>627.04999999999995</v>
      </c>
      <c r="F183" s="157"/>
      <c r="G183" s="157"/>
      <c r="H183" s="157"/>
      <c r="I183" s="157"/>
      <c r="J183" s="157"/>
      <c r="K183" s="157"/>
      <c r="L183" s="157"/>
      <c r="M183" s="157"/>
      <c r="N183" s="147"/>
      <c r="O183" s="147"/>
      <c r="P183" s="147"/>
      <c r="Q183" s="147"/>
      <c r="R183" s="147"/>
      <c r="S183" s="147"/>
      <c r="T183" s="148"/>
      <c r="U183" s="147"/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 t="s">
        <v>154</v>
      </c>
      <c r="AF183" s="139">
        <v>0</v>
      </c>
      <c r="AG183" s="139"/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 x14ac:dyDescent="0.2">
      <c r="A184" s="140"/>
      <c r="B184" s="140"/>
      <c r="C184" s="179" t="s">
        <v>370</v>
      </c>
      <c r="D184" s="149"/>
      <c r="E184" s="154">
        <v>8.4749999999999996</v>
      </c>
      <c r="F184" s="157"/>
      <c r="G184" s="157"/>
      <c r="H184" s="157"/>
      <c r="I184" s="157"/>
      <c r="J184" s="157"/>
      <c r="K184" s="157"/>
      <c r="L184" s="157"/>
      <c r="M184" s="157"/>
      <c r="N184" s="147"/>
      <c r="O184" s="147"/>
      <c r="P184" s="147"/>
      <c r="Q184" s="147"/>
      <c r="R184" s="147"/>
      <c r="S184" s="147"/>
      <c r="T184" s="148"/>
      <c r="U184" s="147"/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 t="s">
        <v>154</v>
      </c>
      <c r="AF184" s="139">
        <v>0</v>
      </c>
      <c r="AG184" s="139"/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outlineLevel="1" x14ac:dyDescent="0.2">
      <c r="A185" s="140">
        <v>65</v>
      </c>
      <c r="B185" s="140" t="s">
        <v>371</v>
      </c>
      <c r="C185" s="178" t="s">
        <v>372</v>
      </c>
      <c r="D185" s="146" t="s">
        <v>164</v>
      </c>
      <c r="E185" s="153">
        <v>15.77524</v>
      </c>
      <c r="F185" s="156">
        <f>H185+J185</f>
        <v>0</v>
      </c>
      <c r="G185" s="157">
        <f>ROUND(E185*F185,2)</f>
        <v>0</v>
      </c>
      <c r="H185" s="157"/>
      <c r="I185" s="157">
        <f>ROUND(E185*H185,2)</f>
        <v>0</v>
      </c>
      <c r="J185" s="157"/>
      <c r="K185" s="157">
        <f>ROUND(E185*J185,2)</f>
        <v>0</v>
      </c>
      <c r="L185" s="157">
        <v>21</v>
      </c>
      <c r="M185" s="157">
        <f>G185*(1+L185/100)</f>
        <v>0</v>
      </c>
      <c r="N185" s="147">
        <v>0.02</v>
      </c>
      <c r="O185" s="147">
        <f>ROUND(E185*N185,5)</f>
        <v>0.3155</v>
      </c>
      <c r="P185" s="147">
        <v>0</v>
      </c>
      <c r="Q185" s="147">
        <f>ROUND(E185*P185,5)</f>
        <v>0</v>
      </c>
      <c r="R185" s="147"/>
      <c r="S185" s="147"/>
      <c r="T185" s="148">
        <v>0</v>
      </c>
      <c r="U185" s="147">
        <f>ROUND(E185*T185,2)</f>
        <v>0</v>
      </c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 t="s">
        <v>266</v>
      </c>
      <c r="AF185" s="139"/>
      <c r="AG185" s="139"/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outlineLevel="1" x14ac:dyDescent="0.2">
      <c r="A186" s="140"/>
      <c r="B186" s="140"/>
      <c r="C186" s="179" t="s">
        <v>373</v>
      </c>
      <c r="D186" s="149"/>
      <c r="E186" s="154">
        <v>2.4609999999999999</v>
      </c>
      <c r="F186" s="157"/>
      <c r="G186" s="157"/>
      <c r="H186" s="157"/>
      <c r="I186" s="157"/>
      <c r="J186" s="157"/>
      <c r="K186" s="157"/>
      <c r="L186" s="157"/>
      <c r="M186" s="157"/>
      <c r="N186" s="147"/>
      <c r="O186" s="147"/>
      <c r="P186" s="147"/>
      <c r="Q186" s="147"/>
      <c r="R186" s="147"/>
      <c r="S186" s="147"/>
      <c r="T186" s="148"/>
      <c r="U186" s="147"/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 t="s">
        <v>154</v>
      </c>
      <c r="AF186" s="139">
        <v>0</v>
      </c>
      <c r="AG186" s="139"/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</row>
    <row r="187" spans="1:60" outlineLevel="1" x14ac:dyDescent="0.2">
      <c r="A187" s="140"/>
      <c r="B187" s="140"/>
      <c r="C187" s="179" t="s">
        <v>374</v>
      </c>
      <c r="D187" s="149"/>
      <c r="E187" s="154">
        <v>1.5474399999999999</v>
      </c>
      <c r="F187" s="157"/>
      <c r="G187" s="157"/>
      <c r="H187" s="157"/>
      <c r="I187" s="157"/>
      <c r="J187" s="157"/>
      <c r="K187" s="157"/>
      <c r="L187" s="157"/>
      <c r="M187" s="157"/>
      <c r="N187" s="147"/>
      <c r="O187" s="147"/>
      <c r="P187" s="147"/>
      <c r="Q187" s="147"/>
      <c r="R187" s="147"/>
      <c r="S187" s="147"/>
      <c r="T187" s="148"/>
      <c r="U187" s="147"/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 t="s">
        <v>154</v>
      </c>
      <c r="AF187" s="139">
        <v>0</v>
      </c>
      <c r="AG187" s="139"/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ht="22.5" outlineLevel="1" x14ac:dyDescent="0.2">
      <c r="A188" s="140"/>
      <c r="B188" s="140"/>
      <c r="C188" s="179" t="s">
        <v>375</v>
      </c>
      <c r="D188" s="149"/>
      <c r="E188" s="154">
        <v>6.9367999999999999</v>
      </c>
      <c r="F188" s="157"/>
      <c r="G188" s="157"/>
      <c r="H188" s="157"/>
      <c r="I188" s="157"/>
      <c r="J188" s="157"/>
      <c r="K188" s="157"/>
      <c r="L188" s="157"/>
      <c r="M188" s="157"/>
      <c r="N188" s="147"/>
      <c r="O188" s="147"/>
      <c r="P188" s="147"/>
      <c r="Q188" s="147"/>
      <c r="R188" s="147"/>
      <c r="S188" s="147"/>
      <c r="T188" s="148"/>
      <c r="U188" s="147"/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 t="s">
        <v>154</v>
      </c>
      <c r="AF188" s="139">
        <v>0</v>
      </c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outlineLevel="1" x14ac:dyDescent="0.2">
      <c r="A189" s="140"/>
      <c r="B189" s="140"/>
      <c r="C189" s="179" t="s">
        <v>376</v>
      </c>
      <c r="D189" s="149"/>
      <c r="E189" s="154">
        <v>4.1399999999999997</v>
      </c>
      <c r="F189" s="157"/>
      <c r="G189" s="157"/>
      <c r="H189" s="157"/>
      <c r="I189" s="157"/>
      <c r="J189" s="157"/>
      <c r="K189" s="157"/>
      <c r="L189" s="157"/>
      <c r="M189" s="157"/>
      <c r="N189" s="147"/>
      <c r="O189" s="147"/>
      <c r="P189" s="147"/>
      <c r="Q189" s="147"/>
      <c r="R189" s="147"/>
      <c r="S189" s="147"/>
      <c r="T189" s="148"/>
      <c r="U189" s="147"/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 t="s">
        <v>154</v>
      </c>
      <c r="AF189" s="139">
        <v>0</v>
      </c>
      <c r="AG189" s="139"/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 x14ac:dyDescent="0.2">
      <c r="A190" s="140"/>
      <c r="B190" s="140"/>
      <c r="C190" s="179" t="s">
        <v>377</v>
      </c>
      <c r="D190" s="149"/>
      <c r="E190" s="154">
        <v>0.69</v>
      </c>
      <c r="F190" s="157"/>
      <c r="G190" s="157"/>
      <c r="H190" s="157"/>
      <c r="I190" s="157"/>
      <c r="J190" s="157"/>
      <c r="K190" s="157"/>
      <c r="L190" s="157"/>
      <c r="M190" s="157"/>
      <c r="N190" s="147"/>
      <c r="O190" s="147"/>
      <c r="P190" s="147"/>
      <c r="Q190" s="147"/>
      <c r="R190" s="147"/>
      <c r="S190" s="147"/>
      <c r="T190" s="148"/>
      <c r="U190" s="147"/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 t="s">
        <v>154</v>
      </c>
      <c r="AF190" s="139">
        <v>0</v>
      </c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outlineLevel="1" x14ac:dyDescent="0.2">
      <c r="A191" s="140">
        <v>66</v>
      </c>
      <c r="B191" s="140" t="s">
        <v>162</v>
      </c>
      <c r="C191" s="178" t="s">
        <v>378</v>
      </c>
      <c r="D191" s="146" t="s">
        <v>151</v>
      </c>
      <c r="E191" s="153">
        <v>337.53</v>
      </c>
      <c r="F191" s="156">
        <f>H191+J191</f>
        <v>0</v>
      </c>
      <c r="G191" s="157">
        <f>ROUND(E191*F191,2)</f>
        <v>0</v>
      </c>
      <c r="H191" s="157"/>
      <c r="I191" s="157">
        <f>ROUND(E191*H191,2)</f>
        <v>0</v>
      </c>
      <c r="J191" s="157"/>
      <c r="K191" s="157">
        <f>ROUND(E191*J191,2)</f>
        <v>0</v>
      </c>
      <c r="L191" s="157">
        <v>21</v>
      </c>
      <c r="M191" s="157">
        <f>G191*(1+L191/100)</f>
        <v>0</v>
      </c>
      <c r="N191" s="147">
        <v>0</v>
      </c>
      <c r="O191" s="147">
        <f>ROUND(E191*N191,5)</f>
        <v>0</v>
      </c>
      <c r="P191" s="147">
        <v>0</v>
      </c>
      <c r="Q191" s="147">
        <f>ROUND(E191*P191,5)</f>
        <v>0</v>
      </c>
      <c r="R191" s="147"/>
      <c r="S191" s="147"/>
      <c r="T191" s="148">
        <v>0.41</v>
      </c>
      <c r="U191" s="147">
        <f>ROUND(E191*T191,2)</f>
        <v>138.38999999999999</v>
      </c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 t="s">
        <v>152</v>
      </c>
      <c r="AF191" s="139"/>
      <c r="AG191" s="139"/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outlineLevel="1" x14ac:dyDescent="0.2">
      <c r="A192" s="140"/>
      <c r="B192" s="140"/>
      <c r="C192" s="179" t="s">
        <v>379</v>
      </c>
      <c r="D192" s="149"/>
      <c r="E192" s="154">
        <v>337.53</v>
      </c>
      <c r="F192" s="157"/>
      <c r="G192" s="157"/>
      <c r="H192" s="157"/>
      <c r="I192" s="157"/>
      <c r="J192" s="157"/>
      <c r="K192" s="157"/>
      <c r="L192" s="157"/>
      <c r="M192" s="157"/>
      <c r="N192" s="147"/>
      <c r="O192" s="147"/>
      <c r="P192" s="147"/>
      <c r="Q192" s="147"/>
      <c r="R192" s="147"/>
      <c r="S192" s="147"/>
      <c r="T192" s="148"/>
      <c r="U192" s="147"/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 t="s">
        <v>154</v>
      </c>
      <c r="AF192" s="139">
        <v>0</v>
      </c>
      <c r="AG192" s="139"/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</row>
    <row r="193" spans="1:60" outlineLevel="1" x14ac:dyDescent="0.2">
      <c r="A193" s="140">
        <v>67</v>
      </c>
      <c r="B193" s="140" t="s">
        <v>380</v>
      </c>
      <c r="C193" s="178" t="s">
        <v>639</v>
      </c>
      <c r="D193" s="146" t="s">
        <v>151</v>
      </c>
      <c r="E193" s="153">
        <v>189.75</v>
      </c>
      <c r="F193" s="156">
        <f>H193+J193</f>
        <v>0</v>
      </c>
      <c r="G193" s="157">
        <f>ROUND(E193*F193,2)</f>
        <v>0</v>
      </c>
      <c r="H193" s="157"/>
      <c r="I193" s="157">
        <f>ROUND(E193*H193,2)</f>
        <v>0</v>
      </c>
      <c r="J193" s="157"/>
      <c r="K193" s="157">
        <f>ROUND(E193*J193,2)</f>
        <v>0</v>
      </c>
      <c r="L193" s="157">
        <v>21</v>
      </c>
      <c r="M193" s="157">
        <f>G193*(1+L193/100)</f>
        <v>0</v>
      </c>
      <c r="N193" s="147">
        <v>1.511E-2</v>
      </c>
      <c r="O193" s="147">
        <f>ROUND(E193*N193,5)</f>
        <v>2.8671199999999999</v>
      </c>
      <c r="P193" s="147">
        <v>0</v>
      </c>
      <c r="Q193" s="147">
        <f>ROUND(E193*P193,5)</f>
        <v>0</v>
      </c>
      <c r="R193" s="147"/>
      <c r="S193" s="147"/>
      <c r="T193" s="148">
        <v>0</v>
      </c>
      <c r="U193" s="147">
        <f>ROUND(E193*T193,2)</f>
        <v>0</v>
      </c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 t="s">
        <v>266</v>
      </c>
      <c r="AF193" s="139"/>
      <c r="AG193" s="139"/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outlineLevel="1" x14ac:dyDescent="0.2">
      <c r="A194" s="140"/>
      <c r="B194" s="140"/>
      <c r="C194" s="179" t="s">
        <v>381</v>
      </c>
      <c r="D194" s="149"/>
      <c r="E194" s="154">
        <v>189.75</v>
      </c>
      <c r="F194" s="157"/>
      <c r="G194" s="157"/>
      <c r="H194" s="157"/>
      <c r="I194" s="157"/>
      <c r="J194" s="157"/>
      <c r="K194" s="157"/>
      <c r="L194" s="157"/>
      <c r="M194" s="157"/>
      <c r="N194" s="147"/>
      <c r="O194" s="147"/>
      <c r="P194" s="147"/>
      <c r="Q194" s="147"/>
      <c r="R194" s="147"/>
      <c r="S194" s="147"/>
      <c r="T194" s="148"/>
      <c r="U194" s="147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 t="s">
        <v>154</v>
      </c>
      <c r="AF194" s="139">
        <v>0</v>
      </c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outlineLevel="1" x14ac:dyDescent="0.2">
      <c r="A195" s="140">
        <v>68</v>
      </c>
      <c r="B195" s="140" t="s">
        <v>382</v>
      </c>
      <c r="C195" s="178" t="s">
        <v>638</v>
      </c>
      <c r="D195" s="146" t="s">
        <v>151</v>
      </c>
      <c r="E195" s="153">
        <v>6.9</v>
      </c>
      <c r="F195" s="156">
        <f>H195+J195</f>
        <v>0</v>
      </c>
      <c r="G195" s="157">
        <f>ROUND(E195*F195,2)</f>
        <v>0</v>
      </c>
      <c r="H195" s="157"/>
      <c r="I195" s="157">
        <f>ROUND(E195*H195,2)</f>
        <v>0</v>
      </c>
      <c r="J195" s="157"/>
      <c r="K195" s="157">
        <f>ROUND(E195*J195,2)</f>
        <v>0</v>
      </c>
      <c r="L195" s="157">
        <v>21</v>
      </c>
      <c r="M195" s="157">
        <f>G195*(1+L195/100)</f>
        <v>0</v>
      </c>
      <c r="N195" s="147">
        <v>8.7500000000000008E-3</v>
      </c>
      <c r="O195" s="147">
        <f>ROUND(E195*N195,5)</f>
        <v>6.0380000000000003E-2</v>
      </c>
      <c r="P195" s="147">
        <v>0</v>
      </c>
      <c r="Q195" s="147">
        <f>ROUND(E195*P195,5)</f>
        <v>0</v>
      </c>
      <c r="R195" s="147"/>
      <c r="S195" s="147"/>
      <c r="T195" s="148">
        <v>0</v>
      </c>
      <c r="U195" s="147">
        <f>ROUND(E195*T195,2)</f>
        <v>0</v>
      </c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 t="s">
        <v>266</v>
      </c>
      <c r="AF195" s="139"/>
      <c r="AG195" s="139"/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outlineLevel="1" x14ac:dyDescent="0.2">
      <c r="A196" s="140"/>
      <c r="B196" s="140"/>
      <c r="C196" s="179" t="s">
        <v>383</v>
      </c>
      <c r="D196" s="149"/>
      <c r="E196" s="154">
        <v>6.9</v>
      </c>
      <c r="F196" s="157"/>
      <c r="G196" s="157"/>
      <c r="H196" s="157"/>
      <c r="I196" s="157"/>
      <c r="J196" s="157"/>
      <c r="K196" s="157"/>
      <c r="L196" s="157"/>
      <c r="M196" s="157"/>
      <c r="N196" s="147"/>
      <c r="O196" s="147"/>
      <c r="P196" s="147"/>
      <c r="Q196" s="147"/>
      <c r="R196" s="147"/>
      <c r="S196" s="147"/>
      <c r="T196" s="148"/>
      <c r="U196" s="147"/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 t="s">
        <v>154</v>
      </c>
      <c r="AF196" s="139">
        <v>0</v>
      </c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outlineLevel="1" x14ac:dyDescent="0.2">
      <c r="A197" s="140">
        <v>69</v>
      </c>
      <c r="B197" s="140" t="s">
        <v>384</v>
      </c>
      <c r="C197" s="178" t="s">
        <v>640</v>
      </c>
      <c r="D197" s="146" t="s">
        <v>164</v>
      </c>
      <c r="E197" s="153">
        <v>61.565100000000001</v>
      </c>
      <c r="F197" s="156">
        <f>H197+J197</f>
        <v>0</v>
      </c>
      <c r="G197" s="157">
        <f>ROUND(E197*F197,2)</f>
        <v>0</v>
      </c>
      <c r="H197" s="157"/>
      <c r="I197" s="157">
        <f>ROUND(E197*H197,2)</f>
        <v>0</v>
      </c>
      <c r="J197" s="157"/>
      <c r="K197" s="157">
        <f>ROUND(E197*J197,2)</f>
        <v>0</v>
      </c>
      <c r="L197" s="157">
        <v>21</v>
      </c>
      <c r="M197" s="157">
        <f>G197*(1+L197/100)</f>
        <v>0</v>
      </c>
      <c r="N197" s="147">
        <v>2.5000000000000001E-2</v>
      </c>
      <c r="O197" s="147">
        <f>ROUND(E197*N197,5)</f>
        <v>1.5391300000000001</v>
      </c>
      <c r="P197" s="147">
        <v>0</v>
      </c>
      <c r="Q197" s="147">
        <f>ROUND(E197*P197,5)</f>
        <v>0</v>
      </c>
      <c r="R197" s="147"/>
      <c r="S197" s="147"/>
      <c r="T197" s="148">
        <v>0</v>
      </c>
      <c r="U197" s="147">
        <f>ROUND(E197*T197,2)</f>
        <v>0</v>
      </c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 t="s">
        <v>266</v>
      </c>
      <c r="AF197" s="139"/>
      <c r="AG197" s="139"/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</row>
    <row r="198" spans="1:60" ht="22.5" outlineLevel="1" x14ac:dyDescent="0.2">
      <c r="A198" s="140"/>
      <c r="B198" s="140"/>
      <c r="C198" s="179" t="s">
        <v>385</v>
      </c>
      <c r="D198" s="149"/>
      <c r="E198" s="154">
        <v>1.41</v>
      </c>
      <c r="F198" s="157"/>
      <c r="G198" s="157"/>
      <c r="H198" s="157"/>
      <c r="I198" s="157"/>
      <c r="J198" s="157"/>
      <c r="K198" s="157"/>
      <c r="L198" s="157"/>
      <c r="M198" s="157"/>
      <c r="N198" s="147"/>
      <c r="O198" s="147"/>
      <c r="P198" s="147"/>
      <c r="Q198" s="147"/>
      <c r="R198" s="147"/>
      <c r="S198" s="147"/>
      <c r="T198" s="148"/>
      <c r="U198" s="147"/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 t="s">
        <v>154</v>
      </c>
      <c r="AF198" s="139">
        <v>0</v>
      </c>
      <c r="AG198" s="139"/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ht="22.5" outlineLevel="1" x14ac:dyDescent="0.2">
      <c r="A199" s="140"/>
      <c r="B199" s="140"/>
      <c r="C199" s="179" t="s">
        <v>386</v>
      </c>
      <c r="D199" s="149"/>
      <c r="E199" s="154">
        <v>59.165100000000002</v>
      </c>
      <c r="F199" s="157"/>
      <c r="G199" s="157"/>
      <c r="H199" s="157"/>
      <c r="I199" s="157"/>
      <c r="J199" s="157"/>
      <c r="K199" s="157"/>
      <c r="L199" s="157"/>
      <c r="M199" s="157"/>
      <c r="N199" s="147"/>
      <c r="O199" s="147"/>
      <c r="P199" s="147"/>
      <c r="Q199" s="147"/>
      <c r="R199" s="147"/>
      <c r="S199" s="147"/>
      <c r="T199" s="148"/>
      <c r="U199" s="147"/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 t="s">
        <v>154</v>
      </c>
      <c r="AF199" s="139">
        <v>0</v>
      </c>
      <c r="AG199" s="139"/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ht="22.5" outlineLevel="1" x14ac:dyDescent="0.2">
      <c r="A200" s="140"/>
      <c r="B200" s="140"/>
      <c r="C200" s="179" t="s">
        <v>387</v>
      </c>
      <c r="D200" s="149"/>
      <c r="E200" s="154">
        <v>0.99</v>
      </c>
      <c r="F200" s="157"/>
      <c r="G200" s="157"/>
      <c r="H200" s="157"/>
      <c r="I200" s="157"/>
      <c r="J200" s="157"/>
      <c r="K200" s="157"/>
      <c r="L200" s="157"/>
      <c r="M200" s="157"/>
      <c r="N200" s="147"/>
      <c r="O200" s="147"/>
      <c r="P200" s="147"/>
      <c r="Q200" s="147"/>
      <c r="R200" s="147"/>
      <c r="S200" s="147"/>
      <c r="T200" s="148"/>
      <c r="U200" s="147"/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 t="s">
        <v>154</v>
      </c>
      <c r="AF200" s="139">
        <v>0</v>
      </c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</row>
    <row r="201" spans="1:60" outlineLevel="1" x14ac:dyDescent="0.2">
      <c r="A201" s="140">
        <v>70</v>
      </c>
      <c r="B201" s="140" t="s">
        <v>388</v>
      </c>
      <c r="C201" s="178" t="s">
        <v>389</v>
      </c>
      <c r="D201" s="146" t="s">
        <v>169</v>
      </c>
      <c r="E201" s="153">
        <v>16.5</v>
      </c>
      <c r="F201" s="156">
        <f>H201+J201</f>
        <v>0</v>
      </c>
      <c r="G201" s="157">
        <f>ROUND(E201*F201,2)</f>
        <v>0</v>
      </c>
      <c r="H201" s="157"/>
      <c r="I201" s="157">
        <f>ROUND(E201*H201,2)</f>
        <v>0</v>
      </c>
      <c r="J201" s="157"/>
      <c r="K201" s="157">
        <f>ROUND(E201*J201,2)</f>
        <v>0</v>
      </c>
      <c r="L201" s="157">
        <v>21</v>
      </c>
      <c r="M201" s="157">
        <f>G201*(1+L201/100)</f>
        <v>0</v>
      </c>
      <c r="N201" s="147">
        <v>2.0000000000000001E-4</v>
      </c>
      <c r="O201" s="147">
        <f>ROUND(E201*N201,5)</f>
        <v>3.3E-3</v>
      </c>
      <c r="P201" s="147">
        <v>0</v>
      </c>
      <c r="Q201" s="147">
        <f>ROUND(E201*P201,5)</f>
        <v>0</v>
      </c>
      <c r="R201" s="147"/>
      <c r="S201" s="147"/>
      <c r="T201" s="148">
        <v>0</v>
      </c>
      <c r="U201" s="147">
        <f>ROUND(E201*T201,2)</f>
        <v>0</v>
      </c>
      <c r="V201" s="139"/>
      <c r="W201" s="139"/>
      <c r="X201" s="139"/>
      <c r="Y201" s="139"/>
      <c r="Z201" s="139"/>
      <c r="AA201" s="139"/>
      <c r="AB201" s="139"/>
      <c r="AC201" s="139"/>
      <c r="AD201" s="139"/>
      <c r="AE201" s="139" t="s">
        <v>266</v>
      </c>
      <c r="AF201" s="139"/>
      <c r="AG201" s="139"/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ht="22.5" outlineLevel="1" x14ac:dyDescent="0.2">
      <c r="A202" s="140">
        <v>71</v>
      </c>
      <c r="B202" s="140" t="s">
        <v>162</v>
      </c>
      <c r="C202" s="178" t="s">
        <v>390</v>
      </c>
      <c r="D202" s="146" t="s">
        <v>151</v>
      </c>
      <c r="E202" s="153">
        <v>376.23</v>
      </c>
      <c r="F202" s="156">
        <f>H202+J202</f>
        <v>0</v>
      </c>
      <c r="G202" s="157">
        <f>ROUND(E202*F202,2)</f>
        <v>0</v>
      </c>
      <c r="H202" s="157"/>
      <c r="I202" s="157">
        <f>ROUND(E202*H202,2)</f>
        <v>0</v>
      </c>
      <c r="J202" s="157"/>
      <c r="K202" s="157">
        <f>ROUND(E202*J202,2)</f>
        <v>0</v>
      </c>
      <c r="L202" s="157">
        <v>21</v>
      </c>
      <c r="M202" s="157">
        <f>G202*(1+L202/100)</f>
        <v>0</v>
      </c>
      <c r="N202" s="147">
        <v>3.5000000000000001E-3</v>
      </c>
      <c r="O202" s="147">
        <f>ROUND(E202*N202,5)</f>
        <v>1.31681</v>
      </c>
      <c r="P202" s="147">
        <v>0</v>
      </c>
      <c r="Q202" s="147">
        <f>ROUND(E202*P202,5)</f>
        <v>0</v>
      </c>
      <c r="R202" s="147"/>
      <c r="S202" s="147"/>
      <c r="T202" s="148">
        <v>0</v>
      </c>
      <c r="U202" s="147">
        <f>ROUND(E202*T202,2)</f>
        <v>0</v>
      </c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 t="s">
        <v>266</v>
      </c>
      <c r="AF202" s="139"/>
      <c r="AG202" s="139"/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</row>
    <row r="203" spans="1:60" outlineLevel="1" x14ac:dyDescent="0.2">
      <c r="A203" s="140"/>
      <c r="B203" s="140"/>
      <c r="C203" s="179" t="s">
        <v>391</v>
      </c>
      <c r="D203" s="149"/>
      <c r="E203" s="154">
        <v>376.23</v>
      </c>
      <c r="F203" s="157"/>
      <c r="G203" s="157"/>
      <c r="H203" s="157"/>
      <c r="I203" s="157"/>
      <c r="J203" s="157"/>
      <c r="K203" s="157"/>
      <c r="L203" s="157"/>
      <c r="M203" s="157"/>
      <c r="N203" s="147"/>
      <c r="O203" s="147"/>
      <c r="P203" s="147"/>
      <c r="Q203" s="147"/>
      <c r="R203" s="147"/>
      <c r="S203" s="147"/>
      <c r="T203" s="148"/>
      <c r="U203" s="147"/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 t="s">
        <v>154</v>
      </c>
      <c r="AF203" s="139">
        <v>0</v>
      </c>
      <c r="AG203" s="139"/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outlineLevel="1" x14ac:dyDescent="0.2">
      <c r="A204" s="140">
        <v>72</v>
      </c>
      <c r="B204" s="140" t="s">
        <v>392</v>
      </c>
      <c r="C204" s="178" t="s">
        <v>641</v>
      </c>
      <c r="D204" s="146" t="s">
        <v>169</v>
      </c>
      <c r="E204" s="153">
        <v>111.895</v>
      </c>
      <c r="F204" s="156">
        <f>H204+J204</f>
        <v>0</v>
      </c>
      <c r="G204" s="157">
        <f>ROUND(E204*F204,2)</f>
        <v>0</v>
      </c>
      <c r="H204" s="157"/>
      <c r="I204" s="157">
        <f>ROUND(E204*H204,2)</f>
        <v>0</v>
      </c>
      <c r="J204" s="157"/>
      <c r="K204" s="157">
        <f>ROUND(E204*J204,2)</f>
        <v>0</v>
      </c>
      <c r="L204" s="157">
        <v>21</v>
      </c>
      <c r="M204" s="157">
        <f>G204*(1+L204/100)</f>
        <v>0</v>
      </c>
      <c r="N204" s="147">
        <v>1.5E-3</v>
      </c>
      <c r="O204" s="147">
        <f>ROUND(E204*N204,5)</f>
        <v>0.16783999999999999</v>
      </c>
      <c r="P204" s="147">
        <v>0</v>
      </c>
      <c r="Q204" s="147">
        <f>ROUND(E204*P204,5)</f>
        <v>0</v>
      </c>
      <c r="R204" s="147"/>
      <c r="S204" s="147"/>
      <c r="T204" s="148">
        <v>0</v>
      </c>
      <c r="U204" s="147">
        <f>ROUND(E204*T204,2)</f>
        <v>0</v>
      </c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 t="s">
        <v>266</v>
      </c>
      <c r="AF204" s="139"/>
      <c r="AG204" s="139"/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outlineLevel="1" x14ac:dyDescent="0.2">
      <c r="A205" s="140"/>
      <c r="B205" s="140"/>
      <c r="C205" s="179" t="s">
        <v>393</v>
      </c>
      <c r="D205" s="149"/>
      <c r="E205" s="154">
        <v>61.524999999999999</v>
      </c>
      <c r="F205" s="157"/>
      <c r="G205" s="157"/>
      <c r="H205" s="157"/>
      <c r="I205" s="157"/>
      <c r="J205" s="157"/>
      <c r="K205" s="157"/>
      <c r="L205" s="157"/>
      <c r="M205" s="157"/>
      <c r="N205" s="147"/>
      <c r="O205" s="147"/>
      <c r="P205" s="147"/>
      <c r="Q205" s="147"/>
      <c r="R205" s="147"/>
      <c r="S205" s="147"/>
      <c r="T205" s="148"/>
      <c r="U205" s="147"/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 t="s">
        <v>154</v>
      </c>
      <c r="AF205" s="139">
        <v>0</v>
      </c>
      <c r="AG205" s="139"/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</row>
    <row r="206" spans="1:60" outlineLevel="1" x14ac:dyDescent="0.2">
      <c r="A206" s="140"/>
      <c r="B206" s="140"/>
      <c r="C206" s="179" t="s">
        <v>394</v>
      </c>
      <c r="D206" s="149"/>
      <c r="E206" s="154">
        <v>35.9375</v>
      </c>
      <c r="F206" s="157"/>
      <c r="G206" s="157"/>
      <c r="H206" s="157"/>
      <c r="I206" s="157"/>
      <c r="J206" s="157"/>
      <c r="K206" s="157"/>
      <c r="L206" s="157"/>
      <c r="M206" s="157"/>
      <c r="N206" s="147"/>
      <c r="O206" s="147"/>
      <c r="P206" s="147"/>
      <c r="Q206" s="147"/>
      <c r="R206" s="147"/>
      <c r="S206" s="147"/>
      <c r="T206" s="148"/>
      <c r="U206" s="147"/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 t="s">
        <v>154</v>
      </c>
      <c r="AF206" s="139">
        <v>0</v>
      </c>
      <c r="AG206" s="139"/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">
      <c r="A207" s="140"/>
      <c r="B207" s="140"/>
      <c r="C207" s="179" t="s">
        <v>395</v>
      </c>
      <c r="D207" s="149"/>
      <c r="E207" s="154">
        <v>14.432499999999999</v>
      </c>
      <c r="F207" s="157"/>
      <c r="G207" s="157"/>
      <c r="H207" s="157"/>
      <c r="I207" s="157"/>
      <c r="J207" s="157"/>
      <c r="K207" s="157"/>
      <c r="L207" s="157"/>
      <c r="M207" s="157"/>
      <c r="N207" s="147"/>
      <c r="O207" s="147"/>
      <c r="P207" s="147"/>
      <c r="Q207" s="147"/>
      <c r="R207" s="147"/>
      <c r="S207" s="147"/>
      <c r="T207" s="148"/>
      <c r="U207" s="147"/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 t="s">
        <v>154</v>
      </c>
      <c r="AF207" s="139">
        <v>0</v>
      </c>
      <c r="AG207" s="139"/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 x14ac:dyDescent="0.2">
      <c r="A208" s="140">
        <v>73</v>
      </c>
      <c r="B208" s="140" t="s">
        <v>396</v>
      </c>
      <c r="C208" s="178" t="s">
        <v>397</v>
      </c>
      <c r="D208" s="146" t="s">
        <v>151</v>
      </c>
      <c r="E208" s="153">
        <v>125.176</v>
      </c>
      <c r="F208" s="156">
        <f>H208+J208</f>
        <v>0</v>
      </c>
      <c r="G208" s="157">
        <f>ROUND(E208*F208,2)</f>
        <v>0</v>
      </c>
      <c r="H208" s="157"/>
      <c r="I208" s="157">
        <f>ROUND(E208*H208,2)</f>
        <v>0</v>
      </c>
      <c r="J208" s="157"/>
      <c r="K208" s="157">
        <f>ROUND(E208*J208,2)</f>
        <v>0</v>
      </c>
      <c r="L208" s="157">
        <v>21</v>
      </c>
      <c r="M208" s="157">
        <f>G208*(1+L208/100)</f>
        <v>0</v>
      </c>
      <c r="N208" s="147">
        <v>3.0000000000000001E-3</v>
      </c>
      <c r="O208" s="147">
        <f>ROUND(E208*N208,5)</f>
        <v>0.37552999999999997</v>
      </c>
      <c r="P208" s="147">
        <v>0</v>
      </c>
      <c r="Q208" s="147">
        <f>ROUND(E208*P208,5)</f>
        <v>0</v>
      </c>
      <c r="R208" s="147"/>
      <c r="S208" s="147"/>
      <c r="T208" s="148">
        <v>0.28000000000000003</v>
      </c>
      <c r="U208" s="147">
        <f>ROUND(E208*T208,2)</f>
        <v>35.049999999999997</v>
      </c>
      <c r="V208" s="139"/>
      <c r="W208" s="139"/>
      <c r="X208" s="139"/>
      <c r="Y208" s="139"/>
      <c r="Z208" s="139"/>
      <c r="AA208" s="139"/>
      <c r="AB208" s="139"/>
      <c r="AC208" s="139"/>
      <c r="AD208" s="139"/>
      <c r="AE208" s="139" t="s">
        <v>152</v>
      </c>
      <c r="AF208" s="139"/>
      <c r="AG208" s="139"/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outlineLevel="1" x14ac:dyDescent="0.2">
      <c r="A209" s="140"/>
      <c r="B209" s="140"/>
      <c r="C209" s="179" t="s">
        <v>398</v>
      </c>
      <c r="D209" s="149"/>
      <c r="E209" s="154">
        <v>21.4</v>
      </c>
      <c r="F209" s="157"/>
      <c r="G209" s="157"/>
      <c r="H209" s="157"/>
      <c r="I209" s="157"/>
      <c r="J209" s="157"/>
      <c r="K209" s="157"/>
      <c r="L209" s="157"/>
      <c r="M209" s="157"/>
      <c r="N209" s="147"/>
      <c r="O209" s="147"/>
      <c r="P209" s="147"/>
      <c r="Q209" s="147"/>
      <c r="R209" s="147"/>
      <c r="S209" s="147"/>
      <c r="T209" s="148"/>
      <c r="U209" s="147"/>
      <c r="V209" s="139"/>
      <c r="W209" s="139"/>
      <c r="X209" s="139"/>
      <c r="Y209" s="139"/>
      <c r="Z209" s="139"/>
      <c r="AA209" s="139"/>
      <c r="AB209" s="139"/>
      <c r="AC209" s="139"/>
      <c r="AD209" s="139"/>
      <c r="AE209" s="139" t="s">
        <v>154</v>
      </c>
      <c r="AF209" s="139">
        <v>0</v>
      </c>
      <c r="AG209" s="139"/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outlineLevel="1" x14ac:dyDescent="0.2">
      <c r="A210" s="140"/>
      <c r="B210" s="140"/>
      <c r="C210" s="179" t="s">
        <v>399</v>
      </c>
      <c r="D210" s="149"/>
      <c r="E210" s="154">
        <v>13.456</v>
      </c>
      <c r="F210" s="157"/>
      <c r="G210" s="157"/>
      <c r="H210" s="157"/>
      <c r="I210" s="157"/>
      <c r="J210" s="157"/>
      <c r="K210" s="157"/>
      <c r="L210" s="157"/>
      <c r="M210" s="157"/>
      <c r="N210" s="147"/>
      <c r="O210" s="147"/>
      <c r="P210" s="147"/>
      <c r="Q210" s="147"/>
      <c r="R210" s="147"/>
      <c r="S210" s="147"/>
      <c r="T210" s="148"/>
      <c r="U210" s="147"/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 t="s">
        <v>154</v>
      </c>
      <c r="AF210" s="139">
        <v>0</v>
      </c>
      <c r="AG210" s="139"/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</row>
    <row r="211" spans="1:60" ht="22.5" outlineLevel="1" x14ac:dyDescent="0.2">
      <c r="A211" s="140"/>
      <c r="B211" s="140"/>
      <c r="C211" s="179" t="s">
        <v>400</v>
      </c>
      <c r="D211" s="149"/>
      <c r="E211" s="154">
        <v>60.32</v>
      </c>
      <c r="F211" s="157"/>
      <c r="G211" s="157"/>
      <c r="H211" s="157"/>
      <c r="I211" s="157"/>
      <c r="J211" s="157"/>
      <c r="K211" s="157"/>
      <c r="L211" s="157"/>
      <c r="M211" s="157"/>
      <c r="N211" s="147"/>
      <c r="O211" s="147"/>
      <c r="P211" s="147"/>
      <c r="Q211" s="147"/>
      <c r="R211" s="147"/>
      <c r="S211" s="147"/>
      <c r="T211" s="148"/>
      <c r="U211" s="147"/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 t="s">
        <v>154</v>
      </c>
      <c r="AF211" s="139">
        <v>0</v>
      </c>
      <c r="AG211" s="139"/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</row>
    <row r="212" spans="1:60" outlineLevel="1" x14ac:dyDescent="0.2">
      <c r="A212" s="140"/>
      <c r="B212" s="140"/>
      <c r="C212" s="179" t="s">
        <v>401</v>
      </c>
      <c r="D212" s="149"/>
      <c r="E212" s="154">
        <v>24</v>
      </c>
      <c r="F212" s="157"/>
      <c r="G212" s="157"/>
      <c r="H212" s="157"/>
      <c r="I212" s="157"/>
      <c r="J212" s="157"/>
      <c r="K212" s="157"/>
      <c r="L212" s="157"/>
      <c r="M212" s="157"/>
      <c r="N212" s="147"/>
      <c r="O212" s="147"/>
      <c r="P212" s="147"/>
      <c r="Q212" s="147"/>
      <c r="R212" s="147"/>
      <c r="S212" s="147"/>
      <c r="T212" s="148"/>
      <c r="U212" s="147"/>
      <c r="V212" s="139"/>
      <c r="W212" s="139"/>
      <c r="X212" s="139"/>
      <c r="Y212" s="139"/>
      <c r="Z212" s="139"/>
      <c r="AA212" s="139"/>
      <c r="AB212" s="139"/>
      <c r="AC212" s="139"/>
      <c r="AD212" s="139"/>
      <c r="AE212" s="139" t="s">
        <v>154</v>
      </c>
      <c r="AF212" s="139">
        <v>0</v>
      </c>
      <c r="AG212" s="139"/>
      <c r="AH212" s="139"/>
      <c r="AI212" s="139"/>
      <c r="AJ212" s="139"/>
      <c r="AK212" s="139"/>
      <c r="AL212" s="139"/>
      <c r="AM212" s="139"/>
      <c r="AN212" s="139"/>
      <c r="AO212" s="139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</row>
    <row r="213" spans="1:60" outlineLevel="1" x14ac:dyDescent="0.2">
      <c r="A213" s="140"/>
      <c r="B213" s="140"/>
      <c r="C213" s="179" t="s">
        <v>402</v>
      </c>
      <c r="D213" s="149"/>
      <c r="E213" s="154">
        <v>6</v>
      </c>
      <c r="F213" s="157"/>
      <c r="G213" s="157"/>
      <c r="H213" s="157"/>
      <c r="I213" s="157"/>
      <c r="J213" s="157"/>
      <c r="K213" s="157"/>
      <c r="L213" s="157"/>
      <c r="M213" s="157"/>
      <c r="N213" s="147"/>
      <c r="O213" s="147"/>
      <c r="P213" s="147"/>
      <c r="Q213" s="147"/>
      <c r="R213" s="147"/>
      <c r="S213" s="147"/>
      <c r="T213" s="148"/>
      <c r="U213" s="147"/>
      <c r="V213" s="139"/>
      <c r="W213" s="139"/>
      <c r="X213" s="139"/>
      <c r="Y213" s="139"/>
      <c r="Z213" s="139"/>
      <c r="AA213" s="139"/>
      <c r="AB213" s="139"/>
      <c r="AC213" s="139"/>
      <c r="AD213" s="139"/>
      <c r="AE213" s="139" t="s">
        <v>154</v>
      </c>
      <c r="AF213" s="139">
        <v>0</v>
      </c>
      <c r="AG213" s="139"/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</row>
    <row r="214" spans="1:60" outlineLevel="1" x14ac:dyDescent="0.2">
      <c r="A214" s="140">
        <v>74</v>
      </c>
      <c r="B214" s="140" t="s">
        <v>403</v>
      </c>
      <c r="C214" s="178" t="s">
        <v>404</v>
      </c>
      <c r="D214" s="146" t="s">
        <v>151</v>
      </c>
      <c r="E214" s="153">
        <v>36</v>
      </c>
      <c r="F214" s="156">
        <f>H214+J214</f>
        <v>0</v>
      </c>
      <c r="G214" s="157">
        <f>ROUND(E214*F214,2)</f>
        <v>0</v>
      </c>
      <c r="H214" s="157"/>
      <c r="I214" s="157">
        <f>ROUND(E214*H214,2)</f>
        <v>0</v>
      </c>
      <c r="J214" s="157"/>
      <c r="K214" s="157">
        <f>ROUND(E214*J214,2)</f>
        <v>0</v>
      </c>
      <c r="L214" s="157">
        <v>21</v>
      </c>
      <c r="M214" s="157">
        <f>G214*(1+L214/100)</f>
        <v>0</v>
      </c>
      <c r="N214" s="147">
        <v>0</v>
      </c>
      <c r="O214" s="147">
        <f>ROUND(E214*N214,5)</f>
        <v>0</v>
      </c>
      <c r="P214" s="147">
        <v>3.5999999999999997E-2</v>
      </c>
      <c r="Q214" s="147">
        <f>ROUND(E214*P214,5)</f>
        <v>1.296</v>
      </c>
      <c r="R214" s="147"/>
      <c r="S214" s="147"/>
      <c r="T214" s="148">
        <v>9.8000000000000004E-2</v>
      </c>
      <c r="U214" s="147">
        <f>ROUND(E214*T214,2)</f>
        <v>3.53</v>
      </c>
      <c r="V214" s="139"/>
      <c r="W214" s="139"/>
      <c r="X214" s="139"/>
      <c r="Y214" s="139"/>
      <c r="Z214" s="139"/>
      <c r="AA214" s="139"/>
      <c r="AB214" s="139"/>
      <c r="AC214" s="139"/>
      <c r="AD214" s="139"/>
      <c r="AE214" s="139" t="s">
        <v>152</v>
      </c>
      <c r="AF214" s="139"/>
      <c r="AG214" s="139"/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</row>
    <row r="215" spans="1:60" outlineLevel="1" x14ac:dyDescent="0.2">
      <c r="A215" s="140"/>
      <c r="B215" s="140"/>
      <c r="C215" s="179" t="s">
        <v>405</v>
      </c>
      <c r="D215" s="149"/>
      <c r="E215" s="154">
        <v>36</v>
      </c>
      <c r="F215" s="157"/>
      <c r="G215" s="157"/>
      <c r="H215" s="157"/>
      <c r="I215" s="157"/>
      <c r="J215" s="157"/>
      <c r="K215" s="157"/>
      <c r="L215" s="157"/>
      <c r="M215" s="157"/>
      <c r="N215" s="147"/>
      <c r="O215" s="147"/>
      <c r="P215" s="147"/>
      <c r="Q215" s="147"/>
      <c r="R215" s="147"/>
      <c r="S215" s="147"/>
      <c r="T215" s="148"/>
      <c r="U215" s="147"/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 t="s">
        <v>154</v>
      </c>
      <c r="AF215" s="139">
        <v>0</v>
      </c>
      <c r="AG215" s="139"/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</row>
    <row r="216" spans="1:60" outlineLevel="1" x14ac:dyDescent="0.2">
      <c r="A216" s="140">
        <v>75</v>
      </c>
      <c r="B216" s="140" t="s">
        <v>406</v>
      </c>
      <c r="C216" s="178" t="s">
        <v>407</v>
      </c>
      <c r="D216" s="146" t="s">
        <v>160</v>
      </c>
      <c r="E216" s="153">
        <v>6.8550000000000004</v>
      </c>
      <c r="F216" s="156">
        <f>H216+J216</f>
        <v>0</v>
      </c>
      <c r="G216" s="157">
        <f>ROUND(E216*F216,2)</f>
        <v>0</v>
      </c>
      <c r="H216" s="157"/>
      <c r="I216" s="157">
        <f>ROUND(E216*H216,2)</f>
        <v>0</v>
      </c>
      <c r="J216" s="157"/>
      <c r="K216" s="157">
        <f>ROUND(E216*J216,2)</f>
        <v>0</v>
      </c>
      <c r="L216" s="157">
        <v>21</v>
      </c>
      <c r="M216" s="157">
        <f>G216*(1+L216/100)</f>
        <v>0</v>
      </c>
      <c r="N216" s="147">
        <v>0</v>
      </c>
      <c r="O216" s="147">
        <f>ROUND(E216*N216,5)</f>
        <v>0</v>
      </c>
      <c r="P216" s="147">
        <v>0</v>
      </c>
      <c r="Q216" s="147">
        <f>ROUND(E216*P216,5)</f>
        <v>0</v>
      </c>
      <c r="R216" s="147"/>
      <c r="S216" s="147"/>
      <c r="T216" s="148">
        <v>2.0990000000000002</v>
      </c>
      <c r="U216" s="147">
        <f>ROUND(E216*T216,2)</f>
        <v>14.39</v>
      </c>
      <c r="V216" s="139"/>
      <c r="W216" s="139"/>
      <c r="X216" s="139"/>
      <c r="Y216" s="139"/>
      <c r="Z216" s="139"/>
      <c r="AA216" s="139"/>
      <c r="AB216" s="139"/>
      <c r="AC216" s="139"/>
      <c r="AD216" s="139"/>
      <c r="AE216" s="139" t="s">
        <v>152</v>
      </c>
      <c r="AF216" s="139"/>
      <c r="AG216" s="139"/>
      <c r="AH216" s="139"/>
      <c r="AI216" s="139"/>
      <c r="AJ216" s="139"/>
      <c r="AK216" s="139"/>
      <c r="AL216" s="139"/>
      <c r="AM216" s="139"/>
      <c r="AN216" s="139"/>
      <c r="AO216" s="139"/>
      <c r="AP216" s="139"/>
      <c r="AQ216" s="139"/>
      <c r="AR216" s="139"/>
      <c r="AS216" s="139"/>
      <c r="AT216" s="139"/>
      <c r="AU216" s="139"/>
      <c r="AV216" s="139"/>
      <c r="AW216" s="139"/>
      <c r="AX216" s="139"/>
      <c r="AY216" s="139"/>
      <c r="AZ216" s="139"/>
      <c r="BA216" s="139"/>
      <c r="BB216" s="139"/>
      <c r="BC216" s="139"/>
      <c r="BD216" s="139"/>
      <c r="BE216" s="139"/>
      <c r="BF216" s="139"/>
      <c r="BG216" s="139"/>
      <c r="BH216" s="139"/>
    </row>
    <row r="217" spans="1:60" x14ac:dyDescent="0.2">
      <c r="A217" s="141" t="s">
        <v>147</v>
      </c>
      <c r="B217" s="141" t="s">
        <v>89</v>
      </c>
      <c r="C217" s="180" t="s">
        <v>90</v>
      </c>
      <c r="D217" s="150"/>
      <c r="E217" s="155"/>
      <c r="F217" s="158"/>
      <c r="G217" s="158">
        <f>SUMIF(AE218:AE231,"&lt;&gt;NOR",G218:G231)</f>
        <v>0</v>
      </c>
      <c r="H217" s="158"/>
      <c r="I217" s="158">
        <f>SUM(I218:I231)</f>
        <v>0</v>
      </c>
      <c r="J217" s="158"/>
      <c r="K217" s="158">
        <f>SUM(K218:K231)</f>
        <v>0</v>
      </c>
      <c r="L217" s="158"/>
      <c r="M217" s="158">
        <f>SUM(M218:M231)</f>
        <v>0</v>
      </c>
      <c r="N217" s="151"/>
      <c r="O217" s="151">
        <f>SUM(O218:O231)</f>
        <v>2.5919999999999999E-2</v>
      </c>
      <c r="P217" s="151"/>
      <c r="Q217" s="151">
        <f>SUM(Q218:Q231)</f>
        <v>0.20323999999999998</v>
      </c>
      <c r="R217" s="151"/>
      <c r="S217" s="151"/>
      <c r="T217" s="152"/>
      <c r="U217" s="151">
        <f>SUM(U218:U231)</f>
        <v>8.09</v>
      </c>
      <c r="AE217" t="s">
        <v>148</v>
      </c>
    </row>
    <row r="218" spans="1:60" ht="22.5" outlineLevel="1" x14ac:dyDescent="0.2">
      <c r="A218" s="140">
        <v>76</v>
      </c>
      <c r="B218" s="140" t="s">
        <v>408</v>
      </c>
      <c r="C218" s="178" t="s">
        <v>409</v>
      </c>
      <c r="D218" s="146" t="s">
        <v>169</v>
      </c>
      <c r="E218" s="153">
        <v>1.5</v>
      </c>
      <c r="F218" s="156">
        <f>H218+J218</f>
        <v>0</v>
      </c>
      <c r="G218" s="157">
        <f>ROUND(E218*F218,2)</f>
        <v>0</v>
      </c>
      <c r="H218" s="157"/>
      <c r="I218" s="157">
        <f>ROUND(E218*H218,2)</f>
        <v>0</v>
      </c>
      <c r="J218" s="157"/>
      <c r="K218" s="157">
        <f>ROUND(E218*J218,2)</f>
        <v>0</v>
      </c>
      <c r="L218" s="157">
        <v>21</v>
      </c>
      <c r="M218" s="157">
        <f>G218*(1+L218/100)</f>
        <v>0</v>
      </c>
      <c r="N218" s="147">
        <v>4.8999999999999998E-4</v>
      </c>
      <c r="O218" s="147">
        <f>ROUND(E218*N218,5)</f>
        <v>7.3999999999999999E-4</v>
      </c>
      <c r="P218" s="147">
        <v>9.6780000000000005E-2</v>
      </c>
      <c r="Q218" s="147">
        <f>ROUND(E218*P218,5)</f>
        <v>0.14516999999999999</v>
      </c>
      <c r="R218" s="147"/>
      <c r="S218" s="147"/>
      <c r="T218" s="148">
        <v>1.24254</v>
      </c>
      <c r="U218" s="147">
        <f>ROUND(E218*T218,2)</f>
        <v>1.86</v>
      </c>
      <c r="V218" s="139"/>
      <c r="W218" s="139"/>
      <c r="X218" s="139"/>
      <c r="Y218" s="139"/>
      <c r="Z218" s="139"/>
      <c r="AA218" s="139"/>
      <c r="AB218" s="139"/>
      <c r="AC218" s="139"/>
      <c r="AD218" s="139"/>
      <c r="AE218" s="139" t="s">
        <v>161</v>
      </c>
      <c r="AF218" s="139"/>
      <c r="AG218" s="139"/>
      <c r="AH218" s="139"/>
      <c r="AI218" s="139"/>
      <c r="AJ218" s="139"/>
      <c r="AK218" s="139"/>
      <c r="AL218" s="139"/>
      <c r="AM218" s="139"/>
      <c r="AN218" s="139"/>
      <c r="AO218" s="139"/>
      <c r="AP218" s="139"/>
      <c r="AQ218" s="139"/>
      <c r="AR218" s="139"/>
      <c r="AS218" s="139"/>
      <c r="AT218" s="139"/>
      <c r="AU218" s="139"/>
      <c r="AV218" s="139"/>
      <c r="AW218" s="139"/>
      <c r="AX218" s="139"/>
      <c r="AY218" s="139"/>
      <c r="AZ218" s="139"/>
      <c r="BA218" s="139"/>
      <c r="BB218" s="139"/>
      <c r="BC218" s="139"/>
      <c r="BD218" s="139"/>
      <c r="BE218" s="139"/>
      <c r="BF218" s="139"/>
      <c r="BG218" s="139"/>
      <c r="BH218" s="139"/>
    </row>
    <row r="219" spans="1:60" outlineLevel="1" x14ac:dyDescent="0.2">
      <c r="A219" s="140"/>
      <c r="B219" s="140"/>
      <c r="C219" s="179" t="s">
        <v>410</v>
      </c>
      <c r="D219" s="149"/>
      <c r="E219" s="154">
        <v>1.5</v>
      </c>
      <c r="F219" s="157"/>
      <c r="G219" s="157"/>
      <c r="H219" s="157"/>
      <c r="I219" s="157"/>
      <c r="J219" s="157"/>
      <c r="K219" s="157"/>
      <c r="L219" s="157"/>
      <c r="M219" s="157"/>
      <c r="N219" s="147"/>
      <c r="O219" s="147"/>
      <c r="P219" s="147"/>
      <c r="Q219" s="147"/>
      <c r="R219" s="147"/>
      <c r="S219" s="147"/>
      <c r="T219" s="148"/>
      <c r="U219" s="147"/>
      <c r="V219" s="139"/>
      <c r="W219" s="139"/>
      <c r="X219" s="139"/>
      <c r="Y219" s="139"/>
      <c r="Z219" s="139"/>
      <c r="AA219" s="139"/>
      <c r="AB219" s="139"/>
      <c r="AC219" s="139"/>
      <c r="AD219" s="139"/>
      <c r="AE219" s="139" t="s">
        <v>154</v>
      </c>
      <c r="AF219" s="139">
        <v>0</v>
      </c>
      <c r="AG219" s="139"/>
      <c r="AH219" s="139"/>
      <c r="AI219" s="139"/>
      <c r="AJ219" s="139"/>
      <c r="AK219" s="139"/>
      <c r="AL219" s="139"/>
      <c r="AM219" s="139"/>
      <c r="AN219" s="139"/>
      <c r="AO219" s="139"/>
      <c r="AP219" s="139"/>
      <c r="AQ219" s="139"/>
      <c r="AR219" s="139"/>
      <c r="AS219" s="139"/>
      <c r="AT219" s="139"/>
      <c r="AU219" s="139"/>
      <c r="AV219" s="139"/>
      <c r="AW219" s="139"/>
      <c r="AX219" s="139"/>
      <c r="AY219" s="139"/>
      <c r="AZ219" s="139"/>
      <c r="BA219" s="139"/>
      <c r="BB219" s="139"/>
      <c r="BC219" s="139"/>
      <c r="BD219" s="139"/>
      <c r="BE219" s="139"/>
      <c r="BF219" s="139"/>
      <c r="BG219" s="139"/>
      <c r="BH219" s="139"/>
    </row>
    <row r="220" spans="1:60" outlineLevel="1" x14ac:dyDescent="0.2">
      <c r="A220" s="140">
        <v>77</v>
      </c>
      <c r="B220" s="140" t="s">
        <v>411</v>
      </c>
      <c r="C220" s="178" t="s">
        <v>412</v>
      </c>
      <c r="D220" s="146" t="s">
        <v>169</v>
      </c>
      <c r="E220" s="153">
        <v>0.6</v>
      </c>
      <c r="F220" s="156">
        <f>H220+J220</f>
        <v>0</v>
      </c>
      <c r="G220" s="157">
        <f>ROUND(E220*F220,2)</f>
        <v>0</v>
      </c>
      <c r="H220" s="157"/>
      <c r="I220" s="157">
        <f>ROUND(E220*H220,2)</f>
        <v>0</v>
      </c>
      <c r="J220" s="157"/>
      <c r="K220" s="157">
        <f>ROUND(E220*J220,2)</f>
        <v>0</v>
      </c>
      <c r="L220" s="157">
        <v>21</v>
      </c>
      <c r="M220" s="157">
        <f>G220*(1+L220/100)</f>
        <v>0</v>
      </c>
      <c r="N220" s="147">
        <v>4.8999999999999998E-4</v>
      </c>
      <c r="O220" s="147">
        <f>ROUND(E220*N220,5)</f>
        <v>2.9E-4</v>
      </c>
      <c r="P220" s="147">
        <v>9.6780000000000005E-2</v>
      </c>
      <c r="Q220" s="147">
        <f>ROUND(E220*P220,5)</f>
        <v>5.8069999999999997E-2</v>
      </c>
      <c r="R220" s="147"/>
      <c r="S220" s="147"/>
      <c r="T220" s="148">
        <v>1.24254</v>
      </c>
      <c r="U220" s="147">
        <f>ROUND(E220*T220,2)</f>
        <v>0.75</v>
      </c>
      <c r="V220" s="139"/>
      <c r="W220" s="139"/>
      <c r="X220" s="139"/>
      <c r="Y220" s="139"/>
      <c r="Z220" s="139"/>
      <c r="AA220" s="139"/>
      <c r="AB220" s="139"/>
      <c r="AC220" s="139"/>
      <c r="AD220" s="139"/>
      <c r="AE220" s="139" t="s">
        <v>161</v>
      </c>
      <c r="AF220" s="139"/>
      <c r="AG220" s="139"/>
      <c r="AH220" s="139"/>
      <c r="AI220" s="139"/>
      <c r="AJ220" s="139"/>
      <c r="AK220" s="139"/>
      <c r="AL220" s="139"/>
      <c r="AM220" s="139"/>
      <c r="AN220" s="139"/>
      <c r="AO220" s="139"/>
      <c r="AP220" s="139"/>
      <c r="AQ220" s="139"/>
      <c r="AR220" s="139"/>
      <c r="AS220" s="139"/>
      <c r="AT220" s="139"/>
      <c r="AU220" s="139"/>
      <c r="AV220" s="139"/>
      <c r="AW220" s="139"/>
      <c r="AX220" s="139"/>
      <c r="AY220" s="139"/>
      <c r="AZ220" s="139"/>
      <c r="BA220" s="139"/>
      <c r="BB220" s="139"/>
      <c r="BC220" s="139"/>
      <c r="BD220" s="139"/>
      <c r="BE220" s="139"/>
      <c r="BF220" s="139"/>
      <c r="BG220" s="139"/>
      <c r="BH220" s="139"/>
    </row>
    <row r="221" spans="1:60" outlineLevel="1" x14ac:dyDescent="0.2">
      <c r="A221" s="140"/>
      <c r="B221" s="140"/>
      <c r="C221" s="179" t="s">
        <v>413</v>
      </c>
      <c r="D221" s="149"/>
      <c r="E221" s="154">
        <v>0.6</v>
      </c>
      <c r="F221" s="157"/>
      <c r="G221" s="157"/>
      <c r="H221" s="157"/>
      <c r="I221" s="157"/>
      <c r="J221" s="157"/>
      <c r="K221" s="157"/>
      <c r="L221" s="157"/>
      <c r="M221" s="157"/>
      <c r="N221" s="147"/>
      <c r="O221" s="147"/>
      <c r="P221" s="147"/>
      <c r="Q221" s="147"/>
      <c r="R221" s="147"/>
      <c r="S221" s="147"/>
      <c r="T221" s="148"/>
      <c r="U221" s="147"/>
      <c r="V221" s="139"/>
      <c r="W221" s="139"/>
      <c r="X221" s="139"/>
      <c r="Y221" s="139"/>
      <c r="Z221" s="139"/>
      <c r="AA221" s="139"/>
      <c r="AB221" s="139"/>
      <c r="AC221" s="139"/>
      <c r="AD221" s="139"/>
      <c r="AE221" s="139" t="s">
        <v>154</v>
      </c>
      <c r="AF221" s="139">
        <v>0</v>
      </c>
      <c r="AG221" s="139"/>
      <c r="AH221" s="139"/>
      <c r="AI221" s="139"/>
      <c r="AJ221" s="139"/>
      <c r="AK221" s="139"/>
      <c r="AL221" s="139"/>
      <c r="AM221" s="139"/>
      <c r="AN221" s="139"/>
      <c r="AO221" s="139"/>
      <c r="AP221" s="139"/>
      <c r="AQ221" s="139"/>
      <c r="AR221" s="139"/>
      <c r="AS221" s="139"/>
      <c r="AT221" s="139"/>
      <c r="AU221" s="139"/>
      <c r="AV221" s="139"/>
      <c r="AW221" s="139"/>
      <c r="AX221" s="139"/>
      <c r="AY221" s="139"/>
      <c r="AZ221" s="139"/>
      <c r="BA221" s="139"/>
      <c r="BB221" s="139"/>
      <c r="BC221" s="139"/>
      <c r="BD221" s="139"/>
      <c r="BE221" s="139"/>
      <c r="BF221" s="139"/>
      <c r="BG221" s="139"/>
      <c r="BH221" s="139"/>
    </row>
    <row r="222" spans="1:60" outlineLevel="1" x14ac:dyDescent="0.2">
      <c r="A222" s="140">
        <v>78</v>
      </c>
      <c r="B222" s="140" t="s">
        <v>414</v>
      </c>
      <c r="C222" s="178" t="s">
        <v>415</v>
      </c>
      <c r="D222" s="146" t="s">
        <v>198</v>
      </c>
      <c r="E222" s="153">
        <v>2</v>
      </c>
      <c r="F222" s="156">
        <f t="shared" ref="F222:F231" si="8">H222+J222</f>
        <v>0</v>
      </c>
      <c r="G222" s="157">
        <f t="shared" ref="G222:G231" si="9">ROUND(E222*F222,2)</f>
        <v>0</v>
      </c>
      <c r="H222" s="157"/>
      <c r="I222" s="157">
        <f t="shared" ref="I222:I231" si="10">ROUND(E222*H222,2)</f>
        <v>0</v>
      </c>
      <c r="J222" s="157"/>
      <c r="K222" s="157">
        <f t="shared" ref="K222:K231" si="11">ROUND(E222*J222,2)</f>
        <v>0</v>
      </c>
      <c r="L222" s="157">
        <v>21</v>
      </c>
      <c r="M222" s="157">
        <f t="shared" ref="M222:M231" si="12">G222*(1+L222/100)</f>
        <v>0</v>
      </c>
      <c r="N222" s="147">
        <v>1E-4</v>
      </c>
      <c r="O222" s="147">
        <f t="shared" ref="O222:O231" si="13">ROUND(E222*N222,5)</f>
        <v>2.0000000000000001E-4</v>
      </c>
      <c r="P222" s="147">
        <v>0</v>
      </c>
      <c r="Q222" s="147">
        <f t="shared" ref="Q222:Q231" si="14">ROUND(E222*P222,5)</f>
        <v>0</v>
      </c>
      <c r="R222" s="147"/>
      <c r="S222" s="147"/>
      <c r="T222" s="148">
        <v>0.02</v>
      </c>
      <c r="U222" s="147">
        <f t="shared" ref="U222:U231" si="15">ROUND(E222*T222,2)</f>
        <v>0.04</v>
      </c>
      <c r="V222" s="139"/>
      <c r="W222" s="139"/>
      <c r="X222" s="139"/>
      <c r="Y222" s="139"/>
      <c r="Z222" s="139"/>
      <c r="AA222" s="139"/>
      <c r="AB222" s="139"/>
      <c r="AC222" s="139"/>
      <c r="AD222" s="139"/>
      <c r="AE222" s="139" t="s">
        <v>152</v>
      </c>
      <c r="AF222" s="139"/>
      <c r="AG222" s="139"/>
      <c r="AH222" s="139"/>
      <c r="AI222" s="139"/>
      <c r="AJ222" s="139"/>
      <c r="AK222" s="139"/>
      <c r="AL222" s="139"/>
      <c r="AM222" s="139"/>
      <c r="AN222" s="139"/>
      <c r="AO222" s="139"/>
      <c r="AP222" s="139"/>
      <c r="AQ222" s="139"/>
      <c r="AR222" s="139"/>
      <c r="AS222" s="139"/>
      <c r="AT222" s="139"/>
      <c r="AU222" s="139"/>
      <c r="AV222" s="139"/>
      <c r="AW222" s="139"/>
      <c r="AX222" s="139"/>
      <c r="AY222" s="139"/>
      <c r="AZ222" s="139"/>
      <c r="BA222" s="139"/>
      <c r="BB222" s="139"/>
      <c r="BC222" s="139"/>
      <c r="BD222" s="139"/>
      <c r="BE222" s="139"/>
      <c r="BF222" s="139"/>
      <c r="BG222" s="139"/>
      <c r="BH222" s="139"/>
    </row>
    <row r="223" spans="1:60" outlineLevel="1" x14ac:dyDescent="0.2">
      <c r="A223" s="140">
        <v>79</v>
      </c>
      <c r="B223" s="140" t="s">
        <v>416</v>
      </c>
      <c r="C223" s="178" t="s">
        <v>417</v>
      </c>
      <c r="D223" s="146" t="s">
        <v>198</v>
      </c>
      <c r="E223" s="153">
        <v>2</v>
      </c>
      <c r="F223" s="156">
        <f t="shared" si="8"/>
        <v>0</v>
      </c>
      <c r="G223" s="157">
        <f t="shared" si="9"/>
        <v>0</v>
      </c>
      <c r="H223" s="157"/>
      <c r="I223" s="157">
        <f t="shared" si="10"/>
        <v>0</v>
      </c>
      <c r="J223" s="157"/>
      <c r="K223" s="157">
        <f t="shared" si="11"/>
        <v>0</v>
      </c>
      <c r="L223" s="157">
        <v>21</v>
      </c>
      <c r="M223" s="157">
        <f t="shared" si="12"/>
        <v>0</v>
      </c>
      <c r="N223" s="147">
        <v>4.0000000000000002E-4</v>
      </c>
      <c r="O223" s="147">
        <f t="shared" si="13"/>
        <v>8.0000000000000004E-4</v>
      </c>
      <c r="P223" s="147">
        <v>0</v>
      </c>
      <c r="Q223" s="147">
        <f t="shared" si="14"/>
        <v>0</v>
      </c>
      <c r="R223" s="147"/>
      <c r="S223" s="147"/>
      <c r="T223" s="148">
        <v>0.15</v>
      </c>
      <c r="U223" s="147">
        <f t="shared" si="15"/>
        <v>0.3</v>
      </c>
      <c r="V223" s="139"/>
      <c r="W223" s="139"/>
      <c r="X223" s="139"/>
      <c r="Y223" s="139"/>
      <c r="Z223" s="139"/>
      <c r="AA223" s="139"/>
      <c r="AB223" s="139"/>
      <c r="AC223" s="139"/>
      <c r="AD223" s="139"/>
      <c r="AE223" s="139" t="s">
        <v>152</v>
      </c>
      <c r="AF223" s="139"/>
      <c r="AG223" s="139"/>
      <c r="AH223" s="139"/>
      <c r="AI223" s="139"/>
      <c r="AJ223" s="139"/>
      <c r="AK223" s="139"/>
      <c r="AL223" s="139"/>
      <c r="AM223" s="139"/>
      <c r="AN223" s="139"/>
      <c r="AO223" s="139"/>
      <c r="AP223" s="139"/>
      <c r="AQ223" s="139"/>
      <c r="AR223" s="139"/>
      <c r="AS223" s="139"/>
      <c r="AT223" s="139"/>
      <c r="AU223" s="139"/>
      <c r="AV223" s="139"/>
      <c r="AW223" s="139"/>
      <c r="AX223" s="139"/>
      <c r="AY223" s="139"/>
      <c r="AZ223" s="139"/>
      <c r="BA223" s="139"/>
      <c r="BB223" s="139"/>
      <c r="BC223" s="139"/>
      <c r="BD223" s="139"/>
      <c r="BE223" s="139"/>
      <c r="BF223" s="139"/>
      <c r="BG223" s="139"/>
      <c r="BH223" s="139"/>
    </row>
    <row r="224" spans="1:60" ht="22.5" outlineLevel="1" x14ac:dyDescent="0.2">
      <c r="A224" s="140">
        <v>80</v>
      </c>
      <c r="B224" s="140" t="s">
        <v>418</v>
      </c>
      <c r="C224" s="178" t="s">
        <v>419</v>
      </c>
      <c r="D224" s="146" t="s">
        <v>198</v>
      </c>
      <c r="E224" s="153">
        <v>2</v>
      </c>
      <c r="F224" s="156">
        <f t="shared" si="8"/>
        <v>0</v>
      </c>
      <c r="G224" s="157">
        <f t="shared" si="9"/>
        <v>0</v>
      </c>
      <c r="H224" s="157"/>
      <c r="I224" s="157">
        <f t="shared" si="10"/>
        <v>0</v>
      </c>
      <c r="J224" s="157"/>
      <c r="K224" s="157">
        <f t="shared" si="11"/>
        <v>0</v>
      </c>
      <c r="L224" s="157">
        <v>21</v>
      </c>
      <c r="M224" s="157">
        <f t="shared" si="12"/>
        <v>0</v>
      </c>
      <c r="N224" s="147">
        <v>2.6800000000000001E-3</v>
      </c>
      <c r="O224" s="147">
        <f t="shared" si="13"/>
        <v>5.3600000000000002E-3</v>
      </c>
      <c r="P224" s="147">
        <v>0</v>
      </c>
      <c r="Q224" s="147">
        <f t="shared" si="14"/>
        <v>0</v>
      </c>
      <c r="R224" s="147"/>
      <c r="S224" s="147"/>
      <c r="T224" s="148">
        <v>1.18</v>
      </c>
      <c r="U224" s="147">
        <f t="shared" si="15"/>
        <v>2.36</v>
      </c>
      <c r="V224" s="139"/>
      <c r="W224" s="139"/>
      <c r="X224" s="139"/>
      <c r="Y224" s="139"/>
      <c r="Z224" s="139"/>
      <c r="AA224" s="139"/>
      <c r="AB224" s="139"/>
      <c r="AC224" s="139"/>
      <c r="AD224" s="139"/>
      <c r="AE224" s="139" t="s">
        <v>152</v>
      </c>
      <c r="AF224" s="139"/>
      <c r="AG224" s="139"/>
      <c r="AH224" s="139"/>
      <c r="AI224" s="139"/>
      <c r="AJ224" s="139"/>
      <c r="AK224" s="139"/>
      <c r="AL224" s="139"/>
      <c r="AM224" s="139"/>
      <c r="AN224" s="139"/>
      <c r="AO224" s="139"/>
      <c r="AP224" s="139"/>
      <c r="AQ224" s="139"/>
      <c r="AR224" s="139"/>
      <c r="AS224" s="139"/>
      <c r="AT224" s="139"/>
      <c r="AU224" s="139"/>
      <c r="AV224" s="139"/>
      <c r="AW224" s="139"/>
      <c r="AX224" s="139"/>
      <c r="AY224" s="139"/>
      <c r="AZ224" s="139"/>
      <c r="BA224" s="139"/>
      <c r="BB224" s="139"/>
      <c r="BC224" s="139"/>
      <c r="BD224" s="139"/>
      <c r="BE224" s="139"/>
      <c r="BF224" s="139"/>
      <c r="BG224" s="139"/>
      <c r="BH224" s="139"/>
    </row>
    <row r="225" spans="1:60" outlineLevel="1" x14ac:dyDescent="0.2">
      <c r="A225" s="140">
        <v>81</v>
      </c>
      <c r="B225" s="140" t="s">
        <v>420</v>
      </c>
      <c r="C225" s="178" t="s">
        <v>421</v>
      </c>
      <c r="D225" s="146" t="s">
        <v>198</v>
      </c>
      <c r="E225" s="153">
        <v>2</v>
      </c>
      <c r="F225" s="156">
        <f t="shared" si="8"/>
        <v>0</v>
      </c>
      <c r="G225" s="157">
        <f t="shared" si="9"/>
        <v>0</v>
      </c>
      <c r="H225" s="157"/>
      <c r="I225" s="157">
        <f t="shared" si="10"/>
        <v>0</v>
      </c>
      <c r="J225" s="157"/>
      <c r="K225" s="157">
        <f t="shared" si="11"/>
        <v>0</v>
      </c>
      <c r="L225" s="157">
        <v>21</v>
      </c>
      <c r="M225" s="157">
        <f t="shared" si="12"/>
        <v>0</v>
      </c>
      <c r="N225" s="147">
        <v>6.7499999999999999E-3</v>
      </c>
      <c r="O225" s="147">
        <f t="shared" si="13"/>
        <v>1.35E-2</v>
      </c>
      <c r="P225" s="147">
        <v>0</v>
      </c>
      <c r="Q225" s="147">
        <f t="shared" si="14"/>
        <v>0</v>
      </c>
      <c r="R225" s="147"/>
      <c r="S225" s="147"/>
      <c r="T225" s="148">
        <v>0.70899999999999996</v>
      </c>
      <c r="U225" s="147">
        <f t="shared" si="15"/>
        <v>1.42</v>
      </c>
      <c r="V225" s="139"/>
      <c r="W225" s="139"/>
      <c r="X225" s="139"/>
      <c r="Y225" s="139"/>
      <c r="Z225" s="139"/>
      <c r="AA225" s="139"/>
      <c r="AB225" s="139"/>
      <c r="AC225" s="139"/>
      <c r="AD225" s="139"/>
      <c r="AE225" s="139" t="s">
        <v>152</v>
      </c>
      <c r="AF225" s="139"/>
      <c r="AG225" s="139"/>
      <c r="AH225" s="139"/>
      <c r="AI225" s="139"/>
      <c r="AJ225" s="139"/>
      <c r="AK225" s="139"/>
      <c r="AL225" s="139"/>
      <c r="AM225" s="139"/>
      <c r="AN225" s="139"/>
      <c r="AO225" s="139"/>
      <c r="AP225" s="139"/>
      <c r="AQ225" s="139"/>
      <c r="AR225" s="139"/>
      <c r="AS225" s="139"/>
      <c r="AT225" s="139"/>
      <c r="AU225" s="139"/>
      <c r="AV225" s="139"/>
      <c r="AW225" s="139"/>
      <c r="AX225" s="139"/>
      <c r="AY225" s="139"/>
      <c r="AZ225" s="139"/>
      <c r="BA225" s="139"/>
      <c r="BB225" s="139"/>
      <c r="BC225" s="139"/>
      <c r="BD225" s="139"/>
      <c r="BE225" s="139"/>
      <c r="BF225" s="139"/>
      <c r="BG225" s="139"/>
      <c r="BH225" s="139"/>
    </row>
    <row r="226" spans="1:60" ht="22.5" outlineLevel="1" x14ac:dyDescent="0.2">
      <c r="A226" s="140">
        <v>82</v>
      </c>
      <c r="B226" s="140" t="s">
        <v>162</v>
      </c>
      <c r="C226" s="178" t="s">
        <v>422</v>
      </c>
      <c r="D226" s="146" t="s">
        <v>182</v>
      </c>
      <c r="E226" s="153">
        <v>2</v>
      </c>
      <c r="F226" s="156">
        <f t="shared" si="8"/>
        <v>0</v>
      </c>
      <c r="G226" s="157">
        <f t="shared" si="9"/>
        <v>0</v>
      </c>
      <c r="H226" s="157"/>
      <c r="I226" s="157">
        <f t="shared" si="10"/>
        <v>0</v>
      </c>
      <c r="J226" s="157"/>
      <c r="K226" s="157">
        <f t="shared" si="11"/>
        <v>0</v>
      </c>
      <c r="L226" s="157">
        <v>21</v>
      </c>
      <c r="M226" s="157">
        <f t="shared" si="12"/>
        <v>0</v>
      </c>
      <c r="N226" s="147">
        <v>0</v>
      </c>
      <c r="O226" s="147">
        <f t="shared" si="13"/>
        <v>0</v>
      </c>
      <c r="P226" s="147">
        <v>0</v>
      </c>
      <c r="Q226" s="147">
        <f t="shared" si="14"/>
        <v>0</v>
      </c>
      <c r="R226" s="147"/>
      <c r="S226" s="147"/>
      <c r="T226" s="148">
        <v>0</v>
      </c>
      <c r="U226" s="147">
        <f t="shared" si="15"/>
        <v>0</v>
      </c>
      <c r="V226" s="139"/>
      <c r="W226" s="139"/>
      <c r="X226" s="139"/>
      <c r="Y226" s="139"/>
      <c r="Z226" s="139"/>
      <c r="AA226" s="139"/>
      <c r="AB226" s="139"/>
      <c r="AC226" s="139"/>
      <c r="AD226" s="139"/>
      <c r="AE226" s="139" t="s">
        <v>152</v>
      </c>
      <c r="AF226" s="139"/>
      <c r="AG226" s="139"/>
      <c r="AH226" s="139"/>
      <c r="AI226" s="139"/>
      <c r="AJ226" s="139"/>
      <c r="AK226" s="139"/>
      <c r="AL226" s="139"/>
      <c r="AM226" s="139"/>
      <c r="AN226" s="139"/>
      <c r="AO226" s="139"/>
      <c r="AP226" s="139"/>
      <c r="AQ226" s="139"/>
      <c r="AR226" s="139"/>
      <c r="AS226" s="139"/>
      <c r="AT226" s="139"/>
      <c r="AU226" s="139"/>
      <c r="AV226" s="139"/>
      <c r="AW226" s="139"/>
      <c r="AX226" s="139"/>
      <c r="AY226" s="139"/>
      <c r="AZ226" s="139"/>
      <c r="BA226" s="139"/>
      <c r="BB226" s="139"/>
      <c r="BC226" s="139"/>
      <c r="BD226" s="139"/>
      <c r="BE226" s="139"/>
      <c r="BF226" s="139"/>
      <c r="BG226" s="139"/>
      <c r="BH226" s="139"/>
    </row>
    <row r="227" spans="1:60" ht="22.5" outlineLevel="1" x14ac:dyDescent="0.2">
      <c r="A227" s="140">
        <v>83</v>
      </c>
      <c r="B227" s="140" t="s">
        <v>162</v>
      </c>
      <c r="C227" s="178" t="s">
        <v>423</v>
      </c>
      <c r="D227" s="146" t="s">
        <v>182</v>
      </c>
      <c r="E227" s="153">
        <v>2</v>
      </c>
      <c r="F227" s="156">
        <f t="shared" si="8"/>
        <v>0</v>
      </c>
      <c r="G227" s="157">
        <f t="shared" si="9"/>
        <v>0</v>
      </c>
      <c r="H227" s="157"/>
      <c r="I227" s="157">
        <f t="shared" si="10"/>
        <v>0</v>
      </c>
      <c r="J227" s="157"/>
      <c r="K227" s="157">
        <f t="shared" si="11"/>
        <v>0</v>
      </c>
      <c r="L227" s="157">
        <v>21</v>
      </c>
      <c r="M227" s="157">
        <f t="shared" si="12"/>
        <v>0</v>
      </c>
      <c r="N227" s="147">
        <v>0</v>
      </c>
      <c r="O227" s="147">
        <f t="shared" si="13"/>
        <v>0</v>
      </c>
      <c r="P227" s="147">
        <v>0</v>
      </c>
      <c r="Q227" s="147">
        <f t="shared" si="14"/>
        <v>0</v>
      </c>
      <c r="R227" s="147"/>
      <c r="S227" s="147"/>
      <c r="T227" s="148">
        <v>0</v>
      </c>
      <c r="U227" s="147">
        <f t="shared" si="15"/>
        <v>0</v>
      </c>
      <c r="V227" s="139"/>
      <c r="W227" s="139"/>
      <c r="X227" s="139"/>
      <c r="Y227" s="139"/>
      <c r="Z227" s="139"/>
      <c r="AA227" s="139"/>
      <c r="AB227" s="139"/>
      <c r="AC227" s="139"/>
      <c r="AD227" s="139"/>
      <c r="AE227" s="139" t="s">
        <v>152</v>
      </c>
      <c r="AF227" s="139"/>
      <c r="AG227" s="139"/>
      <c r="AH227" s="139"/>
      <c r="AI227" s="139"/>
      <c r="AJ227" s="139"/>
      <c r="AK227" s="139"/>
      <c r="AL227" s="139"/>
      <c r="AM227" s="139"/>
      <c r="AN227" s="139"/>
      <c r="AO227" s="139"/>
      <c r="AP227" s="139"/>
      <c r="AQ227" s="139"/>
      <c r="AR227" s="139"/>
      <c r="AS227" s="139"/>
      <c r="AT227" s="139"/>
      <c r="AU227" s="139"/>
      <c r="AV227" s="139"/>
      <c r="AW227" s="139"/>
      <c r="AX227" s="139"/>
      <c r="AY227" s="139"/>
      <c r="AZ227" s="139"/>
      <c r="BA227" s="139"/>
      <c r="BB227" s="139"/>
      <c r="BC227" s="139"/>
      <c r="BD227" s="139"/>
      <c r="BE227" s="139"/>
      <c r="BF227" s="139"/>
      <c r="BG227" s="139"/>
      <c r="BH227" s="139"/>
    </row>
    <row r="228" spans="1:60" ht="22.5" outlineLevel="1" x14ac:dyDescent="0.2">
      <c r="A228" s="140">
        <v>84</v>
      </c>
      <c r="B228" s="140" t="s">
        <v>162</v>
      </c>
      <c r="C228" s="178" t="s">
        <v>424</v>
      </c>
      <c r="D228" s="146" t="s">
        <v>182</v>
      </c>
      <c r="E228" s="153">
        <v>2</v>
      </c>
      <c r="F228" s="156">
        <f t="shared" si="8"/>
        <v>0</v>
      </c>
      <c r="G228" s="157">
        <f t="shared" si="9"/>
        <v>0</v>
      </c>
      <c r="H228" s="157"/>
      <c r="I228" s="157">
        <f t="shared" si="10"/>
        <v>0</v>
      </c>
      <c r="J228" s="157"/>
      <c r="K228" s="157">
        <f t="shared" si="11"/>
        <v>0</v>
      </c>
      <c r="L228" s="157">
        <v>21</v>
      </c>
      <c r="M228" s="157">
        <f t="shared" si="12"/>
        <v>0</v>
      </c>
      <c r="N228" s="147">
        <v>0</v>
      </c>
      <c r="O228" s="147">
        <f t="shared" si="13"/>
        <v>0</v>
      </c>
      <c r="P228" s="147">
        <v>0</v>
      </c>
      <c r="Q228" s="147">
        <f t="shared" si="14"/>
        <v>0</v>
      </c>
      <c r="R228" s="147"/>
      <c r="S228" s="147"/>
      <c r="T228" s="148">
        <v>0</v>
      </c>
      <c r="U228" s="147">
        <f t="shared" si="15"/>
        <v>0</v>
      </c>
      <c r="V228" s="139"/>
      <c r="W228" s="139"/>
      <c r="X228" s="139"/>
      <c r="Y228" s="139"/>
      <c r="Z228" s="139"/>
      <c r="AA228" s="139"/>
      <c r="AB228" s="139"/>
      <c r="AC228" s="139"/>
      <c r="AD228" s="139"/>
      <c r="AE228" s="139" t="s">
        <v>152</v>
      </c>
      <c r="AF228" s="139"/>
      <c r="AG228" s="139"/>
      <c r="AH228" s="139"/>
      <c r="AI228" s="139"/>
      <c r="AJ228" s="139"/>
      <c r="AK228" s="139"/>
      <c r="AL228" s="139"/>
      <c r="AM228" s="139"/>
      <c r="AN228" s="139"/>
      <c r="AO228" s="139"/>
      <c r="AP228" s="139"/>
      <c r="AQ228" s="139"/>
      <c r="AR228" s="139"/>
      <c r="AS228" s="139"/>
      <c r="AT228" s="139"/>
      <c r="AU228" s="139"/>
      <c r="AV228" s="139"/>
      <c r="AW228" s="139"/>
      <c r="AX228" s="139"/>
      <c r="AY228" s="139"/>
      <c r="AZ228" s="139"/>
      <c r="BA228" s="139"/>
      <c r="BB228" s="139"/>
      <c r="BC228" s="139"/>
      <c r="BD228" s="139"/>
      <c r="BE228" s="139"/>
      <c r="BF228" s="139"/>
      <c r="BG228" s="139"/>
      <c r="BH228" s="139"/>
    </row>
    <row r="229" spans="1:60" outlineLevel="1" x14ac:dyDescent="0.2">
      <c r="A229" s="140">
        <v>85</v>
      </c>
      <c r="B229" s="140" t="s">
        <v>425</v>
      </c>
      <c r="C229" s="178" t="s">
        <v>426</v>
      </c>
      <c r="D229" s="146" t="s">
        <v>198</v>
      </c>
      <c r="E229" s="153">
        <v>2</v>
      </c>
      <c r="F229" s="156">
        <f t="shared" si="8"/>
        <v>0</v>
      </c>
      <c r="G229" s="157">
        <f t="shared" si="9"/>
        <v>0</v>
      </c>
      <c r="H229" s="157"/>
      <c r="I229" s="157">
        <f t="shared" si="10"/>
        <v>0</v>
      </c>
      <c r="J229" s="157"/>
      <c r="K229" s="157">
        <f t="shared" si="11"/>
        <v>0</v>
      </c>
      <c r="L229" s="157">
        <v>21</v>
      </c>
      <c r="M229" s="157">
        <f t="shared" si="12"/>
        <v>0</v>
      </c>
      <c r="N229" s="147">
        <v>1.64E-3</v>
      </c>
      <c r="O229" s="147">
        <f t="shared" si="13"/>
        <v>3.2799999999999999E-3</v>
      </c>
      <c r="P229" s="147">
        <v>0</v>
      </c>
      <c r="Q229" s="147">
        <f t="shared" si="14"/>
        <v>0</v>
      </c>
      <c r="R229" s="147"/>
      <c r="S229" s="147"/>
      <c r="T229" s="148">
        <v>0.66</v>
      </c>
      <c r="U229" s="147">
        <f t="shared" si="15"/>
        <v>1.32</v>
      </c>
      <c r="V229" s="139"/>
      <c r="W229" s="139"/>
      <c r="X229" s="139"/>
      <c r="Y229" s="139"/>
      <c r="Z229" s="139"/>
      <c r="AA229" s="139"/>
      <c r="AB229" s="139"/>
      <c r="AC229" s="139"/>
      <c r="AD229" s="139"/>
      <c r="AE229" s="139" t="s">
        <v>152</v>
      </c>
      <c r="AF229" s="139"/>
      <c r="AG229" s="139"/>
      <c r="AH229" s="139"/>
      <c r="AI229" s="139"/>
      <c r="AJ229" s="139"/>
      <c r="AK229" s="139"/>
      <c r="AL229" s="139"/>
      <c r="AM229" s="139"/>
      <c r="AN229" s="139"/>
      <c r="AO229" s="139"/>
      <c r="AP229" s="139"/>
      <c r="AQ229" s="139"/>
      <c r="AR229" s="139"/>
      <c r="AS229" s="139"/>
      <c r="AT229" s="139"/>
      <c r="AU229" s="139"/>
      <c r="AV229" s="139"/>
      <c r="AW229" s="139"/>
      <c r="AX229" s="139"/>
      <c r="AY229" s="139"/>
      <c r="AZ229" s="139"/>
      <c r="BA229" s="139"/>
      <c r="BB229" s="139"/>
      <c r="BC229" s="139"/>
      <c r="BD229" s="139"/>
      <c r="BE229" s="139"/>
      <c r="BF229" s="139"/>
      <c r="BG229" s="139"/>
      <c r="BH229" s="139"/>
    </row>
    <row r="230" spans="1:60" ht="22.5" outlineLevel="1" x14ac:dyDescent="0.2">
      <c r="A230" s="140">
        <v>86</v>
      </c>
      <c r="B230" s="140" t="s">
        <v>427</v>
      </c>
      <c r="C230" s="178" t="s">
        <v>428</v>
      </c>
      <c r="D230" s="146" t="s">
        <v>198</v>
      </c>
      <c r="E230" s="153">
        <v>1</v>
      </c>
      <c r="F230" s="156">
        <f t="shared" si="8"/>
        <v>0</v>
      </c>
      <c r="G230" s="157">
        <f t="shared" si="9"/>
        <v>0</v>
      </c>
      <c r="H230" s="157"/>
      <c r="I230" s="157">
        <f t="shared" si="10"/>
        <v>0</v>
      </c>
      <c r="J230" s="157"/>
      <c r="K230" s="157">
        <f t="shared" si="11"/>
        <v>0</v>
      </c>
      <c r="L230" s="157">
        <v>21</v>
      </c>
      <c r="M230" s="157">
        <f t="shared" si="12"/>
        <v>0</v>
      </c>
      <c r="N230" s="147">
        <v>1.75E-3</v>
      </c>
      <c r="O230" s="147">
        <f t="shared" si="13"/>
        <v>1.75E-3</v>
      </c>
      <c r="P230" s="147">
        <v>0</v>
      </c>
      <c r="Q230" s="147">
        <f t="shared" si="14"/>
        <v>0</v>
      </c>
      <c r="R230" s="147"/>
      <c r="S230" s="147"/>
      <c r="T230" s="148">
        <v>0</v>
      </c>
      <c r="U230" s="147">
        <f t="shared" si="15"/>
        <v>0</v>
      </c>
      <c r="V230" s="139"/>
      <c r="W230" s="139"/>
      <c r="X230" s="139"/>
      <c r="Y230" s="139"/>
      <c r="Z230" s="139"/>
      <c r="AA230" s="139"/>
      <c r="AB230" s="139"/>
      <c r="AC230" s="139"/>
      <c r="AD230" s="139"/>
      <c r="AE230" s="139" t="s">
        <v>266</v>
      </c>
      <c r="AF230" s="139"/>
      <c r="AG230" s="139"/>
      <c r="AH230" s="139"/>
      <c r="AI230" s="139"/>
      <c r="AJ230" s="139"/>
      <c r="AK230" s="139"/>
      <c r="AL230" s="139"/>
      <c r="AM230" s="139"/>
      <c r="AN230" s="139"/>
      <c r="AO230" s="139"/>
      <c r="AP230" s="139"/>
      <c r="AQ230" s="139"/>
      <c r="AR230" s="139"/>
      <c r="AS230" s="139"/>
      <c r="AT230" s="139"/>
      <c r="AU230" s="139"/>
      <c r="AV230" s="139"/>
      <c r="AW230" s="139"/>
      <c r="AX230" s="139"/>
      <c r="AY230" s="139"/>
      <c r="AZ230" s="139"/>
      <c r="BA230" s="139"/>
      <c r="BB230" s="139"/>
      <c r="BC230" s="139"/>
      <c r="BD230" s="139"/>
      <c r="BE230" s="139"/>
      <c r="BF230" s="139"/>
      <c r="BG230" s="139"/>
      <c r="BH230" s="139"/>
    </row>
    <row r="231" spans="1:60" outlineLevel="1" x14ac:dyDescent="0.2">
      <c r="A231" s="140">
        <v>87</v>
      </c>
      <c r="B231" s="140" t="s">
        <v>429</v>
      </c>
      <c r="C231" s="178" t="s">
        <v>430</v>
      </c>
      <c r="D231" s="146" t="s">
        <v>160</v>
      </c>
      <c r="E231" s="153">
        <v>2.5999999999999999E-2</v>
      </c>
      <c r="F231" s="156">
        <f t="shared" si="8"/>
        <v>0</v>
      </c>
      <c r="G231" s="157">
        <f t="shared" si="9"/>
        <v>0</v>
      </c>
      <c r="H231" s="157"/>
      <c r="I231" s="157">
        <f t="shared" si="10"/>
        <v>0</v>
      </c>
      <c r="J231" s="157"/>
      <c r="K231" s="157">
        <f t="shared" si="11"/>
        <v>0</v>
      </c>
      <c r="L231" s="157">
        <v>21</v>
      </c>
      <c r="M231" s="157">
        <f t="shared" si="12"/>
        <v>0</v>
      </c>
      <c r="N231" s="147">
        <v>0</v>
      </c>
      <c r="O231" s="147">
        <f t="shared" si="13"/>
        <v>0</v>
      </c>
      <c r="P231" s="147">
        <v>0</v>
      </c>
      <c r="Q231" s="147">
        <f t="shared" si="14"/>
        <v>0</v>
      </c>
      <c r="R231" s="147"/>
      <c r="S231" s="147"/>
      <c r="T231" s="148">
        <v>1.68</v>
      </c>
      <c r="U231" s="147">
        <f t="shared" si="15"/>
        <v>0.04</v>
      </c>
      <c r="V231" s="139"/>
      <c r="W231" s="139"/>
      <c r="X231" s="139"/>
      <c r="Y231" s="139"/>
      <c r="Z231" s="139"/>
      <c r="AA231" s="139"/>
      <c r="AB231" s="139"/>
      <c r="AC231" s="139"/>
      <c r="AD231" s="139"/>
      <c r="AE231" s="139" t="s">
        <v>152</v>
      </c>
      <c r="AF231" s="139"/>
      <c r="AG231" s="139"/>
      <c r="AH231" s="139"/>
      <c r="AI231" s="139"/>
      <c r="AJ231" s="139"/>
      <c r="AK231" s="139"/>
      <c r="AL231" s="139"/>
      <c r="AM231" s="139"/>
      <c r="AN231" s="139"/>
      <c r="AO231" s="139"/>
      <c r="AP231" s="139"/>
      <c r="AQ231" s="139"/>
      <c r="AR231" s="139"/>
      <c r="AS231" s="139"/>
      <c r="AT231" s="139"/>
      <c r="AU231" s="139"/>
      <c r="AV231" s="139"/>
      <c r="AW231" s="139"/>
      <c r="AX231" s="139"/>
      <c r="AY231" s="139"/>
      <c r="AZ231" s="139"/>
      <c r="BA231" s="139"/>
      <c r="BB231" s="139"/>
      <c r="BC231" s="139"/>
      <c r="BD231" s="139"/>
      <c r="BE231" s="139"/>
      <c r="BF231" s="139"/>
      <c r="BG231" s="139"/>
      <c r="BH231" s="139"/>
    </row>
    <row r="232" spans="1:60" x14ac:dyDescent="0.2">
      <c r="A232" s="141" t="s">
        <v>147</v>
      </c>
      <c r="B232" s="141" t="s">
        <v>91</v>
      </c>
      <c r="C232" s="180" t="s">
        <v>92</v>
      </c>
      <c r="D232" s="150"/>
      <c r="E232" s="155"/>
      <c r="F232" s="158"/>
      <c r="G232" s="158">
        <f>SUMIF(AE233:AE233,"&lt;&gt;NOR",G233:G233)</f>
        <v>0</v>
      </c>
      <c r="H232" s="158"/>
      <c r="I232" s="158">
        <f>SUM(I233:I233)</f>
        <v>0</v>
      </c>
      <c r="J232" s="158"/>
      <c r="K232" s="158">
        <f>SUM(K233:K233)</f>
        <v>0</v>
      </c>
      <c r="L232" s="158"/>
      <c r="M232" s="158">
        <f>SUM(M233:M233)</f>
        <v>0</v>
      </c>
      <c r="N232" s="151"/>
      <c r="O232" s="151">
        <f>SUM(O233:O233)</f>
        <v>2.9999999999999997E-4</v>
      </c>
      <c r="P232" s="151"/>
      <c r="Q232" s="151">
        <f>SUM(Q233:Q233)</f>
        <v>0</v>
      </c>
      <c r="R232" s="151"/>
      <c r="S232" s="151"/>
      <c r="T232" s="152"/>
      <c r="U232" s="151">
        <f>SUM(U233:U233)</f>
        <v>0.25</v>
      </c>
      <c r="AE232" t="s">
        <v>148</v>
      </c>
    </row>
    <row r="233" spans="1:60" outlineLevel="1" x14ac:dyDescent="0.2">
      <c r="A233" s="140">
        <v>88</v>
      </c>
      <c r="B233" s="140" t="s">
        <v>162</v>
      </c>
      <c r="C233" s="178" t="s">
        <v>431</v>
      </c>
      <c r="D233" s="146" t="s">
        <v>182</v>
      </c>
      <c r="E233" s="153">
        <v>1</v>
      </c>
      <c r="F233" s="156">
        <f>H233+J233</f>
        <v>0</v>
      </c>
      <c r="G233" s="157">
        <f>ROUND(E233*F233,2)</f>
        <v>0</v>
      </c>
      <c r="H233" s="157"/>
      <c r="I233" s="157">
        <f>ROUND(E233*H233,2)</f>
        <v>0</v>
      </c>
      <c r="J233" s="157"/>
      <c r="K233" s="157">
        <f>ROUND(E233*J233,2)</f>
        <v>0</v>
      </c>
      <c r="L233" s="157">
        <v>21</v>
      </c>
      <c r="M233" s="157">
        <f>G233*(1+L233/100)</f>
        <v>0</v>
      </c>
      <c r="N233" s="147">
        <v>2.9999999999999997E-4</v>
      </c>
      <c r="O233" s="147">
        <f>ROUND(E233*N233,5)</f>
        <v>2.9999999999999997E-4</v>
      </c>
      <c r="P233" s="147">
        <v>0</v>
      </c>
      <c r="Q233" s="147">
        <f>ROUND(E233*P233,5)</f>
        <v>0</v>
      </c>
      <c r="R233" s="147"/>
      <c r="S233" s="147"/>
      <c r="T233" s="148">
        <v>0.24856</v>
      </c>
      <c r="U233" s="147">
        <f>ROUND(E233*T233,2)</f>
        <v>0.25</v>
      </c>
      <c r="V233" s="139"/>
      <c r="W233" s="139"/>
      <c r="X233" s="139"/>
      <c r="Y233" s="139"/>
      <c r="Z233" s="139"/>
      <c r="AA233" s="139"/>
      <c r="AB233" s="139"/>
      <c r="AC233" s="139"/>
      <c r="AD233" s="139"/>
      <c r="AE233" s="139" t="s">
        <v>152</v>
      </c>
      <c r="AF233" s="139"/>
      <c r="AG233" s="139"/>
      <c r="AH233" s="139"/>
      <c r="AI233" s="139"/>
      <c r="AJ233" s="139"/>
      <c r="AK233" s="139"/>
      <c r="AL233" s="139"/>
      <c r="AM233" s="139"/>
      <c r="AN233" s="139"/>
      <c r="AO233" s="139"/>
      <c r="AP233" s="139"/>
      <c r="AQ233" s="139"/>
      <c r="AR233" s="139"/>
      <c r="AS233" s="139"/>
      <c r="AT233" s="139"/>
      <c r="AU233" s="139"/>
      <c r="AV233" s="139"/>
      <c r="AW233" s="139"/>
      <c r="AX233" s="139"/>
      <c r="AY233" s="139"/>
      <c r="AZ233" s="139"/>
      <c r="BA233" s="139"/>
      <c r="BB233" s="139"/>
      <c r="BC233" s="139"/>
      <c r="BD233" s="139"/>
      <c r="BE233" s="139"/>
      <c r="BF233" s="139"/>
      <c r="BG233" s="139"/>
      <c r="BH233" s="139"/>
    </row>
    <row r="234" spans="1:60" x14ac:dyDescent="0.2">
      <c r="A234" s="141" t="s">
        <v>147</v>
      </c>
      <c r="B234" s="141" t="s">
        <v>93</v>
      </c>
      <c r="C234" s="180" t="s">
        <v>94</v>
      </c>
      <c r="D234" s="150"/>
      <c r="E234" s="155"/>
      <c r="F234" s="158"/>
      <c r="G234" s="158">
        <f>SUMIF(AE235:AE250,"&lt;&gt;NOR",G235:G250)</f>
        <v>0</v>
      </c>
      <c r="H234" s="158"/>
      <c r="I234" s="158">
        <f>SUM(I235:I250)</f>
        <v>0</v>
      </c>
      <c r="J234" s="158"/>
      <c r="K234" s="158">
        <f>SUM(K235:K250)</f>
        <v>0</v>
      </c>
      <c r="L234" s="158"/>
      <c r="M234" s="158">
        <f>SUM(M235:M250)</f>
        <v>0</v>
      </c>
      <c r="N234" s="151"/>
      <c r="O234" s="151">
        <f>SUM(O235:O250)</f>
        <v>0.21000000000000002</v>
      </c>
      <c r="P234" s="151"/>
      <c r="Q234" s="151">
        <f>SUM(Q235:Q250)</f>
        <v>2.5249700000000002</v>
      </c>
      <c r="R234" s="151"/>
      <c r="S234" s="151"/>
      <c r="T234" s="152"/>
      <c r="U234" s="151">
        <f>SUM(U235:U250)</f>
        <v>174.85000000000002</v>
      </c>
      <c r="AE234" t="s">
        <v>148</v>
      </c>
    </row>
    <row r="235" spans="1:60" outlineLevel="1" x14ac:dyDescent="0.2">
      <c r="A235" s="140">
        <v>89</v>
      </c>
      <c r="B235" s="140" t="s">
        <v>432</v>
      </c>
      <c r="C235" s="178" t="s">
        <v>433</v>
      </c>
      <c r="D235" s="146" t="s">
        <v>198</v>
      </c>
      <c r="E235" s="153">
        <v>6</v>
      </c>
      <c r="F235" s="156">
        <f t="shared" ref="F235:F242" si="16">H235+J235</f>
        <v>0</v>
      </c>
      <c r="G235" s="157">
        <f t="shared" ref="G235:G242" si="17">ROUND(E235*F235,2)</f>
        <v>0</v>
      </c>
      <c r="H235" s="157"/>
      <c r="I235" s="157">
        <f t="shared" ref="I235:I242" si="18">ROUND(E235*H235,2)</f>
        <v>0</v>
      </c>
      <c r="J235" s="157"/>
      <c r="K235" s="157">
        <f t="shared" ref="K235:K242" si="19">ROUND(E235*J235,2)</f>
        <v>0</v>
      </c>
      <c r="L235" s="157">
        <v>21</v>
      </c>
      <c r="M235" s="157">
        <f t="shared" ref="M235:M242" si="20">G235*(1+L235/100)</f>
        <v>0</v>
      </c>
      <c r="N235" s="147">
        <v>0</v>
      </c>
      <c r="O235" s="147">
        <f t="shared" ref="O235:O242" si="21">ROUND(E235*N235,5)</f>
        <v>0</v>
      </c>
      <c r="P235" s="147">
        <v>0</v>
      </c>
      <c r="Q235" s="147">
        <f t="shared" ref="Q235:Q242" si="22">ROUND(E235*P235,5)</f>
        <v>0</v>
      </c>
      <c r="R235" s="147"/>
      <c r="S235" s="147"/>
      <c r="T235" s="148">
        <v>0.5</v>
      </c>
      <c r="U235" s="147">
        <f t="shared" ref="U235:U242" si="23">ROUND(E235*T235,2)</f>
        <v>3</v>
      </c>
      <c r="V235" s="139"/>
      <c r="W235" s="139"/>
      <c r="X235" s="139"/>
      <c r="Y235" s="139"/>
      <c r="Z235" s="139"/>
      <c r="AA235" s="139"/>
      <c r="AB235" s="139"/>
      <c r="AC235" s="139"/>
      <c r="AD235" s="139"/>
      <c r="AE235" s="139" t="s">
        <v>152</v>
      </c>
      <c r="AF235" s="139"/>
      <c r="AG235" s="139"/>
      <c r="AH235" s="139"/>
      <c r="AI235" s="139"/>
      <c r="AJ235" s="139"/>
      <c r="AK235" s="139"/>
      <c r="AL235" s="139"/>
      <c r="AM235" s="139"/>
      <c r="AN235" s="139"/>
      <c r="AO235" s="139"/>
      <c r="AP235" s="139"/>
      <c r="AQ235" s="139"/>
      <c r="AR235" s="139"/>
      <c r="AS235" s="139"/>
      <c r="AT235" s="139"/>
      <c r="AU235" s="139"/>
      <c r="AV235" s="139"/>
      <c r="AW235" s="139"/>
      <c r="AX235" s="139"/>
      <c r="AY235" s="139"/>
      <c r="AZ235" s="139"/>
      <c r="BA235" s="139"/>
      <c r="BB235" s="139"/>
      <c r="BC235" s="139"/>
      <c r="BD235" s="139"/>
      <c r="BE235" s="139"/>
      <c r="BF235" s="139"/>
      <c r="BG235" s="139"/>
      <c r="BH235" s="139"/>
    </row>
    <row r="236" spans="1:60" ht="22.5" outlineLevel="1" x14ac:dyDescent="0.2">
      <c r="A236" s="140">
        <v>90</v>
      </c>
      <c r="B236" s="140" t="s">
        <v>434</v>
      </c>
      <c r="C236" s="178" t="s">
        <v>435</v>
      </c>
      <c r="D236" s="146" t="s">
        <v>198</v>
      </c>
      <c r="E236" s="153">
        <v>1</v>
      </c>
      <c r="F236" s="156">
        <f t="shared" si="16"/>
        <v>0</v>
      </c>
      <c r="G236" s="157">
        <f t="shared" si="17"/>
        <v>0</v>
      </c>
      <c r="H236" s="157"/>
      <c r="I236" s="157">
        <f t="shared" si="18"/>
        <v>0</v>
      </c>
      <c r="J236" s="157"/>
      <c r="K236" s="157">
        <f t="shared" si="19"/>
        <v>0</v>
      </c>
      <c r="L236" s="157">
        <v>21</v>
      </c>
      <c r="M236" s="157">
        <f t="shared" si="20"/>
        <v>0</v>
      </c>
      <c r="N236" s="147">
        <v>0</v>
      </c>
      <c r="O236" s="147">
        <f t="shared" si="21"/>
        <v>0</v>
      </c>
      <c r="P236" s="147">
        <v>0</v>
      </c>
      <c r="Q236" s="147">
        <f t="shared" si="22"/>
        <v>0</v>
      </c>
      <c r="R236" s="147"/>
      <c r="S236" s="147"/>
      <c r="T236" s="148">
        <v>1.29</v>
      </c>
      <c r="U236" s="147">
        <f t="shared" si="23"/>
        <v>1.29</v>
      </c>
      <c r="V236" s="139"/>
      <c r="W236" s="139"/>
      <c r="X236" s="139"/>
      <c r="Y236" s="139"/>
      <c r="Z236" s="139"/>
      <c r="AA236" s="139"/>
      <c r="AB236" s="139"/>
      <c r="AC236" s="139"/>
      <c r="AD236" s="139"/>
      <c r="AE236" s="139" t="s">
        <v>152</v>
      </c>
      <c r="AF236" s="139"/>
      <c r="AG236" s="139"/>
      <c r="AH236" s="139"/>
      <c r="AI236" s="139"/>
      <c r="AJ236" s="139"/>
      <c r="AK236" s="139"/>
      <c r="AL236" s="139"/>
      <c r="AM236" s="139"/>
      <c r="AN236" s="139"/>
      <c r="AO236" s="139"/>
      <c r="AP236" s="139"/>
      <c r="AQ236" s="139"/>
      <c r="AR236" s="139"/>
      <c r="AS236" s="139"/>
      <c r="AT236" s="139"/>
      <c r="AU236" s="139"/>
      <c r="AV236" s="139"/>
      <c r="AW236" s="139"/>
      <c r="AX236" s="139"/>
      <c r="AY236" s="139"/>
      <c r="AZ236" s="139"/>
      <c r="BA236" s="139"/>
      <c r="BB236" s="139"/>
      <c r="BC236" s="139"/>
      <c r="BD236" s="139"/>
      <c r="BE236" s="139"/>
      <c r="BF236" s="139"/>
      <c r="BG236" s="139"/>
      <c r="BH236" s="139"/>
    </row>
    <row r="237" spans="1:60" ht="22.5" outlineLevel="1" x14ac:dyDescent="0.2">
      <c r="A237" s="140">
        <v>91</v>
      </c>
      <c r="B237" s="140" t="s">
        <v>162</v>
      </c>
      <c r="C237" s="178" t="s">
        <v>436</v>
      </c>
      <c r="D237" s="146" t="s">
        <v>198</v>
      </c>
      <c r="E237" s="153">
        <v>1</v>
      </c>
      <c r="F237" s="156">
        <f t="shared" si="16"/>
        <v>0</v>
      </c>
      <c r="G237" s="157">
        <f t="shared" si="17"/>
        <v>0</v>
      </c>
      <c r="H237" s="157"/>
      <c r="I237" s="157">
        <f t="shared" si="18"/>
        <v>0</v>
      </c>
      <c r="J237" s="157"/>
      <c r="K237" s="157">
        <f t="shared" si="19"/>
        <v>0</v>
      </c>
      <c r="L237" s="157">
        <v>21</v>
      </c>
      <c r="M237" s="157">
        <f t="shared" si="20"/>
        <v>0</v>
      </c>
      <c r="N237" s="147">
        <v>1.6E-2</v>
      </c>
      <c r="O237" s="147">
        <f t="shared" si="21"/>
        <v>1.6E-2</v>
      </c>
      <c r="P237" s="147">
        <v>0</v>
      </c>
      <c r="Q237" s="147">
        <f t="shared" si="22"/>
        <v>0</v>
      </c>
      <c r="R237" s="147"/>
      <c r="S237" s="147"/>
      <c r="T237" s="148">
        <v>0</v>
      </c>
      <c r="U237" s="147">
        <f t="shared" si="23"/>
        <v>0</v>
      </c>
      <c r="V237" s="139"/>
      <c r="W237" s="139"/>
      <c r="X237" s="139"/>
      <c r="Y237" s="139"/>
      <c r="Z237" s="139"/>
      <c r="AA237" s="139"/>
      <c r="AB237" s="139"/>
      <c r="AC237" s="139"/>
      <c r="AD237" s="139"/>
      <c r="AE237" s="139" t="s">
        <v>266</v>
      </c>
      <c r="AF237" s="139"/>
      <c r="AG237" s="139"/>
      <c r="AH237" s="139"/>
      <c r="AI237" s="139"/>
      <c r="AJ237" s="139"/>
      <c r="AK237" s="139"/>
      <c r="AL237" s="139"/>
      <c r="AM237" s="139"/>
      <c r="AN237" s="139"/>
      <c r="AO237" s="139"/>
      <c r="AP237" s="139"/>
      <c r="AQ237" s="139"/>
      <c r="AR237" s="139"/>
      <c r="AS237" s="139"/>
      <c r="AT237" s="139"/>
      <c r="AU237" s="139"/>
      <c r="AV237" s="139"/>
      <c r="AW237" s="139"/>
      <c r="AX237" s="139"/>
      <c r="AY237" s="139"/>
      <c r="AZ237" s="139"/>
      <c r="BA237" s="139"/>
      <c r="BB237" s="139"/>
      <c r="BC237" s="139"/>
      <c r="BD237" s="139"/>
      <c r="BE237" s="139"/>
      <c r="BF237" s="139"/>
      <c r="BG237" s="139"/>
      <c r="BH237" s="139"/>
    </row>
    <row r="238" spans="1:60" ht="22.5" outlineLevel="1" x14ac:dyDescent="0.2">
      <c r="A238" s="140">
        <v>92</v>
      </c>
      <c r="B238" s="140" t="s">
        <v>162</v>
      </c>
      <c r="C238" s="178" t="s">
        <v>437</v>
      </c>
      <c r="D238" s="146" t="s">
        <v>198</v>
      </c>
      <c r="E238" s="153">
        <v>6</v>
      </c>
      <c r="F238" s="156">
        <f t="shared" si="16"/>
        <v>0</v>
      </c>
      <c r="G238" s="157">
        <f t="shared" si="17"/>
        <v>0</v>
      </c>
      <c r="H238" s="157"/>
      <c r="I238" s="157">
        <f t="shared" si="18"/>
        <v>0</v>
      </c>
      <c r="J238" s="157"/>
      <c r="K238" s="157">
        <f t="shared" si="19"/>
        <v>0</v>
      </c>
      <c r="L238" s="157">
        <v>21</v>
      </c>
      <c r="M238" s="157">
        <f t="shared" si="20"/>
        <v>0</v>
      </c>
      <c r="N238" s="147">
        <v>1.6E-2</v>
      </c>
      <c r="O238" s="147">
        <f t="shared" si="21"/>
        <v>9.6000000000000002E-2</v>
      </c>
      <c r="P238" s="147">
        <v>0</v>
      </c>
      <c r="Q238" s="147">
        <f t="shared" si="22"/>
        <v>0</v>
      </c>
      <c r="R238" s="147"/>
      <c r="S238" s="147"/>
      <c r="T238" s="148">
        <v>0</v>
      </c>
      <c r="U238" s="147">
        <f t="shared" si="23"/>
        <v>0</v>
      </c>
      <c r="V238" s="139"/>
      <c r="W238" s="139"/>
      <c r="X238" s="139"/>
      <c r="Y238" s="139"/>
      <c r="Z238" s="139"/>
      <c r="AA238" s="139"/>
      <c r="AB238" s="139"/>
      <c r="AC238" s="139"/>
      <c r="AD238" s="139"/>
      <c r="AE238" s="139" t="s">
        <v>266</v>
      </c>
      <c r="AF238" s="139"/>
      <c r="AG238" s="139"/>
      <c r="AH238" s="139"/>
      <c r="AI238" s="139"/>
      <c r="AJ238" s="139"/>
      <c r="AK238" s="139"/>
      <c r="AL238" s="139"/>
      <c r="AM238" s="139"/>
      <c r="AN238" s="139"/>
      <c r="AO238" s="139"/>
      <c r="AP238" s="139"/>
      <c r="AQ238" s="139"/>
      <c r="AR238" s="139"/>
      <c r="AS238" s="139"/>
      <c r="AT238" s="139"/>
      <c r="AU238" s="139"/>
      <c r="AV238" s="139"/>
      <c r="AW238" s="139"/>
      <c r="AX238" s="139"/>
      <c r="AY238" s="139"/>
      <c r="AZ238" s="139"/>
      <c r="BA238" s="139"/>
      <c r="BB238" s="139"/>
      <c r="BC238" s="139"/>
      <c r="BD238" s="139"/>
      <c r="BE238" s="139"/>
      <c r="BF238" s="139"/>
      <c r="BG238" s="139"/>
      <c r="BH238" s="139"/>
    </row>
    <row r="239" spans="1:60" outlineLevel="1" x14ac:dyDescent="0.2">
      <c r="A239" s="140">
        <v>93</v>
      </c>
      <c r="B239" s="140" t="s">
        <v>438</v>
      </c>
      <c r="C239" s="178" t="s">
        <v>439</v>
      </c>
      <c r="D239" s="146" t="s">
        <v>198</v>
      </c>
      <c r="E239" s="153">
        <v>7</v>
      </c>
      <c r="F239" s="156">
        <f t="shared" si="16"/>
        <v>0</v>
      </c>
      <c r="G239" s="157">
        <f t="shared" si="17"/>
        <v>0</v>
      </c>
      <c r="H239" s="157"/>
      <c r="I239" s="157">
        <f t="shared" si="18"/>
        <v>0</v>
      </c>
      <c r="J239" s="157"/>
      <c r="K239" s="157">
        <f t="shared" si="19"/>
        <v>0</v>
      </c>
      <c r="L239" s="157">
        <v>21</v>
      </c>
      <c r="M239" s="157">
        <f t="shared" si="20"/>
        <v>0</v>
      </c>
      <c r="N239" s="147">
        <v>0</v>
      </c>
      <c r="O239" s="147">
        <f t="shared" si="21"/>
        <v>0</v>
      </c>
      <c r="P239" s="147">
        <v>0.26371</v>
      </c>
      <c r="Q239" s="147">
        <f t="shared" si="22"/>
        <v>1.8459700000000001</v>
      </c>
      <c r="R239" s="147"/>
      <c r="S239" s="147"/>
      <c r="T239" s="148">
        <v>5.0599999999999996</v>
      </c>
      <c r="U239" s="147">
        <f t="shared" si="23"/>
        <v>35.42</v>
      </c>
      <c r="V239" s="139"/>
      <c r="W239" s="139"/>
      <c r="X239" s="139"/>
      <c r="Y239" s="139"/>
      <c r="Z239" s="139"/>
      <c r="AA239" s="139"/>
      <c r="AB239" s="139"/>
      <c r="AC239" s="139"/>
      <c r="AD239" s="139"/>
      <c r="AE239" s="139" t="s">
        <v>152</v>
      </c>
      <c r="AF239" s="139"/>
      <c r="AG239" s="139"/>
      <c r="AH239" s="139"/>
      <c r="AI239" s="139"/>
      <c r="AJ239" s="139"/>
      <c r="AK239" s="139"/>
      <c r="AL239" s="139"/>
      <c r="AM239" s="139"/>
      <c r="AN239" s="139"/>
      <c r="AO239" s="139"/>
      <c r="AP239" s="139"/>
      <c r="AQ239" s="139"/>
      <c r="AR239" s="139"/>
      <c r="AS239" s="139"/>
      <c r="AT239" s="139"/>
      <c r="AU239" s="139"/>
      <c r="AV239" s="139"/>
      <c r="AW239" s="139"/>
      <c r="AX239" s="139"/>
      <c r="AY239" s="139"/>
      <c r="AZ239" s="139"/>
      <c r="BA239" s="139"/>
      <c r="BB239" s="139"/>
      <c r="BC239" s="139"/>
      <c r="BD239" s="139"/>
      <c r="BE239" s="139"/>
      <c r="BF239" s="139"/>
      <c r="BG239" s="139"/>
      <c r="BH239" s="139"/>
    </row>
    <row r="240" spans="1:60" outlineLevel="1" x14ac:dyDescent="0.2">
      <c r="A240" s="140">
        <v>94</v>
      </c>
      <c r="B240" s="140" t="s">
        <v>440</v>
      </c>
      <c r="C240" s="178" t="s">
        <v>441</v>
      </c>
      <c r="D240" s="146" t="s">
        <v>198</v>
      </c>
      <c r="E240" s="153">
        <v>7</v>
      </c>
      <c r="F240" s="156">
        <f t="shared" si="16"/>
        <v>0</v>
      </c>
      <c r="G240" s="157">
        <f t="shared" si="17"/>
        <v>0</v>
      </c>
      <c r="H240" s="157"/>
      <c r="I240" s="157">
        <f t="shared" si="18"/>
        <v>0</v>
      </c>
      <c r="J240" s="157"/>
      <c r="K240" s="157">
        <f t="shared" si="19"/>
        <v>0</v>
      </c>
      <c r="L240" s="157">
        <v>21</v>
      </c>
      <c r="M240" s="157">
        <f t="shared" si="20"/>
        <v>0</v>
      </c>
      <c r="N240" s="147">
        <v>0</v>
      </c>
      <c r="O240" s="147">
        <f t="shared" si="21"/>
        <v>0</v>
      </c>
      <c r="P240" s="147">
        <v>0</v>
      </c>
      <c r="Q240" s="147">
        <f t="shared" si="22"/>
        <v>0</v>
      </c>
      <c r="R240" s="147"/>
      <c r="S240" s="147"/>
      <c r="T240" s="148">
        <v>9.1999999999999993</v>
      </c>
      <c r="U240" s="147">
        <f t="shared" si="23"/>
        <v>64.400000000000006</v>
      </c>
      <c r="V240" s="139"/>
      <c r="W240" s="139"/>
      <c r="X240" s="139"/>
      <c r="Y240" s="139"/>
      <c r="Z240" s="139"/>
      <c r="AA240" s="139"/>
      <c r="AB240" s="139"/>
      <c r="AC240" s="139"/>
      <c r="AD240" s="139"/>
      <c r="AE240" s="139" t="s">
        <v>152</v>
      </c>
      <c r="AF240" s="139"/>
      <c r="AG240" s="139"/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9"/>
      <c r="AR240" s="139"/>
      <c r="AS240" s="139"/>
      <c r="AT240" s="139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39"/>
      <c r="BH240" s="139"/>
    </row>
    <row r="241" spans="1:60" outlineLevel="1" x14ac:dyDescent="0.2">
      <c r="A241" s="140">
        <v>95</v>
      </c>
      <c r="B241" s="140" t="s">
        <v>442</v>
      </c>
      <c r="C241" s="178" t="s">
        <v>443</v>
      </c>
      <c r="D241" s="146" t="s">
        <v>198</v>
      </c>
      <c r="E241" s="153">
        <v>7</v>
      </c>
      <c r="F241" s="156">
        <f t="shared" si="16"/>
        <v>0</v>
      </c>
      <c r="G241" s="157">
        <f t="shared" si="17"/>
        <v>0</v>
      </c>
      <c r="H241" s="157"/>
      <c r="I241" s="157">
        <f t="shared" si="18"/>
        <v>0</v>
      </c>
      <c r="J241" s="157"/>
      <c r="K241" s="157">
        <f t="shared" si="19"/>
        <v>0</v>
      </c>
      <c r="L241" s="157">
        <v>21</v>
      </c>
      <c r="M241" s="157">
        <f t="shared" si="20"/>
        <v>0</v>
      </c>
      <c r="N241" s="147">
        <v>0</v>
      </c>
      <c r="O241" s="147">
        <f t="shared" si="21"/>
        <v>0</v>
      </c>
      <c r="P241" s="147">
        <v>0</v>
      </c>
      <c r="Q241" s="147">
        <f t="shared" si="22"/>
        <v>0</v>
      </c>
      <c r="R241" s="147"/>
      <c r="S241" s="147"/>
      <c r="T241" s="148">
        <v>3.45</v>
      </c>
      <c r="U241" s="147">
        <f t="shared" si="23"/>
        <v>24.15</v>
      </c>
      <c r="V241" s="139"/>
      <c r="W241" s="139"/>
      <c r="X241" s="139"/>
      <c r="Y241" s="139"/>
      <c r="Z241" s="139"/>
      <c r="AA241" s="139"/>
      <c r="AB241" s="139"/>
      <c r="AC241" s="139"/>
      <c r="AD241" s="139"/>
      <c r="AE241" s="139" t="s">
        <v>152</v>
      </c>
      <c r="AF241" s="139"/>
      <c r="AG241" s="139"/>
      <c r="AH241" s="139"/>
      <c r="AI241" s="139"/>
      <c r="AJ241" s="139"/>
      <c r="AK241" s="139"/>
      <c r="AL241" s="139"/>
      <c r="AM241" s="139"/>
      <c r="AN241" s="139"/>
      <c r="AO241" s="139"/>
      <c r="AP241" s="139"/>
      <c r="AQ241" s="139"/>
      <c r="AR241" s="139"/>
      <c r="AS241" s="139"/>
      <c r="AT241" s="139"/>
      <c r="AU241" s="139"/>
      <c r="AV241" s="139"/>
      <c r="AW241" s="139"/>
      <c r="AX241" s="139"/>
      <c r="AY241" s="139"/>
      <c r="AZ241" s="139"/>
      <c r="BA241" s="139"/>
      <c r="BB241" s="139"/>
      <c r="BC241" s="139"/>
      <c r="BD241" s="139"/>
      <c r="BE241" s="139"/>
      <c r="BF241" s="139"/>
      <c r="BG241" s="139"/>
      <c r="BH241" s="139"/>
    </row>
    <row r="242" spans="1:60" outlineLevel="1" x14ac:dyDescent="0.2">
      <c r="A242" s="140">
        <v>96</v>
      </c>
      <c r="B242" s="140" t="s">
        <v>444</v>
      </c>
      <c r="C242" s="178" t="s">
        <v>445</v>
      </c>
      <c r="D242" s="146" t="s">
        <v>198</v>
      </c>
      <c r="E242" s="153">
        <v>7</v>
      </c>
      <c r="F242" s="156">
        <f t="shared" si="16"/>
        <v>0</v>
      </c>
      <c r="G242" s="157">
        <f t="shared" si="17"/>
        <v>0</v>
      </c>
      <c r="H242" s="157"/>
      <c r="I242" s="157">
        <f t="shared" si="18"/>
        <v>0</v>
      </c>
      <c r="J242" s="157"/>
      <c r="K242" s="157">
        <f t="shared" si="19"/>
        <v>0</v>
      </c>
      <c r="L242" s="157">
        <v>21</v>
      </c>
      <c r="M242" s="157">
        <f t="shared" si="20"/>
        <v>0</v>
      </c>
      <c r="N242" s="147">
        <v>0</v>
      </c>
      <c r="O242" s="147">
        <f t="shared" si="21"/>
        <v>0</v>
      </c>
      <c r="P242" s="147">
        <v>9.7000000000000003E-2</v>
      </c>
      <c r="Q242" s="147">
        <f t="shared" si="22"/>
        <v>0.67900000000000005</v>
      </c>
      <c r="R242" s="147"/>
      <c r="S242" s="147"/>
      <c r="T242" s="148">
        <v>2.5674999999999999</v>
      </c>
      <c r="U242" s="147">
        <f t="shared" si="23"/>
        <v>17.97</v>
      </c>
      <c r="V242" s="139"/>
      <c r="W242" s="139"/>
      <c r="X242" s="139"/>
      <c r="Y242" s="139"/>
      <c r="Z242" s="139"/>
      <c r="AA242" s="139"/>
      <c r="AB242" s="139"/>
      <c r="AC242" s="139"/>
      <c r="AD242" s="139"/>
      <c r="AE242" s="139" t="s">
        <v>152</v>
      </c>
      <c r="AF242" s="139"/>
      <c r="AG242" s="139"/>
      <c r="AH242" s="139"/>
      <c r="AI242" s="139"/>
      <c r="AJ242" s="139"/>
      <c r="AK242" s="139"/>
      <c r="AL242" s="139"/>
      <c r="AM242" s="139"/>
      <c r="AN242" s="139"/>
      <c r="AO242" s="139"/>
      <c r="AP242" s="139"/>
      <c r="AQ242" s="139"/>
      <c r="AR242" s="139"/>
      <c r="AS242" s="139"/>
      <c r="AT242" s="139"/>
      <c r="AU242" s="139"/>
      <c r="AV242" s="139"/>
      <c r="AW242" s="139"/>
      <c r="AX242" s="139"/>
      <c r="AY242" s="139"/>
      <c r="AZ242" s="139"/>
      <c r="BA242" s="139"/>
      <c r="BB242" s="139"/>
      <c r="BC242" s="139"/>
      <c r="BD242" s="139"/>
      <c r="BE242" s="139"/>
      <c r="BF242" s="139"/>
      <c r="BG242" s="139"/>
      <c r="BH242" s="139"/>
    </row>
    <row r="243" spans="1:60" outlineLevel="1" x14ac:dyDescent="0.2">
      <c r="A243" s="140"/>
      <c r="B243" s="140"/>
      <c r="C243" s="179" t="s">
        <v>446</v>
      </c>
      <c r="D243" s="149"/>
      <c r="E243" s="154">
        <v>6</v>
      </c>
      <c r="F243" s="157"/>
      <c r="G243" s="157"/>
      <c r="H243" s="157"/>
      <c r="I243" s="157"/>
      <c r="J243" s="157"/>
      <c r="K243" s="157"/>
      <c r="L243" s="157"/>
      <c r="M243" s="157"/>
      <c r="N243" s="147"/>
      <c r="O243" s="147"/>
      <c r="P243" s="147"/>
      <c r="Q243" s="147"/>
      <c r="R243" s="147"/>
      <c r="S243" s="147"/>
      <c r="T243" s="148"/>
      <c r="U243" s="147"/>
      <c r="V243" s="139"/>
      <c r="W243" s="139"/>
      <c r="X243" s="139"/>
      <c r="Y243" s="139"/>
      <c r="Z243" s="139"/>
      <c r="AA243" s="139"/>
      <c r="AB243" s="139"/>
      <c r="AC243" s="139"/>
      <c r="AD243" s="139"/>
      <c r="AE243" s="139" t="s">
        <v>154</v>
      </c>
      <c r="AF243" s="139">
        <v>0</v>
      </c>
      <c r="AG243" s="139"/>
      <c r="AH243" s="139"/>
      <c r="AI243" s="139"/>
      <c r="AJ243" s="139"/>
      <c r="AK243" s="139"/>
      <c r="AL243" s="139"/>
      <c r="AM243" s="139"/>
      <c r="AN243" s="139"/>
      <c r="AO243" s="139"/>
      <c r="AP243" s="139"/>
      <c r="AQ243" s="139"/>
      <c r="AR243" s="139"/>
      <c r="AS243" s="139"/>
      <c r="AT243" s="139"/>
      <c r="AU243" s="139"/>
      <c r="AV243" s="139"/>
      <c r="AW243" s="139"/>
      <c r="AX243" s="139"/>
      <c r="AY243" s="139"/>
      <c r="AZ243" s="139"/>
      <c r="BA243" s="139"/>
      <c r="BB243" s="139"/>
      <c r="BC243" s="139"/>
      <c r="BD243" s="139"/>
      <c r="BE243" s="139"/>
      <c r="BF243" s="139"/>
      <c r="BG243" s="139"/>
      <c r="BH243" s="139"/>
    </row>
    <row r="244" spans="1:60" outlineLevel="1" x14ac:dyDescent="0.2">
      <c r="A244" s="140"/>
      <c r="B244" s="140"/>
      <c r="C244" s="179" t="s">
        <v>447</v>
      </c>
      <c r="D244" s="149"/>
      <c r="E244" s="154">
        <v>1</v>
      </c>
      <c r="F244" s="157"/>
      <c r="G244" s="157"/>
      <c r="H244" s="157"/>
      <c r="I244" s="157"/>
      <c r="J244" s="157"/>
      <c r="K244" s="157"/>
      <c r="L244" s="157"/>
      <c r="M244" s="157"/>
      <c r="N244" s="147"/>
      <c r="O244" s="147"/>
      <c r="P244" s="147"/>
      <c r="Q244" s="147"/>
      <c r="R244" s="147"/>
      <c r="S244" s="147"/>
      <c r="T244" s="148"/>
      <c r="U244" s="147"/>
      <c r="V244" s="139"/>
      <c r="W244" s="139"/>
      <c r="X244" s="139"/>
      <c r="Y244" s="139"/>
      <c r="Z244" s="139"/>
      <c r="AA244" s="139"/>
      <c r="AB244" s="139"/>
      <c r="AC244" s="139"/>
      <c r="AD244" s="139"/>
      <c r="AE244" s="139" t="s">
        <v>154</v>
      </c>
      <c r="AF244" s="139">
        <v>0</v>
      </c>
      <c r="AG244" s="139"/>
      <c r="AH244" s="139"/>
      <c r="AI244" s="139"/>
      <c r="AJ244" s="139"/>
      <c r="AK244" s="139"/>
      <c r="AL244" s="139"/>
      <c r="AM244" s="139"/>
      <c r="AN244" s="139"/>
      <c r="AO244" s="139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39"/>
      <c r="BA244" s="139"/>
      <c r="BB244" s="139"/>
      <c r="BC244" s="139"/>
      <c r="BD244" s="139"/>
      <c r="BE244" s="139"/>
      <c r="BF244" s="139"/>
      <c r="BG244" s="139"/>
      <c r="BH244" s="139"/>
    </row>
    <row r="245" spans="1:60" outlineLevel="1" x14ac:dyDescent="0.2">
      <c r="A245" s="140">
        <v>97</v>
      </c>
      <c r="B245" s="140" t="s">
        <v>448</v>
      </c>
      <c r="C245" s="178" t="s">
        <v>449</v>
      </c>
      <c r="D245" s="146" t="s">
        <v>198</v>
      </c>
      <c r="E245" s="153">
        <v>1</v>
      </c>
      <c r="F245" s="156">
        <f>H245+J245</f>
        <v>0</v>
      </c>
      <c r="G245" s="157">
        <f>ROUND(E245*F245,2)</f>
        <v>0</v>
      </c>
      <c r="H245" s="157"/>
      <c r="I245" s="157">
        <f>ROUND(E245*H245,2)</f>
        <v>0</v>
      </c>
      <c r="J245" s="157"/>
      <c r="K245" s="157">
        <f>ROUND(E245*J245,2)</f>
        <v>0</v>
      </c>
      <c r="L245" s="157">
        <v>21</v>
      </c>
      <c r="M245" s="157">
        <f>G245*(1+L245/100)</f>
        <v>0</v>
      </c>
      <c r="N245" s="147">
        <v>0</v>
      </c>
      <c r="O245" s="147">
        <f>ROUND(E245*N245,5)</f>
        <v>0</v>
      </c>
      <c r="P245" s="147">
        <v>0</v>
      </c>
      <c r="Q245" s="147">
        <f>ROUND(E245*P245,5)</f>
        <v>0</v>
      </c>
      <c r="R245" s="147"/>
      <c r="S245" s="147"/>
      <c r="T245" s="148">
        <v>4.41</v>
      </c>
      <c r="U245" s="147">
        <f>ROUND(E245*T245,2)</f>
        <v>4.41</v>
      </c>
      <c r="V245" s="139"/>
      <c r="W245" s="139"/>
      <c r="X245" s="139"/>
      <c r="Y245" s="139"/>
      <c r="Z245" s="139"/>
      <c r="AA245" s="139"/>
      <c r="AB245" s="139"/>
      <c r="AC245" s="139"/>
      <c r="AD245" s="139"/>
      <c r="AE245" s="139" t="s">
        <v>152</v>
      </c>
      <c r="AF245" s="139"/>
      <c r="AG245" s="139"/>
      <c r="AH245" s="139"/>
      <c r="AI245" s="139"/>
      <c r="AJ245" s="139"/>
      <c r="AK245" s="139"/>
      <c r="AL245" s="139"/>
      <c r="AM245" s="139"/>
      <c r="AN245" s="139"/>
      <c r="AO245" s="139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39"/>
      <c r="BA245" s="139"/>
      <c r="BB245" s="139"/>
      <c r="BC245" s="139"/>
      <c r="BD245" s="139"/>
      <c r="BE245" s="139"/>
      <c r="BF245" s="139"/>
      <c r="BG245" s="139"/>
      <c r="BH245" s="139"/>
    </row>
    <row r="246" spans="1:60" ht="22.5" outlineLevel="1" x14ac:dyDescent="0.2">
      <c r="A246" s="140">
        <v>98</v>
      </c>
      <c r="B246" s="140" t="s">
        <v>162</v>
      </c>
      <c r="C246" s="178" t="s">
        <v>450</v>
      </c>
      <c r="D246" s="146" t="s">
        <v>198</v>
      </c>
      <c r="E246" s="153">
        <v>1</v>
      </c>
      <c r="F246" s="156">
        <f>H246+J246</f>
        <v>0</v>
      </c>
      <c r="G246" s="157">
        <f>ROUND(E246*F246,2)</f>
        <v>0</v>
      </c>
      <c r="H246" s="157"/>
      <c r="I246" s="157">
        <f>ROUND(E246*H246,2)</f>
        <v>0</v>
      </c>
      <c r="J246" s="157"/>
      <c r="K246" s="157">
        <f>ROUND(E246*J246,2)</f>
        <v>0</v>
      </c>
      <c r="L246" s="157">
        <v>21</v>
      </c>
      <c r="M246" s="157">
        <f>G246*(1+L246/100)</f>
        <v>0</v>
      </c>
      <c r="N246" s="147">
        <v>9.8000000000000004E-2</v>
      </c>
      <c r="O246" s="147">
        <f>ROUND(E246*N246,5)</f>
        <v>9.8000000000000004E-2</v>
      </c>
      <c r="P246" s="147">
        <v>0</v>
      </c>
      <c r="Q246" s="147">
        <f>ROUND(E246*P246,5)</f>
        <v>0</v>
      </c>
      <c r="R246" s="147"/>
      <c r="S246" s="147"/>
      <c r="T246" s="148">
        <v>0</v>
      </c>
      <c r="U246" s="147">
        <f>ROUND(E246*T246,2)</f>
        <v>0</v>
      </c>
      <c r="V246" s="139"/>
      <c r="W246" s="139"/>
      <c r="X246" s="139"/>
      <c r="Y246" s="139"/>
      <c r="Z246" s="139"/>
      <c r="AA246" s="139"/>
      <c r="AB246" s="139"/>
      <c r="AC246" s="139"/>
      <c r="AD246" s="139"/>
      <c r="AE246" s="139" t="s">
        <v>266</v>
      </c>
      <c r="AF246" s="139"/>
      <c r="AG246" s="139"/>
      <c r="AH246" s="139"/>
      <c r="AI246" s="139"/>
      <c r="AJ246" s="139"/>
      <c r="AK246" s="139"/>
      <c r="AL246" s="139"/>
      <c r="AM246" s="139"/>
      <c r="AN246" s="139"/>
      <c r="AO246" s="139"/>
      <c r="AP246" s="139"/>
      <c r="AQ246" s="139"/>
      <c r="AR246" s="139"/>
      <c r="AS246" s="139"/>
      <c r="AT246" s="139"/>
      <c r="AU246" s="139"/>
      <c r="AV246" s="139"/>
      <c r="AW246" s="139"/>
      <c r="AX246" s="139"/>
      <c r="AY246" s="139"/>
      <c r="AZ246" s="139"/>
      <c r="BA246" s="139"/>
      <c r="BB246" s="139"/>
      <c r="BC246" s="139"/>
      <c r="BD246" s="139"/>
      <c r="BE246" s="139"/>
      <c r="BF246" s="139"/>
      <c r="BG246" s="139"/>
      <c r="BH246" s="139"/>
    </row>
    <row r="247" spans="1:60" outlineLevel="1" x14ac:dyDescent="0.2">
      <c r="A247" s="140">
        <v>99</v>
      </c>
      <c r="B247" s="140" t="s">
        <v>451</v>
      </c>
      <c r="C247" s="178" t="s">
        <v>452</v>
      </c>
      <c r="D247" s="146" t="s">
        <v>160</v>
      </c>
      <c r="E247" s="153">
        <v>3.2</v>
      </c>
      <c r="F247" s="156">
        <f>H247+J247</f>
        <v>0</v>
      </c>
      <c r="G247" s="157">
        <f>ROUND(E247*F247,2)</f>
        <v>0</v>
      </c>
      <c r="H247" s="157"/>
      <c r="I247" s="157">
        <f>ROUND(E247*H247,2)</f>
        <v>0</v>
      </c>
      <c r="J247" s="157"/>
      <c r="K247" s="157">
        <f>ROUND(E247*J247,2)</f>
        <v>0</v>
      </c>
      <c r="L247" s="157">
        <v>21</v>
      </c>
      <c r="M247" s="157">
        <f>G247*(1+L247/100)</f>
        <v>0</v>
      </c>
      <c r="N247" s="147">
        <v>0</v>
      </c>
      <c r="O247" s="147">
        <f>ROUND(E247*N247,5)</f>
        <v>0</v>
      </c>
      <c r="P247" s="147">
        <v>0</v>
      </c>
      <c r="Q247" s="147">
        <f>ROUND(E247*P247,5)</f>
        <v>0</v>
      </c>
      <c r="R247" s="147"/>
      <c r="S247" s="147"/>
      <c r="T247" s="148">
        <v>7.17</v>
      </c>
      <c r="U247" s="147">
        <f>ROUND(E247*T247,2)</f>
        <v>22.94</v>
      </c>
      <c r="V247" s="139"/>
      <c r="W247" s="139"/>
      <c r="X247" s="139"/>
      <c r="Y247" s="139"/>
      <c r="Z247" s="139"/>
      <c r="AA247" s="139"/>
      <c r="AB247" s="139"/>
      <c r="AC247" s="139"/>
      <c r="AD247" s="139"/>
      <c r="AE247" s="139" t="s">
        <v>152</v>
      </c>
      <c r="AF247" s="139"/>
      <c r="AG247" s="139"/>
      <c r="AH247" s="139"/>
      <c r="AI247" s="139"/>
      <c r="AJ247" s="139"/>
      <c r="AK247" s="139"/>
      <c r="AL247" s="139"/>
      <c r="AM247" s="139"/>
      <c r="AN247" s="139"/>
      <c r="AO247" s="139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39"/>
      <c r="BA247" s="139"/>
      <c r="BB247" s="139"/>
      <c r="BC247" s="139"/>
      <c r="BD247" s="139"/>
      <c r="BE247" s="139"/>
      <c r="BF247" s="139"/>
      <c r="BG247" s="139"/>
      <c r="BH247" s="139"/>
    </row>
    <row r="248" spans="1:60" outlineLevel="1" x14ac:dyDescent="0.2">
      <c r="A248" s="140"/>
      <c r="B248" s="140"/>
      <c r="C248" s="179" t="s">
        <v>453</v>
      </c>
      <c r="D248" s="149"/>
      <c r="E248" s="154">
        <v>2.4</v>
      </c>
      <c r="F248" s="157"/>
      <c r="G248" s="157"/>
      <c r="H248" s="157"/>
      <c r="I248" s="157"/>
      <c r="J248" s="157"/>
      <c r="K248" s="157"/>
      <c r="L248" s="157"/>
      <c r="M248" s="157"/>
      <c r="N248" s="147"/>
      <c r="O248" s="147"/>
      <c r="P248" s="147"/>
      <c r="Q248" s="147"/>
      <c r="R248" s="147"/>
      <c r="S248" s="147"/>
      <c r="T248" s="148"/>
      <c r="U248" s="147"/>
      <c r="V248" s="139"/>
      <c r="W248" s="139"/>
      <c r="X248" s="139"/>
      <c r="Y248" s="139"/>
      <c r="Z248" s="139"/>
      <c r="AA248" s="139"/>
      <c r="AB248" s="139"/>
      <c r="AC248" s="139"/>
      <c r="AD248" s="139"/>
      <c r="AE248" s="139" t="s">
        <v>154</v>
      </c>
      <c r="AF248" s="139">
        <v>0</v>
      </c>
      <c r="AG248" s="139"/>
      <c r="AH248" s="139"/>
      <c r="AI248" s="139"/>
      <c r="AJ248" s="139"/>
      <c r="AK248" s="139"/>
      <c r="AL248" s="139"/>
      <c r="AM248" s="139"/>
      <c r="AN248" s="139"/>
      <c r="AO248" s="139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39"/>
      <c r="BA248" s="139"/>
      <c r="BB248" s="139"/>
      <c r="BC248" s="139"/>
      <c r="BD248" s="139"/>
      <c r="BE248" s="139"/>
      <c r="BF248" s="139"/>
      <c r="BG248" s="139"/>
      <c r="BH248" s="139"/>
    </row>
    <row r="249" spans="1:60" outlineLevel="1" x14ac:dyDescent="0.2">
      <c r="A249" s="140"/>
      <c r="B249" s="140"/>
      <c r="C249" s="179" t="s">
        <v>454</v>
      </c>
      <c r="D249" s="149"/>
      <c r="E249" s="154">
        <v>0.8</v>
      </c>
      <c r="F249" s="157"/>
      <c r="G249" s="157"/>
      <c r="H249" s="157"/>
      <c r="I249" s="157"/>
      <c r="J249" s="157"/>
      <c r="K249" s="157"/>
      <c r="L249" s="157"/>
      <c r="M249" s="157"/>
      <c r="N249" s="147"/>
      <c r="O249" s="147"/>
      <c r="P249" s="147"/>
      <c r="Q249" s="147"/>
      <c r="R249" s="147"/>
      <c r="S249" s="147"/>
      <c r="T249" s="148"/>
      <c r="U249" s="147"/>
      <c r="V249" s="139"/>
      <c r="W249" s="139"/>
      <c r="X249" s="139"/>
      <c r="Y249" s="139"/>
      <c r="Z249" s="139"/>
      <c r="AA249" s="139"/>
      <c r="AB249" s="139"/>
      <c r="AC249" s="139"/>
      <c r="AD249" s="139"/>
      <c r="AE249" s="139" t="s">
        <v>154</v>
      </c>
      <c r="AF249" s="139">
        <v>0</v>
      </c>
      <c r="AG249" s="139"/>
      <c r="AH249" s="139"/>
      <c r="AI249" s="139"/>
      <c r="AJ249" s="139"/>
      <c r="AK249" s="139"/>
      <c r="AL249" s="139"/>
      <c r="AM249" s="139"/>
      <c r="AN249" s="139"/>
      <c r="AO249" s="139"/>
      <c r="AP249" s="139"/>
      <c r="AQ249" s="139"/>
      <c r="AR249" s="139"/>
      <c r="AS249" s="139"/>
      <c r="AT249" s="139"/>
      <c r="AU249" s="139"/>
      <c r="AV249" s="139"/>
      <c r="AW249" s="139"/>
      <c r="AX249" s="139"/>
      <c r="AY249" s="139"/>
      <c r="AZ249" s="139"/>
      <c r="BA249" s="139"/>
      <c r="BB249" s="139"/>
      <c r="BC249" s="139"/>
      <c r="BD249" s="139"/>
      <c r="BE249" s="139"/>
      <c r="BF249" s="139"/>
      <c r="BG249" s="139"/>
      <c r="BH249" s="139"/>
    </row>
    <row r="250" spans="1:60" outlineLevel="1" x14ac:dyDescent="0.2">
      <c r="A250" s="140">
        <v>100</v>
      </c>
      <c r="B250" s="140" t="s">
        <v>455</v>
      </c>
      <c r="C250" s="178" t="s">
        <v>456</v>
      </c>
      <c r="D250" s="146" t="s">
        <v>160</v>
      </c>
      <c r="E250" s="153">
        <v>0.21</v>
      </c>
      <c r="F250" s="156">
        <f>H250+J250</f>
        <v>0</v>
      </c>
      <c r="G250" s="157">
        <f>ROUND(E250*F250,2)</f>
        <v>0</v>
      </c>
      <c r="H250" s="157"/>
      <c r="I250" s="157">
        <f>ROUND(E250*H250,2)</f>
        <v>0</v>
      </c>
      <c r="J250" s="157"/>
      <c r="K250" s="157">
        <f>ROUND(E250*J250,2)</f>
        <v>0</v>
      </c>
      <c r="L250" s="157">
        <v>21</v>
      </c>
      <c r="M250" s="157">
        <f>G250*(1+L250/100)</f>
        <v>0</v>
      </c>
      <c r="N250" s="147">
        <v>0</v>
      </c>
      <c r="O250" s="147">
        <f>ROUND(E250*N250,5)</f>
        <v>0</v>
      </c>
      <c r="P250" s="147">
        <v>0</v>
      </c>
      <c r="Q250" s="147">
        <f>ROUND(E250*P250,5)</f>
        <v>0</v>
      </c>
      <c r="R250" s="147"/>
      <c r="S250" s="147"/>
      <c r="T250" s="148">
        <v>6.024</v>
      </c>
      <c r="U250" s="147">
        <f>ROUND(E250*T250,2)</f>
        <v>1.27</v>
      </c>
      <c r="V250" s="139"/>
      <c r="W250" s="139"/>
      <c r="X250" s="139"/>
      <c r="Y250" s="139"/>
      <c r="Z250" s="139"/>
      <c r="AA250" s="139"/>
      <c r="AB250" s="139"/>
      <c r="AC250" s="139"/>
      <c r="AD250" s="139"/>
      <c r="AE250" s="139" t="s">
        <v>152</v>
      </c>
      <c r="AF250" s="139"/>
      <c r="AG250" s="139"/>
      <c r="AH250" s="139"/>
      <c r="AI250" s="139"/>
      <c r="AJ250" s="139"/>
      <c r="AK250" s="139"/>
      <c r="AL250" s="139"/>
      <c r="AM250" s="139"/>
      <c r="AN250" s="139"/>
      <c r="AO250" s="139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39"/>
      <c r="BA250" s="139"/>
      <c r="BB250" s="139"/>
      <c r="BC250" s="139"/>
      <c r="BD250" s="139"/>
      <c r="BE250" s="139"/>
      <c r="BF250" s="139"/>
      <c r="BG250" s="139"/>
      <c r="BH250" s="139"/>
    </row>
    <row r="251" spans="1:60" x14ac:dyDescent="0.2">
      <c r="A251" s="141" t="s">
        <v>147</v>
      </c>
      <c r="B251" s="141" t="s">
        <v>95</v>
      </c>
      <c r="C251" s="180" t="s">
        <v>96</v>
      </c>
      <c r="D251" s="150"/>
      <c r="E251" s="155"/>
      <c r="F251" s="158"/>
      <c r="G251" s="158">
        <f>SUMIF(AE252:AE261,"&lt;&gt;NOR",G252:G261)</f>
        <v>0</v>
      </c>
      <c r="H251" s="158"/>
      <c r="I251" s="158">
        <f>SUM(I252:I261)</f>
        <v>0</v>
      </c>
      <c r="J251" s="158"/>
      <c r="K251" s="158">
        <f>SUM(K252:K261)</f>
        <v>0</v>
      </c>
      <c r="L251" s="158"/>
      <c r="M251" s="158">
        <f>SUM(M252:M261)</f>
        <v>0</v>
      </c>
      <c r="N251" s="151"/>
      <c r="O251" s="151">
        <f>SUM(O252:O261)</f>
        <v>0.9448700000000001</v>
      </c>
      <c r="P251" s="151"/>
      <c r="Q251" s="151">
        <f>SUM(Q252:Q261)</f>
        <v>0</v>
      </c>
      <c r="R251" s="151"/>
      <c r="S251" s="151"/>
      <c r="T251" s="152"/>
      <c r="U251" s="151">
        <f>SUM(U252:U261)</f>
        <v>23.330000000000002</v>
      </c>
      <c r="AE251" t="s">
        <v>148</v>
      </c>
    </row>
    <row r="252" spans="1:60" ht="22.5" outlineLevel="1" x14ac:dyDescent="0.2">
      <c r="A252" s="140">
        <v>101</v>
      </c>
      <c r="B252" s="140" t="s">
        <v>457</v>
      </c>
      <c r="C252" s="178" t="s">
        <v>458</v>
      </c>
      <c r="D252" s="146" t="s">
        <v>151</v>
      </c>
      <c r="E252" s="153">
        <v>41.475000000000001</v>
      </c>
      <c r="F252" s="156">
        <f>H252+J252</f>
        <v>0</v>
      </c>
      <c r="G252" s="157">
        <f>ROUND(E252*F252,2)</f>
        <v>0</v>
      </c>
      <c r="H252" s="157"/>
      <c r="I252" s="157">
        <f>ROUND(E252*H252,2)</f>
        <v>0</v>
      </c>
      <c r="J252" s="157"/>
      <c r="K252" s="157">
        <f>ROUND(E252*J252,2)</f>
        <v>0</v>
      </c>
      <c r="L252" s="157">
        <v>21</v>
      </c>
      <c r="M252" s="157">
        <f>G252*(1+L252/100)</f>
        <v>0</v>
      </c>
      <c r="N252" s="147">
        <v>0</v>
      </c>
      <c r="O252" s="147">
        <f>ROUND(E252*N252,5)</f>
        <v>0</v>
      </c>
      <c r="P252" s="147">
        <v>0</v>
      </c>
      <c r="Q252" s="147">
        <f>ROUND(E252*P252,5)</f>
        <v>0</v>
      </c>
      <c r="R252" s="147"/>
      <c r="S252" s="147"/>
      <c r="T252" s="148">
        <v>0.33500000000000002</v>
      </c>
      <c r="U252" s="147">
        <f>ROUND(E252*T252,2)</f>
        <v>13.89</v>
      </c>
      <c r="V252" s="139"/>
      <c r="W252" s="139"/>
      <c r="X252" s="139"/>
      <c r="Y252" s="139"/>
      <c r="Z252" s="139"/>
      <c r="AA252" s="139"/>
      <c r="AB252" s="139"/>
      <c r="AC252" s="139"/>
      <c r="AD252" s="139"/>
      <c r="AE252" s="139" t="s">
        <v>152</v>
      </c>
      <c r="AF252" s="139"/>
      <c r="AG252" s="139"/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</row>
    <row r="253" spans="1:60" outlineLevel="1" x14ac:dyDescent="0.2">
      <c r="A253" s="140"/>
      <c r="B253" s="140"/>
      <c r="C253" s="179" t="s">
        <v>459</v>
      </c>
      <c r="D253" s="149"/>
      <c r="E253" s="154">
        <v>32.1</v>
      </c>
      <c r="F253" s="157"/>
      <c r="G253" s="157"/>
      <c r="H253" s="157"/>
      <c r="I253" s="157"/>
      <c r="J253" s="157"/>
      <c r="K253" s="157"/>
      <c r="L253" s="157"/>
      <c r="M253" s="157"/>
      <c r="N253" s="147"/>
      <c r="O253" s="147"/>
      <c r="P253" s="147"/>
      <c r="Q253" s="147"/>
      <c r="R253" s="147"/>
      <c r="S253" s="147"/>
      <c r="T253" s="148"/>
      <c r="U253" s="147"/>
      <c r="V253" s="139"/>
      <c r="W253" s="139"/>
      <c r="X253" s="139"/>
      <c r="Y253" s="139"/>
      <c r="Z253" s="139"/>
      <c r="AA253" s="139"/>
      <c r="AB253" s="139"/>
      <c r="AC253" s="139"/>
      <c r="AD253" s="139"/>
      <c r="AE253" s="139" t="s">
        <v>154</v>
      </c>
      <c r="AF253" s="139">
        <v>0</v>
      </c>
      <c r="AG253" s="139"/>
      <c r="AH253" s="139"/>
      <c r="AI253" s="139"/>
      <c r="AJ253" s="139"/>
      <c r="AK253" s="139"/>
      <c r="AL253" s="139"/>
      <c r="AM253" s="139"/>
      <c r="AN253" s="139"/>
      <c r="AO253" s="139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39"/>
      <c r="BA253" s="139"/>
      <c r="BB253" s="139"/>
      <c r="BC253" s="139"/>
      <c r="BD253" s="139"/>
      <c r="BE253" s="139"/>
      <c r="BF253" s="139"/>
      <c r="BG253" s="139"/>
      <c r="BH253" s="139"/>
    </row>
    <row r="254" spans="1:60" outlineLevel="1" x14ac:dyDescent="0.2">
      <c r="A254" s="140"/>
      <c r="B254" s="140"/>
      <c r="C254" s="179" t="s">
        <v>322</v>
      </c>
      <c r="D254" s="149"/>
      <c r="E254" s="154">
        <v>9.375</v>
      </c>
      <c r="F254" s="157"/>
      <c r="G254" s="157"/>
      <c r="H254" s="157"/>
      <c r="I254" s="157"/>
      <c r="J254" s="157"/>
      <c r="K254" s="157"/>
      <c r="L254" s="157"/>
      <c r="M254" s="157"/>
      <c r="N254" s="147"/>
      <c r="O254" s="147"/>
      <c r="P254" s="147"/>
      <c r="Q254" s="147"/>
      <c r="R254" s="147"/>
      <c r="S254" s="147"/>
      <c r="T254" s="148"/>
      <c r="U254" s="147"/>
      <c r="V254" s="139"/>
      <c r="W254" s="139"/>
      <c r="X254" s="139"/>
      <c r="Y254" s="139"/>
      <c r="Z254" s="139"/>
      <c r="AA254" s="139"/>
      <c r="AB254" s="139"/>
      <c r="AC254" s="139"/>
      <c r="AD254" s="139"/>
      <c r="AE254" s="139" t="s">
        <v>154</v>
      </c>
      <c r="AF254" s="139">
        <v>0</v>
      </c>
      <c r="AG254" s="139"/>
      <c r="AH254" s="139"/>
      <c r="AI254" s="139"/>
      <c r="AJ254" s="139"/>
      <c r="AK254" s="139"/>
      <c r="AL254" s="139"/>
      <c r="AM254" s="139"/>
      <c r="AN254" s="139"/>
      <c r="AO254" s="139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39"/>
      <c r="BA254" s="139"/>
      <c r="BB254" s="139"/>
      <c r="BC254" s="139"/>
      <c r="BD254" s="139"/>
      <c r="BE254" s="139"/>
      <c r="BF254" s="139"/>
      <c r="BG254" s="139"/>
      <c r="BH254" s="139"/>
    </row>
    <row r="255" spans="1:60" ht="22.5" outlineLevel="1" x14ac:dyDescent="0.2">
      <c r="A255" s="140">
        <v>102</v>
      </c>
      <c r="B255" s="140" t="s">
        <v>460</v>
      </c>
      <c r="C255" s="178" t="s">
        <v>461</v>
      </c>
      <c r="D255" s="146" t="s">
        <v>151</v>
      </c>
      <c r="E255" s="153">
        <v>49.77</v>
      </c>
      <c r="F255" s="156">
        <f>H255+J255</f>
        <v>0</v>
      </c>
      <c r="G255" s="157">
        <f>ROUND(E255*F255,2)</f>
        <v>0</v>
      </c>
      <c r="H255" s="157"/>
      <c r="I255" s="157">
        <f>ROUND(E255*H255,2)</f>
        <v>0</v>
      </c>
      <c r="J255" s="157"/>
      <c r="K255" s="157">
        <f>ROUND(E255*J255,2)</f>
        <v>0</v>
      </c>
      <c r="L255" s="157">
        <v>21</v>
      </c>
      <c r="M255" s="157">
        <f>G255*(1+L255/100)</f>
        <v>0</v>
      </c>
      <c r="N255" s="147">
        <v>1.47E-2</v>
      </c>
      <c r="O255" s="147">
        <f>ROUND(E255*N255,5)</f>
        <v>0.73162000000000005</v>
      </c>
      <c r="P255" s="147">
        <v>0</v>
      </c>
      <c r="Q255" s="147">
        <f>ROUND(E255*P255,5)</f>
        <v>0</v>
      </c>
      <c r="R255" s="147"/>
      <c r="S255" s="147"/>
      <c r="T255" s="148">
        <v>0</v>
      </c>
      <c r="U255" s="147">
        <f>ROUND(E255*T255,2)</f>
        <v>0</v>
      </c>
      <c r="V255" s="139"/>
      <c r="W255" s="139"/>
      <c r="X255" s="139"/>
      <c r="Y255" s="139"/>
      <c r="Z255" s="139"/>
      <c r="AA255" s="139"/>
      <c r="AB255" s="139"/>
      <c r="AC255" s="139"/>
      <c r="AD255" s="139"/>
      <c r="AE255" s="139" t="s">
        <v>266</v>
      </c>
      <c r="AF255" s="139"/>
      <c r="AG255" s="139"/>
      <c r="AH255" s="139"/>
      <c r="AI255" s="139"/>
      <c r="AJ255" s="139"/>
      <c r="AK255" s="139"/>
      <c r="AL255" s="139"/>
      <c r="AM255" s="139"/>
      <c r="AN255" s="139"/>
      <c r="AO255" s="139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39"/>
      <c r="BA255" s="139"/>
      <c r="BB255" s="139"/>
      <c r="BC255" s="139"/>
      <c r="BD255" s="139"/>
      <c r="BE255" s="139"/>
      <c r="BF255" s="139"/>
      <c r="BG255" s="139"/>
      <c r="BH255" s="139"/>
    </row>
    <row r="256" spans="1:60" outlineLevel="1" x14ac:dyDescent="0.2">
      <c r="A256" s="140"/>
      <c r="B256" s="140"/>
      <c r="C256" s="179" t="s">
        <v>462</v>
      </c>
      <c r="D256" s="149"/>
      <c r="E256" s="154">
        <v>49.77</v>
      </c>
      <c r="F256" s="157"/>
      <c r="G256" s="157"/>
      <c r="H256" s="157"/>
      <c r="I256" s="157"/>
      <c r="J256" s="157"/>
      <c r="K256" s="157"/>
      <c r="L256" s="157"/>
      <c r="M256" s="157"/>
      <c r="N256" s="147"/>
      <c r="O256" s="147"/>
      <c r="P256" s="147"/>
      <c r="Q256" s="147"/>
      <c r="R256" s="147"/>
      <c r="S256" s="147"/>
      <c r="T256" s="148"/>
      <c r="U256" s="147"/>
      <c r="V256" s="139"/>
      <c r="W256" s="139"/>
      <c r="X256" s="139"/>
      <c r="Y256" s="139"/>
      <c r="Z256" s="139"/>
      <c r="AA256" s="139"/>
      <c r="AB256" s="139"/>
      <c r="AC256" s="139"/>
      <c r="AD256" s="139"/>
      <c r="AE256" s="139" t="s">
        <v>154</v>
      </c>
      <c r="AF256" s="139">
        <v>0</v>
      </c>
      <c r="AG256" s="139"/>
      <c r="AH256" s="139"/>
      <c r="AI256" s="139"/>
      <c r="AJ256" s="139"/>
      <c r="AK256" s="139"/>
      <c r="AL256" s="139"/>
      <c r="AM256" s="139"/>
      <c r="AN256" s="139"/>
      <c r="AO256" s="139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39"/>
      <c r="BA256" s="139"/>
      <c r="BB256" s="139"/>
      <c r="BC256" s="139"/>
      <c r="BD256" s="139"/>
      <c r="BE256" s="139"/>
      <c r="BF256" s="139"/>
      <c r="BG256" s="139"/>
      <c r="BH256" s="139"/>
    </row>
    <row r="257" spans="1:60" outlineLevel="1" x14ac:dyDescent="0.2">
      <c r="A257" s="140">
        <v>103</v>
      </c>
      <c r="B257" s="140" t="s">
        <v>463</v>
      </c>
      <c r="C257" s="178" t="s">
        <v>642</v>
      </c>
      <c r="D257" s="146" t="s">
        <v>151</v>
      </c>
      <c r="E257" s="153">
        <v>15.6</v>
      </c>
      <c r="F257" s="156">
        <f>H257+J257</f>
        <v>0</v>
      </c>
      <c r="G257" s="157">
        <f>ROUND(E257*F257,2)</f>
        <v>0</v>
      </c>
      <c r="H257" s="157"/>
      <c r="I257" s="157">
        <f>ROUND(E257*H257,2)</f>
        <v>0</v>
      </c>
      <c r="J257" s="157"/>
      <c r="K257" s="157">
        <f>ROUND(E257*J257,2)</f>
        <v>0</v>
      </c>
      <c r="L257" s="157">
        <v>21</v>
      </c>
      <c r="M257" s="157">
        <f>G257*(1+L257/100)</f>
        <v>0</v>
      </c>
      <c r="N257" s="147">
        <v>2.0000000000000002E-5</v>
      </c>
      <c r="O257" s="147">
        <f>ROUND(E257*N257,5)</f>
        <v>3.1E-4</v>
      </c>
      <c r="P257" s="147">
        <v>0</v>
      </c>
      <c r="Q257" s="147">
        <f>ROUND(E257*P257,5)</f>
        <v>0</v>
      </c>
      <c r="R257" s="147"/>
      <c r="S257" s="147"/>
      <c r="T257" s="148">
        <v>0.48499999999999999</v>
      </c>
      <c r="U257" s="147">
        <f>ROUND(E257*T257,2)</f>
        <v>7.57</v>
      </c>
      <c r="V257" s="139"/>
      <c r="W257" s="139"/>
      <c r="X257" s="139"/>
      <c r="Y257" s="139"/>
      <c r="Z257" s="139"/>
      <c r="AA257" s="139"/>
      <c r="AB257" s="139"/>
      <c r="AC257" s="139"/>
      <c r="AD257" s="139"/>
      <c r="AE257" s="139" t="s">
        <v>152</v>
      </c>
      <c r="AF257" s="139"/>
      <c r="AG257" s="139"/>
      <c r="AH257" s="139"/>
      <c r="AI257" s="139"/>
      <c r="AJ257" s="139"/>
      <c r="AK257" s="139"/>
      <c r="AL257" s="139"/>
      <c r="AM257" s="139"/>
      <c r="AN257" s="139"/>
      <c r="AO257" s="139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39"/>
      <c r="BA257" s="139"/>
      <c r="BB257" s="139"/>
      <c r="BC257" s="139"/>
      <c r="BD257" s="139"/>
      <c r="BE257" s="139"/>
      <c r="BF257" s="139"/>
      <c r="BG257" s="139"/>
      <c r="BH257" s="139"/>
    </row>
    <row r="258" spans="1:60" outlineLevel="1" x14ac:dyDescent="0.2">
      <c r="A258" s="140"/>
      <c r="B258" s="140"/>
      <c r="C258" s="179" t="s">
        <v>464</v>
      </c>
      <c r="D258" s="149"/>
      <c r="E258" s="154">
        <v>15.6</v>
      </c>
      <c r="F258" s="157"/>
      <c r="G258" s="157"/>
      <c r="H258" s="157"/>
      <c r="I258" s="157"/>
      <c r="J258" s="157"/>
      <c r="K258" s="157"/>
      <c r="L258" s="157"/>
      <c r="M258" s="157"/>
      <c r="N258" s="147"/>
      <c r="O258" s="147"/>
      <c r="P258" s="147"/>
      <c r="Q258" s="147"/>
      <c r="R258" s="147"/>
      <c r="S258" s="147"/>
      <c r="T258" s="148"/>
      <c r="U258" s="147"/>
      <c r="V258" s="139"/>
      <c r="W258" s="139"/>
      <c r="X258" s="139"/>
      <c r="Y258" s="139"/>
      <c r="Z258" s="139"/>
      <c r="AA258" s="139"/>
      <c r="AB258" s="139"/>
      <c r="AC258" s="139"/>
      <c r="AD258" s="139"/>
      <c r="AE258" s="139" t="s">
        <v>154</v>
      </c>
      <c r="AF258" s="139">
        <v>0</v>
      </c>
      <c r="AG258" s="139"/>
      <c r="AH258" s="139"/>
      <c r="AI258" s="139"/>
      <c r="AJ258" s="139"/>
      <c r="AK258" s="139"/>
      <c r="AL258" s="139"/>
      <c r="AM258" s="139"/>
      <c r="AN258" s="139"/>
      <c r="AO258" s="139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39"/>
      <c r="BA258" s="139"/>
      <c r="BB258" s="139"/>
      <c r="BC258" s="139"/>
      <c r="BD258" s="139"/>
      <c r="BE258" s="139"/>
      <c r="BF258" s="139"/>
      <c r="BG258" s="139"/>
      <c r="BH258" s="139"/>
    </row>
    <row r="259" spans="1:60" ht="22.5" outlineLevel="1" x14ac:dyDescent="0.2">
      <c r="A259" s="140">
        <v>104</v>
      </c>
      <c r="B259" s="140" t="s">
        <v>465</v>
      </c>
      <c r="C259" s="178" t="s">
        <v>466</v>
      </c>
      <c r="D259" s="146" t="s">
        <v>151</v>
      </c>
      <c r="E259" s="153">
        <v>20.28</v>
      </c>
      <c r="F259" s="156">
        <f>H259+J259</f>
        <v>0</v>
      </c>
      <c r="G259" s="157">
        <f>ROUND(E259*F259,2)</f>
        <v>0</v>
      </c>
      <c r="H259" s="157"/>
      <c r="I259" s="157">
        <f>ROUND(E259*H259,2)</f>
        <v>0</v>
      </c>
      <c r="J259" s="157"/>
      <c r="K259" s="157">
        <f>ROUND(E259*J259,2)</f>
        <v>0</v>
      </c>
      <c r="L259" s="157">
        <v>21</v>
      </c>
      <c r="M259" s="157">
        <f>G259*(1+L259/100)</f>
        <v>0</v>
      </c>
      <c r="N259" s="147">
        <v>1.0500000000000001E-2</v>
      </c>
      <c r="O259" s="147">
        <f>ROUND(E259*N259,5)</f>
        <v>0.21293999999999999</v>
      </c>
      <c r="P259" s="147">
        <v>0</v>
      </c>
      <c r="Q259" s="147">
        <f>ROUND(E259*P259,5)</f>
        <v>0</v>
      </c>
      <c r="R259" s="147"/>
      <c r="S259" s="147"/>
      <c r="T259" s="148">
        <v>0</v>
      </c>
      <c r="U259" s="147">
        <f>ROUND(E259*T259,2)</f>
        <v>0</v>
      </c>
      <c r="V259" s="139"/>
      <c r="W259" s="139"/>
      <c r="X259" s="139"/>
      <c r="Y259" s="139"/>
      <c r="Z259" s="139"/>
      <c r="AA259" s="139"/>
      <c r="AB259" s="139"/>
      <c r="AC259" s="139"/>
      <c r="AD259" s="139"/>
      <c r="AE259" s="139" t="s">
        <v>266</v>
      </c>
      <c r="AF259" s="139"/>
      <c r="AG259" s="139"/>
      <c r="AH259" s="139"/>
      <c r="AI259" s="139"/>
      <c r="AJ259" s="139"/>
      <c r="AK259" s="139"/>
      <c r="AL259" s="139"/>
      <c r="AM259" s="139"/>
      <c r="AN259" s="139"/>
      <c r="AO259" s="139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39"/>
      <c r="BA259" s="139"/>
      <c r="BB259" s="139"/>
      <c r="BC259" s="139"/>
      <c r="BD259" s="139"/>
      <c r="BE259" s="139"/>
      <c r="BF259" s="139"/>
      <c r="BG259" s="139"/>
      <c r="BH259" s="139"/>
    </row>
    <row r="260" spans="1:60" outlineLevel="1" x14ac:dyDescent="0.2">
      <c r="A260" s="140"/>
      <c r="B260" s="140"/>
      <c r="C260" s="179" t="s">
        <v>467</v>
      </c>
      <c r="D260" s="149"/>
      <c r="E260" s="154">
        <v>20.28</v>
      </c>
      <c r="F260" s="157"/>
      <c r="G260" s="157"/>
      <c r="H260" s="157"/>
      <c r="I260" s="157"/>
      <c r="J260" s="157"/>
      <c r="K260" s="157"/>
      <c r="L260" s="157"/>
      <c r="M260" s="157"/>
      <c r="N260" s="147"/>
      <c r="O260" s="147"/>
      <c r="P260" s="147"/>
      <c r="Q260" s="147"/>
      <c r="R260" s="147"/>
      <c r="S260" s="147"/>
      <c r="T260" s="148"/>
      <c r="U260" s="147"/>
      <c r="V260" s="139"/>
      <c r="W260" s="139"/>
      <c r="X260" s="139"/>
      <c r="Y260" s="139"/>
      <c r="Z260" s="139"/>
      <c r="AA260" s="139"/>
      <c r="AB260" s="139"/>
      <c r="AC260" s="139"/>
      <c r="AD260" s="139"/>
      <c r="AE260" s="139" t="s">
        <v>154</v>
      </c>
      <c r="AF260" s="139">
        <v>0</v>
      </c>
      <c r="AG260" s="139"/>
      <c r="AH260" s="139"/>
      <c r="AI260" s="139"/>
      <c r="AJ260" s="139"/>
      <c r="AK260" s="139"/>
      <c r="AL260" s="139"/>
      <c r="AM260" s="139"/>
      <c r="AN260" s="139"/>
      <c r="AO260" s="139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39"/>
      <c r="BA260" s="139"/>
      <c r="BB260" s="139"/>
      <c r="BC260" s="139"/>
      <c r="BD260" s="139"/>
      <c r="BE260" s="139"/>
      <c r="BF260" s="139"/>
      <c r="BG260" s="139"/>
      <c r="BH260" s="139"/>
    </row>
    <row r="261" spans="1:60" ht="22.5" outlineLevel="1" x14ac:dyDescent="0.2">
      <c r="A261" s="140">
        <v>105</v>
      </c>
      <c r="B261" s="140" t="s">
        <v>468</v>
      </c>
      <c r="C261" s="178" t="s">
        <v>469</v>
      </c>
      <c r="D261" s="146" t="s">
        <v>160</v>
      </c>
      <c r="E261" s="153">
        <v>0.94499999999999995</v>
      </c>
      <c r="F261" s="156">
        <f>H261+J261</f>
        <v>0</v>
      </c>
      <c r="G261" s="157">
        <f>ROUND(E261*F261,2)</f>
        <v>0</v>
      </c>
      <c r="H261" s="157"/>
      <c r="I261" s="157">
        <f>ROUND(E261*H261,2)</f>
        <v>0</v>
      </c>
      <c r="J261" s="157"/>
      <c r="K261" s="157">
        <f>ROUND(E261*J261,2)</f>
        <v>0</v>
      </c>
      <c r="L261" s="157">
        <v>21</v>
      </c>
      <c r="M261" s="157">
        <f>G261*(1+L261/100)</f>
        <v>0</v>
      </c>
      <c r="N261" s="147">
        <v>0</v>
      </c>
      <c r="O261" s="147">
        <f>ROUND(E261*N261,5)</f>
        <v>0</v>
      </c>
      <c r="P261" s="147">
        <v>0</v>
      </c>
      <c r="Q261" s="147">
        <f>ROUND(E261*P261,5)</f>
        <v>0</v>
      </c>
      <c r="R261" s="147"/>
      <c r="S261" s="147"/>
      <c r="T261" s="148">
        <v>1.978</v>
      </c>
      <c r="U261" s="147">
        <f>ROUND(E261*T261,2)</f>
        <v>1.87</v>
      </c>
      <c r="V261" s="139"/>
      <c r="W261" s="139"/>
      <c r="X261" s="139"/>
      <c r="Y261" s="139"/>
      <c r="Z261" s="139"/>
      <c r="AA261" s="139"/>
      <c r="AB261" s="139"/>
      <c r="AC261" s="139"/>
      <c r="AD261" s="139"/>
      <c r="AE261" s="139" t="s">
        <v>152</v>
      </c>
      <c r="AF261" s="139"/>
      <c r="AG261" s="139"/>
      <c r="AH261" s="139"/>
      <c r="AI261" s="139"/>
      <c r="AJ261" s="139"/>
      <c r="AK261" s="139"/>
      <c r="AL261" s="139"/>
      <c r="AM261" s="139"/>
      <c r="AN261" s="139"/>
      <c r="AO261" s="139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  <c r="BB261" s="139"/>
      <c r="BC261" s="139"/>
      <c r="BD261" s="139"/>
      <c r="BE261" s="139"/>
      <c r="BF261" s="139"/>
      <c r="BG261" s="139"/>
      <c r="BH261" s="139"/>
    </row>
    <row r="262" spans="1:60" x14ac:dyDescent="0.2">
      <c r="A262" s="141" t="s">
        <v>147</v>
      </c>
      <c r="B262" s="141" t="s">
        <v>97</v>
      </c>
      <c r="C262" s="180" t="s">
        <v>98</v>
      </c>
      <c r="D262" s="150"/>
      <c r="E262" s="155"/>
      <c r="F262" s="158"/>
      <c r="G262" s="158">
        <f>SUMIF(AE263:AE271,"&lt;&gt;NOR",G263:G271)</f>
        <v>0</v>
      </c>
      <c r="H262" s="158"/>
      <c r="I262" s="158">
        <f>SUM(I263:I271)</f>
        <v>0</v>
      </c>
      <c r="J262" s="158"/>
      <c r="K262" s="158">
        <f>SUM(K263:K271)</f>
        <v>0</v>
      </c>
      <c r="L262" s="158"/>
      <c r="M262" s="158">
        <f>SUM(M263:M271)</f>
        <v>0</v>
      </c>
      <c r="N262" s="151"/>
      <c r="O262" s="151">
        <f>SUM(O263:O271)</f>
        <v>0.75196999999999992</v>
      </c>
      <c r="P262" s="151"/>
      <c r="Q262" s="151">
        <f>SUM(Q263:Q271)</f>
        <v>0</v>
      </c>
      <c r="R262" s="151"/>
      <c r="S262" s="151"/>
      <c r="T262" s="152"/>
      <c r="U262" s="151">
        <f>SUM(U263:U271)</f>
        <v>12.37</v>
      </c>
      <c r="AE262" t="s">
        <v>148</v>
      </c>
    </row>
    <row r="263" spans="1:60" outlineLevel="1" x14ac:dyDescent="0.2">
      <c r="A263" s="140">
        <v>106</v>
      </c>
      <c r="B263" s="140" t="s">
        <v>470</v>
      </c>
      <c r="C263" s="178" t="s">
        <v>471</v>
      </c>
      <c r="D263" s="146" t="s">
        <v>151</v>
      </c>
      <c r="E263" s="153">
        <v>7</v>
      </c>
      <c r="F263" s="156">
        <f>H263+J263</f>
        <v>0</v>
      </c>
      <c r="G263" s="157">
        <f>ROUND(E263*F263,2)</f>
        <v>0</v>
      </c>
      <c r="H263" s="157"/>
      <c r="I263" s="157">
        <f>ROUND(E263*H263,2)</f>
        <v>0</v>
      </c>
      <c r="J263" s="157"/>
      <c r="K263" s="157">
        <f>ROUND(E263*J263,2)</f>
        <v>0</v>
      </c>
      <c r="L263" s="157">
        <v>21</v>
      </c>
      <c r="M263" s="157">
        <f>G263*(1+L263/100)</f>
        <v>0</v>
      </c>
      <c r="N263" s="147">
        <v>6.9999999999999994E-5</v>
      </c>
      <c r="O263" s="147">
        <f>ROUND(E263*N263,5)</f>
        <v>4.8999999999999998E-4</v>
      </c>
      <c r="P263" s="147">
        <v>0</v>
      </c>
      <c r="Q263" s="147">
        <f>ROUND(E263*P263,5)</f>
        <v>0</v>
      </c>
      <c r="R263" s="147"/>
      <c r="S263" s="147"/>
      <c r="T263" s="148">
        <v>0.28499999999999998</v>
      </c>
      <c r="U263" s="147">
        <f>ROUND(E263*T263,2)</f>
        <v>2</v>
      </c>
      <c r="V263" s="139"/>
      <c r="W263" s="139"/>
      <c r="X263" s="139"/>
      <c r="Y263" s="139"/>
      <c r="Z263" s="139"/>
      <c r="AA263" s="139"/>
      <c r="AB263" s="139"/>
      <c r="AC263" s="139"/>
      <c r="AD263" s="139"/>
      <c r="AE263" s="139" t="s">
        <v>152</v>
      </c>
      <c r="AF263" s="139"/>
      <c r="AG263" s="139"/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39"/>
      <c r="BB263" s="139"/>
      <c r="BC263" s="139"/>
      <c r="BD263" s="139"/>
      <c r="BE263" s="139"/>
      <c r="BF263" s="139"/>
      <c r="BG263" s="139"/>
      <c r="BH263" s="139"/>
    </row>
    <row r="264" spans="1:60" outlineLevel="1" x14ac:dyDescent="0.2">
      <c r="A264" s="140"/>
      <c r="B264" s="140"/>
      <c r="C264" s="179" t="s">
        <v>472</v>
      </c>
      <c r="D264" s="149"/>
      <c r="E264" s="154">
        <v>7</v>
      </c>
      <c r="F264" s="157"/>
      <c r="G264" s="157"/>
      <c r="H264" s="157"/>
      <c r="I264" s="157"/>
      <c r="J264" s="157"/>
      <c r="K264" s="157"/>
      <c r="L264" s="157"/>
      <c r="M264" s="157"/>
      <c r="N264" s="147"/>
      <c r="O264" s="147"/>
      <c r="P264" s="147"/>
      <c r="Q264" s="147"/>
      <c r="R264" s="147"/>
      <c r="S264" s="147"/>
      <c r="T264" s="148"/>
      <c r="U264" s="147"/>
      <c r="V264" s="139"/>
      <c r="W264" s="139"/>
      <c r="X264" s="139"/>
      <c r="Y264" s="139"/>
      <c r="Z264" s="139"/>
      <c r="AA264" s="139"/>
      <c r="AB264" s="139"/>
      <c r="AC264" s="139"/>
      <c r="AD264" s="139"/>
      <c r="AE264" s="139" t="s">
        <v>154</v>
      </c>
      <c r="AF264" s="139">
        <v>0</v>
      </c>
      <c r="AG264" s="139"/>
      <c r="AH264" s="139"/>
      <c r="AI264" s="139"/>
      <c r="AJ264" s="139"/>
      <c r="AK264" s="139"/>
      <c r="AL264" s="139"/>
      <c r="AM264" s="139"/>
      <c r="AN264" s="139"/>
      <c r="AO264" s="139"/>
      <c r="AP264" s="139"/>
      <c r="AQ264" s="139"/>
      <c r="AR264" s="139"/>
      <c r="AS264" s="139"/>
      <c r="AT264" s="139"/>
      <c r="AU264" s="139"/>
      <c r="AV264" s="139"/>
      <c r="AW264" s="139"/>
      <c r="AX264" s="139"/>
      <c r="AY264" s="139"/>
      <c r="AZ264" s="139"/>
      <c r="BA264" s="139"/>
      <c r="BB264" s="139"/>
      <c r="BC264" s="139"/>
      <c r="BD264" s="139"/>
      <c r="BE264" s="139"/>
      <c r="BF264" s="139"/>
      <c r="BG264" s="139"/>
      <c r="BH264" s="139"/>
    </row>
    <row r="265" spans="1:60" outlineLevel="1" x14ac:dyDescent="0.2">
      <c r="A265" s="140">
        <v>107</v>
      </c>
      <c r="B265" s="140" t="s">
        <v>473</v>
      </c>
      <c r="C265" s="178" t="s">
        <v>643</v>
      </c>
      <c r="D265" s="146" t="s">
        <v>151</v>
      </c>
      <c r="E265" s="153">
        <v>8.0500000000000007</v>
      </c>
      <c r="F265" s="156">
        <f>H265+J265</f>
        <v>0</v>
      </c>
      <c r="G265" s="157">
        <f>ROUND(E265*F265,2)</f>
        <v>0</v>
      </c>
      <c r="H265" s="157"/>
      <c r="I265" s="157">
        <f>ROUND(E265*H265,2)</f>
        <v>0</v>
      </c>
      <c r="J265" s="157"/>
      <c r="K265" s="157">
        <f>ROUND(E265*J265,2)</f>
        <v>0</v>
      </c>
      <c r="L265" s="157">
        <v>21</v>
      </c>
      <c r="M265" s="157">
        <f>G265*(1+L265/100)</f>
        <v>0</v>
      </c>
      <c r="N265" s="147">
        <v>2.1600000000000001E-2</v>
      </c>
      <c r="O265" s="147">
        <f>ROUND(E265*N265,5)</f>
        <v>0.17388000000000001</v>
      </c>
      <c r="P265" s="147">
        <v>0</v>
      </c>
      <c r="Q265" s="147">
        <f>ROUND(E265*P265,5)</f>
        <v>0</v>
      </c>
      <c r="R265" s="147"/>
      <c r="S265" s="147"/>
      <c r="T265" s="148">
        <v>0</v>
      </c>
      <c r="U265" s="147">
        <f>ROUND(E265*T265,2)</f>
        <v>0</v>
      </c>
      <c r="V265" s="139"/>
      <c r="W265" s="139"/>
      <c r="X265" s="139"/>
      <c r="Y265" s="139"/>
      <c r="Z265" s="139"/>
      <c r="AA265" s="139"/>
      <c r="AB265" s="139"/>
      <c r="AC265" s="139"/>
      <c r="AD265" s="139"/>
      <c r="AE265" s="139" t="s">
        <v>266</v>
      </c>
      <c r="AF265" s="139"/>
      <c r="AG265" s="139"/>
      <c r="AH265" s="139"/>
      <c r="AI265" s="139"/>
      <c r="AJ265" s="139"/>
      <c r="AK265" s="139"/>
      <c r="AL265" s="139"/>
      <c r="AM265" s="139"/>
      <c r="AN265" s="139"/>
      <c r="AO265" s="139"/>
      <c r="AP265" s="139"/>
      <c r="AQ265" s="139"/>
      <c r="AR265" s="139"/>
      <c r="AS265" s="139"/>
      <c r="AT265" s="139"/>
      <c r="AU265" s="139"/>
      <c r="AV265" s="139"/>
      <c r="AW265" s="139"/>
      <c r="AX265" s="139"/>
      <c r="AY265" s="139"/>
      <c r="AZ265" s="139"/>
      <c r="BA265" s="139"/>
      <c r="BB265" s="139"/>
      <c r="BC265" s="139"/>
      <c r="BD265" s="139"/>
      <c r="BE265" s="139"/>
      <c r="BF265" s="139"/>
      <c r="BG265" s="139"/>
      <c r="BH265" s="139"/>
    </row>
    <row r="266" spans="1:60" outlineLevel="1" x14ac:dyDescent="0.2">
      <c r="A266" s="140"/>
      <c r="B266" s="140"/>
      <c r="C266" s="179" t="s">
        <v>474</v>
      </c>
      <c r="D266" s="149"/>
      <c r="E266" s="154">
        <v>8.0500000000000007</v>
      </c>
      <c r="F266" s="157"/>
      <c r="G266" s="157"/>
      <c r="H266" s="157"/>
      <c r="I266" s="157"/>
      <c r="J266" s="157"/>
      <c r="K266" s="157"/>
      <c r="L266" s="157"/>
      <c r="M266" s="157"/>
      <c r="N266" s="147"/>
      <c r="O266" s="147"/>
      <c r="P266" s="147"/>
      <c r="Q266" s="147"/>
      <c r="R266" s="147"/>
      <c r="S266" s="147"/>
      <c r="T266" s="148"/>
      <c r="U266" s="147"/>
      <c r="V266" s="139"/>
      <c r="W266" s="139"/>
      <c r="X266" s="139"/>
      <c r="Y266" s="139"/>
      <c r="Z266" s="139"/>
      <c r="AA266" s="139"/>
      <c r="AB266" s="139"/>
      <c r="AC266" s="139"/>
      <c r="AD266" s="139"/>
      <c r="AE266" s="139" t="s">
        <v>154</v>
      </c>
      <c r="AF266" s="139">
        <v>0</v>
      </c>
      <c r="AG266" s="139"/>
      <c r="AH266" s="139"/>
      <c r="AI266" s="139"/>
      <c r="AJ266" s="139"/>
      <c r="AK266" s="139"/>
      <c r="AL266" s="139"/>
      <c r="AM266" s="139"/>
      <c r="AN266" s="139"/>
      <c r="AO266" s="139"/>
      <c r="AP266" s="139"/>
      <c r="AQ266" s="139"/>
      <c r="AR266" s="139"/>
      <c r="AS266" s="139"/>
      <c r="AT266" s="139"/>
      <c r="AU266" s="139"/>
      <c r="AV266" s="139"/>
      <c r="AW266" s="139"/>
      <c r="AX266" s="139"/>
      <c r="AY266" s="139"/>
      <c r="AZ266" s="139"/>
      <c r="BA266" s="139"/>
      <c r="BB266" s="139"/>
      <c r="BC266" s="139"/>
      <c r="BD266" s="139"/>
      <c r="BE266" s="139"/>
      <c r="BF266" s="139"/>
      <c r="BG266" s="139"/>
      <c r="BH266" s="139"/>
    </row>
    <row r="267" spans="1:60" outlineLevel="1" x14ac:dyDescent="0.2">
      <c r="A267" s="140">
        <v>108</v>
      </c>
      <c r="B267" s="140" t="s">
        <v>475</v>
      </c>
      <c r="C267" s="178" t="s">
        <v>476</v>
      </c>
      <c r="D267" s="146" t="s">
        <v>151</v>
      </c>
      <c r="E267" s="153">
        <v>38</v>
      </c>
      <c r="F267" s="156">
        <f>H267+J267</f>
        <v>0</v>
      </c>
      <c r="G267" s="157">
        <f>ROUND(E267*F267,2)</f>
        <v>0</v>
      </c>
      <c r="H267" s="157"/>
      <c r="I267" s="157">
        <f>ROUND(E267*H267,2)</f>
        <v>0</v>
      </c>
      <c r="J267" s="157"/>
      <c r="K267" s="157">
        <f>ROUND(E267*J267,2)</f>
        <v>0</v>
      </c>
      <c r="L267" s="157">
        <v>21</v>
      </c>
      <c r="M267" s="157">
        <f>G267*(1+L267/100)</f>
        <v>0</v>
      </c>
      <c r="N267" s="147">
        <v>8.0000000000000007E-5</v>
      </c>
      <c r="O267" s="147">
        <f>ROUND(E267*N267,5)</f>
        <v>3.0400000000000002E-3</v>
      </c>
      <c r="P267" s="147">
        <v>0</v>
      </c>
      <c r="Q267" s="147">
        <f>ROUND(E267*P267,5)</f>
        <v>0</v>
      </c>
      <c r="R267" s="147"/>
      <c r="S267" s="147"/>
      <c r="T267" s="148">
        <v>0.25</v>
      </c>
      <c r="U267" s="147">
        <f>ROUND(E267*T267,2)</f>
        <v>9.5</v>
      </c>
      <c r="V267" s="139"/>
      <c r="W267" s="139"/>
      <c r="X267" s="139"/>
      <c r="Y267" s="139"/>
      <c r="Z267" s="139"/>
      <c r="AA267" s="139"/>
      <c r="AB267" s="139"/>
      <c r="AC267" s="139"/>
      <c r="AD267" s="139"/>
      <c r="AE267" s="139" t="s">
        <v>152</v>
      </c>
      <c r="AF267" s="139"/>
      <c r="AG267" s="139"/>
      <c r="AH267" s="139"/>
      <c r="AI267" s="139"/>
      <c r="AJ267" s="139"/>
      <c r="AK267" s="139"/>
      <c r="AL267" s="139"/>
      <c r="AM267" s="139"/>
      <c r="AN267" s="139"/>
      <c r="AO267" s="139"/>
      <c r="AP267" s="139"/>
      <c r="AQ267" s="139"/>
      <c r="AR267" s="139"/>
      <c r="AS267" s="139"/>
      <c r="AT267" s="139"/>
      <c r="AU267" s="139"/>
      <c r="AV267" s="139"/>
      <c r="AW267" s="139"/>
      <c r="AX267" s="139"/>
      <c r="AY267" s="139"/>
      <c r="AZ267" s="139"/>
      <c r="BA267" s="139"/>
      <c r="BB267" s="139"/>
      <c r="BC267" s="139"/>
      <c r="BD267" s="139"/>
      <c r="BE267" s="139"/>
      <c r="BF267" s="139"/>
      <c r="BG267" s="139"/>
      <c r="BH267" s="139"/>
    </row>
    <row r="268" spans="1:60" outlineLevel="1" x14ac:dyDescent="0.2">
      <c r="A268" s="140"/>
      <c r="B268" s="140"/>
      <c r="C268" s="179" t="s">
        <v>292</v>
      </c>
      <c r="D268" s="149"/>
      <c r="E268" s="154">
        <v>38</v>
      </c>
      <c r="F268" s="157"/>
      <c r="G268" s="157"/>
      <c r="H268" s="157"/>
      <c r="I268" s="157"/>
      <c r="J268" s="157"/>
      <c r="K268" s="157"/>
      <c r="L268" s="157"/>
      <c r="M268" s="157"/>
      <c r="N268" s="147"/>
      <c r="O268" s="147"/>
      <c r="P268" s="147"/>
      <c r="Q268" s="147"/>
      <c r="R268" s="147"/>
      <c r="S268" s="147"/>
      <c r="T268" s="148"/>
      <c r="U268" s="147"/>
      <c r="V268" s="139"/>
      <c r="W268" s="139"/>
      <c r="X268" s="139"/>
      <c r="Y268" s="139"/>
      <c r="Z268" s="139"/>
      <c r="AA268" s="139"/>
      <c r="AB268" s="139"/>
      <c r="AC268" s="139"/>
      <c r="AD268" s="139"/>
      <c r="AE268" s="139" t="s">
        <v>154</v>
      </c>
      <c r="AF268" s="139">
        <v>0</v>
      </c>
      <c r="AG268" s="139"/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39"/>
      <c r="BB268" s="139"/>
      <c r="BC268" s="139"/>
      <c r="BD268" s="139"/>
      <c r="BE268" s="139"/>
      <c r="BF268" s="139"/>
      <c r="BG268" s="139"/>
      <c r="BH268" s="139"/>
    </row>
    <row r="269" spans="1:60" ht="22.5" outlineLevel="1" x14ac:dyDescent="0.2">
      <c r="A269" s="140">
        <v>109</v>
      </c>
      <c r="B269" s="140" t="s">
        <v>477</v>
      </c>
      <c r="C269" s="178" t="s">
        <v>478</v>
      </c>
      <c r="D269" s="146" t="s">
        <v>151</v>
      </c>
      <c r="E269" s="153">
        <v>45.6</v>
      </c>
      <c r="F269" s="156">
        <f>H269+J269</f>
        <v>0</v>
      </c>
      <c r="G269" s="157">
        <f>ROUND(E269*F269,2)</f>
        <v>0</v>
      </c>
      <c r="H269" s="157"/>
      <c r="I269" s="157">
        <f>ROUND(E269*H269,2)</f>
        <v>0</v>
      </c>
      <c r="J269" s="157"/>
      <c r="K269" s="157">
        <f>ROUND(E269*J269,2)</f>
        <v>0</v>
      </c>
      <c r="L269" s="157">
        <v>21</v>
      </c>
      <c r="M269" s="157">
        <f>G269*(1+L269/100)</f>
        <v>0</v>
      </c>
      <c r="N269" s="147">
        <v>1.26E-2</v>
      </c>
      <c r="O269" s="147">
        <f>ROUND(E269*N269,5)</f>
        <v>0.57455999999999996</v>
      </c>
      <c r="P269" s="147">
        <v>0</v>
      </c>
      <c r="Q269" s="147">
        <f>ROUND(E269*P269,5)</f>
        <v>0</v>
      </c>
      <c r="R269" s="147"/>
      <c r="S269" s="147"/>
      <c r="T269" s="148">
        <v>0</v>
      </c>
      <c r="U269" s="147">
        <f>ROUND(E269*T269,2)</f>
        <v>0</v>
      </c>
      <c r="V269" s="139"/>
      <c r="W269" s="139"/>
      <c r="X269" s="139"/>
      <c r="Y269" s="139"/>
      <c r="Z269" s="139"/>
      <c r="AA269" s="139"/>
      <c r="AB269" s="139"/>
      <c r="AC269" s="139"/>
      <c r="AD269" s="139"/>
      <c r="AE269" s="139" t="s">
        <v>266</v>
      </c>
      <c r="AF269" s="139"/>
      <c r="AG269" s="139"/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</row>
    <row r="270" spans="1:60" outlineLevel="1" x14ac:dyDescent="0.2">
      <c r="A270" s="140"/>
      <c r="B270" s="140"/>
      <c r="C270" s="179" t="s">
        <v>299</v>
      </c>
      <c r="D270" s="149"/>
      <c r="E270" s="154">
        <v>45.6</v>
      </c>
      <c r="F270" s="157"/>
      <c r="G270" s="157"/>
      <c r="H270" s="157"/>
      <c r="I270" s="157"/>
      <c r="J270" s="157"/>
      <c r="K270" s="157"/>
      <c r="L270" s="157"/>
      <c r="M270" s="157"/>
      <c r="N270" s="147"/>
      <c r="O270" s="147"/>
      <c r="P270" s="147"/>
      <c r="Q270" s="147"/>
      <c r="R270" s="147"/>
      <c r="S270" s="147"/>
      <c r="T270" s="148"/>
      <c r="U270" s="147"/>
      <c r="V270" s="139"/>
      <c r="W270" s="139"/>
      <c r="X270" s="139"/>
      <c r="Y270" s="139"/>
      <c r="Z270" s="139"/>
      <c r="AA270" s="139"/>
      <c r="AB270" s="139"/>
      <c r="AC270" s="139"/>
      <c r="AD270" s="139"/>
      <c r="AE270" s="139" t="s">
        <v>154</v>
      </c>
      <c r="AF270" s="139">
        <v>0</v>
      </c>
      <c r="AG270" s="139"/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39"/>
      <c r="BB270" s="139"/>
      <c r="BC270" s="139"/>
      <c r="BD270" s="139"/>
      <c r="BE270" s="139"/>
      <c r="BF270" s="139"/>
      <c r="BG270" s="139"/>
      <c r="BH270" s="139"/>
    </row>
    <row r="271" spans="1:60" outlineLevel="1" x14ac:dyDescent="0.2">
      <c r="A271" s="140">
        <v>110</v>
      </c>
      <c r="B271" s="140" t="s">
        <v>479</v>
      </c>
      <c r="C271" s="178" t="s">
        <v>480</v>
      </c>
      <c r="D271" s="146" t="s">
        <v>160</v>
      </c>
      <c r="E271" s="153">
        <v>0.751</v>
      </c>
      <c r="F271" s="156">
        <f>H271+J271</f>
        <v>0</v>
      </c>
      <c r="G271" s="157">
        <f>ROUND(E271*F271,2)</f>
        <v>0</v>
      </c>
      <c r="H271" s="157"/>
      <c r="I271" s="157">
        <f>ROUND(E271*H271,2)</f>
        <v>0</v>
      </c>
      <c r="J271" s="157"/>
      <c r="K271" s="157">
        <f>ROUND(E271*J271,2)</f>
        <v>0</v>
      </c>
      <c r="L271" s="157">
        <v>21</v>
      </c>
      <c r="M271" s="157">
        <f>G271*(1+L271/100)</f>
        <v>0</v>
      </c>
      <c r="N271" s="147">
        <v>0</v>
      </c>
      <c r="O271" s="147">
        <f>ROUND(E271*N271,5)</f>
        <v>0</v>
      </c>
      <c r="P271" s="147">
        <v>0</v>
      </c>
      <c r="Q271" s="147">
        <f>ROUND(E271*P271,5)</f>
        <v>0</v>
      </c>
      <c r="R271" s="147"/>
      <c r="S271" s="147"/>
      <c r="T271" s="148">
        <v>1.1559999999999999</v>
      </c>
      <c r="U271" s="147">
        <f>ROUND(E271*T271,2)</f>
        <v>0.87</v>
      </c>
      <c r="V271" s="139"/>
      <c r="W271" s="139"/>
      <c r="X271" s="139"/>
      <c r="Y271" s="139"/>
      <c r="Z271" s="139"/>
      <c r="AA271" s="139"/>
      <c r="AB271" s="139"/>
      <c r="AC271" s="139"/>
      <c r="AD271" s="139"/>
      <c r="AE271" s="139" t="s">
        <v>152</v>
      </c>
      <c r="AF271" s="139"/>
      <c r="AG271" s="139"/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</row>
    <row r="272" spans="1:60" x14ac:dyDescent="0.2">
      <c r="A272" s="141" t="s">
        <v>147</v>
      </c>
      <c r="B272" s="141" t="s">
        <v>99</v>
      </c>
      <c r="C272" s="180" t="s">
        <v>100</v>
      </c>
      <c r="D272" s="150"/>
      <c r="E272" s="155"/>
      <c r="F272" s="158"/>
      <c r="G272" s="158">
        <f>SUMIF(AE273:AE304,"&lt;&gt;NOR",G273:G304)</f>
        <v>0</v>
      </c>
      <c r="H272" s="158"/>
      <c r="I272" s="158">
        <f>SUM(I273:I304)</f>
        <v>0</v>
      </c>
      <c r="J272" s="158"/>
      <c r="K272" s="158">
        <f>SUM(K273:K304)</f>
        <v>0</v>
      </c>
      <c r="L272" s="158"/>
      <c r="M272" s="158">
        <f>SUM(M273:M304)</f>
        <v>0</v>
      </c>
      <c r="N272" s="151"/>
      <c r="O272" s="151">
        <f>SUM(O273:O304)</f>
        <v>0.36643000000000003</v>
      </c>
      <c r="P272" s="151"/>
      <c r="Q272" s="151">
        <f>SUM(Q273:Q304)</f>
        <v>0.43862000000000001</v>
      </c>
      <c r="R272" s="151"/>
      <c r="S272" s="151"/>
      <c r="T272" s="152"/>
      <c r="U272" s="151">
        <f>SUM(U273:U304)</f>
        <v>130.96000000000004</v>
      </c>
      <c r="AE272" t="s">
        <v>148</v>
      </c>
    </row>
    <row r="273" spans="1:60" outlineLevel="1" x14ac:dyDescent="0.2">
      <c r="A273" s="140">
        <v>111</v>
      </c>
      <c r="B273" s="140" t="s">
        <v>481</v>
      </c>
      <c r="C273" s="178" t="s">
        <v>482</v>
      </c>
      <c r="D273" s="146" t="s">
        <v>169</v>
      </c>
      <c r="E273" s="153">
        <v>53.5</v>
      </c>
      <c r="F273" s="156">
        <f>H273+J273</f>
        <v>0</v>
      </c>
      <c r="G273" s="157">
        <f>ROUND(E273*F273,2)</f>
        <v>0</v>
      </c>
      <c r="H273" s="157"/>
      <c r="I273" s="157">
        <f>ROUND(E273*H273,2)</f>
        <v>0</v>
      </c>
      <c r="J273" s="157"/>
      <c r="K273" s="157">
        <f>ROUND(E273*J273,2)</f>
        <v>0</v>
      </c>
      <c r="L273" s="157">
        <v>21</v>
      </c>
      <c r="M273" s="157">
        <f>G273*(1+L273/100)</f>
        <v>0</v>
      </c>
      <c r="N273" s="147">
        <v>0</v>
      </c>
      <c r="O273" s="147">
        <f>ROUND(E273*N273,5)</f>
        <v>0</v>
      </c>
      <c r="P273" s="147">
        <v>5.7099999999999998E-3</v>
      </c>
      <c r="Q273" s="147">
        <f>ROUND(E273*P273,5)</f>
        <v>0.30548999999999998</v>
      </c>
      <c r="R273" s="147"/>
      <c r="S273" s="147"/>
      <c r="T273" s="148">
        <v>0.115</v>
      </c>
      <c r="U273" s="147">
        <f>ROUND(E273*T273,2)</f>
        <v>6.15</v>
      </c>
      <c r="V273" s="139"/>
      <c r="W273" s="139"/>
      <c r="X273" s="139"/>
      <c r="Y273" s="139"/>
      <c r="Z273" s="139"/>
      <c r="AA273" s="139"/>
      <c r="AB273" s="139"/>
      <c r="AC273" s="139"/>
      <c r="AD273" s="139"/>
      <c r="AE273" s="139" t="s">
        <v>152</v>
      </c>
      <c r="AF273" s="139"/>
      <c r="AG273" s="139"/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</row>
    <row r="274" spans="1:60" outlineLevel="1" x14ac:dyDescent="0.2">
      <c r="A274" s="140"/>
      <c r="B274" s="140"/>
      <c r="C274" s="179" t="s">
        <v>483</v>
      </c>
      <c r="D274" s="149"/>
      <c r="E274" s="154">
        <v>53.5</v>
      </c>
      <c r="F274" s="157"/>
      <c r="G274" s="157"/>
      <c r="H274" s="157"/>
      <c r="I274" s="157"/>
      <c r="J274" s="157"/>
      <c r="K274" s="157"/>
      <c r="L274" s="157"/>
      <c r="M274" s="157"/>
      <c r="N274" s="147"/>
      <c r="O274" s="147"/>
      <c r="P274" s="147"/>
      <c r="Q274" s="147"/>
      <c r="R274" s="147"/>
      <c r="S274" s="147"/>
      <c r="T274" s="148"/>
      <c r="U274" s="147"/>
      <c r="V274" s="139"/>
      <c r="W274" s="139"/>
      <c r="X274" s="139"/>
      <c r="Y274" s="139"/>
      <c r="Z274" s="139"/>
      <c r="AA274" s="139"/>
      <c r="AB274" s="139"/>
      <c r="AC274" s="139"/>
      <c r="AD274" s="139"/>
      <c r="AE274" s="139" t="s">
        <v>154</v>
      </c>
      <c r="AF274" s="139">
        <v>0</v>
      </c>
      <c r="AG274" s="139"/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39"/>
      <c r="BB274" s="139"/>
      <c r="BC274" s="139"/>
      <c r="BD274" s="139"/>
      <c r="BE274" s="139"/>
      <c r="BF274" s="139"/>
      <c r="BG274" s="139"/>
      <c r="BH274" s="139"/>
    </row>
    <row r="275" spans="1:60" outlineLevel="1" x14ac:dyDescent="0.2">
      <c r="A275" s="140">
        <v>112</v>
      </c>
      <c r="B275" s="140" t="s">
        <v>484</v>
      </c>
      <c r="C275" s="178" t="s">
        <v>485</v>
      </c>
      <c r="D275" s="146" t="s">
        <v>169</v>
      </c>
      <c r="E275" s="153">
        <v>31.25</v>
      </c>
      <c r="F275" s="156">
        <f>H275+J275</f>
        <v>0</v>
      </c>
      <c r="G275" s="157">
        <f>ROUND(E275*F275,2)</f>
        <v>0</v>
      </c>
      <c r="H275" s="157"/>
      <c r="I275" s="157">
        <f>ROUND(E275*H275,2)</f>
        <v>0</v>
      </c>
      <c r="J275" s="157"/>
      <c r="K275" s="157">
        <f>ROUND(E275*J275,2)</f>
        <v>0</v>
      </c>
      <c r="L275" s="157">
        <v>21</v>
      </c>
      <c r="M275" s="157">
        <f>G275*(1+L275/100)</f>
        <v>0</v>
      </c>
      <c r="N275" s="147">
        <v>0</v>
      </c>
      <c r="O275" s="147">
        <f>ROUND(E275*N275,5)</f>
        <v>0</v>
      </c>
      <c r="P275" s="147">
        <v>4.2599999999999999E-3</v>
      </c>
      <c r="Q275" s="147">
        <f>ROUND(E275*P275,5)</f>
        <v>0.13313</v>
      </c>
      <c r="R275" s="147"/>
      <c r="S275" s="147"/>
      <c r="T275" s="148">
        <v>6.9000000000000006E-2</v>
      </c>
      <c r="U275" s="147">
        <f>ROUND(E275*T275,2)</f>
        <v>2.16</v>
      </c>
      <c r="V275" s="139"/>
      <c r="W275" s="139"/>
      <c r="X275" s="139"/>
      <c r="Y275" s="139"/>
      <c r="Z275" s="139"/>
      <c r="AA275" s="139"/>
      <c r="AB275" s="139"/>
      <c r="AC275" s="139"/>
      <c r="AD275" s="139"/>
      <c r="AE275" s="139" t="s">
        <v>152</v>
      </c>
      <c r="AF275" s="139"/>
      <c r="AG275" s="139"/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</row>
    <row r="276" spans="1:60" outlineLevel="1" x14ac:dyDescent="0.2">
      <c r="A276" s="140"/>
      <c r="B276" s="140"/>
      <c r="C276" s="179" t="s">
        <v>486</v>
      </c>
      <c r="D276" s="149"/>
      <c r="E276" s="154">
        <v>31.25</v>
      </c>
      <c r="F276" s="157"/>
      <c r="G276" s="157"/>
      <c r="H276" s="157"/>
      <c r="I276" s="157"/>
      <c r="J276" s="157"/>
      <c r="K276" s="157"/>
      <c r="L276" s="157"/>
      <c r="M276" s="157"/>
      <c r="N276" s="147"/>
      <c r="O276" s="147"/>
      <c r="P276" s="147"/>
      <c r="Q276" s="147"/>
      <c r="R276" s="147"/>
      <c r="S276" s="147"/>
      <c r="T276" s="148"/>
      <c r="U276" s="147"/>
      <c r="V276" s="139"/>
      <c r="W276" s="139"/>
      <c r="X276" s="139"/>
      <c r="Y276" s="139"/>
      <c r="Z276" s="139"/>
      <c r="AA276" s="139"/>
      <c r="AB276" s="139"/>
      <c r="AC276" s="139"/>
      <c r="AD276" s="139"/>
      <c r="AE276" s="139" t="s">
        <v>154</v>
      </c>
      <c r="AF276" s="139">
        <v>0</v>
      </c>
      <c r="AG276" s="139"/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39"/>
      <c r="BB276" s="139"/>
      <c r="BC276" s="139"/>
      <c r="BD276" s="139"/>
      <c r="BE276" s="139"/>
      <c r="BF276" s="139"/>
      <c r="BG276" s="139"/>
      <c r="BH276" s="139"/>
    </row>
    <row r="277" spans="1:60" outlineLevel="1" x14ac:dyDescent="0.2">
      <c r="A277" s="140">
        <v>113</v>
      </c>
      <c r="B277" s="140" t="s">
        <v>487</v>
      </c>
      <c r="C277" s="178" t="s">
        <v>488</v>
      </c>
      <c r="D277" s="146" t="s">
        <v>169</v>
      </c>
      <c r="E277" s="153">
        <v>80.349999999999994</v>
      </c>
      <c r="F277" s="156">
        <f>H277+J277</f>
        <v>0</v>
      </c>
      <c r="G277" s="157">
        <f>ROUND(E277*F277,2)</f>
        <v>0</v>
      </c>
      <c r="H277" s="157"/>
      <c r="I277" s="157">
        <f>ROUND(E277*H277,2)</f>
        <v>0</v>
      </c>
      <c r="J277" s="157"/>
      <c r="K277" s="157">
        <f>ROUND(E277*J277,2)</f>
        <v>0</v>
      </c>
      <c r="L277" s="157">
        <v>21</v>
      </c>
      <c r="M277" s="157">
        <f>G277*(1+L277/100)</f>
        <v>0</v>
      </c>
      <c r="N277" s="147">
        <v>8.0999999999999996E-4</v>
      </c>
      <c r="O277" s="147">
        <f>ROUND(E277*N277,5)</f>
        <v>6.5079999999999999E-2</v>
      </c>
      <c r="P277" s="147">
        <v>0</v>
      </c>
      <c r="Q277" s="147">
        <f>ROUND(E277*P277,5)</f>
        <v>0</v>
      </c>
      <c r="R277" s="147"/>
      <c r="S277" s="147"/>
      <c r="T277" s="148">
        <v>0.64205000000000001</v>
      </c>
      <c r="U277" s="147">
        <f>ROUND(E277*T277,2)</f>
        <v>51.59</v>
      </c>
      <c r="V277" s="139"/>
      <c r="W277" s="139"/>
      <c r="X277" s="139"/>
      <c r="Y277" s="139"/>
      <c r="Z277" s="139"/>
      <c r="AA277" s="139"/>
      <c r="AB277" s="139"/>
      <c r="AC277" s="139"/>
      <c r="AD277" s="139"/>
      <c r="AE277" s="139" t="s">
        <v>152</v>
      </c>
      <c r="AF277" s="139"/>
      <c r="AG277" s="139"/>
      <c r="AH277" s="139"/>
      <c r="AI277" s="139"/>
      <c r="AJ277" s="139"/>
      <c r="AK277" s="139"/>
      <c r="AL277" s="139"/>
      <c r="AM277" s="139"/>
      <c r="AN277" s="139"/>
      <c r="AO277" s="139"/>
      <c r="AP277" s="139"/>
      <c r="AQ277" s="139"/>
      <c r="AR277" s="139"/>
      <c r="AS277" s="139"/>
      <c r="AT277" s="139"/>
      <c r="AU277" s="139"/>
      <c r="AV277" s="139"/>
      <c r="AW277" s="139"/>
      <c r="AX277" s="139"/>
      <c r="AY277" s="139"/>
      <c r="AZ277" s="139"/>
      <c r="BA277" s="139"/>
      <c r="BB277" s="139"/>
      <c r="BC277" s="139"/>
      <c r="BD277" s="139"/>
      <c r="BE277" s="139"/>
      <c r="BF277" s="139"/>
      <c r="BG277" s="139"/>
      <c r="BH277" s="139"/>
    </row>
    <row r="278" spans="1:60" outlineLevel="1" x14ac:dyDescent="0.2">
      <c r="A278" s="140"/>
      <c r="B278" s="140"/>
      <c r="C278" s="179" t="s">
        <v>489</v>
      </c>
      <c r="D278" s="149"/>
      <c r="E278" s="154">
        <v>32.700000000000003</v>
      </c>
      <c r="F278" s="157"/>
      <c r="G278" s="157"/>
      <c r="H278" s="157"/>
      <c r="I278" s="157"/>
      <c r="J278" s="157"/>
      <c r="K278" s="157"/>
      <c r="L278" s="157"/>
      <c r="M278" s="157"/>
      <c r="N278" s="147"/>
      <c r="O278" s="147"/>
      <c r="P278" s="147"/>
      <c r="Q278" s="147"/>
      <c r="R278" s="147"/>
      <c r="S278" s="147"/>
      <c r="T278" s="148"/>
      <c r="U278" s="147"/>
      <c r="V278" s="139"/>
      <c r="W278" s="139"/>
      <c r="X278" s="139"/>
      <c r="Y278" s="139"/>
      <c r="Z278" s="139"/>
      <c r="AA278" s="139"/>
      <c r="AB278" s="139"/>
      <c r="AC278" s="139"/>
      <c r="AD278" s="139"/>
      <c r="AE278" s="139" t="s">
        <v>154</v>
      </c>
      <c r="AF278" s="139">
        <v>0</v>
      </c>
      <c r="AG278" s="139"/>
      <c r="AH278" s="139"/>
      <c r="AI278" s="139"/>
      <c r="AJ278" s="139"/>
      <c r="AK278" s="139"/>
      <c r="AL278" s="139"/>
      <c r="AM278" s="139"/>
      <c r="AN278" s="139"/>
      <c r="AO278" s="139"/>
      <c r="AP278" s="139"/>
      <c r="AQ278" s="139"/>
      <c r="AR278" s="139"/>
      <c r="AS278" s="139"/>
      <c r="AT278" s="139"/>
      <c r="AU278" s="139"/>
      <c r="AV278" s="139"/>
      <c r="AW278" s="139"/>
      <c r="AX278" s="139"/>
      <c r="AY278" s="139"/>
      <c r="AZ278" s="139"/>
      <c r="BA278" s="139"/>
      <c r="BB278" s="139"/>
      <c r="BC278" s="139"/>
      <c r="BD278" s="139"/>
      <c r="BE278" s="139"/>
      <c r="BF278" s="139"/>
      <c r="BG278" s="139"/>
      <c r="BH278" s="139"/>
    </row>
    <row r="279" spans="1:60" outlineLevel="1" x14ac:dyDescent="0.2">
      <c r="A279" s="140"/>
      <c r="B279" s="140"/>
      <c r="C279" s="179" t="s">
        <v>490</v>
      </c>
      <c r="D279" s="149"/>
      <c r="E279" s="154">
        <v>11.4</v>
      </c>
      <c r="F279" s="157"/>
      <c r="G279" s="157"/>
      <c r="H279" s="157"/>
      <c r="I279" s="157"/>
      <c r="J279" s="157"/>
      <c r="K279" s="157"/>
      <c r="L279" s="157"/>
      <c r="M279" s="157"/>
      <c r="N279" s="147"/>
      <c r="O279" s="147"/>
      <c r="P279" s="147"/>
      <c r="Q279" s="147"/>
      <c r="R279" s="147"/>
      <c r="S279" s="147"/>
      <c r="T279" s="148"/>
      <c r="U279" s="147"/>
      <c r="V279" s="139"/>
      <c r="W279" s="139"/>
      <c r="X279" s="139"/>
      <c r="Y279" s="139"/>
      <c r="Z279" s="139"/>
      <c r="AA279" s="139"/>
      <c r="AB279" s="139"/>
      <c r="AC279" s="139"/>
      <c r="AD279" s="139"/>
      <c r="AE279" s="139" t="s">
        <v>154</v>
      </c>
      <c r="AF279" s="139">
        <v>0</v>
      </c>
      <c r="AG279" s="139"/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</row>
    <row r="280" spans="1:60" outlineLevel="1" x14ac:dyDescent="0.2">
      <c r="A280" s="140"/>
      <c r="B280" s="140"/>
      <c r="C280" s="179" t="s">
        <v>491</v>
      </c>
      <c r="D280" s="149"/>
      <c r="E280" s="154">
        <v>5</v>
      </c>
      <c r="F280" s="157"/>
      <c r="G280" s="157"/>
      <c r="H280" s="157"/>
      <c r="I280" s="157"/>
      <c r="J280" s="157"/>
      <c r="K280" s="157"/>
      <c r="L280" s="157"/>
      <c r="M280" s="157"/>
      <c r="N280" s="147"/>
      <c r="O280" s="147"/>
      <c r="P280" s="147"/>
      <c r="Q280" s="147"/>
      <c r="R280" s="147"/>
      <c r="S280" s="147"/>
      <c r="T280" s="148"/>
      <c r="U280" s="147"/>
      <c r="V280" s="139"/>
      <c r="W280" s="139"/>
      <c r="X280" s="139"/>
      <c r="Y280" s="139"/>
      <c r="Z280" s="139"/>
      <c r="AA280" s="139"/>
      <c r="AB280" s="139"/>
      <c r="AC280" s="139"/>
      <c r="AD280" s="139"/>
      <c r="AE280" s="139" t="s">
        <v>154</v>
      </c>
      <c r="AF280" s="139">
        <v>0</v>
      </c>
      <c r="AG280" s="139"/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39"/>
      <c r="BB280" s="139"/>
      <c r="BC280" s="139"/>
      <c r="BD280" s="139"/>
      <c r="BE280" s="139"/>
      <c r="BF280" s="139"/>
      <c r="BG280" s="139"/>
      <c r="BH280" s="139"/>
    </row>
    <row r="281" spans="1:60" outlineLevel="1" x14ac:dyDescent="0.2">
      <c r="A281" s="140"/>
      <c r="B281" s="140"/>
      <c r="C281" s="179" t="s">
        <v>492</v>
      </c>
      <c r="D281" s="149"/>
      <c r="E281" s="154">
        <v>31.25</v>
      </c>
      <c r="F281" s="157"/>
      <c r="G281" s="157"/>
      <c r="H281" s="157"/>
      <c r="I281" s="157"/>
      <c r="J281" s="157"/>
      <c r="K281" s="157"/>
      <c r="L281" s="157"/>
      <c r="M281" s="157"/>
      <c r="N281" s="147"/>
      <c r="O281" s="147"/>
      <c r="P281" s="147"/>
      <c r="Q281" s="147"/>
      <c r="R281" s="147"/>
      <c r="S281" s="147"/>
      <c r="T281" s="148"/>
      <c r="U281" s="147"/>
      <c r="V281" s="139"/>
      <c r="W281" s="139"/>
      <c r="X281" s="139"/>
      <c r="Y281" s="139"/>
      <c r="Z281" s="139"/>
      <c r="AA281" s="139"/>
      <c r="AB281" s="139"/>
      <c r="AC281" s="139"/>
      <c r="AD281" s="139"/>
      <c r="AE281" s="139" t="s">
        <v>154</v>
      </c>
      <c r="AF281" s="139">
        <v>0</v>
      </c>
      <c r="AG281" s="139"/>
      <c r="AH281" s="139"/>
      <c r="AI281" s="139"/>
      <c r="AJ281" s="139"/>
      <c r="AK281" s="139"/>
      <c r="AL281" s="139"/>
      <c r="AM281" s="139"/>
      <c r="AN281" s="139"/>
      <c r="AO281" s="139"/>
      <c r="AP281" s="139"/>
      <c r="AQ281" s="139"/>
      <c r="AR281" s="139"/>
      <c r="AS281" s="139"/>
      <c r="AT281" s="139"/>
      <c r="AU281" s="139"/>
      <c r="AV281" s="139"/>
      <c r="AW281" s="139"/>
      <c r="AX281" s="139"/>
      <c r="AY281" s="139"/>
      <c r="AZ281" s="139"/>
      <c r="BA281" s="139"/>
      <c r="BB281" s="139"/>
      <c r="BC281" s="139"/>
      <c r="BD281" s="139"/>
      <c r="BE281" s="139"/>
      <c r="BF281" s="139"/>
      <c r="BG281" s="139"/>
      <c r="BH281" s="139"/>
    </row>
    <row r="282" spans="1:60" outlineLevel="1" x14ac:dyDescent="0.2">
      <c r="A282" s="140">
        <v>114</v>
      </c>
      <c r="B282" s="140" t="s">
        <v>162</v>
      </c>
      <c r="C282" s="178" t="s">
        <v>493</v>
      </c>
      <c r="D282" s="146" t="s">
        <v>169</v>
      </c>
      <c r="E282" s="153">
        <v>45.24</v>
      </c>
      <c r="F282" s="156">
        <f>H282+J282</f>
        <v>0</v>
      </c>
      <c r="G282" s="157">
        <f>ROUND(E282*F282,2)</f>
        <v>0</v>
      </c>
      <c r="H282" s="157"/>
      <c r="I282" s="157">
        <f>ROUND(E282*H282,2)</f>
        <v>0</v>
      </c>
      <c r="J282" s="157"/>
      <c r="K282" s="157">
        <f>ROUND(E282*J282,2)</f>
        <v>0</v>
      </c>
      <c r="L282" s="157">
        <v>21</v>
      </c>
      <c r="M282" s="157">
        <f>G282*(1+L282/100)</f>
        <v>0</v>
      </c>
      <c r="N282" s="147">
        <v>1.8400000000000001E-3</v>
      </c>
      <c r="O282" s="147">
        <f>ROUND(E282*N282,5)</f>
        <v>8.3239999999999995E-2</v>
      </c>
      <c r="P282" s="147">
        <v>0</v>
      </c>
      <c r="Q282" s="147">
        <f>ROUND(E282*P282,5)</f>
        <v>0</v>
      </c>
      <c r="R282" s="147"/>
      <c r="S282" s="147"/>
      <c r="T282" s="148">
        <v>0.252</v>
      </c>
      <c r="U282" s="147">
        <f>ROUND(E282*T282,2)</f>
        <v>11.4</v>
      </c>
      <c r="V282" s="139"/>
      <c r="W282" s="139"/>
      <c r="X282" s="139"/>
      <c r="Y282" s="139"/>
      <c r="Z282" s="139"/>
      <c r="AA282" s="139"/>
      <c r="AB282" s="139"/>
      <c r="AC282" s="139"/>
      <c r="AD282" s="139"/>
      <c r="AE282" s="139" t="s">
        <v>266</v>
      </c>
      <c r="AF282" s="139"/>
      <c r="AG282" s="139"/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39"/>
      <c r="BB282" s="139"/>
      <c r="BC282" s="139"/>
      <c r="BD282" s="139"/>
      <c r="BE282" s="139"/>
      <c r="BF282" s="139"/>
      <c r="BG282" s="139"/>
      <c r="BH282" s="139"/>
    </row>
    <row r="283" spans="1:60" outlineLevel="1" x14ac:dyDescent="0.2">
      <c r="A283" s="140"/>
      <c r="B283" s="140"/>
      <c r="C283" s="179" t="s">
        <v>494</v>
      </c>
      <c r="D283" s="149"/>
      <c r="E283" s="154">
        <v>39.24</v>
      </c>
      <c r="F283" s="157"/>
      <c r="G283" s="157"/>
      <c r="H283" s="157"/>
      <c r="I283" s="157"/>
      <c r="J283" s="157"/>
      <c r="K283" s="157"/>
      <c r="L283" s="157"/>
      <c r="M283" s="157"/>
      <c r="N283" s="147"/>
      <c r="O283" s="147"/>
      <c r="P283" s="147"/>
      <c r="Q283" s="147"/>
      <c r="R283" s="147"/>
      <c r="S283" s="147"/>
      <c r="T283" s="148"/>
      <c r="U283" s="147"/>
      <c r="V283" s="139"/>
      <c r="W283" s="139"/>
      <c r="X283" s="139"/>
      <c r="Y283" s="139"/>
      <c r="Z283" s="139"/>
      <c r="AA283" s="139"/>
      <c r="AB283" s="139"/>
      <c r="AC283" s="139"/>
      <c r="AD283" s="139"/>
      <c r="AE283" s="139" t="s">
        <v>154</v>
      </c>
      <c r="AF283" s="139">
        <v>0</v>
      </c>
      <c r="AG283" s="139"/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</row>
    <row r="284" spans="1:60" outlineLevel="1" x14ac:dyDescent="0.2">
      <c r="A284" s="140"/>
      <c r="B284" s="140"/>
      <c r="C284" s="179" t="s">
        <v>495</v>
      </c>
      <c r="D284" s="149"/>
      <c r="E284" s="154">
        <v>6</v>
      </c>
      <c r="F284" s="157"/>
      <c r="G284" s="157"/>
      <c r="H284" s="157"/>
      <c r="I284" s="157"/>
      <c r="J284" s="157"/>
      <c r="K284" s="157"/>
      <c r="L284" s="157"/>
      <c r="M284" s="157"/>
      <c r="N284" s="147"/>
      <c r="O284" s="147"/>
      <c r="P284" s="147"/>
      <c r="Q284" s="147"/>
      <c r="R284" s="147"/>
      <c r="S284" s="147"/>
      <c r="T284" s="148"/>
      <c r="U284" s="147"/>
      <c r="V284" s="139"/>
      <c r="W284" s="139"/>
      <c r="X284" s="139"/>
      <c r="Y284" s="139"/>
      <c r="Z284" s="139"/>
      <c r="AA284" s="139"/>
      <c r="AB284" s="139"/>
      <c r="AC284" s="139"/>
      <c r="AD284" s="139"/>
      <c r="AE284" s="139" t="s">
        <v>154</v>
      </c>
      <c r="AF284" s="139">
        <v>0</v>
      </c>
      <c r="AG284" s="139"/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39"/>
      <c r="BB284" s="139"/>
      <c r="BC284" s="139"/>
      <c r="BD284" s="139"/>
      <c r="BE284" s="139"/>
      <c r="BF284" s="139"/>
      <c r="BG284" s="139"/>
      <c r="BH284" s="139"/>
    </row>
    <row r="285" spans="1:60" outlineLevel="1" x14ac:dyDescent="0.2">
      <c r="A285" s="140">
        <v>115</v>
      </c>
      <c r="B285" s="140" t="s">
        <v>162</v>
      </c>
      <c r="C285" s="178" t="s">
        <v>496</v>
      </c>
      <c r="D285" s="146" t="s">
        <v>169</v>
      </c>
      <c r="E285" s="153">
        <v>13.68</v>
      </c>
      <c r="F285" s="156">
        <f>H285+J285</f>
        <v>0</v>
      </c>
      <c r="G285" s="157">
        <f>ROUND(E285*F285,2)</f>
        <v>0</v>
      </c>
      <c r="H285" s="157"/>
      <c r="I285" s="157">
        <f>ROUND(E285*H285,2)</f>
        <v>0</v>
      </c>
      <c r="J285" s="157"/>
      <c r="K285" s="157">
        <f>ROUND(E285*J285,2)</f>
        <v>0</v>
      </c>
      <c r="L285" s="157">
        <v>21</v>
      </c>
      <c r="M285" s="157">
        <f>G285*(1+L285/100)</f>
        <v>0</v>
      </c>
      <c r="N285" s="147">
        <v>1.8400000000000001E-3</v>
      </c>
      <c r="O285" s="147">
        <f>ROUND(E285*N285,5)</f>
        <v>2.5170000000000001E-2</v>
      </c>
      <c r="P285" s="147">
        <v>0</v>
      </c>
      <c r="Q285" s="147">
        <f>ROUND(E285*P285,5)</f>
        <v>0</v>
      </c>
      <c r="R285" s="147"/>
      <c r="S285" s="147"/>
      <c r="T285" s="148">
        <v>0.252</v>
      </c>
      <c r="U285" s="147">
        <f>ROUND(E285*T285,2)</f>
        <v>3.45</v>
      </c>
      <c r="V285" s="139"/>
      <c r="W285" s="139"/>
      <c r="X285" s="139"/>
      <c r="Y285" s="139"/>
      <c r="Z285" s="139"/>
      <c r="AA285" s="139"/>
      <c r="AB285" s="139"/>
      <c r="AC285" s="139"/>
      <c r="AD285" s="139"/>
      <c r="AE285" s="139" t="s">
        <v>266</v>
      </c>
      <c r="AF285" s="139"/>
      <c r="AG285" s="139"/>
      <c r="AH285" s="139"/>
      <c r="AI285" s="139"/>
      <c r="AJ285" s="139"/>
      <c r="AK285" s="139"/>
      <c r="AL285" s="139"/>
      <c r="AM285" s="139"/>
      <c r="AN285" s="139"/>
      <c r="AO285" s="139"/>
      <c r="AP285" s="139"/>
      <c r="AQ285" s="139"/>
      <c r="AR285" s="139"/>
      <c r="AS285" s="139"/>
      <c r="AT285" s="139"/>
      <c r="AU285" s="139"/>
      <c r="AV285" s="139"/>
      <c r="AW285" s="139"/>
      <c r="AX285" s="139"/>
      <c r="AY285" s="139"/>
      <c r="AZ285" s="139"/>
      <c r="BA285" s="139"/>
      <c r="BB285" s="139"/>
      <c r="BC285" s="139"/>
      <c r="BD285" s="139"/>
      <c r="BE285" s="139"/>
      <c r="BF285" s="139"/>
      <c r="BG285" s="139"/>
      <c r="BH285" s="139"/>
    </row>
    <row r="286" spans="1:60" outlineLevel="1" x14ac:dyDescent="0.2">
      <c r="A286" s="140"/>
      <c r="B286" s="140"/>
      <c r="C286" s="179" t="s">
        <v>497</v>
      </c>
      <c r="D286" s="149"/>
      <c r="E286" s="154">
        <v>13.68</v>
      </c>
      <c r="F286" s="157"/>
      <c r="G286" s="157"/>
      <c r="H286" s="157"/>
      <c r="I286" s="157"/>
      <c r="J286" s="157"/>
      <c r="K286" s="157"/>
      <c r="L286" s="157"/>
      <c r="M286" s="157"/>
      <c r="N286" s="147"/>
      <c r="O286" s="147"/>
      <c r="P286" s="147"/>
      <c r="Q286" s="147"/>
      <c r="R286" s="147"/>
      <c r="S286" s="147"/>
      <c r="T286" s="148"/>
      <c r="U286" s="147"/>
      <c r="V286" s="139"/>
      <c r="W286" s="139"/>
      <c r="X286" s="139"/>
      <c r="Y286" s="139"/>
      <c r="Z286" s="139"/>
      <c r="AA286" s="139"/>
      <c r="AB286" s="139"/>
      <c r="AC286" s="139"/>
      <c r="AD286" s="139"/>
      <c r="AE286" s="139" t="s">
        <v>154</v>
      </c>
      <c r="AF286" s="139">
        <v>0</v>
      </c>
      <c r="AG286" s="139"/>
      <c r="AH286" s="139"/>
      <c r="AI286" s="139"/>
      <c r="AJ286" s="139"/>
      <c r="AK286" s="139"/>
      <c r="AL286" s="139"/>
      <c r="AM286" s="139"/>
      <c r="AN286" s="139"/>
      <c r="AO286" s="139"/>
      <c r="AP286" s="139"/>
      <c r="AQ286" s="139"/>
      <c r="AR286" s="139"/>
      <c r="AS286" s="139"/>
      <c r="AT286" s="139"/>
      <c r="AU286" s="139"/>
      <c r="AV286" s="139"/>
      <c r="AW286" s="139"/>
      <c r="AX286" s="139"/>
      <c r="AY286" s="139"/>
      <c r="AZ286" s="139"/>
      <c r="BA286" s="139"/>
      <c r="BB286" s="139"/>
      <c r="BC286" s="139"/>
      <c r="BD286" s="139"/>
      <c r="BE286" s="139"/>
      <c r="BF286" s="139"/>
      <c r="BG286" s="139"/>
      <c r="BH286" s="139"/>
    </row>
    <row r="287" spans="1:60" outlineLevel="1" x14ac:dyDescent="0.2">
      <c r="A287" s="140">
        <v>116</v>
      </c>
      <c r="B287" s="140" t="s">
        <v>162</v>
      </c>
      <c r="C287" s="178" t="s">
        <v>498</v>
      </c>
      <c r="D287" s="146" t="s">
        <v>169</v>
      </c>
      <c r="E287" s="153">
        <v>37.5</v>
      </c>
      <c r="F287" s="156">
        <f>H287+J287</f>
        <v>0</v>
      </c>
      <c r="G287" s="157">
        <f>ROUND(E287*F287,2)</f>
        <v>0</v>
      </c>
      <c r="H287" s="157"/>
      <c r="I287" s="157">
        <f>ROUND(E287*H287,2)</f>
        <v>0</v>
      </c>
      <c r="J287" s="157"/>
      <c r="K287" s="157">
        <f>ROUND(E287*J287,2)</f>
        <v>0</v>
      </c>
      <c r="L287" s="157">
        <v>21</v>
      </c>
      <c r="M287" s="157">
        <f>G287*(1+L287/100)</f>
        <v>0</v>
      </c>
      <c r="N287" s="147">
        <v>1.8400000000000001E-3</v>
      </c>
      <c r="O287" s="147">
        <f>ROUND(E287*N287,5)</f>
        <v>6.9000000000000006E-2</v>
      </c>
      <c r="P287" s="147">
        <v>0</v>
      </c>
      <c r="Q287" s="147">
        <f>ROUND(E287*P287,5)</f>
        <v>0</v>
      </c>
      <c r="R287" s="147"/>
      <c r="S287" s="147"/>
      <c r="T287" s="148">
        <v>0.252</v>
      </c>
      <c r="U287" s="147">
        <f>ROUND(E287*T287,2)</f>
        <v>9.4499999999999993</v>
      </c>
      <c r="V287" s="139"/>
      <c r="W287" s="139"/>
      <c r="X287" s="139"/>
      <c r="Y287" s="139"/>
      <c r="Z287" s="139"/>
      <c r="AA287" s="139"/>
      <c r="AB287" s="139"/>
      <c r="AC287" s="139"/>
      <c r="AD287" s="139"/>
      <c r="AE287" s="139" t="s">
        <v>266</v>
      </c>
      <c r="AF287" s="139"/>
      <c r="AG287" s="139"/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</row>
    <row r="288" spans="1:60" outlineLevel="1" x14ac:dyDescent="0.2">
      <c r="A288" s="140"/>
      <c r="B288" s="140"/>
      <c r="C288" s="179" t="s">
        <v>499</v>
      </c>
      <c r="D288" s="149"/>
      <c r="E288" s="154">
        <v>37.5</v>
      </c>
      <c r="F288" s="157"/>
      <c r="G288" s="157"/>
      <c r="H288" s="157"/>
      <c r="I288" s="157"/>
      <c r="J288" s="157"/>
      <c r="K288" s="157"/>
      <c r="L288" s="157"/>
      <c r="M288" s="157"/>
      <c r="N288" s="147"/>
      <c r="O288" s="147"/>
      <c r="P288" s="147"/>
      <c r="Q288" s="147"/>
      <c r="R288" s="147"/>
      <c r="S288" s="147"/>
      <c r="T288" s="148"/>
      <c r="U288" s="147"/>
      <c r="V288" s="139"/>
      <c r="W288" s="139"/>
      <c r="X288" s="139"/>
      <c r="Y288" s="139"/>
      <c r="Z288" s="139"/>
      <c r="AA288" s="139"/>
      <c r="AB288" s="139"/>
      <c r="AC288" s="139"/>
      <c r="AD288" s="139"/>
      <c r="AE288" s="139" t="s">
        <v>154</v>
      </c>
      <c r="AF288" s="139">
        <v>0</v>
      </c>
      <c r="AG288" s="139"/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</row>
    <row r="289" spans="1:60" outlineLevel="1" x14ac:dyDescent="0.2">
      <c r="A289" s="140">
        <v>117</v>
      </c>
      <c r="B289" s="140" t="s">
        <v>500</v>
      </c>
      <c r="C289" s="178" t="s">
        <v>501</v>
      </c>
      <c r="D289" s="146" t="s">
        <v>169</v>
      </c>
      <c r="E289" s="153">
        <v>40.4</v>
      </c>
      <c r="F289" s="156">
        <f>H289+J289</f>
        <v>0</v>
      </c>
      <c r="G289" s="157">
        <f>ROUND(E289*F289,2)</f>
        <v>0</v>
      </c>
      <c r="H289" s="157"/>
      <c r="I289" s="157">
        <f>ROUND(E289*H289,2)</f>
        <v>0</v>
      </c>
      <c r="J289" s="157"/>
      <c r="K289" s="157">
        <f>ROUND(E289*J289,2)</f>
        <v>0</v>
      </c>
      <c r="L289" s="157">
        <v>21</v>
      </c>
      <c r="M289" s="157">
        <f>G289*(1+L289/100)</f>
        <v>0</v>
      </c>
      <c r="N289" s="147">
        <v>8.5999999999999998E-4</v>
      </c>
      <c r="O289" s="147">
        <f>ROUND(E289*N289,5)</f>
        <v>3.474E-2</v>
      </c>
      <c r="P289" s="147">
        <v>0</v>
      </c>
      <c r="Q289" s="147">
        <f>ROUND(E289*P289,5)</f>
        <v>0</v>
      </c>
      <c r="R289" s="147"/>
      <c r="S289" s="147"/>
      <c r="T289" s="148">
        <v>0.80879999999999996</v>
      </c>
      <c r="U289" s="147">
        <f>ROUND(E289*T289,2)</f>
        <v>32.68</v>
      </c>
      <c r="V289" s="139"/>
      <c r="W289" s="139"/>
      <c r="X289" s="139"/>
      <c r="Y289" s="139"/>
      <c r="Z289" s="139"/>
      <c r="AA289" s="139"/>
      <c r="AB289" s="139"/>
      <c r="AC289" s="139"/>
      <c r="AD289" s="139"/>
      <c r="AE289" s="139" t="s">
        <v>152</v>
      </c>
      <c r="AF289" s="139"/>
      <c r="AG289" s="139"/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</row>
    <row r="290" spans="1:60" outlineLevel="1" x14ac:dyDescent="0.2">
      <c r="A290" s="140"/>
      <c r="B290" s="140"/>
      <c r="C290" s="179" t="s">
        <v>502</v>
      </c>
      <c r="D290" s="149"/>
      <c r="E290" s="154"/>
      <c r="F290" s="157"/>
      <c r="G290" s="157"/>
      <c r="H290" s="157"/>
      <c r="I290" s="157"/>
      <c r="J290" s="157"/>
      <c r="K290" s="157"/>
      <c r="L290" s="157"/>
      <c r="M290" s="157"/>
      <c r="N290" s="147"/>
      <c r="O290" s="147"/>
      <c r="P290" s="147"/>
      <c r="Q290" s="147"/>
      <c r="R290" s="147"/>
      <c r="S290" s="147"/>
      <c r="T290" s="148"/>
      <c r="U290" s="147"/>
      <c r="V290" s="139"/>
      <c r="W290" s="139"/>
      <c r="X290" s="139"/>
      <c r="Y290" s="139"/>
      <c r="Z290" s="139"/>
      <c r="AA290" s="139"/>
      <c r="AB290" s="139"/>
      <c r="AC290" s="139"/>
      <c r="AD290" s="139"/>
      <c r="AE290" s="139" t="s">
        <v>154</v>
      </c>
      <c r="AF290" s="139">
        <v>0</v>
      </c>
      <c r="AG290" s="139"/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</row>
    <row r="291" spans="1:60" outlineLevel="1" x14ac:dyDescent="0.2">
      <c r="A291" s="140"/>
      <c r="B291" s="140"/>
      <c r="C291" s="179" t="s">
        <v>503</v>
      </c>
      <c r="D291" s="149"/>
      <c r="E291" s="154">
        <v>24</v>
      </c>
      <c r="F291" s="157"/>
      <c r="G291" s="157"/>
      <c r="H291" s="157"/>
      <c r="I291" s="157"/>
      <c r="J291" s="157"/>
      <c r="K291" s="157"/>
      <c r="L291" s="157"/>
      <c r="M291" s="157"/>
      <c r="N291" s="147"/>
      <c r="O291" s="147"/>
      <c r="P291" s="147"/>
      <c r="Q291" s="147"/>
      <c r="R291" s="147"/>
      <c r="S291" s="147"/>
      <c r="T291" s="148"/>
      <c r="U291" s="147"/>
      <c r="V291" s="139"/>
      <c r="W291" s="139"/>
      <c r="X291" s="139"/>
      <c r="Y291" s="139"/>
      <c r="Z291" s="139"/>
      <c r="AA291" s="139"/>
      <c r="AB291" s="139"/>
      <c r="AC291" s="139"/>
      <c r="AD291" s="139"/>
      <c r="AE291" s="139" t="s">
        <v>154</v>
      </c>
      <c r="AF291" s="139">
        <v>0</v>
      </c>
      <c r="AG291" s="139"/>
      <c r="AH291" s="139"/>
      <c r="AI291" s="139"/>
      <c r="AJ291" s="139"/>
      <c r="AK291" s="139"/>
      <c r="AL291" s="139"/>
      <c r="AM291" s="139"/>
      <c r="AN291" s="139"/>
      <c r="AO291" s="139"/>
      <c r="AP291" s="139"/>
      <c r="AQ291" s="139"/>
      <c r="AR291" s="139"/>
      <c r="AS291" s="139"/>
      <c r="AT291" s="139"/>
      <c r="AU291" s="139"/>
      <c r="AV291" s="139"/>
      <c r="AW291" s="139"/>
      <c r="AX291" s="139"/>
      <c r="AY291" s="139"/>
      <c r="AZ291" s="139"/>
      <c r="BA291" s="139"/>
      <c r="BB291" s="139"/>
      <c r="BC291" s="139"/>
      <c r="BD291" s="139"/>
      <c r="BE291" s="139"/>
      <c r="BF291" s="139"/>
      <c r="BG291" s="139"/>
      <c r="BH291" s="139"/>
    </row>
    <row r="292" spans="1:60" outlineLevel="1" x14ac:dyDescent="0.2">
      <c r="A292" s="140"/>
      <c r="B292" s="140"/>
      <c r="C292" s="179" t="s">
        <v>504</v>
      </c>
      <c r="D292" s="149"/>
      <c r="E292" s="154">
        <v>8</v>
      </c>
      <c r="F292" s="157"/>
      <c r="G292" s="157"/>
      <c r="H292" s="157"/>
      <c r="I292" s="157"/>
      <c r="J292" s="157"/>
      <c r="K292" s="157"/>
      <c r="L292" s="157"/>
      <c r="M292" s="157"/>
      <c r="N292" s="147"/>
      <c r="O292" s="147"/>
      <c r="P292" s="147"/>
      <c r="Q292" s="147"/>
      <c r="R292" s="147"/>
      <c r="S292" s="147"/>
      <c r="T292" s="148"/>
      <c r="U292" s="147"/>
      <c r="V292" s="139"/>
      <c r="W292" s="139"/>
      <c r="X292" s="139"/>
      <c r="Y292" s="139"/>
      <c r="Z292" s="139"/>
      <c r="AA292" s="139"/>
      <c r="AB292" s="139"/>
      <c r="AC292" s="139"/>
      <c r="AD292" s="139"/>
      <c r="AE292" s="139" t="s">
        <v>154</v>
      </c>
      <c r="AF292" s="139">
        <v>0</v>
      </c>
      <c r="AG292" s="139"/>
      <c r="AH292" s="139"/>
      <c r="AI292" s="139"/>
      <c r="AJ292" s="139"/>
      <c r="AK292" s="139"/>
      <c r="AL292" s="139"/>
      <c r="AM292" s="139"/>
      <c r="AN292" s="13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39"/>
      <c r="BA292" s="139"/>
      <c r="BB292" s="139"/>
      <c r="BC292" s="139"/>
      <c r="BD292" s="139"/>
      <c r="BE292" s="139"/>
      <c r="BF292" s="139"/>
      <c r="BG292" s="139"/>
      <c r="BH292" s="139"/>
    </row>
    <row r="293" spans="1:60" outlineLevel="1" x14ac:dyDescent="0.2">
      <c r="A293" s="140"/>
      <c r="B293" s="140"/>
      <c r="C293" s="179" t="s">
        <v>505</v>
      </c>
      <c r="D293" s="149"/>
      <c r="E293" s="154">
        <v>3.4</v>
      </c>
      <c r="F293" s="157"/>
      <c r="G293" s="157"/>
      <c r="H293" s="157"/>
      <c r="I293" s="157"/>
      <c r="J293" s="157"/>
      <c r="K293" s="157"/>
      <c r="L293" s="157"/>
      <c r="M293" s="157"/>
      <c r="N293" s="147"/>
      <c r="O293" s="147"/>
      <c r="P293" s="147"/>
      <c r="Q293" s="147"/>
      <c r="R293" s="147"/>
      <c r="S293" s="147"/>
      <c r="T293" s="148"/>
      <c r="U293" s="147"/>
      <c r="V293" s="139"/>
      <c r="W293" s="139"/>
      <c r="X293" s="139"/>
      <c r="Y293" s="139"/>
      <c r="Z293" s="139"/>
      <c r="AA293" s="139"/>
      <c r="AB293" s="139"/>
      <c r="AC293" s="139"/>
      <c r="AD293" s="139"/>
      <c r="AE293" s="139" t="s">
        <v>154</v>
      </c>
      <c r="AF293" s="139">
        <v>0</v>
      </c>
      <c r="AG293" s="139"/>
      <c r="AH293" s="139"/>
      <c r="AI293" s="139"/>
      <c r="AJ293" s="139"/>
      <c r="AK293" s="139"/>
      <c r="AL293" s="139"/>
      <c r="AM293" s="139"/>
      <c r="AN293" s="13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39"/>
      <c r="BA293" s="139"/>
      <c r="BB293" s="139"/>
      <c r="BC293" s="139"/>
      <c r="BD293" s="139"/>
      <c r="BE293" s="139"/>
      <c r="BF293" s="139"/>
      <c r="BG293" s="139"/>
      <c r="BH293" s="139"/>
    </row>
    <row r="294" spans="1:60" outlineLevel="1" x14ac:dyDescent="0.2">
      <c r="A294" s="140"/>
      <c r="B294" s="140"/>
      <c r="C294" s="179" t="s">
        <v>506</v>
      </c>
      <c r="D294" s="149"/>
      <c r="E294" s="154">
        <v>5</v>
      </c>
      <c r="F294" s="157"/>
      <c r="G294" s="157"/>
      <c r="H294" s="157"/>
      <c r="I294" s="157"/>
      <c r="J294" s="157"/>
      <c r="K294" s="157"/>
      <c r="L294" s="157"/>
      <c r="M294" s="157"/>
      <c r="N294" s="147"/>
      <c r="O294" s="147"/>
      <c r="P294" s="147"/>
      <c r="Q294" s="147"/>
      <c r="R294" s="147"/>
      <c r="S294" s="147"/>
      <c r="T294" s="148"/>
      <c r="U294" s="147"/>
      <c r="V294" s="139"/>
      <c r="W294" s="139"/>
      <c r="X294" s="139"/>
      <c r="Y294" s="139"/>
      <c r="Z294" s="139"/>
      <c r="AA294" s="139"/>
      <c r="AB294" s="139"/>
      <c r="AC294" s="139"/>
      <c r="AD294" s="139"/>
      <c r="AE294" s="139" t="s">
        <v>154</v>
      </c>
      <c r="AF294" s="139">
        <v>0</v>
      </c>
      <c r="AG294" s="139"/>
      <c r="AH294" s="139"/>
      <c r="AI294" s="139"/>
      <c r="AJ294" s="139"/>
      <c r="AK294" s="139"/>
      <c r="AL294" s="139"/>
      <c r="AM294" s="139"/>
      <c r="AN294" s="13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39"/>
      <c r="BA294" s="139"/>
      <c r="BB294" s="139"/>
      <c r="BC294" s="139"/>
      <c r="BD294" s="139"/>
      <c r="BE294" s="139"/>
      <c r="BF294" s="139"/>
      <c r="BG294" s="139"/>
      <c r="BH294" s="139"/>
    </row>
    <row r="295" spans="1:60" outlineLevel="1" x14ac:dyDescent="0.2">
      <c r="A295" s="140">
        <v>118</v>
      </c>
      <c r="B295" s="140" t="s">
        <v>162</v>
      </c>
      <c r="C295" s="178" t="s">
        <v>507</v>
      </c>
      <c r="D295" s="146" t="s">
        <v>169</v>
      </c>
      <c r="E295" s="153">
        <v>28.8</v>
      </c>
      <c r="F295" s="156">
        <f>H295+J295</f>
        <v>0</v>
      </c>
      <c r="G295" s="157">
        <f>ROUND(E295*F295,2)</f>
        <v>0</v>
      </c>
      <c r="H295" s="157"/>
      <c r="I295" s="157">
        <f>ROUND(E295*H295,2)</f>
        <v>0</v>
      </c>
      <c r="J295" s="157"/>
      <c r="K295" s="157">
        <f>ROUND(E295*J295,2)</f>
        <v>0</v>
      </c>
      <c r="L295" s="157">
        <v>21</v>
      </c>
      <c r="M295" s="157">
        <f>G295*(1+L295/100)</f>
        <v>0</v>
      </c>
      <c r="N295" s="147">
        <v>1.8400000000000001E-3</v>
      </c>
      <c r="O295" s="147">
        <f>ROUND(E295*N295,5)</f>
        <v>5.2990000000000002E-2</v>
      </c>
      <c r="P295" s="147">
        <v>0</v>
      </c>
      <c r="Q295" s="147">
        <f>ROUND(E295*P295,5)</f>
        <v>0</v>
      </c>
      <c r="R295" s="147"/>
      <c r="S295" s="147"/>
      <c r="T295" s="148">
        <v>0.252</v>
      </c>
      <c r="U295" s="147">
        <f>ROUND(E295*T295,2)</f>
        <v>7.26</v>
      </c>
      <c r="V295" s="139"/>
      <c r="W295" s="139"/>
      <c r="X295" s="139"/>
      <c r="Y295" s="139"/>
      <c r="Z295" s="139"/>
      <c r="AA295" s="139"/>
      <c r="AB295" s="139"/>
      <c r="AC295" s="139"/>
      <c r="AD295" s="139"/>
      <c r="AE295" s="139" t="s">
        <v>266</v>
      </c>
      <c r="AF295" s="139"/>
      <c r="AG295" s="139"/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</row>
    <row r="296" spans="1:60" outlineLevel="1" x14ac:dyDescent="0.2">
      <c r="A296" s="140"/>
      <c r="B296" s="140"/>
      <c r="C296" s="179" t="s">
        <v>508</v>
      </c>
      <c r="D296" s="149"/>
      <c r="E296" s="154">
        <v>28.8</v>
      </c>
      <c r="F296" s="157"/>
      <c r="G296" s="157"/>
      <c r="H296" s="157"/>
      <c r="I296" s="157"/>
      <c r="J296" s="157"/>
      <c r="K296" s="157"/>
      <c r="L296" s="157"/>
      <c r="M296" s="157"/>
      <c r="N296" s="147"/>
      <c r="O296" s="147"/>
      <c r="P296" s="147"/>
      <c r="Q296" s="147"/>
      <c r="R296" s="147"/>
      <c r="S296" s="147"/>
      <c r="T296" s="148"/>
      <c r="U296" s="147"/>
      <c r="V296" s="139"/>
      <c r="W296" s="139"/>
      <c r="X296" s="139"/>
      <c r="Y296" s="139"/>
      <c r="Z296" s="139"/>
      <c r="AA296" s="139"/>
      <c r="AB296" s="139"/>
      <c r="AC296" s="139"/>
      <c r="AD296" s="139"/>
      <c r="AE296" s="139" t="s">
        <v>154</v>
      </c>
      <c r="AF296" s="139">
        <v>0</v>
      </c>
      <c r="AG296" s="139"/>
      <c r="AH296" s="139"/>
      <c r="AI296" s="139"/>
      <c r="AJ296" s="139"/>
      <c r="AK296" s="139"/>
      <c r="AL296" s="139"/>
      <c r="AM296" s="139"/>
      <c r="AN296" s="13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39"/>
      <c r="BA296" s="139"/>
      <c r="BB296" s="139"/>
      <c r="BC296" s="139"/>
      <c r="BD296" s="139"/>
      <c r="BE296" s="139"/>
      <c r="BF296" s="139"/>
      <c r="BG296" s="139"/>
      <c r="BH296" s="139"/>
    </row>
    <row r="297" spans="1:60" outlineLevel="1" x14ac:dyDescent="0.2">
      <c r="A297" s="140">
        <v>119</v>
      </c>
      <c r="B297" s="140" t="s">
        <v>162</v>
      </c>
      <c r="C297" s="178" t="s">
        <v>509</v>
      </c>
      <c r="D297" s="146" t="s">
        <v>169</v>
      </c>
      <c r="E297" s="153">
        <v>4.08</v>
      </c>
      <c r="F297" s="156">
        <f>H297+J297</f>
        <v>0</v>
      </c>
      <c r="G297" s="157">
        <f>ROUND(E297*F297,2)</f>
        <v>0</v>
      </c>
      <c r="H297" s="157"/>
      <c r="I297" s="157">
        <f>ROUND(E297*H297,2)</f>
        <v>0</v>
      </c>
      <c r="J297" s="157"/>
      <c r="K297" s="157">
        <f>ROUND(E297*J297,2)</f>
        <v>0</v>
      </c>
      <c r="L297" s="157">
        <v>21</v>
      </c>
      <c r="M297" s="157">
        <f>G297*(1+L297/100)</f>
        <v>0</v>
      </c>
      <c r="N297" s="147">
        <v>1.8400000000000001E-3</v>
      </c>
      <c r="O297" s="147">
        <f>ROUND(E297*N297,5)</f>
        <v>7.5100000000000002E-3</v>
      </c>
      <c r="P297" s="147">
        <v>0</v>
      </c>
      <c r="Q297" s="147">
        <f>ROUND(E297*P297,5)</f>
        <v>0</v>
      </c>
      <c r="R297" s="147"/>
      <c r="S297" s="147"/>
      <c r="T297" s="148">
        <v>0.252</v>
      </c>
      <c r="U297" s="147">
        <f>ROUND(E297*T297,2)</f>
        <v>1.03</v>
      </c>
      <c r="V297" s="139"/>
      <c r="W297" s="139"/>
      <c r="X297" s="139"/>
      <c r="Y297" s="139"/>
      <c r="Z297" s="139"/>
      <c r="AA297" s="139"/>
      <c r="AB297" s="139"/>
      <c r="AC297" s="139"/>
      <c r="AD297" s="139"/>
      <c r="AE297" s="139" t="s">
        <v>266</v>
      </c>
      <c r="AF297" s="139"/>
      <c r="AG297" s="139"/>
      <c r="AH297" s="139"/>
      <c r="AI297" s="139"/>
      <c r="AJ297" s="139"/>
      <c r="AK297" s="139"/>
      <c r="AL297" s="139"/>
      <c r="AM297" s="139"/>
      <c r="AN297" s="139"/>
      <c r="AO297" s="139"/>
      <c r="AP297" s="139"/>
      <c r="AQ297" s="139"/>
      <c r="AR297" s="139"/>
      <c r="AS297" s="139"/>
      <c r="AT297" s="139"/>
      <c r="AU297" s="139"/>
      <c r="AV297" s="139"/>
      <c r="AW297" s="139"/>
      <c r="AX297" s="139"/>
      <c r="AY297" s="139"/>
      <c r="AZ297" s="139"/>
      <c r="BA297" s="139"/>
      <c r="BB297" s="139"/>
      <c r="BC297" s="139"/>
      <c r="BD297" s="139"/>
      <c r="BE297" s="139"/>
      <c r="BF297" s="139"/>
      <c r="BG297" s="139"/>
      <c r="BH297" s="139"/>
    </row>
    <row r="298" spans="1:60" outlineLevel="1" x14ac:dyDescent="0.2">
      <c r="A298" s="140"/>
      <c r="B298" s="140"/>
      <c r="C298" s="179" t="s">
        <v>510</v>
      </c>
      <c r="D298" s="149"/>
      <c r="E298" s="154">
        <v>4.08</v>
      </c>
      <c r="F298" s="157"/>
      <c r="G298" s="157"/>
      <c r="H298" s="157"/>
      <c r="I298" s="157"/>
      <c r="J298" s="157"/>
      <c r="K298" s="157"/>
      <c r="L298" s="157"/>
      <c r="M298" s="157"/>
      <c r="N298" s="147"/>
      <c r="O298" s="147"/>
      <c r="P298" s="147"/>
      <c r="Q298" s="147"/>
      <c r="R298" s="147"/>
      <c r="S298" s="147"/>
      <c r="T298" s="148"/>
      <c r="U298" s="147"/>
      <c r="V298" s="139"/>
      <c r="W298" s="139"/>
      <c r="X298" s="139"/>
      <c r="Y298" s="139"/>
      <c r="Z298" s="139"/>
      <c r="AA298" s="139"/>
      <c r="AB298" s="139"/>
      <c r="AC298" s="139"/>
      <c r="AD298" s="139"/>
      <c r="AE298" s="139" t="s">
        <v>154</v>
      </c>
      <c r="AF298" s="139">
        <v>0</v>
      </c>
      <c r="AG298" s="139"/>
      <c r="AH298" s="139"/>
      <c r="AI298" s="139"/>
      <c r="AJ298" s="139"/>
      <c r="AK298" s="139"/>
      <c r="AL298" s="139"/>
      <c r="AM298" s="139"/>
      <c r="AN298" s="139"/>
      <c r="AO298" s="139"/>
      <c r="AP298" s="139"/>
      <c r="AQ298" s="139"/>
      <c r="AR298" s="139"/>
      <c r="AS298" s="139"/>
      <c r="AT298" s="139"/>
      <c r="AU298" s="139"/>
      <c r="AV298" s="139"/>
      <c r="AW298" s="139"/>
      <c r="AX298" s="139"/>
      <c r="AY298" s="139"/>
      <c r="AZ298" s="139"/>
      <c r="BA298" s="139"/>
      <c r="BB298" s="139"/>
      <c r="BC298" s="139"/>
      <c r="BD298" s="139"/>
      <c r="BE298" s="139"/>
      <c r="BF298" s="139"/>
      <c r="BG298" s="139"/>
      <c r="BH298" s="139"/>
    </row>
    <row r="299" spans="1:60" outlineLevel="1" x14ac:dyDescent="0.2">
      <c r="A299" s="140">
        <v>120</v>
      </c>
      <c r="B299" s="140" t="s">
        <v>162</v>
      </c>
      <c r="C299" s="178" t="s">
        <v>511</v>
      </c>
      <c r="D299" s="146" t="s">
        <v>169</v>
      </c>
      <c r="E299" s="153">
        <v>6</v>
      </c>
      <c r="F299" s="156">
        <f>H299+J299</f>
        <v>0</v>
      </c>
      <c r="G299" s="157">
        <f>ROUND(E299*F299,2)</f>
        <v>0</v>
      </c>
      <c r="H299" s="157"/>
      <c r="I299" s="157">
        <f>ROUND(E299*H299,2)</f>
        <v>0</v>
      </c>
      <c r="J299" s="157"/>
      <c r="K299" s="157">
        <f>ROUND(E299*J299,2)</f>
        <v>0</v>
      </c>
      <c r="L299" s="157">
        <v>21</v>
      </c>
      <c r="M299" s="157">
        <f>G299*(1+L299/100)</f>
        <v>0</v>
      </c>
      <c r="N299" s="147">
        <v>1.8400000000000001E-3</v>
      </c>
      <c r="O299" s="147">
        <f>ROUND(E299*N299,5)</f>
        <v>1.1039999999999999E-2</v>
      </c>
      <c r="P299" s="147">
        <v>0</v>
      </c>
      <c r="Q299" s="147">
        <f>ROUND(E299*P299,5)</f>
        <v>0</v>
      </c>
      <c r="R299" s="147"/>
      <c r="S299" s="147"/>
      <c r="T299" s="148">
        <v>0.252</v>
      </c>
      <c r="U299" s="147">
        <f>ROUND(E299*T299,2)</f>
        <v>1.51</v>
      </c>
      <c r="V299" s="139"/>
      <c r="W299" s="139"/>
      <c r="X299" s="139"/>
      <c r="Y299" s="139"/>
      <c r="Z299" s="139"/>
      <c r="AA299" s="139"/>
      <c r="AB299" s="139"/>
      <c r="AC299" s="139"/>
      <c r="AD299" s="139"/>
      <c r="AE299" s="139" t="s">
        <v>266</v>
      </c>
      <c r="AF299" s="139"/>
      <c r="AG299" s="139"/>
      <c r="AH299" s="139"/>
      <c r="AI299" s="139"/>
      <c r="AJ299" s="139"/>
      <c r="AK299" s="139"/>
      <c r="AL299" s="139"/>
      <c r="AM299" s="139"/>
      <c r="AN299" s="139"/>
      <c r="AO299" s="139"/>
      <c r="AP299" s="139"/>
      <c r="AQ299" s="139"/>
      <c r="AR299" s="139"/>
      <c r="AS299" s="139"/>
      <c r="AT299" s="139"/>
      <c r="AU299" s="139"/>
      <c r="AV299" s="139"/>
      <c r="AW299" s="139"/>
      <c r="AX299" s="139"/>
      <c r="AY299" s="139"/>
      <c r="AZ299" s="139"/>
      <c r="BA299" s="139"/>
      <c r="BB299" s="139"/>
      <c r="BC299" s="139"/>
      <c r="BD299" s="139"/>
      <c r="BE299" s="139"/>
      <c r="BF299" s="139"/>
      <c r="BG299" s="139"/>
      <c r="BH299" s="139"/>
    </row>
    <row r="300" spans="1:60" outlineLevel="1" x14ac:dyDescent="0.2">
      <c r="A300" s="140"/>
      <c r="B300" s="140"/>
      <c r="C300" s="179" t="s">
        <v>512</v>
      </c>
      <c r="D300" s="149"/>
      <c r="E300" s="154">
        <v>6</v>
      </c>
      <c r="F300" s="157"/>
      <c r="G300" s="157"/>
      <c r="H300" s="157"/>
      <c r="I300" s="157"/>
      <c r="J300" s="157"/>
      <c r="K300" s="157"/>
      <c r="L300" s="157"/>
      <c r="M300" s="157"/>
      <c r="N300" s="147"/>
      <c r="O300" s="147"/>
      <c r="P300" s="147"/>
      <c r="Q300" s="147"/>
      <c r="R300" s="147"/>
      <c r="S300" s="147"/>
      <c r="T300" s="148"/>
      <c r="U300" s="147"/>
      <c r="V300" s="139"/>
      <c r="W300" s="139"/>
      <c r="X300" s="139"/>
      <c r="Y300" s="139"/>
      <c r="Z300" s="139"/>
      <c r="AA300" s="139"/>
      <c r="AB300" s="139"/>
      <c r="AC300" s="139"/>
      <c r="AD300" s="139"/>
      <c r="AE300" s="139" t="s">
        <v>154</v>
      </c>
      <c r="AF300" s="139">
        <v>0</v>
      </c>
      <c r="AG300" s="139"/>
      <c r="AH300" s="139"/>
      <c r="AI300" s="139"/>
      <c r="AJ300" s="139"/>
      <c r="AK300" s="139"/>
      <c r="AL300" s="139"/>
      <c r="AM300" s="139"/>
      <c r="AN300" s="139"/>
      <c r="AO300" s="139"/>
      <c r="AP300" s="139"/>
      <c r="AQ300" s="139"/>
      <c r="AR300" s="139"/>
      <c r="AS300" s="139"/>
      <c r="AT300" s="139"/>
      <c r="AU300" s="139"/>
      <c r="AV300" s="139"/>
      <c r="AW300" s="139"/>
      <c r="AX300" s="139"/>
      <c r="AY300" s="139"/>
      <c r="AZ300" s="139"/>
      <c r="BA300" s="139"/>
      <c r="BB300" s="139"/>
      <c r="BC300" s="139"/>
      <c r="BD300" s="139"/>
      <c r="BE300" s="139"/>
      <c r="BF300" s="139"/>
      <c r="BG300" s="139"/>
      <c r="BH300" s="139"/>
    </row>
    <row r="301" spans="1:60" ht="22.5" outlineLevel="1" x14ac:dyDescent="0.2">
      <c r="A301" s="140">
        <v>121</v>
      </c>
      <c r="B301" s="140" t="s">
        <v>162</v>
      </c>
      <c r="C301" s="178" t="s">
        <v>513</v>
      </c>
      <c r="D301" s="146" t="s">
        <v>169</v>
      </c>
      <c r="E301" s="153">
        <v>9.6</v>
      </c>
      <c r="F301" s="156">
        <f>H301+J301</f>
        <v>0</v>
      </c>
      <c r="G301" s="157">
        <f>ROUND(E301*F301,2)</f>
        <v>0</v>
      </c>
      <c r="H301" s="157"/>
      <c r="I301" s="157">
        <f>ROUND(E301*H301,2)</f>
        <v>0</v>
      </c>
      <c r="J301" s="157"/>
      <c r="K301" s="157">
        <f>ROUND(E301*J301,2)</f>
        <v>0</v>
      </c>
      <c r="L301" s="157">
        <v>21</v>
      </c>
      <c r="M301" s="157">
        <f>G301*(1+L301/100)</f>
        <v>0</v>
      </c>
      <c r="N301" s="147">
        <v>1.8400000000000001E-3</v>
      </c>
      <c r="O301" s="147">
        <f>ROUND(E301*N301,5)</f>
        <v>1.7659999999999999E-2</v>
      </c>
      <c r="P301" s="147">
        <v>0</v>
      </c>
      <c r="Q301" s="147">
        <f>ROUND(E301*P301,5)</f>
        <v>0</v>
      </c>
      <c r="R301" s="147"/>
      <c r="S301" s="147"/>
      <c r="T301" s="148">
        <v>0.252</v>
      </c>
      <c r="U301" s="147">
        <f>ROUND(E301*T301,2)</f>
        <v>2.42</v>
      </c>
      <c r="V301" s="139"/>
      <c r="W301" s="139"/>
      <c r="X301" s="139"/>
      <c r="Y301" s="139"/>
      <c r="Z301" s="139"/>
      <c r="AA301" s="139"/>
      <c r="AB301" s="139"/>
      <c r="AC301" s="139"/>
      <c r="AD301" s="139"/>
      <c r="AE301" s="139" t="s">
        <v>266</v>
      </c>
      <c r="AF301" s="139"/>
      <c r="AG301" s="139"/>
      <c r="AH301" s="139"/>
      <c r="AI301" s="139"/>
      <c r="AJ301" s="139"/>
      <c r="AK301" s="139"/>
      <c r="AL301" s="139"/>
      <c r="AM301" s="139"/>
      <c r="AN301" s="139"/>
      <c r="AO301" s="139"/>
      <c r="AP301" s="139"/>
      <c r="AQ301" s="139"/>
      <c r="AR301" s="139"/>
      <c r="AS301" s="139"/>
      <c r="AT301" s="139"/>
      <c r="AU301" s="139"/>
      <c r="AV301" s="139"/>
      <c r="AW301" s="139"/>
      <c r="AX301" s="139"/>
      <c r="AY301" s="139"/>
      <c r="AZ301" s="139"/>
      <c r="BA301" s="139"/>
      <c r="BB301" s="139"/>
      <c r="BC301" s="139"/>
      <c r="BD301" s="139"/>
      <c r="BE301" s="139"/>
      <c r="BF301" s="139"/>
      <c r="BG301" s="139"/>
      <c r="BH301" s="139"/>
    </row>
    <row r="302" spans="1:60" outlineLevel="1" x14ac:dyDescent="0.2">
      <c r="A302" s="140"/>
      <c r="B302" s="140"/>
      <c r="C302" s="179" t="s">
        <v>514</v>
      </c>
      <c r="D302" s="149"/>
      <c r="E302" s="154">
        <v>9.6</v>
      </c>
      <c r="F302" s="157"/>
      <c r="G302" s="157"/>
      <c r="H302" s="157"/>
      <c r="I302" s="157"/>
      <c r="J302" s="157"/>
      <c r="K302" s="157"/>
      <c r="L302" s="157"/>
      <c r="M302" s="157"/>
      <c r="N302" s="147"/>
      <c r="O302" s="147"/>
      <c r="P302" s="147"/>
      <c r="Q302" s="147"/>
      <c r="R302" s="147"/>
      <c r="S302" s="147"/>
      <c r="T302" s="148"/>
      <c r="U302" s="147"/>
      <c r="V302" s="139"/>
      <c r="W302" s="139"/>
      <c r="X302" s="139"/>
      <c r="Y302" s="139"/>
      <c r="Z302" s="139"/>
      <c r="AA302" s="139"/>
      <c r="AB302" s="139"/>
      <c r="AC302" s="139"/>
      <c r="AD302" s="139"/>
      <c r="AE302" s="139" t="s">
        <v>154</v>
      </c>
      <c r="AF302" s="139">
        <v>0</v>
      </c>
      <c r="AG302" s="139"/>
      <c r="AH302" s="139"/>
      <c r="AI302" s="139"/>
      <c r="AJ302" s="139"/>
      <c r="AK302" s="139"/>
      <c r="AL302" s="139"/>
      <c r="AM302" s="139"/>
      <c r="AN302" s="139"/>
      <c r="AO302" s="139"/>
      <c r="AP302" s="139"/>
      <c r="AQ302" s="139"/>
      <c r="AR302" s="139"/>
      <c r="AS302" s="139"/>
      <c r="AT302" s="139"/>
      <c r="AU302" s="139"/>
      <c r="AV302" s="139"/>
      <c r="AW302" s="139"/>
      <c r="AX302" s="139"/>
      <c r="AY302" s="139"/>
      <c r="AZ302" s="139"/>
      <c r="BA302" s="139"/>
      <c r="BB302" s="139"/>
      <c r="BC302" s="139"/>
      <c r="BD302" s="139"/>
      <c r="BE302" s="139"/>
      <c r="BF302" s="139"/>
      <c r="BG302" s="139"/>
      <c r="BH302" s="139"/>
    </row>
    <row r="303" spans="1:60" ht="22.5" outlineLevel="1" x14ac:dyDescent="0.2">
      <c r="A303" s="140">
        <v>122</v>
      </c>
      <c r="B303" s="140" t="s">
        <v>162</v>
      </c>
      <c r="C303" s="178" t="s">
        <v>515</v>
      </c>
      <c r="D303" s="146" t="s">
        <v>182</v>
      </c>
      <c r="E303" s="153">
        <v>1</v>
      </c>
      <c r="F303" s="156">
        <f>H303+J303</f>
        <v>0</v>
      </c>
      <c r="G303" s="157">
        <f>ROUND(E303*F303,2)</f>
        <v>0</v>
      </c>
      <c r="H303" s="157"/>
      <c r="I303" s="157">
        <f>ROUND(E303*H303,2)</f>
        <v>0</v>
      </c>
      <c r="J303" s="157"/>
      <c r="K303" s="157">
        <f>ROUND(E303*J303,2)</f>
        <v>0</v>
      </c>
      <c r="L303" s="157">
        <v>21</v>
      </c>
      <c r="M303" s="157">
        <f>G303*(1+L303/100)</f>
        <v>0</v>
      </c>
      <c r="N303" s="147">
        <v>0</v>
      </c>
      <c r="O303" s="147">
        <f>ROUND(E303*N303,5)</f>
        <v>0</v>
      </c>
      <c r="P303" s="147">
        <v>0</v>
      </c>
      <c r="Q303" s="147">
        <f>ROUND(E303*P303,5)</f>
        <v>0</v>
      </c>
      <c r="R303" s="147"/>
      <c r="S303" s="147"/>
      <c r="T303" s="148">
        <v>0</v>
      </c>
      <c r="U303" s="147">
        <f>ROUND(E303*T303,2)</f>
        <v>0</v>
      </c>
      <c r="V303" s="139"/>
      <c r="W303" s="139"/>
      <c r="X303" s="139"/>
      <c r="Y303" s="139"/>
      <c r="Z303" s="139"/>
      <c r="AA303" s="139"/>
      <c r="AB303" s="139"/>
      <c r="AC303" s="139"/>
      <c r="AD303" s="139"/>
      <c r="AE303" s="139" t="s">
        <v>152</v>
      </c>
      <c r="AF303" s="139"/>
      <c r="AG303" s="139"/>
      <c r="AH303" s="139"/>
      <c r="AI303" s="139"/>
      <c r="AJ303" s="139"/>
      <c r="AK303" s="139"/>
      <c r="AL303" s="139"/>
      <c r="AM303" s="139"/>
      <c r="AN303" s="139"/>
      <c r="AO303" s="139"/>
      <c r="AP303" s="139"/>
      <c r="AQ303" s="139"/>
      <c r="AR303" s="139"/>
      <c r="AS303" s="139"/>
      <c r="AT303" s="139"/>
      <c r="AU303" s="139"/>
      <c r="AV303" s="139"/>
      <c r="AW303" s="139"/>
      <c r="AX303" s="139"/>
      <c r="AY303" s="139"/>
      <c r="AZ303" s="139"/>
      <c r="BA303" s="139"/>
      <c r="BB303" s="139"/>
      <c r="BC303" s="139"/>
      <c r="BD303" s="139"/>
      <c r="BE303" s="139"/>
      <c r="BF303" s="139"/>
      <c r="BG303" s="139"/>
      <c r="BH303" s="139"/>
    </row>
    <row r="304" spans="1:60" outlineLevel="1" x14ac:dyDescent="0.2">
      <c r="A304" s="140">
        <v>123</v>
      </c>
      <c r="B304" s="140" t="s">
        <v>516</v>
      </c>
      <c r="C304" s="178" t="s">
        <v>517</v>
      </c>
      <c r="D304" s="146" t="s">
        <v>160</v>
      </c>
      <c r="E304" s="153">
        <v>0.36599999999999999</v>
      </c>
      <c r="F304" s="156">
        <f>H304+J304</f>
        <v>0</v>
      </c>
      <c r="G304" s="157">
        <f>ROUND(E304*F304,2)</f>
        <v>0</v>
      </c>
      <c r="H304" s="157"/>
      <c r="I304" s="157">
        <f>ROUND(E304*H304,2)</f>
        <v>0</v>
      </c>
      <c r="J304" s="157"/>
      <c r="K304" s="157">
        <f>ROUND(E304*J304,2)</f>
        <v>0</v>
      </c>
      <c r="L304" s="157">
        <v>21</v>
      </c>
      <c r="M304" s="157">
        <f>G304*(1+L304/100)</f>
        <v>0</v>
      </c>
      <c r="N304" s="147">
        <v>0</v>
      </c>
      <c r="O304" s="147">
        <f>ROUND(E304*N304,5)</f>
        <v>0</v>
      </c>
      <c r="P304" s="147">
        <v>0</v>
      </c>
      <c r="Q304" s="147">
        <f>ROUND(E304*P304,5)</f>
        <v>0</v>
      </c>
      <c r="R304" s="147"/>
      <c r="S304" s="147"/>
      <c r="T304" s="148">
        <v>5.0739999999999998</v>
      </c>
      <c r="U304" s="147">
        <f>ROUND(E304*T304,2)</f>
        <v>1.86</v>
      </c>
      <c r="V304" s="139"/>
      <c r="W304" s="139"/>
      <c r="X304" s="139"/>
      <c r="Y304" s="139"/>
      <c r="Z304" s="139"/>
      <c r="AA304" s="139"/>
      <c r="AB304" s="139"/>
      <c r="AC304" s="139"/>
      <c r="AD304" s="139"/>
      <c r="AE304" s="139" t="s">
        <v>152</v>
      </c>
      <c r="AF304" s="139"/>
      <c r="AG304" s="139"/>
      <c r="AH304" s="139"/>
      <c r="AI304" s="139"/>
      <c r="AJ304" s="139"/>
      <c r="AK304" s="139"/>
      <c r="AL304" s="139"/>
      <c r="AM304" s="139"/>
      <c r="AN304" s="139"/>
      <c r="AO304" s="139"/>
      <c r="AP304" s="139"/>
      <c r="AQ304" s="139"/>
      <c r="AR304" s="139"/>
      <c r="AS304" s="139"/>
      <c r="AT304" s="139"/>
      <c r="AU304" s="139"/>
      <c r="AV304" s="139"/>
      <c r="AW304" s="139"/>
      <c r="AX304" s="139"/>
      <c r="AY304" s="139"/>
      <c r="AZ304" s="139"/>
      <c r="BA304" s="139"/>
      <c r="BB304" s="139"/>
      <c r="BC304" s="139"/>
      <c r="BD304" s="139"/>
      <c r="BE304" s="139"/>
      <c r="BF304" s="139"/>
      <c r="BG304" s="139"/>
      <c r="BH304" s="139"/>
    </row>
    <row r="305" spans="1:60" x14ac:dyDescent="0.2">
      <c r="A305" s="141" t="s">
        <v>147</v>
      </c>
      <c r="B305" s="141" t="s">
        <v>101</v>
      </c>
      <c r="C305" s="180" t="s">
        <v>102</v>
      </c>
      <c r="D305" s="150"/>
      <c r="E305" s="155"/>
      <c r="F305" s="158"/>
      <c r="G305" s="158">
        <f>SUMIF(AE306:AE309,"&lt;&gt;NOR",G306:G309)</f>
        <v>0</v>
      </c>
      <c r="H305" s="158"/>
      <c r="I305" s="158">
        <f>SUM(I306:I309)</f>
        <v>0</v>
      </c>
      <c r="J305" s="158"/>
      <c r="K305" s="158">
        <f>SUM(K306:K309)</f>
        <v>0</v>
      </c>
      <c r="L305" s="158"/>
      <c r="M305" s="158">
        <f>SUM(M306:M309)</f>
        <v>0</v>
      </c>
      <c r="N305" s="151"/>
      <c r="O305" s="151">
        <f>SUM(O306:O309)</f>
        <v>0.22509000000000001</v>
      </c>
      <c r="P305" s="151"/>
      <c r="Q305" s="151">
        <f>SUM(Q306:Q309)</f>
        <v>0</v>
      </c>
      <c r="R305" s="151"/>
      <c r="S305" s="151"/>
      <c r="T305" s="152"/>
      <c r="U305" s="151">
        <f>SUM(U306:U309)</f>
        <v>8.56</v>
      </c>
      <c r="AE305" t="s">
        <v>148</v>
      </c>
    </row>
    <row r="306" spans="1:60" ht="22.5" outlineLevel="1" x14ac:dyDescent="0.2">
      <c r="A306" s="140">
        <v>124</v>
      </c>
      <c r="B306" s="140" t="s">
        <v>518</v>
      </c>
      <c r="C306" s="178" t="s">
        <v>519</v>
      </c>
      <c r="D306" s="146" t="s">
        <v>169</v>
      </c>
      <c r="E306" s="153">
        <v>8.8000000000000007</v>
      </c>
      <c r="F306" s="156">
        <f>H306+J306</f>
        <v>0</v>
      </c>
      <c r="G306" s="157">
        <f>ROUND(E306*F306,2)</f>
        <v>0</v>
      </c>
      <c r="H306" s="157"/>
      <c r="I306" s="157">
        <f>ROUND(E306*H306,2)</f>
        <v>0</v>
      </c>
      <c r="J306" s="157"/>
      <c r="K306" s="157">
        <f>ROUND(E306*J306,2)</f>
        <v>0</v>
      </c>
      <c r="L306" s="157">
        <v>21</v>
      </c>
      <c r="M306" s="157">
        <f>G306*(1+L306/100)</f>
        <v>0</v>
      </c>
      <c r="N306" s="147">
        <v>1.0000000000000001E-5</v>
      </c>
      <c r="O306" s="147">
        <f>ROUND(E306*N306,5)</f>
        <v>9.0000000000000006E-5</v>
      </c>
      <c r="P306" s="147">
        <v>0</v>
      </c>
      <c r="Q306" s="147">
        <f>ROUND(E306*P306,5)</f>
        <v>0</v>
      </c>
      <c r="R306" s="147"/>
      <c r="S306" s="147"/>
      <c r="T306" s="148">
        <v>0.90900000000000003</v>
      </c>
      <c r="U306" s="147">
        <f>ROUND(E306*T306,2)</f>
        <v>8</v>
      </c>
      <c r="V306" s="139"/>
      <c r="W306" s="139"/>
      <c r="X306" s="139"/>
      <c r="Y306" s="139"/>
      <c r="Z306" s="139"/>
      <c r="AA306" s="139"/>
      <c r="AB306" s="139"/>
      <c r="AC306" s="139"/>
      <c r="AD306" s="139"/>
      <c r="AE306" s="139" t="s">
        <v>152</v>
      </c>
      <c r="AF306" s="139"/>
      <c r="AG306" s="139"/>
      <c r="AH306" s="139"/>
      <c r="AI306" s="139"/>
      <c r="AJ306" s="139"/>
      <c r="AK306" s="139"/>
      <c r="AL306" s="139"/>
      <c r="AM306" s="139"/>
      <c r="AN306" s="139"/>
      <c r="AO306" s="139"/>
      <c r="AP306" s="139"/>
      <c r="AQ306" s="139"/>
      <c r="AR306" s="139"/>
      <c r="AS306" s="139"/>
      <c r="AT306" s="139"/>
      <c r="AU306" s="139"/>
      <c r="AV306" s="139"/>
      <c r="AW306" s="139"/>
      <c r="AX306" s="139"/>
      <c r="AY306" s="139"/>
      <c r="AZ306" s="139"/>
      <c r="BA306" s="139"/>
      <c r="BB306" s="139"/>
      <c r="BC306" s="139"/>
      <c r="BD306" s="139"/>
      <c r="BE306" s="139"/>
      <c r="BF306" s="139"/>
      <c r="BG306" s="139"/>
      <c r="BH306" s="139"/>
    </row>
    <row r="307" spans="1:60" outlineLevel="1" x14ac:dyDescent="0.2">
      <c r="A307" s="140"/>
      <c r="B307" s="140"/>
      <c r="C307" s="179" t="s">
        <v>520</v>
      </c>
      <c r="D307" s="149"/>
      <c r="E307" s="154">
        <v>8.8000000000000007</v>
      </c>
      <c r="F307" s="157"/>
      <c r="G307" s="157"/>
      <c r="H307" s="157"/>
      <c r="I307" s="157"/>
      <c r="J307" s="157"/>
      <c r="K307" s="157"/>
      <c r="L307" s="157"/>
      <c r="M307" s="157"/>
      <c r="N307" s="147"/>
      <c r="O307" s="147"/>
      <c r="P307" s="147"/>
      <c r="Q307" s="147"/>
      <c r="R307" s="147"/>
      <c r="S307" s="147"/>
      <c r="T307" s="148"/>
      <c r="U307" s="147"/>
      <c r="V307" s="139"/>
      <c r="W307" s="139"/>
      <c r="X307" s="139"/>
      <c r="Y307" s="139"/>
      <c r="Z307" s="139"/>
      <c r="AA307" s="139"/>
      <c r="AB307" s="139"/>
      <c r="AC307" s="139"/>
      <c r="AD307" s="139"/>
      <c r="AE307" s="139" t="s">
        <v>154</v>
      </c>
      <c r="AF307" s="139">
        <v>0</v>
      </c>
      <c r="AG307" s="139"/>
      <c r="AH307" s="139"/>
      <c r="AI307" s="139"/>
      <c r="AJ307" s="139"/>
      <c r="AK307" s="139"/>
      <c r="AL307" s="139"/>
      <c r="AM307" s="139"/>
      <c r="AN307" s="139"/>
      <c r="AO307" s="139"/>
      <c r="AP307" s="139"/>
      <c r="AQ307" s="139"/>
      <c r="AR307" s="139"/>
      <c r="AS307" s="139"/>
      <c r="AT307" s="139"/>
      <c r="AU307" s="139"/>
      <c r="AV307" s="139"/>
      <c r="AW307" s="139"/>
      <c r="AX307" s="139"/>
      <c r="AY307" s="139"/>
      <c r="AZ307" s="139"/>
      <c r="BA307" s="139"/>
      <c r="BB307" s="139"/>
      <c r="BC307" s="139"/>
      <c r="BD307" s="139"/>
      <c r="BE307" s="139"/>
      <c r="BF307" s="139"/>
      <c r="BG307" s="139"/>
      <c r="BH307" s="139"/>
    </row>
    <row r="308" spans="1:60" ht="22.5" outlineLevel="1" x14ac:dyDescent="0.2">
      <c r="A308" s="140">
        <v>125</v>
      </c>
      <c r="B308" s="140" t="s">
        <v>162</v>
      </c>
      <c r="C308" s="178" t="s">
        <v>521</v>
      </c>
      <c r="D308" s="146" t="s">
        <v>198</v>
      </c>
      <c r="E308" s="153">
        <v>1</v>
      </c>
      <c r="F308" s="156">
        <f>H308+J308</f>
        <v>0</v>
      </c>
      <c r="G308" s="157">
        <f>ROUND(E308*F308,2)</f>
        <v>0</v>
      </c>
      <c r="H308" s="157"/>
      <c r="I308" s="157">
        <f>ROUND(E308*H308,2)</f>
        <v>0</v>
      </c>
      <c r="J308" s="157"/>
      <c r="K308" s="157">
        <f>ROUND(E308*J308,2)</f>
        <v>0</v>
      </c>
      <c r="L308" s="157">
        <v>21</v>
      </c>
      <c r="M308" s="157">
        <f>G308*(1+L308/100)</f>
        <v>0</v>
      </c>
      <c r="N308" s="147">
        <v>0.22500000000000001</v>
      </c>
      <c r="O308" s="147">
        <f>ROUND(E308*N308,5)</f>
        <v>0.22500000000000001</v>
      </c>
      <c r="P308" s="147">
        <v>0</v>
      </c>
      <c r="Q308" s="147">
        <f>ROUND(E308*P308,5)</f>
        <v>0</v>
      </c>
      <c r="R308" s="147"/>
      <c r="S308" s="147"/>
      <c r="T308" s="148">
        <v>0</v>
      </c>
      <c r="U308" s="147">
        <f>ROUND(E308*T308,2)</f>
        <v>0</v>
      </c>
      <c r="V308" s="139"/>
      <c r="W308" s="139"/>
      <c r="X308" s="139"/>
      <c r="Y308" s="139"/>
      <c r="Z308" s="139"/>
      <c r="AA308" s="139"/>
      <c r="AB308" s="139"/>
      <c r="AC308" s="139"/>
      <c r="AD308" s="139"/>
      <c r="AE308" s="139" t="s">
        <v>266</v>
      </c>
      <c r="AF308" s="139"/>
      <c r="AG308" s="139"/>
      <c r="AH308" s="139"/>
      <c r="AI308" s="139"/>
      <c r="AJ308" s="139"/>
      <c r="AK308" s="139"/>
      <c r="AL308" s="139"/>
      <c r="AM308" s="139"/>
      <c r="AN308" s="139"/>
      <c r="AO308" s="139"/>
      <c r="AP308" s="139"/>
      <c r="AQ308" s="139"/>
      <c r="AR308" s="139"/>
      <c r="AS308" s="139"/>
      <c r="AT308" s="139"/>
      <c r="AU308" s="139"/>
      <c r="AV308" s="139"/>
      <c r="AW308" s="139"/>
      <c r="AX308" s="139"/>
      <c r="AY308" s="139"/>
      <c r="AZ308" s="139"/>
      <c r="BA308" s="139"/>
      <c r="BB308" s="139"/>
      <c r="BC308" s="139"/>
      <c r="BD308" s="139"/>
      <c r="BE308" s="139"/>
      <c r="BF308" s="139"/>
      <c r="BG308" s="139"/>
      <c r="BH308" s="139"/>
    </row>
    <row r="309" spans="1:60" outlineLevel="1" x14ac:dyDescent="0.2">
      <c r="A309" s="140">
        <v>126</v>
      </c>
      <c r="B309" s="140" t="s">
        <v>522</v>
      </c>
      <c r="C309" s="178" t="s">
        <v>523</v>
      </c>
      <c r="D309" s="146" t="s">
        <v>160</v>
      </c>
      <c r="E309" s="153">
        <v>0.22500000000000001</v>
      </c>
      <c r="F309" s="156">
        <f>H309+J309</f>
        <v>0</v>
      </c>
      <c r="G309" s="157">
        <f>ROUND(E309*F309,2)</f>
        <v>0</v>
      </c>
      <c r="H309" s="157"/>
      <c r="I309" s="157">
        <f>ROUND(E309*H309,2)</f>
        <v>0</v>
      </c>
      <c r="J309" s="157"/>
      <c r="K309" s="157">
        <f>ROUND(E309*J309,2)</f>
        <v>0</v>
      </c>
      <c r="L309" s="157">
        <v>21</v>
      </c>
      <c r="M309" s="157">
        <f>G309*(1+L309/100)</f>
        <v>0</v>
      </c>
      <c r="N309" s="147">
        <v>0</v>
      </c>
      <c r="O309" s="147">
        <f>ROUND(E309*N309,5)</f>
        <v>0</v>
      </c>
      <c r="P309" s="147">
        <v>0</v>
      </c>
      <c r="Q309" s="147">
        <f>ROUND(E309*P309,5)</f>
        <v>0</v>
      </c>
      <c r="R309" s="147"/>
      <c r="S309" s="147"/>
      <c r="T309" s="148">
        <v>2.4940000000000002</v>
      </c>
      <c r="U309" s="147">
        <f>ROUND(E309*T309,2)</f>
        <v>0.56000000000000005</v>
      </c>
      <c r="V309" s="139"/>
      <c r="W309" s="139"/>
      <c r="X309" s="139"/>
      <c r="Y309" s="139"/>
      <c r="Z309" s="139"/>
      <c r="AA309" s="139"/>
      <c r="AB309" s="139"/>
      <c r="AC309" s="139"/>
      <c r="AD309" s="139"/>
      <c r="AE309" s="139" t="s">
        <v>152</v>
      </c>
      <c r="AF309" s="139"/>
      <c r="AG309" s="139"/>
      <c r="AH309" s="139"/>
      <c r="AI309" s="139"/>
      <c r="AJ309" s="139"/>
      <c r="AK309" s="139"/>
      <c r="AL309" s="139"/>
      <c r="AM309" s="139"/>
      <c r="AN309" s="139"/>
      <c r="AO309" s="139"/>
      <c r="AP309" s="139"/>
      <c r="AQ309" s="139"/>
      <c r="AR309" s="139"/>
      <c r="AS309" s="139"/>
      <c r="AT309" s="139"/>
      <c r="AU309" s="139"/>
      <c r="AV309" s="139"/>
      <c r="AW309" s="139"/>
      <c r="AX309" s="139"/>
      <c r="AY309" s="139"/>
      <c r="AZ309" s="139"/>
      <c r="BA309" s="139"/>
      <c r="BB309" s="139"/>
      <c r="BC309" s="139"/>
      <c r="BD309" s="139"/>
      <c r="BE309" s="139"/>
      <c r="BF309" s="139"/>
      <c r="BG309" s="139"/>
      <c r="BH309" s="139"/>
    </row>
    <row r="310" spans="1:60" x14ac:dyDescent="0.2">
      <c r="A310" s="141" t="s">
        <v>147</v>
      </c>
      <c r="B310" s="141" t="s">
        <v>103</v>
      </c>
      <c r="C310" s="180" t="s">
        <v>104</v>
      </c>
      <c r="D310" s="150"/>
      <c r="E310" s="155"/>
      <c r="F310" s="158"/>
      <c r="G310" s="158">
        <f>SUMIF(AE311:AE348,"&lt;&gt;NOR",G311:G348)</f>
        <v>0</v>
      </c>
      <c r="H310" s="158"/>
      <c r="I310" s="158">
        <f>SUM(I311:I348)</f>
        <v>0</v>
      </c>
      <c r="J310" s="158"/>
      <c r="K310" s="158">
        <f>SUM(K311:K348)</f>
        <v>0</v>
      </c>
      <c r="L310" s="158"/>
      <c r="M310" s="158">
        <f>SUM(M311:M348)</f>
        <v>0</v>
      </c>
      <c r="N310" s="151"/>
      <c r="O310" s="151">
        <f>SUM(O311:O348)</f>
        <v>0.55689</v>
      </c>
      <c r="P310" s="151"/>
      <c r="Q310" s="151">
        <f>SUM(Q311:Q348)</f>
        <v>0.39278999999999997</v>
      </c>
      <c r="R310" s="151"/>
      <c r="S310" s="151"/>
      <c r="T310" s="152"/>
      <c r="U310" s="151">
        <f>SUM(U311:U348)</f>
        <v>182.76</v>
      </c>
      <c r="AE310" t="s">
        <v>148</v>
      </c>
    </row>
    <row r="311" spans="1:60" outlineLevel="1" x14ac:dyDescent="0.2">
      <c r="A311" s="140">
        <v>127</v>
      </c>
      <c r="B311" s="140" t="s">
        <v>524</v>
      </c>
      <c r="C311" s="178" t="s">
        <v>525</v>
      </c>
      <c r="D311" s="146" t="s">
        <v>198</v>
      </c>
      <c r="E311" s="153">
        <v>35</v>
      </c>
      <c r="F311" s="156">
        <f t="shared" ref="F311:F321" si="24">H311+J311</f>
        <v>0</v>
      </c>
      <c r="G311" s="157">
        <f t="shared" ref="G311:G321" si="25">ROUND(E311*F311,2)</f>
        <v>0</v>
      </c>
      <c r="H311" s="157"/>
      <c r="I311" s="157">
        <f t="shared" ref="I311:I321" si="26">ROUND(E311*H311,2)</f>
        <v>0</v>
      </c>
      <c r="J311" s="157"/>
      <c r="K311" s="157">
        <f t="shared" ref="K311:K321" si="27">ROUND(E311*J311,2)</f>
        <v>0</v>
      </c>
      <c r="L311" s="157">
        <v>21</v>
      </c>
      <c r="M311" s="157">
        <f t="shared" ref="M311:M321" si="28">G311*(1+L311/100)</f>
        <v>0</v>
      </c>
      <c r="N311" s="147">
        <v>1.01E-2</v>
      </c>
      <c r="O311" s="147">
        <f t="shared" ref="O311:O321" si="29">ROUND(E311*N311,5)</f>
        <v>0.35349999999999998</v>
      </c>
      <c r="P311" s="147">
        <v>0</v>
      </c>
      <c r="Q311" s="147">
        <f t="shared" ref="Q311:Q321" si="30">ROUND(E311*P311,5)</f>
        <v>0</v>
      </c>
      <c r="R311" s="147"/>
      <c r="S311" s="147"/>
      <c r="T311" s="148">
        <v>2.64</v>
      </c>
      <c r="U311" s="147">
        <f t="shared" ref="U311:U321" si="31">ROUND(E311*T311,2)</f>
        <v>92.4</v>
      </c>
      <c r="V311" s="139"/>
      <c r="W311" s="139"/>
      <c r="X311" s="139"/>
      <c r="Y311" s="139"/>
      <c r="Z311" s="139"/>
      <c r="AA311" s="139"/>
      <c r="AB311" s="139"/>
      <c r="AC311" s="139"/>
      <c r="AD311" s="139"/>
      <c r="AE311" s="139" t="s">
        <v>152</v>
      </c>
      <c r="AF311" s="139"/>
      <c r="AG311" s="139"/>
      <c r="AH311" s="139"/>
      <c r="AI311" s="139"/>
      <c r="AJ311" s="139"/>
      <c r="AK311" s="139"/>
      <c r="AL311" s="139"/>
      <c r="AM311" s="139"/>
      <c r="AN311" s="139"/>
      <c r="AO311" s="139"/>
      <c r="AP311" s="139"/>
      <c r="AQ311" s="139"/>
      <c r="AR311" s="139"/>
      <c r="AS311" s="139"/>
      <c r="AT311" s="139"/>
      <c r="AU311" s="139"/>
      <c r="AV311" s="139"/>
      <c r="AW311" s="139"/>
      <c r="AX311" s="139"/>
      <c r="AY311" s="139"/>
      <c r="AZ311" s="139"/>
      <c r="BA311" s="139"/>
      <c r="BB311" s="139"/>
      <c r="BC311" s="139"/>
      <c r="BD311" s="139"/>
      <c r="BE311" s="139"/>
      <c r="BF311" s="139"/>
      <c r="BG311" s="139"/>
      <c r="BH311" s="139"/>
    </row>
    <row r="312" spans="1:60" outlineLevel="1" x14ac:dyDescent="0.2">
      <c r="A312" s="140">
        <v>128</v>
      </c>
      <c r="B312" s="140" t="s">
        <v>162</v>
      </c>
      <c r="C312" s="178" t="s">
        <v>526</v>
      </c>
      <c r="D312" s="146" t="s">
        <v>198</v>
      </c>
      <c r="E312" s="153">
        <v>35</v>
      </c>
      <c r="F312" s="156">
        <f t="shared" si="24"/>
        <v>0</v>
      </c>
      <c r="G312" s="157">
        <f t="shared" si="25"/>
        <v>0</v>
      </c>
      <c r="H312" s="157"/>
      <c r="I312" s="157">
        <f t="shared" si="26"/>
        <v>0</v>
      </c>
      <c r="J312" s="157"/>
      <c r="K312" s="157">
        <f t="shared" si="27"/>
        <v>0</v>
      </c>
      <c r="L312" s="157">
        <v>21</v>
      </c>
      <c r="M312" s="157">
        <f t="shared" si="28"/>
        <v>0</v>
      </c>
      <c r="N312" s="147">
        <v>1E-4</v>
      </c>
      <c r="O312" s="147">
        <f t="shared" si="29"/>
        <v>3.5000000000000001E-3</v>
      </c>
      <c r="P312" s="147">
        <v>0</v>
      </c>
      <c r="Q312" s="147">
        <f t="shared" si="30"/>
        <v>0</v>
      </c>
      <c r="R312" s="147"/>
      <c r="S312" s="147"/>
      <c r="T312" s="148">
        <v>0</v>
      </c>
      <c r="U312" s="147">
        <f t="shared" si="31"/>
        <v>0</v>
      </c>
      <c r="V312" s="139"/>
      <c r="W312" s="139"/>
      <c r="X312" s="139"/>
      <c r="Y312" s="139"/>
      <c r="Z312" s="139"/>
      <c r="AA312" s="139"/>
      <c r="AB312" s="139"/>
      <c r="AC312" s="139"/>
      <c r="AD312" s="139"/>
      <c r="AE312" s="139" t="s">
        <v>266</v>
      </c>
      <c r="AF312" s="139"/>
      <c r="AG312" s="139"/>
      <c r="AH312" s="139"/>
      <c r="AI312" s="139"/>
      <c r="AJ312" s="139"/>
      <c r="AK312" s="139"/>
      <c r="AL312" s="139"/>
      <c r="AM312" s="139"/>
      <c r="AN312" s="139"/>
      <c r="AO312" s="139"/>
      <c r="AP312" s="139"/>
      <c r="AQ312" s="139"/>
      <c r="AR312" s="139"/>
      <c r="AS312" s="139"/>
      <c r="AT312" s="139"/>
      <c r="AU312" s="139"/>
      <c r="AV312" s="139"/>
      <c r="AW312" s="139"/>
      <c r="AX312" s="139"/>
      <c r="AY312" s="139"/>
      <c r="AZ312" s="139"/>
      <c r="BA312" s="139"/>
      <c r="BB312" s="139"/>
      <c r="BC312" s="139"/>
      <c r="BD312" s="139"/>
      <c r="BE312" s="139"/>
      <c r="BF312" s="139"/>
      <c r="BG312" s="139"/>
      <c r="BH312" s="139"/>
    </row>
    <row r="313" spans="1:60" ht="22.5" outlineLevel="1" x14ac:dyDescent="0.2">
      <c r="A313" s="140">
        <v>129</v>
      </c>
      <c r="B313" s="140" t="s">
        <v>527</v>
      </c>
      <c r="C313" s="178" t="s">
        <v>528</v>
      </c>
      <c r="D313" s="146" t="s">
        <v>198</v>
      </c>
      <c r="E313" s="153">
        <v>6</v>
      </c>
      <c r="F313" s="156">
        <f t="shared" si="24"/>
        <v>0</v>
      </c>
      <c r="G313" s="157">
        <f t="shared" si="25"/>
        <v>0</v>
      </c>
      <c r="H313" s="157"/>
      <c r="I313" s="157">
        <f t="shared" si="26"/>
        <v>0</v>
      </c>
      <c r="J313" s="157"/>
      <c r="K313" s="157">
        <f t="shared" si="27"/>
        <v>0</v>
      </c>
      <c r="L313" s="157">
        <v>21</v>
      </c>
      <c r="M313" s="157">
        <f t="shared" si="28"/>
        <v>0</v>
      </c>
      <c r="N313" s="147">
        <v>2.6700000000000001E-3</v>
      </c>
      <c r="O313" s="147">
        <f t="shared" si="29"/>
        <v>1.602E-2</v>
      </c>
      <c r="P313" s="147">
        <v>0</v>
      </c>
      <c r="Q313" s="147">
        <f t="shared" si="30"/>
        <v>0</v>
      </c>
      <c r="R313" s="147"/>
      <c r="S313" s="147"/>
      <c r="T313" s="148">
        <v>3.14</v>
      </c>
      <c r="U313" s="147">
        <f t="shared" si="31"/>
        <v>18.84</v>
      </c>
      <c r="V313" s="139"/>
      <c r="W313" s="139"/>
      <c r="X313" s="139"/>
      <c r="Y313" s="139"/>
      <c r="Z313" s="139"/>
      <c r="AA313" s="139"/>
      <c r="AB313" s="139"/>
      <c r="AC313" s="139"/>
      <c r="AD313" s="139"/>
      <c r="AE313" s="139" t="s">
        <v>152</v>
      </c>
      <c r="AF313" s="139"/>
      <c r="AG313" s="139"/>
      <c r="AH313" s="139"/>
      <c r="AI313" s="139"/>
      <c r="AJ313" s="139"/>
      <c r="AK313" s="139"/>
      <c r="AL313" s="139"/>
      <c r="AM313" s="139"/>
      <c r="AN313" s="139"/>
      <c r="AO313" s="139"/>
      <c r="AP313" s="139"/>
      <c r="AQ313" s="139"/>
      <c r="AR313" s="139"/>
      <c r="AS313" s="139"/>
      <c r="AT313" s="139"/>
      <c r="AU313" s="139"/>
      <c r="AV313" s="139"/>
      <c r="AW313" s="139"/>
      <c r="AX313" s="139"/>
      <c r="AY313" s="139"/>
      <c r="AZ313" s="139"/>
      <c r="BA313" s="139"/>
      <c r="BB313" s="139"/>
      <c r="BC313" s="139"/>
      <c r="BD313" s="139"/>
      <c r="BE313" s="139"/>
      <c r="BF313" s="139"/>
      <c r="BG313" s="139"/>
      <c r="BH313" s="139"/>
    </row>
    <row r="314" spans="1:60" outlineLevel="1" x14ac:dyDescent="0.2">
      <c r="A314" s="140">
        <v>130</v>
      </c>
      <c r="B314" s="140" t="s">
        <v>529</v>
      </c>
      <c r="C314" s="178" t="s">
        <v>530</v>
      </c>
      <c r="D314" s="146" t="s">
        <v>198</v>
      </c>
      <c r="E314" s="153">
        <v>2</v>
      </c>
      <c r="F314" s="156">
        <f t="shared" si="24"/>
        <v>0</v>
      </c>
      <c r="G314" s="157">
        <f t="shared" si="25"/>
        <v>0</v>
      </c>
      <c r="H314" s="157"/>
      <c r="I314" s="157">
        <f t="shared" si="26"/>
        <v>0</v>
      </c>
      <c r="J314" s="157"/>
      <c r="K314" s="157">
        <f t="shared" si="27"/>
        <v>0</v>
      </c>
      <c r="L314" s="157">
        <v>21</v>
      </c>
      <c r="M314" s="157">
        <f t="shared" si="28"/>
        <v>0</v>
      </c>
      <c r="N314" s="147">
        <v>3.2000000000000003E-4</v>
      </c>
      <c r="O314" s="147">
        <f t="shared" si="29"/>
        <v>6.4000000000000005E-4</v>
      </c>
      <c r="P314" s="147">
        <v>0</v>
      </c>
      <c r="Q314" s="147">
        <f t="shared" si="30"/>
        <v>0</v>
      </c>
      <c r="R314" s="147"/>
      <c r="S314" s="147"/>
      <c r="T314" s="148">
        <v>0.02</v>
      </c>
      <c r="U314" s="147">
        <f t="shared" si="31"/>
        <v>0.04</v>
      </c>
      <c r="V314" s="139"/>
      <c r="W314" s="139"/>
      <c r="X314" s="139"/>
      <c r="Y314" s="139"/>
      <c r="Z314" s="139"/>
      <c r="AA314" s="139"/>
      <c r="AB314" s="139"/>
      <c r="AC314" s="139"/>
      <c r="AD314" s="139"/>
      <c r="AE314" s="139" t="s">
        <v>152</v>
      </c>
      <c r="AF314" s="139"/>
      <c r="AG314" s="139"/>
      <c r="AH314" s="139"/>
      <c r="AI314" s="139"/>
      <c r="AJ314" s="139"/>
      <c r="AK314" s="139"/>
      <c r="AL314" s="139"/>
      <c r="AM314" s="139"/>
      <c r="AN314" s="139"/>
      <c r="AO314" s="139"/>
      <c r="AP314" s="139"/>
      <c r="AQ314" s="139"/>
      <c r="AR314" s="139"/>
      <c r="AS314" s="139"/>
      <c r="AT314" s="139"/>
      <c r="AU314" s="139"/>
      <c r="AV314" s="139"/>
      <c r="AW314" s="139"/>
      <c r="AX314" s="139"/>
      <c r="AY314" s="139"/>
      <c r="AZ314" s="139"/>
      <c r="BA314" s="139"/>
      <c r="BB314" s="139"/>
      <c r="BC314" s="139"/>
      <c r="BD314" s="139"/>
      <c r="BE314" s="139"/>
      <c r="BF314" s="139"/>
      <c r="BG314" s="139"/>
      <c r="BH314" s="139"/>
    </row>
    <row r="315" spans="1:60" outlineLevel="1" x14ac:dyDescent="0.2">
      <c r="A315" s="140">
        <v>131</v>
      </c>
      <c r="B315" s="140" t="s">
        <v>531</v>
      </c>
      <c r="C315" s="178" t="s">
        <v>532</v>
      </c>
      <c r="D315" s="146" t="s">
        <v>198</v>
      </c>
      <c r="E315" s="153">
        <v>1</v>
      </c>
      <c r="F315" s="156">
        <f t="shared" si="24"/>
        <v>0</v>
      </c>
      <c r="G315" s="157">
        <f t="shared" si="25"/>
        <v>0</v>
      </c>
      <c r="H315" s="157"/>
      <c r="I315" s="157">
        <f t="shared" si="26"/>
        <v>0</v>
      </c>
      <c r="J315" s="157"/>
      <c r="K315" s="157">
        <f t="shared" si="27"/>
        <v>0</v>
      </c>
      <c r="L315" s="157">
        <v>21</v>
      </c>
      <c r="M315" s="157">
        <f t="shared" si="28"/>
        <v>0</v>
      </c>
      <c r="N315" s="147">
        <v>4.3400000000000001E-3</v>
      </c>
      <c r="O315" s="147">
        <f t="shared" si="29"/>
        <v>4.3400000000000001E-3</v>
      </c>
      <c r="P315" s="147">
        <v>0</v>
      </c>
      <c r="Q315" s="147">
        <f t="shared" si="30"/>
        <v>0</v>
      </c>
      <c r="R315" s="147"/>
      <c r="S315" s="147"/>
      <c r="T315" s="148">
        <v>2.64</v>
      </c>
      <c r="U315" s="147">
        <f t="shared" si="31"/>
        <v>2.64</v>
      </c>
      <c r="V315" s="139"/>
      <c r="W315" s="139"/>
      <c r="X315" s="139"/>
      <c r="Y315" s="139"/>
      <c r="Z315" s="139"/>
      <c r="AA315" s="139"/>
      <c r="AB315" s="139"/>
      <c r="AC315" s="139"/>
      <c r="AD315" s="139"/>
      <c r="AE315" s="139" t="s">
        <v>152</v>
      </c>
      <c r="AF315" s="139"/>
      <c r="AG315" s="139"/>
      <c r="AH315" s="139"/>
      <c r="AI315" s="139"/>
      <c r="AJ315" s="139"/>
      <c r="AK315" s="139"/>
      <c r="AL315" s="139"/>
      <c r="AM315" s="139"/>
      <c r="AN315" s="139"/>
      <c r="AO315" s="139"/>
      <c r="AP315" s="139"/>
      <c r="AQ315" s="139"/>
      <c r="AR315" s="139"/>
      <c r="AS315" s="139"/>
      <c r="AT315" s="139"/>
      <c r="AU315" s="139"/>
      <c r="AV315" s="139"/>
      <c r="AW315" s="139"/>
      <c r="AX315" s="139"/>
      <c r="AY315" s="139"/>
      <c r="AZ315" s="139"/>
      <c r="BA315" s="139"/>
      <c r="BB315" s="139"/>
      <c r="BC315" s="139"/>
      <c r="BD315" s="139"/>
      <c r="BE315" s="139"/>
      <c r="BF315" s="139"/>
      <c r="BG315" s="139"/>
      <c r="BH315" s="139"/>
    </row>
    <row r="316" spans="1:60" outlineLevel="1" x14ac:dyDescent="0.2">
      <c r="A316" s="140">
        <v>132</v>
      </c>
      <c r="B316" s="140" t="s">
        <v>533</v>
      </c>
      <c r="C316" s="178" t="s">
        <v>534</v>
      </c>
      <c r="D316" s="146" t="s">
        <v>198</v>
      </c>
      <c r="E316" s="153">
        <v>1</v>
      </c>
      <c r="F316" s="156">
        <f t="shared" si="24"/>
        <v>0</v>
      </c>
      <c r="G316" s="157">
        <f t="shared" si="25"/>
        <v>0</v>
      </c>
      <c r="H316" s="157"/>
      <c r="I316" s="157">
        <f t="shared" si="26"/>
        <v>0</v>
      </c>
      <c r="J316" s="157"/>
      <c r="K316" s="157">
        <f t="shared" si="27"/>
        <v>0</v>
      </c>
      <c r="L316" s="157">
        <v>21</v>
      </c>
      <c r="M316" s="157">
        <f t="shared" si="28"/>
        <v>0</v>
      </c>
      <c r="N316" s="147">
        <v>4.4600000000000004E-3</v>
      </c>
      <c r="O316" s="147">
        <f t="shared" si="29"/>
        <v>4.4600000000000004E-3</v>
      </c>
      <c r="P316" s="147">
        <v>0</v>
      </c>
      <c r="Q316" s="147">
        <f t="shared" si="30"/>
        <v>0</v>
      </c>
      <c r="R316" s="147"/>
      <c r="S316" s="147"/>
      <c r="T316" s="148">
        <v>0.17599999999999999</v>
      </c>
      <c r="U316" s="147">
        <f t="shared" si="31"/>
        <v>0.18</v>
      </c>
      <c r="V316" s="139"/>
      <c r="W316" s="139"/>
      <c r="X316" s="139"/>
      <c r="Y316" s="139"/>
      <c r="Z316" s="139"/>
      <c r="AA316" s="139"/>
      <c r="AB316" s="139"/>
      <c r="AC316" s="139"/>
      <c r="AD316" s="139"/>
      <c r="AE316" s="139" t="s">
        <v>152</v>
      </c>
      <c r="AF316" s="139"/>
      <c r="AG316" s="139"/>
      <c r="AH316" s="139"/>
      <c r="AI316" s="139"/>
      <c r="AJ316" s="139"/>
      <c r="AK316" s="139"/>
      <c r="AL316" s="139"/>
      <c r="AM316" s="139"/>
      <c r="AN316" s="139"/>
      <c r="AO316" s="139"/>
      <c r="AP316" s="139"/>
      <c r="AQ316" s="139"/>
      <c r="AR316" s="139"/>
      <c r="AS316" s="139"/>
      <c r="AT316" s="139"/>
      <c r="AU316" s="139"/>
      <c r="AV316" s="139"/>
      <c r="AW316" s="139"/>
      <c r="AX316" s="139"/>
      <c r="AY316" s="139"/>
      <c r="AZ316" s="139"/>
      <c r="BA316" s="139"/>
      <c r="BB316" s="139"/>
      <c r="BC316" s="139"/>
      <c r="BD316" s="139"/>
      <c r="BE316" s="139"/>
      <c r="BF316" s="139"/>
      <c r="BG316" s="139"/>
      <c r="BH316" s="139"/>
    </row>
    <row r="317" spans="1:60" outlineLevel="1" x14ac:dyDescent="0.2">
      <c r="A317" s="140">
        <v>133</v>
      </c>
      <c r="B317" s="140" t="s">
        <v>535</v>
      </c>
      <c r="C317" s="178" t="s">
        <v>536</v>
      </c>
      <c r="D317" s="146" t="s">
        <v>169</v>
      </c>
      <c r="E317" s="153">
        <v>17</v>
      </c>
      <c r="F317" s="156">
        <f t="shared" si="24"/>
        <v>0</v>
      </c>
      <c r="G317" s="157">
        <f t="shared" si="25"/>
        <v>0</v>
      </c>
      <c r="H317" s="157"/>
      <c r="I317" s="157">
        <f t="shared" si="26"/>
        <v>0</v>
      </c>
      <c r="J317" s="157"/>
      <c r="K317" s="157">
        <f t="shared" si="27"/>
        <v>0</v>
      </c>
      <c r="L317" s="157">
        <v>21</v>
      </c>
      <c r="M317" s="157">
        <f t="shared" si="28"/>
        <v>0</v>
      </c>
      <c r="N317" s="147">
        <v>2.4000000000000001E-4</v>
      </c>
      <c r="O317" s="147">
        <f t="shared" si="29"/>
        <v>4.0800000000000003E-3</v>
      </c>
      <c r="P317" s="147">
        <v>0</v>
      </c>
      <c r="Q317" s="147">
        <f t="shared" si="30"/>
        <v>0</v>
      </c>
      <c r="R317" s="147"/>
      <c r="S317" s="147"/>
      <c r="T317" s="148">
        <v>0.17599999999999999</v>
      </c>
      <c r="U317" s="147">
        <f t="shared" si="31"/>
        <v>2.99</v>
      </c>
      <c r="V317" s="139"/>
      <c r="W317" s="139"/>
      <c r="X317" s="139"/>
      <c r="Y317" s="139"/>
      <c r="Z317" s="139"/>
      <c r="AA317" s="139"/>
      <c r="AB317" s="139"/>
      <c r="AC317" s="139"/>
      <c r="AD317" s="139"/>
      <c r="AE317" s="139" t="s">
        <v>152</v>
      </c>
      <c r="AF317" s="139"/>
      <c r="AG317" s="139"/>
      <c r="AH317" s="139"/>
      <c r="AI317" s="139"/>
      <c r="AJ317" s="139"/>
      <c r="AK317" s="139"/>
      <c r="AL317" s="139"/>
      <c r="AM317" s="139"/>
      <c r="AN317" s="139"/>
      <c r="AO317" s="139"/>
      <c r="AP317" s="139"/>
      <c r="AQ317" s="139"/>
      <c r="AR317" s="139"/>
      <c r="AS317" s="139"/>
      <c r="AT317" s="139"/>
      <c r="AU317" s="139"/>
      <c r="AV317" s="139"/>
      <c r="AW317" s="139"/>
      <c r="AX317" s="139"/>
      <c r="AY317" s="139"/>
      <c r="AZ317" s="139"/>
      <c r="BA317" s="139"/>
      <c r="BB317" s="139"/>
      <c r="BC317" s="139"/>
      <c r="BD317" s="139"/>
      <c r="BE317" s="139"/>
      <c r="BF317" s="139"/>
      <c r="BG317" s="139"/>
      <c r="BH317" s="139"/>
    </row>
    <row r="318" spans="1:60" ht="22.5" outlineLevel="1" x14ac:dyDescent="0.2">
      <c r="A318" s="140">
        <v>134</v>
      </c>
      <c r="B318" s="140" t="s">
        <v>162</v>
      </c>
      <c r="C318" s="178" t="s">
        <v>537</v>
      </c>
      <c r="D318" s="146" t="s">
        <v>198</v>
      </c>
      <c r="E318" s="153">
        <v>1</v>
      </c>
      <c r="F318" s="156">
        <f t="shared" si="24"/>
        <v>0</v>
      </c>
      <c r="G318" s="157">
        <f t="shared" si="25"/>
        <v>0</v>
      </c>
      <c r="H318" s="157"/>
      <c r="I318" s="157">
        <f t="shared" si="26"/>
        <v>0</v>
      </c>
      <c r="J318" s="157"/>
      <c r="K318" s="157">
        <f t="shared" si="27"/>
        <v>0</v>
      </c>
      <c r="L318" s="157">
        <v>21</v>
      </c>
      <c r="M318" s="157">
        <f t="shared" si="28"/>
        <v>0</v>
      </c>
      <c r="N318" s="147">
        <v>5.0000000000000001E-3</v>
      </c>
      <c r="O318" s="147">
        <f t="shared" si="29"/>
        <v>5.0000000000000001E-3</v>
      </c>
      <c r="P318" s="147">
        <v>0</v>
      </c>
      <c r="Q318" s="147">
        <f t="shared" si="30"/>
        <v>0</v>
      </c>
      <c r="R318" s="147"/>
      <c r="S318" s="147"/>
      <c r="T318" s="148">
        <v>0.54900000000000004</v>
      </c>
      <c r="U318" s="147">
        <f t="shared" si="31"/>
        <v>0.55000000000000004</v>
      </c>
      <c r="V318" s="139"/>
      <c r="W318" s="139"/>
      <c r="X318" s="139"/>
      <c r="Y318" s="139"/>
      <c r="Z318" s="139"/>
      <c r="AA318" s="139"/>
      <c r="AB318" s="139"/>
      <c r="AC318" s="139"/>
      <c r="AD318" s="139"/>
      <c r="AE318" s="139" t="s">
        <v>152</v>
      </c>
      <c r="AF318" s="139"/>
      <c r="AG318" s="139"/>
      <c r="AH318" s="139"/>
      <c r="AI318" s="139"/>
      <c r="AJ318" s="139"/>
      <c r="AK318" s="139"/>
      <c r="AL318" s="139"/>
      <c r="AM318" s="139"/>
      <c r="AN318" s="139"/>
      <c r="AO318" s="139"/>
      <c r="AP318" s="139"/>
      <c r="AQ318" s="139"/>
      <c r="AR318" s="139"/>
      <c r="AS318" s="139"/>
      <c r="AT318" s="139"/>
      <c r="AU318" s="139"/>
      <c r="AV318" s="139"/>
      <c r="AW318" s="139"/>
      <c r="AX318" s="139"/>
      <c r="AY318" s="139"/>
      <c r="AZ318" s="139"/>
      <c r="BA318" s="139"/>
      <c r="BB318" s="139"/>
      <c r="BC318" s="139"/>
      <c r="BD318" s="139"/>
      <c r="BE318" s="139"/>
      <c r="BF318" s="139"/>
      <c r="BG318" s="139"/>
      <c r="BH318" s="139"/>
    </row>
    <row r="319" spans="1:60" outlineLevel="1" x14ac:dyDescent="0.2">
      <c r="A319" s="140">
        <v>135</v>
      </c>
      <c r="B319" s="140" t="s">
        <v>162</v>
      </c>
      <c r="C319" s="178" t="s">
        <v>538</v>
      </c>
      <c r="D319" s="146" t="s">
        <v>182</v>
      </c>
      <c r="E319" s="153">
        <v>1</v>
      </c>
      <c r="F319" s="156">
        <f t="shared" si="24"/>
        <v>0</v>
      </c>
      <c r="G319" s="157">
        <f t="shared" si="25"/>
        <v>0</v>
      </c>
      <c r="H319" s="157"/>
      <c r="I319" s="157">
        <f t="shared" si="26"/>
        <v>0</v>
      </c>
      <c r="J319" s="157"/>
      <c r="K319" s="157">
        <f t="shared" si="27"/>
        <v>0</v>
      </c>
      <c r="L319" s="157">
        <v>21</v>
      </c>
      <c r="M319" s="157">
        <f t="shared" si="28"/>
        <v>0</v>
      </c>
      <c r="N319" s="147">
        <v>0</v>
      </c>
      <c r="O319" s="147">
        <f t="shared" si="29"/>
        <v>0</v>
      </c>
      <c r="P319" s="147">
        <v>0</v>
      </c>
      <c r="Q319" s="147">
        <f t="shared" si="30"/>
        <v>0</v>
      </c>
      <c r="R319" s="147"/>
      <c r="S319" s="147"/>
      <c r="T319" s="148">
        <v>0</v>
      </c>
      <c r="U319" s="147">
        <f t="shared" si="31"/>
        <v>0</v>
      </c>
      <c r="V319" s="139"/>
      <c r="W319" s="139"/>
      <c r="X319" s="139"/>
      <c r="Y319" s="139"/>
      <c r="Z319" s="139"/>
      <c r="AA319" s="139"/>
      <c r="AB319" s="139"/>
      <c r="AC319" s="139"/>
      <c r="AD319" s="139"/>
      <c r="AE319" s="139" t="s">
        <v>152</v>
      </c>
      <c r="AF319" s="139"/>
      <c r="AG319" s="139"/>
      <c r="AH319" s="139"/>
      <c r="AI319" s="139"/>
      <c r="AJ319" s="139"/>
      <c r="AK319" s="139"/>
      <c r="AL319" s="139"/>
      <c r="AM319" s="139"/>
      <c r="AN319" s="139"/>
      <c r="AO319" s="139"/>
      <c r="AP319" s="139"/>
      <c r="AQ319" s="139"/>
      <c r="AR319" s="139"/>
      <c r="AS319" s="139"/>
      <c r="AT319" s="139"/>
      <c r="AU319" s="139"/>
      <c r="AV319" s="139"/>
      <c r="AW319" s="139"/>
      <c r="AX319" s="139"/>
      <c r="AY319" s="139"/>
      <c r="AZ319" s="139"/>
      <c r="BA319" s="139"/>
      <c r="BB319" s="139"/>
      <c r="BC319" s="139"/>
      <c r="BD319" s="139"/>
      <c r="BE319" s="139"/>
      <c r="BF319" s="139"/>
      <c r="BG319" s="139"/>
      <c r="BH319" s="139"/>
    </row>
    <row r="320" spans="1:60" ht="22.5" outlineLevel="1" x14ac:dyDescent="0.2">
      <c r="A320" s="140">
        <v>136</v>
      </c>
      <c r="B320" s="140" t="s">
        <v>162</v>
      </c>
      <c r="C320" s="178" t="s">
        <v>539</v>
      </c>
      <c r="D320" s="146" t="s">
        <v>182</v>
      </c>
      <c r="E320" s="153">
        <v>1</v>
      </c>
      <c r="F320" s="156">
        <f t="shared" si="24"/>
        <v>0</v>
      </c>
      <c r="G320" s="157">
        <f t="shared" si="25"/>
        <v>0</v>
      </c>
      <c r="H320" s="157"/>
      <c r="I320" s="157">
        <f t="shared" si="26"/>
        <v>0</v>
      </c>
      <c r="J320" s="157"/>
      <c r="K320" s="157">
        <f t="shared" si="27"/>
        <v>0</v>
      </c>
      <c r="L320" s="157">
        <v>21</v>
      </c>
      <c r="M320" s="157">
        <f t="shared" si="28"/>
        <v>0</v>
      </c>
      <c r="N320" s="147">
        <v>0</v>
      </c>
      <c r="O320" s="147">
        <f t="shared" si="29"/>
        <v>0</v>
      </c>
      <c r="P320" s="147">
        <v>0</v>
      </c>
      <c r="Q320" s="147">
        <f t="shared" si="30"/>
        <v>0</v>
      </c>
      <c r="R320" s="147"/>
      <c r="S320" s="147"/>
      <c r="T320" s="148">
        <v>0</v>
      </c>
      <c r="U320" s="147">
        <f t="shared" si="31"/>
        <v>0</v>
      </c>
      <c r="V320" s="139"/>
      <c r="W320" s="139"/>
      <c r="X320" s="139"/>
      <c r="Y320" s="139"/>
      <c r="Z320" s="139"/>
      <c r="AA320" s="139"/>
      <c r="AB320" s="139"/>
      <c r="AC320" s="139"/>
      <c r="AD320" s="139"/>
      <c r="AE320" s="139" t="s">
        <v>152</v>
      </c>
      <c r="AF320" s="139"/>
      <c r="AG320" s="139"/>
      <c r="AH320" s="139"/>
      <c r="AI320" s="139"/>
      <c r="AJ320" s="139"/>
      <c r="AK320" s="139"/>
      <c r="AL320" s="139"/>
      <c r="AM320" s="139"/>
      <c r="AN320" s="139"/>
      <c r="AO320" s="139"/>
      <c r="AP320" s="139"/>
      <c r="AQ320" s="139"/>
      <c r="AR320" s="139"/>
      <c r="AS320" s="139"/>
      <c r="AT320" s="139"/>
      <c r="AU320" s="139"/>
      <c r="AV320" s="139"/>
      <c r="AW320" s="139"/>
      <c r="AX320" s="139"/>
      <c r="AY320" s="139"/>
      <c r="AZ320" s="139"/>
      <c r="BA320" s="139"/>
      <c r="BB320" s="139"/>
      <c r="BC320" s="139"/>
      <c r="BD320" s="139"/>
      <c r="BE320" s="139"/>
      <c r="BF320" s="139"/>
      <c r="BG320" s="139"/>
      <c r="BH320" s="139"/>
    </row>
    <row r="321" spans="1:60" outlineLevel="1" x14ac:dyDescent="0.2">
      <c r="A321" s="140">
        <v>137</v>
      </c>
      <c r="B321" s="140" t="s">
        <v>540</v>
      </c>
      <c r="C321" s="178" t="s">
        <v>541</v>
      </c>
      <c r="D321" s="146" t="s">
        <v>151</v>
      </c>
      <c r="E321" s="153">
        <v>4.4850000000000003</v>
      </c>
      <c r="F321" s="156">
        <f t="shared" si="24"/>
        <v>0</v>
      </c>
      <c r="G321" s="157">
        <f t="shared" si="25"/>
        <v>0</v>
      </c>
      <c r="H321" s="157"/>
      <c r="I321" s="157">
        <f t="shared" si="26"/>
        <v>0</v>
      </c>
      <c r="J321" s="157"/>
      <c r="K321" s="157">
        <f t="shared" si="27"/>
        <v>0</v>
      </c>
      <c r="L321" s="157">
        <v>21</v>
      </c>
      <c r="M321" s="157">
        <f t="shared" si="28"/>
        <v>0</v>
      </c>
      <c r="N321" s="147">
        <v>0</v>
      </c>
      <c r="O321" s="147">
        <f t="shared" si="29"/>
        <v>0</v>
      </c>
      <c r="P321" s="147">
        <v>0.02</v>
      </c>
      <c r="Q321" s="147">
        <f t="shared" si="30"/>
        <v>8.9700000000000002E-2</v>
      </c>
      <c r="R321" s="147"/>
      <c r="S321" s="147"/>
      <c r="T321" s="148">
        <v>0.42</v>
      </c>
      <c r="U321" s="147">
        <f t="shared" si="31"/>
        <v>1.88</v>
      </c>
      <c r="V321" s="139"/>
      <c r="W321" s="139"/>
      <c r="X321" s="139"/>
      <c r="Y321" s="139"/>
      <c r="Z321" s="139"/>
      <c r="AA321" s="139"/>
      <c r="AB321" s="139"/>
      <c r="AC321" s="139"/>
      <c r="AD321" s="139"/>
      <c r="AE321" s="139" t="s">
        <v>152</v>
      </c>
      <c r="AF321" s="139"/>
      <c r="AG321" s="139"/>
      <c r="AH321" s="139"/>
      <c r="AI321" s="139"/>
      <c r="AJ321" s="139"/>
      <c r="AK321" s="139"/>
      <c r="AL321" s="139"/>
      <c r="AM321" s="139"/>
      <c r="AN321" s="139"/>
      <c r="AO321" s="139"/>
      <c r="AP321" s="139"/>
      <c r="AQ321" s="139"/>
      <c r="AR321" s="139"/>
      <c r="AS321" s="139"/>
      <c r="AT321" s="139"/>
      <c r="AU321" s="139"/>
      <c r="AV321" s="139"/>
      <c r="AW321" s="139"/>
      <c r="AX321" s="139"/>
      <c r="AY321" s="139"/>
      <c r="AZ321" s="139"/>
      <c r="BA321" s="139"/>
      <c r="BB321" s="139"/>
      <c r="BC321" s="139"/>
      <c r="BD321" s="139"/>
      <c r="BE321" s="139"/>
      <c r="BF321" s="139"/>
      <c r="BG321" s="139"/>
      <c r="BH321" s="139"/>
    </row>
    <row r="322" spans="1:60" outlineLevel="1" x14ac:dyDescent="0.2">
      <c r="A322" s="140"/>
      <c r="B322" s="140"/>
      <c r="C322" s="179" t="s">
        <v>542</v>
      </c>
      <c r="D322" s="149"/>
      <c r="E322" s="154">
        <v>1.4950000000000001</v>
      </c>
      <c r="F322" s="157"/>
      <c r="G322" s="157"/>
      <c r="H322" s="157"/>
      <c r="I322" s="157"/>
      <c r="J322" s="157"/>
      <c r="K322" s="157"/>
      <c r="L322" s="157"/>
      <c r="M322" s="157"/>
      <c r="N322" s="147"/>
      <c r="O322" s="147"/>
      <c r="P322" s="147"/>
      <c r="Q322" s="147"/>
      <c r="R322" s="147"/>
      <c r="S322" s="147"/>
      <c r="T322" s="148"/>
      <c r="U322" s="147"/>
      <c r="V322" s="139"/>
      <c r="W322" s="139"/>
      <c r="X322" s="139"/>
      <c r="Y322" s="139"/>
      <c r="Z322" s="139"/>
      <c r="AA322" s="139"/>
      <c r="AB322" s="139"/>
      <c r="AC322" s="139"/>
      <c r="AD322" s="139"/>
      <c r="AE322" s="139" t="s">
        <v>154</v>
      </c>
      <c r="AF322" s="139">
        <v>0</v>
      </c>
      <c r="AG322" s="139"/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9"/>
      <c r="AR322" s="139"/>
      <c r="AS322" s="139"/>
      <c r="AT322" s="139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  <c r="BG322" s="139"/>
      <c r="BH322" s="139"/>
    </row>
    <row r="323" spans="1:60" outlineLevel="1" x14ac:dyDescent="0.2">
      <c r="A323" s="140"/>
      <c r="B323" s="140"/>
      <c r="C323" s="179" t="s">
        <v>543</v>
      </c>
      <c r="D323" s="149"/>
      <c r="E323" s="154">
        <v>2.99</v>
      </c>
      <c r="F323" s="157"/>
      <c r="G323" s="157"/>
      <c r="H323" s="157"/>
      <c r="I323" s="157"/>
      <c r="J323" s="157"/>
      <c r="K323" s="157"/>
      <c r="L323" s="157"/>
      <c r="M323" s="157"/>
      <c r="N323" s="147"/>
      <c r="O323" s="147"/>
      <c r="P323" s="147"/>
      <c r="Q323" s="147"/>
      <c r="R323" s="147"/>
      <c r="S323" s="147"/>
      <c r="T323" s="148"/>
      <c r="U323" s="147"/>
      <c r="V323" s="139"/>
      <c r="W323" s="139"/>
      <c r="X323" s="139"/>
      <c r="Y323" s="139"/>
      <c r="Z323" s="139"/>
      <c r="AA323" s="139"/>
      <c r="AB323" s="139"/>
      <c r="AC323" s="139"/>
      <c r="AD323" s="139"/>
      <c r="AE323" s="139" t="s">
        <v>154</v>
      </c>
      <c r="AF323" s="139">
        <v>0</v>
      </c>
      <c r="AG323" s="139"/>
      <c r="AH323" s="139"/>
      <c r="AI323" s="139"/>
      <c r="AJ323" s="139"/>
      <c r="AK323" s="139"/>
      <c r="AL323" s="139"/>
      <c r="AM323" s="139"/>
      <c r="AN323" s="139"/>
      <c r="AO323" s="139"/>
      <c r="AP323" s="139"/>
      <c r="AQ323" s="139"/>
      <c r="AR323" s="139"/>
      <c r="AS323" s="139"/>
      <c r="AT323" s="139"/>
      <c r="AU323" s="139"/>
      <c r="AV323" s="139"/>
      <c r="AW323" s="139"/>
      <c r="AX323" s="139"/>
      <c r="AY323" s="139"/>
      <c r="AZ323" s="139"/>
      <c r="BA323" s="139"/>
      <c r="BB323" s="139"/>
      <c r="BC323" s="139"/>
      <c r="BD323" s="139"/>
      <c r="BE323" s="139"/>
      <c r="BF323" s="139"/>
      <c r="BG323" s="139"/>
      <c r="BH323" s="139"/>
    </row>
    <row r="324" spans="1:60" outlineLevel="1" x14ac:dyDescent="0.2">
      <c r="A324" s="140">
        <v>138</v>
      </c>
      <c r="B324" s="140" t="s">
        <v>544</v>
      </c>
      <c r="C324" s="178" t="s">
        <v>545</v>
      </c>
      <c r="D324" s="146" t="s">
        <v>151</v>
      </c>
      <c r="E324" s="153">
        <v>36</v>
      </c>
      <c r="F324" s="156">
        <f>H324+J324</f>
        <v>0</v>
      </c>
      <c r="G324" s="157">
        <f>ROUND(E324*F324,2)</f>
        <v>0</v>
      </c>
      <c r="H324" s="157"/>
      <c r="I324" s="157">
        <f>ROUND(E324*H324,2)</f>
        <v>0</v>
      </c>
      <c r="J324" s="157"/>
      <c r="K324" s="157">
        <f>ROUND(E324*J324,2)</f>
        <v>0</v>
      </c>
      <c r="L324" s="157">
        <v>21</v>
      </c>
      <c r="M324" s="157">
        <f>G324*(1+L324/100)</f>
        <v>0</v>
      </c>
      <c r="N324" s="147">
        <v>0</v>
      </c>
      <c r="O324" s="147">
        <f>ROUND(E324*N324,5)</f>
        <v>0</v>
      </c>
      <c r="P324" s="147">
        <v>3.3E-3</v>
      </c>
      <c r="Q324" s="147">
        <f>ROUND(E324*P324,5)</f>
        <v>0.1188</v>
      </c>
      <c r="R324" s="147"/>
      <c r="S324" s="147"/>
      <c r="T324" s="148">
        <v>0.30499999999999999</v>
      </c>
      <c r="U324" s="147">
        <f>ROUND(E324*T324,2)</f>
        <v>10.98</v>
      </c>
      <c r="V324" s="139"/>
      <c r="W324" s="139"/>
      <c r="X324" s="139"/>
      <c r="Y324" s="139"/>
      <c r="Z324" s="139"/>
      <c r="AA324" s="139"/>
      <c r="AB324" s="139"/>
      <c r="AC324" s="139"/>
      <c r="AD324" s="139"/>
      <c r="AE324" s="139" t="s">
        <v>152</v>
      </c>
      <c r="AF324" s="139"/>
      <c r="AG324" s="139"/>
      <c r="AH324" s="139"/>
      <c r="AI324" s="139"/>
      <c r="AJ324" s="139"/>
      <c r="AK324" s="139"/>
      <c r="AL324" s="139"/>
      <c r="AM324" s="139"/>
      <c r="AN324" s="139"/>
      <c r="AO324" s="139"/>
      <c r="AP324" s="139"/>
      <c r="AQ324" s="139"/>
      <c r="AR324" s="139"/>
      <c r="AS324" s="139"/>
      <c r="AT324" s="139"/>
      <c r="AU324" s="139"/>
      <c r="AV324" s="139"/>
      <c r="AW324" s="139"/>
      <c r="AX324" s="139"/>
      <c r="AY324" s="139"/>
      <c r="AZ324" s="139"/>
      <c r="BA324" s="139"/>
      <c r="BB324" s="139"/>
      <c r="BC324" s="139"/>
      <c r="BD324" s="139"/>
      <c r="BE324" s="139"/>
      <c r="BF324" s="139"/>
      <c r="BG324" s="139"/>
      <c r="BH324" s="139"/>
    </row>
    <row r="325" spans="1:60" outlineLevel="1" x14ac:dyDescent="0.2">
      <c r="A325" s="140"/>
      <c r="B325" s="140"/>
      <c r="C325" s="179" t="s">
        <v>546</v>
      </c>
      <c r="D325" s="149"/>
      <c r="E325" s="154">
        <v>36</v>
      </c>
      <c r="F325" s="157"/>
      <c r="G325" s="157"/>
      <c r="H325" s="157"/>
      <c r="I325" s="157"/>
      <c r="J325" s="157"/>
      <c r="K325" s="157"/>
      <c r="L325" s="157"/>
      <c r="M325" s="157"/>
      <c r="N325" s="147"/>
      <c r="O325" s="147"/>
      <c r="P325" s="147"/>
      <c r="Q325" s="147"/>
      <c r="R325" s="147"/>
      <c r="S325" s="147"/>
      <c r="T325" s="148"/>
      <c r="U325" s="147"/>
      <c r="V325" s="139"/>
      <c r="W325" s="139"/>
      <c r="X325" s="139"/>
      <c r="Y325" s="139"/>
      <c r="Z325" s="139"/>
      <c r="AA325" s="139"/>
      <c r="AB325" s="139"/>
      <c r="AC325" s="139"/>
      <c r="AD325" s="139"/>
      <c r="AE325" s="139" t="s">
        <v>154</v>
      </c>
      <c r="AF325" s="139">
        <v>0</v>
      </c>
      <c r="AG325" s="139"/>
      <c r="AH325" s="139"/>
      <c r="AI325" s="139"/>
      <c r="AJ325" s="139"/>
      <c r="AK325" s="139"/>
      <c r="AL325" s="139"/>
      <c r="AM325" s="139"/>
      <c r="AN325" s="139"/>
      <c r="AO325" s="139"/>
      <c r="AP325" s="139"/>
      <c r="AQ325" s="139"/>
      <c r="AR325" s="139"/>
      <c r="AS325" s="139"/>
      <c r="AT325" s="139"/>
      <c r="AU325" s="139"/>
      <c r="AV325" s="139"/>
      <c r="AW325" s="139"/>
      <c r="AX325" s="139"/>
      <c r="AY325" s="139"/>
      <c r="AZ325" s="139"/>
      <c r="BA325" s="139"/>
      <c r="BB325" s="139"/>
      <c r="BC325" s="139"/>
      <c r="BD325" s="139"/>
      <c r="BE325" s="139"/>
      <c r="BF325" s="139"/>
      <c r="BG325" s="139"/>
      <c r="BH325" s="139"/>
    </row>
    <row r="326" spans="1:60" ht="22.5" outlineLevel="1" x14ac:dyDescent="0.2">
      <c r="A326" s="140">
        <v>139</v>
      </c>
      <c r="B326" s="140" t="s">
        <v>162</v>
      </c>
      <c r="C326" s="178" t="s">
        <v>547</v>
      </c>
      <c r="D326" s="146" t="s">
        <v>151</v>
      </c>
      <c r="E326" s="153">
        <v>155</v>
      </c>
      <c r="F326" s="156">
        <f>H326+J326</f>
        <v>0</v>
      </c>
      <c r="G326" s="157">
        <f>ROUND(E326*F326,2)</f>
        <v>0</v>
      </c>
      <c r="H326" s="157"/>
      <c r="I326" s="157">
        <f>ROUND(E326*H326,2)</f>
        <v>0</v>
      </c>
      <c r="J326" s="157"/>
      <c r="K326" s="157">
        <f>ROUND(E326*J326,2)</f>
        <v>0</v>
      </c>
      <c r="L326" s="157">
        <v>21</v>
      </c>
      <c r="M326" s="157">
        <f>G326*(1+L326/100)</f>
        <v>0</v>
      </c>
      <c r="N326" s="147">
        <v>0</v>
      </c>
      <c r="O326" s="147">
        <f>ROUND(E326*N326,5)</f>
        <v>0</v>
      </c>
      <c r="P326" s="147">
        <v>0</v>
      </c>
      <c r="Q326" s="147">
        <f>ROUND(E326*P326,5)</f>
        <v>0</v>
      </c>
      <c r="R326" s="147"/>
      <c r="S326" s="147"/>
      <c r="T326" s="148">
        <v>0</v>
      </c>
      <c r="U326" s="147">
        <f>ROUND(E326*T326,2)</f>
        <v>0</v>
      </c>
      <c r="V326" s="139"/>
      <c r="W326" s="139"/>
      <c r="X326" s="139"/>
      <c r="Y326" s="139"/>
      <c r="Z326" s="139"/>
      <c r="AA326" s="139"/>
      <c r="AB326" s="139"/>
      <c r="AC326" s="139"/>
      <c r="AD326" s="139"/>
      <c r="AE326" s="139" t="s">
        <v>152</v>
      </c>
      <c r="AF326" s="139"/>
      <c r="AG326" s="139"/>
      <c r="AH326" s="139"/>
      <c r="AI326" s="139"/>
      <c r="AJ326" s="139"/>
      <c r="AK326" s="139"/>
      <c r="AL326" s="139"/>
      <c r="AM326" s="139"/>
      <c r="AN326" s="139"/>
      <c r="AO326" s="139"/>
      <c r="AP326" s="139"/>
      <c r="AQ326" s="139"/>
      <c r="AR326" s="139"/>
      <c r="AS326" s="139"/>
      <c r="AT326" s="139"/>
      <c r="AU326" s="139"/>
      <c r="AV326" s="139"/>
      <c r="AW326" s="139"/>
      <c r="AX326" s="139"/>
      <c r="AY326" s="139"/>
      <c r="AZ326" s="139"/>
      <c r="BA326" s="139"/>
      <c r="BB326" s="139"/>
      <c r="BC326" s="139"/>
      <c r="BD326" s="139"/>
      <c r="BE326" s="139"/>
      <c r="BF326" s="139"/>
      <c r="BG326" s="139"/>
      <c r="BH326" s="139"/>
    </row>
    <row r="327" spans="1:60" outlineLevel="1" x14ac:dyDescent="0.2">
      <c r="A327" s="140"/>
      <c r="B327" s="140"/>
      <c r="C327" s="179" t="s">
        <v>548</v>
      </c>
      <c r="D327" s="149"/>
      <c r="E327" s="154">
        <v>155</v>
      </c>
      <c r="F327" s="157"/>
      <c r="G327" s="157"/>
      <c r="H327" s="157"/>
      <c r="I327" s="157"/>
      <c r="J327" s="157"/>
      <c r="K327" s="157"/>
      <c r="L327" s="157"/>
      <c r="M327" s="157"/>
      <c r="N327" s="147"/>
      <c r="O327" s="147"/>
      <c r="P327" s="147"/>
      <c r="Q327" s="147"/>
      <c r="R327" s="147"/>
      <c r="S327" s="147"/>
      <c r="T327" s="148"/>
      <c r="U327" s="147"/>
      <c r="V327" s="139"/>
      <c r="W327" s="139"/>
      <c r="X327" s="139"/>
      <c r="Y327" s="139"/>
      <c r="Z327" s="139"/>
      <c r="AA327" s="139"/>
      <c r="AB327" s="139"/>
      <c r="AC327" s="139"/>
      <c r="AD327" s="139"/>
      <c r="AE327" s="139" t="s">
        <v>154</v>
      </c>
      <c r="AF327" s="139">
        <v>0</v>
      </c>
      <c r="AG327" s="139"/>
      <c r="AH327" s="139"/>
      <c r="AI327" s="139"/>
      <c r="AJ327" s="139"/>
      <c r="AK327" s="139"/>
      <c r="AL327" s="139"/>
      <c r="AM327" s="139"/>
      <c r="AN327" s="139"/>
      <c r="AO327" s="139"/>
      <c r="AP327" s="139"/>
      <c r="AQ327" s="139"/>
      <c r="AR327" s="139"/>
      <c r="AS327" s="139"/>
      <c r="AT327" s="139"/>
      <c r="AU327" s="139"/>
      <c r="AV327" s="139"/>
      <c r="AW327" s="139"/>
      <c r="AX327" s="139"/>
      <c r="AY327" s="139"/>
      <c r="AZ327" s="139"/>
      <c r="BA327" s="139"/>
      <c r="BB327" s="139"/>
      <c r="BC327" s="139"/>
      <c r="BD327" s="139"/>
      <c r="BE327" s="139"/>
      <c r="BF327" s="139"/>
      <c r="BG327" s="139"/>
      <c r="BH327" s="139"/>
    </row>
    <row r="328" spans="1:60" ht="22.5" outlineLevel="1" x14ac:dyDescent="0.2">
      <c r="A328" s="140">
        <v>140</v>
      </c>
      <c r="B328" s="140" t="s">
        <v>162</v>
      </c>
      <c r="C328" s="178" t="s">
        <v>549</v>
      </c>
      <c r="D328" s="146" t="s">
        <v>151</v>
      </c>
      <c r="E328" s="153">
        <v>4.4850000000000003</v>
      </c>
      <c r="F328" s="156">
        <f>H328+J328</f>
        <v>0</v>
      </c>
      <c r="G328" s="157">
        <f>ROUND(E328*F328,2)</f>
        <v>0</v>
      </c>
      <c r="H328" s="157"/>
      <c r="I328" s="157">
        <f>ROUND(E328*H328,2)</f>
        <v>0</v>
      </c>
      <c r="J328" s="157"/>
      <c r="K328" s="157">
        <f>ROUND(E328*J328,2)</f>
        <v>0</v>
      </c>
      <c r="L328" s="157">
        <v>21</v>
      </c>
      <c r="M328" s="157">
        <f>G328*(1+L328/100)</f>
        <v>0</v>
      </c>
      <c r="N328" s="147">
        <v>5.1999999999999995E-4</v>
      </c>
      <c r="O328" s="147">
        <f>ROUND(E328*N328,5)</f>
        <v>2.33E-3</v>
      </c>
      <c r="P328" s="147">
        <v>0</v>
      </c>
      <c r="Q328" s="147">
        <f>ROUND(E328*P328,5)</f>
        <v>0</v>
      </c>
      <c r="R328" s="147"/>
      <c r="S328" s="147"/>
      <c r="T328" s="148">
        <v>0.71899999999999997</v>
      </c>
      <c r="U328" s="147">
        <f>ROUND(E328*T328,2)</f>
        <v>3.22</v>
      </c>
      <c r="V328" s="139"/>
      <c r="W328" s="139"/>
      <c r="X328" s="139"/>
      <c r="Y328" s="139"/>
      <c r="Z328" s="139"/>
      <c r="AA328" s="139"/>
      <c r="AB328" s="139"/>
      <c r="AC328" s="139"/>
      <c r="AD328" s="139"/>
      <c r="AE328" s="139" t="s">
        <v>152</v>
      </c>
      <c r="AF328" s="139"/>
      <c r="AG328" s="139"/>
      <c r="AH328" s="139"/>
      <c r="AI328" s="139"/>
      <c r="AJ328" s="139"/>
      <c r="AK328" s="139"/>
      <c r="AL328" s="139"/>
      <c r="AM328" s="139"/>
      <c r="AN328" s="139"/>
      <c r="AO328" s="139"/>
      <c r="AP328" s="139"/>
      <c r="AQ328" s="139"/>
      <c r="AR328" s="139"/>
      <c r="AS328" s="139"/>
      <c r="AT328" s="139"/>
      <c r="AU328" s="139"/>
      <c r="AV328" s="139"/>
      <c r="AW328" s="139"/>
      <c r="AX328" s="139"/>
      <c r="AY328" s="139"/>
      <c r="AZ328" s="139"/>
      <c r="BA328" s="139"/>
      <c r="BB328" s="139"/>
      <c r="BC328" s="139"/>
      <c r="BD328" s="139"/>
      <c r="BE328" s="139"/>
      <c r="BF328" s="139"/>
      <c r="BG328" s="139"/>
      <c r="BH328" s="139"/>
    </row>
    <row r="329" spans="1:60" outlineLevel="1" x14ac:dyDescent="0.2">
      <c r="A329" s="140"/>
      <c r="B329" s="140"/>
      <c r="C329" s="179" t="s">
        <v>550</v>
      </c>
      <c r="D329" s="149"/>
      <c r="E329" s="154">
        <v>1.4950000000000001</v>
      </c>
      <c r="F329" s="157"/>
      <c r="G329" s="157"/>
      <c r="H329" s="157"/>
      <c r="I329" s="157"/>
      <c r="J329" s="157"/>
      <c r="K329" s="157"/>
      <c r="L329" s="157"/>
      <c r="M329" s="157"/>
      <c r="N329" s="147"/>
      <c r="O329" s="147"/>
      <c r="P329" s="147"/>
      <c r="Q329" s="147"/>
      <c r="R329" s="147"/>
      <c r="S329" s="147"/>
      <c r="T329" s="148"/>
      <c r="U329" s="147"/>
      <c r="V329" s="139"/>
      <c r="W329" s="139"/>
      <c r="X329" s="139"/>
      <c r="Y329" s="139"/>
      <c r="Z329" s="139"/>
      <c r="AA329" s="139"/>
      <c r="AB329" s="139"/>
      <c r="AC329" s="139"/>
      <c r="AD329" s="139"/>
      <c r="AE329" s="139" t="s">
        <v>154</v>
      </c>
      <c r="AF329" s="139">
        <v>0</v>
      </c>
      <c r="AG329" s="139"/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  <c r="BE329" s="139"/>
      <c r="BF329" s="139"/>
      <c r="BG329" s="139"/>
      <c r="BH329" s="139"/>
    </row>
    <row r="330" spans="1:60" outlineLevel="1" x14ac:dyDescent="0.2">
      <c r="A330" s="140"/>
      <c r="B330" s="140"/>
      <c r="C330" s="179" t="s">
        <v>543</v>
      </c>
      <c r="D330" s="149"/>
      <c r="E330" s="154">
        <v>2.99</v>
      </c>
      <c r="F330" s="157"/>
      <c r="G330" s="157"/>
      <c r="H330" s="157"/>
      <c r="I330" s="157"/>
      <c r="J330" s="157"/>
      <c r="K330" s="157"/>
      <c r="L330" s="157"/>
      <c r="M330" s="157"/>
      <c r="N330" s="147"/>
      <c r="O330" s="147"/>
      <c r="P330" s="147"/>
      <c r="Q330" s="147"/>
      <c r="R330" s="147"/>
      <c r="S330" s="147"/>
      <c r="T330" s="148"/>
      <c r="U330" s="147"/>
      <c r="V330" s="139"/>
      <c r="W330" s="139"/>
      <c r="X330" s="139"/>
      <c r="Y330" s="139"/>
      <c r="Z330" s="139"/>
      <c r="AA330" s="139"/>
      <c r="AB330" s="139"/>
      <c r="AC330" s="139"/>
      <c r="AD330" s="139"/>
      <c r="AE330" s="139" t="s">
        <v>154</v>
      </c>
      <c r="AF330" s="139">
        <v>0</v>
      </c>
      <c r="AG330" s="139"/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39"/>
      <c r="BB330" s="139"/>
      <c r="BC330" s="139"/>
      <c r="BD330" s="139"/>
      <c r="BE330" s="139"/>
      <c r="BF330" s="139"/>
      <c r="BG330" s="139"/>
      <c r="BH330" s="139"/>
    </row>
    <row r="331" spans="1:60" outlineLevel="1" x14ac:dyDescent="0.2">
      <c r="A331" s="140">
        <v>141</v>
      </c>
      <c r="B331" s="140" t="s">
        <v>551</v>
      </c>
      <c r="C331" s="178" t="s">
        <v>552</v>
      </c>
      <c r="D331" s="146" t="s">
        <v>169</v>
      </c>
      <c r="E331" s="153">
        <v>12</v>
      </c>
      <c r="F331" s="156">
        <f>H331+J331</f>
        <v>0</v>
      </c>
      <c r="G331" s="157">
        <f>ROUND(E331*F331,2)</f>
        <v>0</v>
      </c>
      <c r="H331" s="157"/>
      <c r="I331" s="157">
        <f>ROUND(E331*H331,2)</f>
        <v>0</v>
      </c>
      <c r="J331" s="157"/>
      <c r="K331" s="157">
        <f>ROUND(E331*J331,2)</f>
        <v>0</v>
      </c>
      <c r="L331" s="157">
        <v>21</v>
      </c>
      <c r="M331" s="157">
        <f>G331*(1+L331/100)</f>
        <v>0</v>
      </c>
      <c r="N331" s="147">
        <v>0</v>
      </c>
      <c r="O331" s="147">
        <f>ROUND(E331*N331,5)</f>
        <v>0</v>
      </c>
      <c r="P331" s="147">
        <v>0</v>
      </c>
      <c r="Q331" s="147">
        <f>ROUND(E331*P331,5)</f>
        <v>0</v>
      </c>
      <c r="R331" s="147"/>
      <c r="S331" s="147"/>
      <c r="T331" s="148">
        <v>6.2E-2</v>
      </c>
      <c r="U331" s="147">
        <f>ROUND(E331*T331,2)</f>
        <v>0.74</v>
      </c>
      <c r="V331" s="139"/>
      <c r="W331" s="139"/>
      <c r="X331" s="139"/>
      <c r="Y331" s="139"/>
      <c r="Z331" s="139"/>
      <c r="AA331" s="139"/>
      <c r="AB331" s="139"/>
      <c r="AC331" s="139"/>
      <c r="AD331" s="139"/>
      <c r="AE331" s="139" t="s">
        <v>152</v>
      </c>
      <c r="AF331" s="139"/>
      <c r="AG331" s="139"/>
      <c r="AH331" s="139"/>
      <c r="AI331" s="139"/>
      <c r="AJ331" s="139"/>
      <c r="AK331" s="139"/>
      <c r="AL331" s="139"/>
      <c r="AM331" s="139"/>
      <c r="AN331" s="139"/>
      <c r="AO331" s="139"/>
      <c r="AP331" s="139"/>
      <c r="AQ331" s="139"/>
      <c r="AR331" s="139"/>
      <c r="AS331" s="139"/>
      <c r="AT331" s="139"/>
      <c r="AU331" s="139"/>
      <c r="AV331" s="139"/>
      <c r="AW331" s="139"/>
      <c r="AX331" s="139"/>
      <c r="AY331" s="139"/>
      <c r="AZ331" s="139"/>
      <c r="BA331" s="139"/>
      <c r="BB331" s="139"/>
      <c r="BC331" s="139"/>
      <c r="BD331" s="139"/>
      <c r="BE331" s="139"/>
      <c r="BF331" s="139"/>
      <c r="BG331" s="139"/>
      <c r="BH331" s="139"/>
    </row>
    <row r="332" spans="1:60" outlineLevel="1" x14ac:dyDescent="0.2">
      <c r="A332" s="140"/>
      <c r="B332" s="140"/>
      <c r="C332" s="179" t="s">
        <v>553</v>
      </c>
      <c r="D332" s="149"/>
      <c r="E332" s="154">
        <v>12</v>
      </c>
      <c r="F332" s="157"/>
      <c r="G332" s="157"/>
      <c r="H332" s="157"/>
      <c r="I332" s="157"/>
      <c r="J332" s="157"/>
      <c r="K332" s="157"/>
      <c r="L332" s="157"/>
      <c r="M332" s="157"/>
      <c r="N332" s="147"/>
      <c r="O332" s="147"/>
      <c r="P332" s="147"/>
      <c r="Q332" s="147"/>
      <c r="R332" s="147"/>
      <c r="S332" s="147"/>
      <c r="T332" s="148"/>
      <c r="U332" s="147"/>
      <c r="V332" s="139"/>
      <c r="W332" s="139"/>
      <c r="X332" s="139"/>
      <c r="Y332" s="139"/>
      <c r="Z332" s="139"/>
      <c r="AA332" s="139"/>
      <c r="AB332" s="139"/>
      <c r="AC332" s="139"/>
      <c r="AD332" s="139"/>
      <c r="AE332" s="139" t="s">
        <v>154</v>
      </c>
      <c r="AF332" s="139">
        <v>0</v>
      </c>
      <c r="AG332" s="139"/>
      <c r="AH332" s="139"/>
      <c r="AI332" s="139"/>
      <c r="AJ332" s="139"/>
      <c r="AK332" s="139"/>
      <c r="AL332" s="139"/>
      <c r="AM332" s="139"/>
      <c r="AN332" s="139"/>
      <c r="AO332" s="139"/>
      <c r="AP332" s="139"/>
      <c r="AQ332" s="139"/>
      <c r="AR332" s="139"/>
      <c r="AS332" s="139"/>
      <c r="AT332" s="139"/>
      <c r="AU332" s="139"/>
      <c r="AV332" s="139"/>
      <c r="AW332" s="139"/>
      <c r="AX332" s="139"/>
      <c r="AY332" s="139"/>
      <c r="AZ332" s="139"/>
      <c r="BA332" s="139"/>
      <c r="BB332" s="139"/>
      <c r="BC332" s="139"/>
      <c r="BD332" s="139"/>
      <c r="BE332" s="139"/>
      <c r="BF332" s="139"/>
      <c r="BG332" s="139"/>
      <c r="BH332" s="139"/>
    </row>
    <row r="333" spans="1:60" ht="22.5" outlineLevel="1" x14ac:dyDescent="0.2">
      <c r="A333" s="140">
        <v>142</v>
      </c>
      <c r="B333" s="140" t="s">
        <v>162</v>
      </c>
      <c r="C333" s="178" t="s">
        <v>554</v>
      </c>
      <c r="D333" s="146" t="s">
        <v>151</v>
      </c>
      <c r="E333" s="153">
        <v>5.4240000000000004</v>
      </c>
      <c r="F333" s="156">
        <f>H333+J333</f>
        <v>0</v>
      </c>
      <c r="G333" s="157">
        <f>ROUND(E333*F333,2)</f>
        <v>0</v>
      </c>
      <c r="H333" s="157"/>
      <c r="I333" s="157">
        <f>ROUND(E333*H333,2)</f>
        <v>0</v>
      </c>
      <c r="J333" s="157"/>
      <c r="K333" s="157">
        <f>ROUND(E333*J333,2)</f>
        <v>0</v>
      </c>
      <c r="L333" s="157">
        <v>21</v>
      </c>
      <c r="M333" s="157">
        <f>G333*(1+L333/100)</f>
        <v>0</v>
      </c>
      <c r="N333" s="147">
        <v>2.5000000000000001E-2</v>
      </c>
      <c r="O333" s="147">
        <f>ROUND(E333*N333,5)</f>
        <v>0.1356</v>
      </c>
      <c r="P333" s="147">
        <v>0</v>
      </c>
      <c r="Q333" s="147">
        <f>ROUND(E333*P333,5)</f>
        <v>0</v>
      </c>
      <c r="R333" s="147"/>
      <c r="S333" s="147"/>
      <c r="T333" s="148">
        <v>0</v>
      </c>
      <c r="U333" s="147">
        <f>ROUND(E333*T333,2)</f>
        <v>0</v>
      </c>
      <c r="V333" s="139"/>
      <c r="W333" s="139"/>
      <c r="X333" s="139"/>
      <c r="Y333" s="139"/>
      <c r="Z333" s="139"/>
      <c r="AA333" s="139"/>
      <c r="AB333" s="139"/>
      <c r="AC333" s="139"/>
      <c r="AD333" s="139"/>
      <c r="AE333" s="139" t="s">
        <v>266</v>
      </c>
      <c r="AF333" s="139"/>
      <c r="AG333" s="139"/>
      <c r="AH333" s="139"/>
      <c r="AI333" s="139"/>
      <c r="AJ333" s="139"/>
      <c r="AK333" s="139"/>
      <c r="AL333" s="139"/>
      <c r="AM333" s="139"/>
      <c r="AN333" s="139"/>
      <c r="AO333" s="139"/>
      <c r="AP333" s="139"/>
      <c r="AQ333" s="139"/>
      <c r="AR333" s="139"/>
      <c r="AS333" s="139"/>
      <c r="AT333" s="139"/>
      <c r="AU333" s="139"/>
      <c r="AV333" s="139"/>
      <c r="AW333" s="139"/>
      <c r="AX333" s="139"/>
      <c r="AY333" s="139"/>
      <c r="AZ333" s="139"/>
      <c r="BA333" s="139"/>
      <c r="BB333" s="139"/>
      <c r="BC333" s="139"/>
      <c r="BD333" s="139"/>
      <c r="BE333" s="139"/>
      <c r="BF333" s="139"/>
      <c r="BG333" s="139"/>
      <c r="BH333" s="139"/>
    </row>
    <row r="334" spans="1:60" outlineLevel="1" x14ac:dyDescent="0.2">
      <c r="A334" s="140"/>
      <c r="B334" s="140"/>
      <c r="C334" s="179" t="s">
        <v>555</v>
      </c>
      <c r="D334" s="149"/>
      <c r="E334" s="154">
        <v>5.4240000000000004</v>
      </c>
      <c r="F334" s="157"/>
      <c r="G334" s="157"/>
      <c r="H334" s="157"/>
      <c r="I334" s="157"/>
      <c r="J334" s="157"/>
      <c r="K334" s="157"/>
      <c r="L334" s="157"/>
      <c r="M334" s="157"/>
      <c r="N334" s="147"/>
      <c r="O334" s="147"/>
      <c r="P334" s="147"/>
      <c r="Q334" s="147"/>
      <c r="R334" s="147"/>
      <c r="S334" s="147"/>
      <c r="T334" s="148"/>
      <c r="U334" s="147"/>
      <c r="V334" s="139"/>
      <c r="W334" s="139"/>
      <c r="X334" s="139"/>
      <c r="Y334" s="139"/>
      <c r="Z334" s="139"/>
      <c r="AA334" s="139"/>
      <c r="AB334" s="139"/>
      <c r="AC334" s="139"/>
      <c r="AD334" s="139"/>
      <c r="AE334" s="139" t="s">
        <v>154</v>
      </c>
      <c r="AF334" s="139">
        <v>0</v>
      </c>
      <c r="AG334" s="139"/>
      <c r="AH334" s="139"/>
      <c r="AI334" s="139"/>
      <c r="AJ334" s="139"/>
      <c r="AK334" s="139"/>
      <c r="AL334" s="139"/>
      <c r="AM334" s="139"/>
      <c r="AN334" s="139"/>
      <c r="AO334" s="139"/>
      <c r="AP334" s="139"/>
      <c r="AQ334" s="139"/>
      <c r="AR334" s="139"/>
      <c r="AS334" s="139"/>
      <c r="AT334" s="139"/>
      <c r="AU334" s="139"/>
      <c r="AV334" s="139"/>
      <c r="AW334" s="139"/>
      <c r="AX334" s="139"/>
      <c r="AY334" s="139"/>
      <c r="AZ334" s="139"/>
      <c r="BA334" s="139"/>
      <c r="BB334" s="139"/>
      <c r="BC334" s="139"/>
      <c r="BD334" s="139"/>
      <c r="BE334" s="139"/>
      <c r="BF334" s="139"/>
      <c r="BG334" s="139"/>
      <c r="BH334" s="139"/>
    </row>
    <row r="335" spans="1:60" ht="22.5" outlineLevel="1" x14ac:dyDescent="0.2">
      <c r="A335" s="140">
        <v>143</v>
      </c>
      <c r="B335" s="140" t="s">
        <v>556</v>
      </c>
      <c r="C335" s="178" t="s">
        <v>644</v>
      </c>
      <c r="D335" s="146" t="s">
        <v>198</v>
      </c>
      <c r="E335" s="153">
        <v>1</v>
      </c>
      <c r="F335" s="156">
        <f>H335+J335</f>
        <v>0</v>
      </c>
      <c r="G335" s="157">
        <f>ROUND(E335*F335,2)</f>
        <v>0</v>
      </c>
      <c r="H335" s="157"/>
      <c r="I335" s="157">
        <f>ROUND(E335*H335,2)</f>
        <v>0</v>
      </c>
      <c r="J335" s="157"/>
      <c r="K335" s="157">
        <f>ROUND(E335*J335,2)</f>
        <v>0</v>
      </c>
      <c r="L335" s="157">
        <v>21</v>
      </c>
      <c r="M335" s="157">
        <f>G335*(1+L335/100)</f>
        <v>0</v>
      </c>
      <c r="N335" s="147">
        <v>6.9999999999999999E-4</v>
      </c>
      <c r="O335" s="147">
        <f>ROUND(E335*N335,5)</f>
        <v>6.9999999999999999E-4</v>
      </c>
      <c r="P335" s="147">
        <v>0</v>
      </c>
      <c r="Q335" s="147">
        <f>ROUND(E335*P335,5)</f>
        <v>0</v>
      </c>
      <c r="R335" s="147"/>
      <c r="S335" s="147"/>
      <c r="T335" s="148">
        <v>0</v>
      </c>
      <c r="U335" s="147">
        <f>ROUND(E335*T335,2)</f>
        <v>0</v>
      </c>
      <c r="V335" s="139"/>
      <c r="W335" s="139"/>
      <c r="X335" s="139"/>
      <c r="Y335" s="139"/>
      <c r="Z335" s="139"/>
      <c r="AA335" s="139"/>
      <c r="AB335" s="139"/>
      <c r="AC335" s="139"/>
      <c r="AD335" s="139"/>
      <c r="AE335" s="139" t="s">
        <v>266</v>
      </c>
      <c r="AF335" s="139"/>
      <c r="AG335" s="139"/>
      <c r="AH335" s="139"/>
      <c r="AI335" s="139"/>
      <c r="AJ335" s="139"/>
      <c r="AK335" s="139"/>
      <c r="AL335" s="139"/>
      <c r="AM335" s="139"/>
      <c r="AN335" s="139"/>
      <c r="AO335" s="139"/>
      <c r="AP335" s="139"/>
      <c r="AQ335" s="139"/>
      <c r="AR335" s="139"/>
      <c r="AS335" s="139"/>
      <c r="AT335" s="139"/>
      <c r="AU335" s="139"/>
      <c r="AV335" s="139"/>
      <c r="AW335" s="139"/>
      <c r="AX335" s="139"/>
      <c r="AY335" s="139"/>
      <c r="AZ335" s="139"/>
      <c r="BA335" s="139"/>
      <c r="BB335" s="139"/>
      <c r="BC335" s="139"/>
      <c r="BD335" s="139"/>
      <c r="BE335" s="139"/>
      <c r="BF335" s="139"/>
      <c r="BG335" s="139"/>
      <c r="BH335" s="139"/>
    </row>
    <row r="336" spans="1:60" outlineLevel="1" x14ac:dyDescent="0.2">
      <c r="A336" s="140">
        <v>144</v>
      </c>
      <c r="B336" s="140" t="s">
        <v>557</v>
      </c>
      <c r="C336" s="178" t="s">
        <v>558</v>
      </c>
      <c r="D336" s="146" t="s">
        <v>151</v>
      </c>
      <c r="E336" s="153">
        <v>1.69</v>
      </c>
      <c r="F336" s="156">
        <f>H336+J336</f>
        <v>0</v>
      </c>
      <c r="G336" s="157">
        <f>ROUND(E336*F336,2)</f>
        <v>0</v>
      </c>
      <c r="H336" s="157"/>
      <c r="I336" s="157">
        <f>ROUND(E336*H336,2)</f>
        <v>0</v>
      </c>
      <c r="J336" s="157"/>
      <c r="K336" s="157">
        <f>ROUND(E336*J336,2)</f>
        <v>0</v>
      </c>
      <c r="L336" s="157">
        <v>21</v>
      </c>
      <c r="M336" s="157">
        <f>G336*(1+L336/100)</f>
        <v>0</v>
      </c>
      <c r="N336" s="147">
        <v>0</v>
      </c>
      <c r="O336" s="147">
        <f>ROUND(E336*N336,5)</f>
        <v>0</v>
      </c>
      <c r="P336" s="147">
        <v>2.1000000000000001E-2</v>
      </c>
      <c r="Q336" s="147">
        <f>ROUND(E336*P336,5)</f>
        <v>3.5490000000000001E-2</v>
      </c>
      <c r="R336" s="147"/>
      <c r="S336" s="147"/>
      <c r="T336" s="148">
        <v>0.45</v>
      </c>
      <c r="U336" s="147">
        <f>ROUND(E336*T336,2)</f>
        <v>0.76</v>
      </c>
      <c r="V336" s="139"/>
      <c r="W336" s="139"/>
      <c r="X336" s="139"/>
      <c r="Y336" s="139"/>
      <c r="Z336" s="139"/>
      <c r="AA336" s="139"/>
      <c r="AB336" s="139"/>
      <c r="AC336" s="139"/>
      <c r="AD336" s="139"/>
      <c r="AE336" s="139" t="s">
        <v>152</v>
      </c>
      <c r="AF336" s="139"/>
      <c r="AG336" s="139"/>
      <c r="AH336" s="139"/>
      <c r="AI336" s="139"/>
      <c r="AJ336" s="139"/>
      <c r="AK336" s="139"/>
      <c r="AL336" s="139"/>
      <c r="AM336" s="139"/>
      <c r="AN336" s="139"/>
      <c r="AO336" s="139"/>
      <c r="AP336" s="139"/>
      <c r="AQ336" s="139"/>
      <c r="AR336" s="139"/>
      <c r="AS336" s="139"/>
      <c r="AT336" s="139"/>
      <c r="AU336" s="139"/>
      <c r="AV336" s="139"/>
      <c r="AW336" s="139"/>
      <c r="AX336" s="139"/>
      <c r="AY336" s="139"/>
      <c r="AZ336" s="139"/>
      <c r="BA336" s="139"/>
      <c r="BB336" s="139"/>
      <c r="BC336" s="139"/>
      <c r="BD336" s="139"/>
      <c r="BE336" s="139"/>
      <c r="BF336" s="139"/>
      <c r="BG336" s="139"/>
      <c r="BH336" s="139"/>
    </row>
    <row r="337" spans="1:60" outlineLevel="1" x14ac:dyDescent="0.2">
      <c r="A337" s="140"/>
      <c r="B337" s="140"/>
      <c r="C337" s="179" t="s">
        <v>559</v>
      </c>
      <c r="D337" s="149"/>
      <c r="E337" s="154">
        <v>1.69</v>
      </c>
      <c r="F337" s="157"/>
      <c r="G337" s="157"/>
      <c r="H337" s="157"/>
      <c r="I337" s="157"/>
      <c r="J337" s="157"/>
      <c r="K337" s="157"/>
      <c r="L337" s="157"/>
      <c r="M337" s="157"/>
      <c r="N337" s="147"/>
      <c r="O337" s="147"/>
      <c r="P337" s="147"/>
      <c r="Q337" s="147"/>
      <c r="R337" s="147"/>
      <c r="S337" s="147"/>
      <c r="T337" s="148"/>
      <c r="U337" s="147"/>
      <c r="V337" s="139"/>
      <c r="W337" s="139"/>
      <c r="X337" s="139"/>
      <c r="Y337" s="139"/>
      <c r="Z337" s="139"/>
      <c r="AA337" s="139"/>
      <c r="AB337" s="139"/>
      <c r="AC337" s="139"/>
      <c r="AD337" s="139"/>
      <c r="AE337" s="139" t="s">
        <v>154</v>
      </c>
      <c r="AF337" s="139">
        <v>0</v>
      </c>
      <c r="AG337" s="139"/>
      <c r="AH337" s="139"/>
      <c r="AI337" s="139"/>
      <c r="AJ337" s="139"/>
      <c r="AK337" s="139"/>
      <c r="AL337" s="139"/>
      <c r="AM337" s="139"/>
      <c r="AN337" s="139"/>
      <c r="AO337" s="139"/>
      <c r="AP337" s="139"/>
      <c r="AQ337" s="139"/>
      <c r="AR337" s="139"/>
      <c r="AS337" s="139"/>
      <c r="AT337" s="139"/>
      <c r="AU337" s="139"/>
      <c r="AV337" s="139"/>
      <c r="AW337" s="139"/>
      <c r="AX337" s="139"/>
      <c r="AY337" s="139"/>
      <c r="AZ337" s="139"/>
      <c r="BA337" s="139"/>
      <c r="BB337" s="139"/>
      <c r="BC337" s="139"/>
      <c r="BD337" s="139"/>
      <c r="BE337" s="139"/>
      <c r="BF337" s="139"/>
      <c r="BG337" s="139"/>
      <c r="BH337" s="139"/>
    </row>
    <row r="338" spans="1:60" outlineLevel="1" x14ac:dyDescent="0.2">
      <c r="A338" s="140">
        <v>145</v>
      </c>
      <c r="B338" s="140" t="s">
        <v>560</v>
      </c>
      <c r="C338" s="178" t="s">
        <v>561</v>
      </c>
      <c r="D338" s="146" t="s">
        <v>198</v>
      </c>
      <c r="E338" s="153">
        <v>1</v>
      </c>
      <c r="F338" s="156">
        <f>H338+J338</f>
        <v>0</v>
      </c>
      <c r="G338" s="157">
        <f>ROUND(E338*F338,2)</f>
        <v>0</v>
      </c>
      <c r="H338" s="157"/>
      <c r="I338" s="157">
        <f>ROUND(E338*H338,2)</f>
        <v>0</v>
      </c>
      <c r="J338" s="157"/>
      <c r="K338" s="157">
        <f>ROUND(E338*J338,2)</f>
        <v>0</v>
      </c>
      <c r="L338" s="157">
        <v>21</v>
      </c>
      <c r="M338" s="157">
        <f>G338*(1+L338/100)</f>
        <v>0</v>
      </c>
      <c r="N338" s="147">
        <v>0</v>
      </c>
      <c r="O338" s="147">
        <f>ROUND(E338*N338,5)</f>
        <v>0</v>
      </c>
      <c r="P338" s="147">
        <v>0</v>
      </c>
      <c r="Q338" s="147">
        <f>ROUND(E338*P338,5)</f>
        <v>0</v>
      </c>
      <c r="R338" s="147"/>
      <c r="S338" s="147"/>
      <c r="T338" s="148">
        <v>4.5999999999999996</v>
      </c>
      <c r="U338" s="147">
        <f>ROUND(E338*T338,2)</f>
        <v>4.5999999999999996</v>
      </c>
      <c r="V338" s="139"/>
      <c r="W338" s="139"/>
      <c r="X338" s="139"/>
      <c r="Y338" s="139"/>
      <c r="Z338" s="139"/>
      <c r="AA338" s="139"/>
      <c r="AB338" s="139"/>
      <c r="AC338" s="139"/>
      <c r="AD338" s="139"/>
      <c r="AE338" s="139" t="s">
        <v>152</v>
      </c>
      <c r="AF338" s="139"/>
      <c r="AG338" s="139"/>
      <c r="AH338" s="139"/>
      <c r="AI338" s="139"/>
      <c r="AJ338" s="139"/>
      <c r="AK338" s="139"/>
      <c r="AL338" s="139"/>
      <c r="AM338" s="139"/>
      <c r="AN338" s="139"/>
      <c r="AO338" s="139"/>
      <c r="AP338" s="139"/>
      <c r="AQ338" s="139"/>
      <c r="AR338" s="139"/>
      <c r="AS338" s="139"/>
      <c r="AT338" s="139"/>
      <c r="AU338" s="139"/>
      <c r="AV338" s="139"/>
      <c r="AW338" s="139"/>
      <c r="AX338" s="139"/>
      <c r="AY338" s="139"/>
      <c r="AZ338" s="139"/>
      <c r="BA338" s="139"/>
      <c r="BB338" s="139"/>
      <c r="BC338" s="139"/>
      <c r="BD338" s="139"/>
      <c r="BE338" s="139"/>
      <c r="BF338" s="139"/>
      <c r="BG338" s="139"/>
      <c r="BH338" s="139"/>
    </row>
    <row r="339" spans="1:60" ht="22.5" outlineLevel="1" x14ac:dyDescent="0.2">
      <c r="A339" s="140">
        <v>146</v>
      </c>
      <c r="B339" s="140" t="s">
        <v>162</v>
      </c>
      <c r="C339" s="178" t="s">
        <v>562</v>
      </c>
      <c r="D339" s="146" t="s">
        <v>198</v>
      </c>
      <c r="E339" s="153">
        <v>1</v>
      </c>
      <c r="F339" s="156">
        <f>H339+J339</f>
        <v>0</v>
      </c>
      <c r="G339" s="157">
        <f>ROUND(E339*F339,2)</f>
        <v>0</v>
      </c>
      <c r="H339" s="157"/>
      <c r="I339" s="157">
        <f>ROUND(E339*H339,2)</f>
        <v>0</v>
      </c>
      <c r="J339" s="157"/>
      <c r="K339" s="157">
        <f>ROUND(E339*J339,2)</f>
        <v>0</v>
      </c>
      <c r="L339" s="157">
        <v>21</v>
      </c>
      <c r="M339" s="157">
        <f>G339*(1+L339/100)</f>
        <v>0</v>
      </c>
      <c r="N339" s="147">
        <v>1.7999999999999999E-2</v>
      </c>
      <c r="O339" s="147">
        <f>ROUND(E339*N339,5)</f>
        <v>1.7999999999999999E-2</v>
      </c>
      <c r="P339" s="147">
        <v>0</v>
      </c>
      <c r="Q339" s="147">
        <f>ROUND(E339*P339,5)</f>
        <v>0</v>
      </c>
      <c r="R339" s="147"/>
      <c r="S339" s="147"/>
      <c r="T339" s="148">
        <v>0</v>
      </c>
      <c r="U339" s="147">
        <f>ROUND(E339*T339,2)</f>
        <v>0</v>
      </c>
      <c r="V339" s="139"/>
      <c r="W339" s="139"/>
      <c r="X339" s="139"/>
      <c r="Y339" s="139"/>
      <c r="Z339" s="139"/>
      <c r="AA339" s="139"/>
      <c r="AB339" s="139"/>
      <c r="AC339" s="139"/>
      <c r="AD339" s="139"/>
      <c r="AE339" s="139" t="s">
        <v>266</v>
      </c>
      <c r="AF339" s="139"/>
      <c r="AG339" s="139"/>
      <c r="AH339" s="139"/>
      <c r="AI339" s="139"/>
      <c r="AJ339" s="139"/>
      <c r="AK339" s="139"/>
      <c r="AL339" s="139"/>
      <c r="AM339" s="139"/>
      <c r="AN339" s="139"/>
      <c r="AO339" s="139"/>
      <c r="AP339" s="139"/>
      <c r="AQ339" s="139"/>
      <c r="AR339" s="139"/>
      <c r="AS339" s="139"/>
      <c r="AT339" s="139"/>
      <c r="AU339" s="139"/>
      <c r="AV339" s="139"/>
      <c r="AW339" s="139"/>
      <c r="AX339" s="139"/>
      <c r="AY339" s="139"/>
      <c r="AZ339" s="139"/>
      <c r="BA339" s="139"/>
      <c r="BB339" s="139"/>
      <c r="BC339" s="139"/>
      <c r="BD339" s="139"/>
      <c r="BE339" s="139"/>
      <c r="BF339" s="139"/>
      <c r="BG339" s="139"/>
      <c r="BH339" s="139"/>
    </row>
    <row r="340" spans="1:60" ht="22.5" outlineLevel="1" x14ac:dyDescent="0.2">
      <c r="A340" s="140">
        <v>147</v>
      </c>
      <c r="B340" s="140" t="s">
        <v>563</v>
      </c>
      <c r="C340" s="178" t="s">
        <v>564</v>
      </c>
      <c r="D340" s="146" t="s">
        <v>169</v>
      </c>
      <c r="E340" s="153">
        <v>148.80000000000001</v>
      </c>
      <c r="F340" s="156">
        <f>H340+J340</f>
        <v>0</v>
      </c>
      <c r="G340" s="157">
        <f>ROUND(E340*F340,2)</f>
        <v>0</v>
      </c>
      <c r="H340" s="157"/>
      <c r="I340" s="157">
        <f>ROUND(E340*H340,2)</f>
        <v>0</v>
      </c>
      <c r="J340" s="157"/>
      <c r="K340" s="157">
        <f>ROUND(E340*J340,2)</f>
        <v>0</v>
      </c>
      <c r="L340" s="157">
        <v>21</v>
      </c>
      <c r="M340" s="157">
        <f>G340*(1+L340/100)</f>
        <v>0</v>
      </c>
      <c r="N340" s="147">
        <v>0</v>
      </c>
      <c r="O340" s="147">
        <f>ROUND(E340*N340,5)</f>
        <v>0</v>
      </c>
      <c r="P340" s="147">
        <v>1E-3</v>
      </c>
      <c r="Q340" s="147">
        <f>ROUND(E340*P340,5)</f>
        <v>0.14879999999999999</v>
      </c>
      <c r="R340" s="147"/>
      <c r="S340" s="147"/>
      <c r="T340" s="148">
        <v>0.252</v>
      </c>
      <c r="U340" s="147">
        <f>ROUND(E340*T340,2)</f>
        <v>37.5</v>
      </c>
      <c r="V340" s="139"/>
      <c r="W340" s="139"/>
      <c r="X340" s="139"/>
      <c r="Y340" s="139"/>
      <c r="Z340" s="139"/>
      <c r="AA340" s="139"/>
      <c r="AB340" s="139"/>
      <c r="AC340" s="139"/>
      <c r="AD340" s="139"/>
      <c r="AE340" s="139" t="s">
        <v>152</v>
      </c>
      <c r="AF340" s="139"/>
      <c r="AG340" s="139"/>
      <c r="AH340" s="139"/>
      <c r="AI340" s="139"/>
      <c r="AJ340" s="139"/>
      <c r="AK340" s="139"/>
      <c r="AL340" s="139"/>
      <c r="AM340" s="139"/>
      <c r="AN340" s="139"/>
      <c r="AO340" s="139"/>
      <c r="AP340" s="139"/>
      <c r="AQ340" s="139"/>
      <c r="AR340" s="139"/>
      <c r="AS340" s="139"/>
      <c r="AT340" s="139"/>
      <c r="AU340" s="139"/>
      <c r="AV340" s="139"/>
      <c r="AW340" s="139"/>
      <c r="AX340" s="139"/>
      <c r="AY340" s="139"/>
      <c r="AZ340" s="139"/>
      <c r="BA340" s="139"/>
      <c r="BB340" s="139"/>
      <c r="BC340" s="139"/>
      <c r="BD340" s="139"/>
      <c r="BE340" s="139"/>
      <c r="BF340" s="139"/>
      <c r="BG340" s="139"/>
      <c r="BH340" s="139"/>
    </row>
    <row r="341" spans="1:60" outlineLevel="1" x14ac:dyDescent="0.2">
      <c r="A341" s="140"/>
      <c r="B341" s="140"/>
      <c r="C341" s="179" t="s">
        <v>565</v>
      </c>
      <c r="D341" s="149"/>
      <c r="E341" s="154">
        <v>117.5</v>
      </c>
      <c r="F341" s="157"/>
      <c r="G341" s="157"/>
      <c r="H341" s="157"/>
      <c r="I341" s="157"/>
      <c r="J341" s="157"/>
      <c r="K341" s="157"/>
      <c r="L341" s="157"/>
      <c r="M341" s="157"/>
      <c r="N341" s="147"/>
      <c r="O341" s="147"/>
      <c r="P341" s="147"/>
      <c r="Q341" s="147"/>
      <c r="R341" s="147"/>
      <c r="S341" s="147"/>
      <c r="T341" s="148"/>
      <c r="U341" s="147"/>
      <c r="V341" s="139"/>
      <c r="W341" s="139"/>
      <c r="X341" s="139"/>
      <c r="Y341" s="139"/>
      <c r="Z341" s="139"/>
      <c r="AA341" s="139"/>
      <c r="AB341" s="139"/>
      <c r="AC341" s="139"/>
      <c r="AD341" s="139"/>
      <c r="AE341" s="139" t="s">
        <v>154</v>
      </c>
      <c r="AF341" s="139">
        <v>0</v>
      </c>
      <c r="AG341" s="139"/>
      <c r="AH341" s="139"/>
      <c r="AI341" s="139"/>
      <c r="AJ341" s="139"/>
      <c r="AK341" s="139"/>
      <c r="AL341" s="139"/>
      <c r="AM341" s="139"/>
      <c r="AN341" s="139"/>
      <c r="AO341" s="139"/>
      <c r="AP341" s="139"/>
      <c r="AQ341" s="139"/>
      <c r="AR341" s="139"/>
      <c r="AS341" s="139"/>
      <c r="AT341" s="139"/>
      <c r="AU341" s="139"/>
      <c r="AV341" s="139"/>
      <c r="AW341" s="139"/>
      <c r="AX341" s="139"/>
      <c r="AY341" s="139"/>
      <c r="AZ341" s="139"/>
      <c r="BA341" s="139"/>
      <c r="BB341" s="139"/>
      <c r="BC341" s="139"/>
      <c r="BD341" s="139"/>
      <c r="BE341" s="139"/>
      <c r="BF341" s="139"/>
      <c r="BG341" s="139"/>
      <c r="BH341" s="139"/>
    </row>
    <row r="342" spans="1:60" outlineLevel="1" x14ac:dyDescent="0.2">
      <c r="A342" s="140"/>
      <c r="B342" s="140"/>
      <c r="C342" s="179" t="s">
        <v>566</v>
      </c>
      <c r="D342" s="149"/>
      <c r="E342" s="154">
        <v>31.3</v>
      </c>
      <c r="F342" s="157"/>
      <c r="G342" s="157"/>
      <c r="H342" s="157"/>
      <c r="I342" s="157"/>
      <c r="J342" s="157"/>
      <c r="K342" s="157"/>
      <c r="L342" s="157"/>
      <c r="M342" s="157"/>
      <c r="N342" s="147"/>
      <c r="O342" s="147"/>
      <c r="P342" s="147"/>
      <c r="Q342" s="147"/>
      <c r="R342" s="147"/>
      <c r="S342" s="147"/>
      <c r="T342" s="148"/>
      <c r="U342" s="147"/>
      <c r="V342" s="139"/>
      <c r="W342" s="139"/>
      <c r="X342" s="139"/>
      <c r="Y342" s="139"/>
      <c r="Z342" s="139"/>
      <c r="AA342" s="139"/>
      <c r="AB342" s="139"/>
      <c r="AC342" s="139"/>
      <c r="AD342" s="139"/>
      <c r="AE342" s="139" t="s">
        <v>154</v>
      </c>
      <c r="AF342" s="139">
        <v>0</v>
      </c>
      <c r="AG342" s="139"/>
      <c r="AH342" s="139"/>
      <c r="AI342" s="139"/>
      <c r="AJ342" s="139"/>
      <c r="AK342" s="139"/>
      <c r="AL342" s="139"/>
      <c r="AM342" s="139"/>
      <c r="AN342" s="139"/>
      <c r="AO342" s="139"/>
      <c r="AP342" s="139"/>
      <c r="AQ342" s="139"/>
      <c r="AR342" s="139"/>
      <c r="AS342" s="139"/>
      <c r="AT342" s="139"/>
      <c r="AU342" s="139"/>
      <c r="AV342" s="139"/>
      <c r="AW342" s="139"/>
      <c r="AX342" s="139"/>
      <c r="AY342" s="139"/>
      <c r="AZ342" s="139"/>
      <c r="BA342" s="139"/>
      <c r="BB342" s="139"/>
      <c r="BC342" s="139"/>
      <c r="BD342" s="139"/>
      <c r="BE342" s="139"/>
      <c r="BF342" s="139"/>
      <c r="BG342" s="139"/>
      <c r="BH342" s="139"/>
    </row>
    <row r="343" spans="1:60" ht="22.5" outlineLevel="1" x14ac:dyDescent="0.2">
      <c r="A343" s="140">
        <v>148</v>
      </c>
      <c r="B343" s="140" t="s">
        <v>162</v>
      </c>
      <c r="C343" s="178" t="s">
        <v>567</v>
      </c>
      <c r="D343" s="146" t="s">
        <v>568</v>
      </c>
      <c r="E343" s="153">
        <v>25</v>
      </c>
      <c r="F343" s="156">
        <f>H343+J343</f>
        <v>0</v>
      </c>
      <c r="G343" s="157">
        <f>ROUND(E343*F343,2)</f>
        <v>0</v>
      </c>
      <c r="H343" s="157"/>
      <c r="I343" s="157">
        <f>ROUND(E343*H343,2)</f>
        <v>0</v>
      </c>
      <c r="J343" s="157"/>
      <c r="K343" s="157">
        <f>ROUND(E343*J343,2)</f>
        <v>0</v>
      </c>
      <c r="L343" s="157">
        <v>21</v>
      </c>
      <c r="M343" s="157">
        <f>G343*(1+L343/100)</f>
        <v>0</v>
      </c>
      <c r="N343" s="147">
        <v>0</v>
      </c>
      <c r="O343" s="147">
        <f>ROUND(E343*N343,5)</f>
        <v>0</v>
      </c>
      <c r="P343" s="147">
        <v>0</v>
      </c>
      <c r="Q343" s="147">
        <f>ROUND(E343*P343,5)</f>
        <v>0</v>
      </c>
      <c r="R343" s="147"/>
      <c r="S343" s="147"/>
      <c r="T343" s="148">
        <v>0.15</v>
      </c>
      <c r="U343" s="147">
        <f>ROUND(E343*T343,2)</f>
        <v>3.75</v>
      </c>
      <c r="V343" s="139"/>
      <c r="W343" s="139"/>
      <c r="X343" s="139"/>
      <c r="Y343" s="139"/>
      <c r="Z343" s="139"/>
      <c r="AA343" s="139"/>
      <c r="AB343" s="139"/>
      <c r="AC343" s="139"/>
      <c r="AD343" s="139"/>
      <c r="AE343" s="139" t="s">
        <v>152</v>
      </c>
      <c r="AF343" s="139"/>
      <c r="AG343" s="139"/>
      <c r="AH343" s="139"/>
      <c r="AI343" s="139"/>
      <c r="AJ343" s="139"/>
      <c r="AK343" s="139"/>
      <c r="AL343" s="139"/>
      <c r="AM343" s="139"/>
      <c r="AN343" s="139"/>
      <c r="AO343" s="139"/>
      <c r="AP343" s="139"/>
      <c r="AQ343" s="139"/>
      <c r="AR343" s="139"/>
      <c r="AS343" s="139"/>
      <c r="AT343" s="139"/>
      <c r="AU343" s="139"/>
      <c r="AV343" s="139"/>
      <c r="AW343" s="139"/>
      <c r="AX343" s="139"/>
      <c r="AY343" s="139"/>
      <c r="AZ343" s="139"/>
      <c r="BA343" s="139"/>
      <c r="BB343" s="139"/>
      <c r="BC343" s="139"/>
      <c r="BD343" s="139"/>
      <c r="BE343" s="139"/>
      <c r="BF343" s="139"/>
      <c r="BG343" s="139"/>
      <c r="BH343" s="139"/>
    </row>
    <row r="344" spans="1:60" ht="22.5" outlineLevel="1" x14ac:dyDescent="0.2">
      <c r="A344" s="140">
        <v>149</v>
      </c>
      <c r="B344" s="140" t="s">
        <v>162</v>
      </c>
      <c r="C344" s="178" t="s">
        <v>569</v>
      </c>
      <c r="D344" s="146" t="s">
        <v>169</v>
      </c>
      <c r="E344" s="153">
        <v>58.11</v>
      </c>
      <c r="F344" s="156">
        <f>H344+J344</f>
        <v>0</v>
      </c>
      <c r="G344" s="157">
        <f>ROUND(E344*F344,2)</f>
        <v>0</v>
      </c>
      <c r="H344" s="157"/>
      <c r="I344" s="157">
        <f>ROUND(E344*H344,2)</f>
        <v>0</v>
      </c>
      <c r="J344" s="157"/>
      <c r="K344" s="157">
        <f>ROUND(E344*J344,2)</f>
        <v>0</v>
      </c>
      <c r="L344" s="157">
        <v>21</v>
      </c>
      <c r="M344" s="157">
        <f>G344*(1+L344/100)</f>
        <v>0</v>
      </c>
      <c r="N344" s="147">
        <v>1.4999999999999999E-4</v>
      </c>
      <c r="O344" s="147">
        <f>ROUND(E344*N344,5)</f>
        <v>8.7200000000000003E-3</v>
      </c>
      <c r="P344" s="147">
        <v>0</v>
      </c>
      <c r="Q344" s="147">
        <f>ROUND(E344*P344,5)</f>
        <v>0</v>
      </c>
      <c r="R344" s="147"/>
      <c r="S344" s="147"/>
      <c r="T344" s="148">
        <v>0</v>
      </c>
      <c r="U344" s="147">
        <f>ROUND(E344*T344,2)</f>
        <v>0</v>
      </c>
      <c r="V344" s="139"/>
      <c r="W344" s="139"/>
      <c r="X344" s="139"/>
      <c r="Y344" s="139"/>
      <c r="Z344" s="139"/>
      <c r="AA344" s="139"/>
      <c r="AB344" s="139"/>
      <c r="AC344" s="139"/>
      <c r="AD344" s="139"/>
      <c r="AE344" s="139" t="s">
        <v>266</v>
      </c>
      <c r="AF344" s="139"/>
      <c r="AG344" s="139"/>
      <c r="AH344" s="139"/>
      <c r="AI344" s="139"/>
      <c r="AJ344" s="139"/>
      <c r="AK344" s="139"/>
      <c r="AL344" s="139"/>
      <c r="AM344" s="139"/>
      <c r="AN344" s="139"/>
      <c r="AO344" s="139"/>
      <c r="AP344" s="139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  <c r="BB344" s="139"/>
      <c r="BC344" s="139"/>
      <c r="BD344" s="139"/>
      <c r="BE344" s="139"/>
      <c r="BF344" s="139"/>
      <c r="BG344" s="139"/>
      <c r="BH344" s="139"/>
    </row>
    <row r="345" spans="1:60" outlineLevel="1" x14ac:dyDescent="0.2">
      <c r="A345" s="140"/>
      <c r="B345" s="140"/>
      <c r="C345" s="179" t="s">
        <v>570</v>
      </c>
      <c r="D345" s="149"/>
      <c r="E345" s="154">
        <v>37.56</v>
      </c>
      <c r="F345" s="157"/>
      <c r="G345" s="157"/>
      <c r="H345" s="157"/>
      <c r="I345" s="157"/>
      <c r="J345" s="157"/>
      <c r="K345" s="157"/>
      <c r="L345" s="157"/>
      <c r="M345" s="157"/>
      <c r="N345" s="147"/>
      <c r="O345" s="147"/>
      <c r="P345" s="147"/>
      <c r="Q345" s="147"/>
      <c r="R345" s="147"/>
      <c r="S345" s="147"/>
      <c r="T345" s="148"/>
      <c r="U345" s="147"/>
      <c r="V345" s="139"/>
      <c r="W345" s="139"/>
      <c r="X345" s="139"/>
      <c r="Y345" s="139"/>
      <c r="Z345" s="139"/>
      <c r="AA345" s="139"/>
      <c r="AB345" s="139"/>
      <c r="AC345" s="139"/>
      <c r="AD345" s="139"/>
      <c r="AE345" s="139" t="s">
        <v>154</v>
      </c>
      <c r="AF345" s="139">
        <v>0</v>
      </c>
      <c r="AG345" s="139"/>
      <c r="AH345" s="139"/>
      <c r="AI345" s="139"/>
      <c r="AJ345" s="139"/>
      <c r="AK345" s="139"/>
      <c r="AL345" s="139"/>
      <c r="AM345" s="139"/>
      <c r="AN345" s="139"/>
      <c r="AO345" s="139"/>
      <c r="AP345" s="139"/>
      <c r="AQ345" s="139"/>
      <c r="AR345" s="139"/>
      <c r="AS345" s="139"/>
      <c r="AT345" s="139"/>
      <c r="AU345" s="139"/>
      <c r="AV345" s="139"/>
      <c r="AW345" s="139"/>
      <c r="AX345" s="139"/>
      <c r="AY345" s="139"/>
      <c r="AZ345" s="139"/>
      <c r="BA345" s="139"/>
      <c r="BB345" s="139"/>
      <c r="BC345" s="139"/>
      <c r="BD345" s="139"/>
      <c r="BE345" s="139"/>
      <c r="BF345" s="139"/>
      <c r="BG345" s="139"/>
      <c r="BH345" s="139"/>
    </row>
    <row r="346" spans="1:60" outlineLevel="1" x14ac:dyDescent="0.2">
      <c r="A346" s="140"/>
      <c r="B346" s="140"/>
      <c r="C346" s="179" t="s">
        <v>571</v>
      </c>
      <c r="D346" s="149"/>
      <c r="E346" s="154">
        <v>20.55</v>
      </c>
      <c r="F346" s="157"/>
      <c r="G346" s="157"/>
      <c r="H346" s="157"/>
      <c r="I346" s="157"/>
      <c r="J346" s="157"/>
      <c r="K346" s="157"/>
      <c r="L346" s="157"/>
      <c r="M346" s="157"/>
      <c r="N346" s="147"/>
      <c r="O346" s="147"/>
      <c r="P346" s="147"/>
      <c r="Q346" s="147"/>
      <c r="R346" s="147"/>
      <c r="S346" s="147"/>
      <c r="T346" s="148"/>
      <c r="U346" s="147"/>
      <c r="V346" s="139"/>
      <c r="W346" s="139"/>
      <c r="X346" s="139"/>
      <c r="Y346" s="139"/>
      <c r="Z346" s="139"/>
      <c r="AA346" s="139"/>
      <c r="AB346" s="139"/>
      <c r="AC346" s="139"/>
      <c r="AD346" s="139"/>
      <c r="AE346" s="139" t="s">
        <v>154</v>
      </c>
      <c r="AF346" s="139">
        <v>0</v>
      </c>
      <c r="AG346" s="139"/>
      <c r="AH346" s="139"/>
      <c r="AI346" s="139"/>
      <c r="AJ346" s="139"/>
      <c r="AK346" s="139"/>
      <c r="AL346" s="139"/>
      <c r="AM346" s="139"/>
      <c r="AN346" s="139"/>
      <c r="AO346" s="139"/>
      <c r="AP346" s="139"/>
      <c r="AQ346" s="139"/>
      <c r="AR346" s="139"/>
      <c r="AS346" s="139"/>
      <c r="AT346" s="139"/>
      <c r="AU346" s="139"/>
      <c r="AV346" s="139"/>
      <c r="AW346" s="139"/>
      <c r="AX346" s="139"/>
      <c r="AY346" s="139"/>
      <c r="AZ346" s="139"/>
      <c r="BA346" s="139"/>
      <c r="BB346" s="139"/>
      <c r="BC346" s="139"/>
      <c r="BD346" s="139"/>
      <c r="BE346" s="139"/>
      <c r="BF346" s="139"/>
      <c r="BG346" s="139"/>
      <c r="BH346" s="139"/>
    </row>
    <row r="347" spans="1:60" outlineLevel="1" x14ac:dyDescent="0.2">
      <c r="A347" s="140">
        <v>150</v>
      </c>
      <c r="B347" s="140" t="s">
        <v>162</v>
      </c>
      <c r="C347" s="178" t="s">
        <v>572</v>
      </c>
      <c r="D347" s="146" t="s">
        <v>182</v>
      </c>
      <c r="E347" s="153">
        <v>1</v>
      </c>
      <c r="F347" s="156">
        <f>H347+J347</f>
        <v>0</v>
      </c>
      <c r="G347" s="157">
        <f>ROUND(E347*F347,2)</f>
        <v>0</v>
      </c>
      <c r="H347" s="157"/>
      <c r="I347" s="157">
        <f>ROUND(E347*H347,2)</f>
        <v>0</v>
      </c>
      <c r="J347" s="157"/>
      <c r="K347" s="157">
        <f>ROUND(E347*J347,2)</f>
        <v>0</v>
      </c>
      <c r="L347" s="157">
        <v>21</v>
      </c>
      <c r="M347" s="157">
        <f>G347*(1+L347/100)</f>
        <v>0</v>
      </c>
      <c r="N347" s="147">
        <v>0</v>
      </c>
      <c r="O347" s="147">
        <f>ROUND(E347*N347,5)</f>
        <v>0</v>
      </c>
      <c r="P347" s="147">
        <v>0</v>
      </c>
      <c r="Q347" s="147">
        <f>ROUND(E347*P347,5)</f>
        <v>0</v>
      </c>
      <c r="R347" s="147"/>
      <c r="S347" s="147"/>
      <c r="T347" s="148">
        <v>0</v>
      </c>
      <c r="U347" s="147">
        <f>ROUND(E347*T347,2)</f>
        <v>0</v>
      </c>
      <c r="V347" s="139"/>
      <c r="W347" s="139"/>
      <c r="X347" s="139"/>
      <c r="Y347" s="139"/>
      <c r="Z347" s="139"/>
      <c r="AA347" s="139"/>
      <c r="AB347" s="139"/>
      <c r="AC347" s="139"/>
      <c r="AD347" s="139"/>
      <c r="AE347" s="139" t="s">
        <v>152</v>
      </c>
      <c r="AF347" s="139"/>
      <c r="AG347" s="139"/>
      <c r="AH347" s="139"/>
      <c r="AI347" s="139"/>
      <c r="AJ347" s="139"/>
      <c r="AK347" s="139"/>
      <c r="AL347" s="139"/>
      <c r="AM347" s="139"/>
      <c r="AN347" s="139"/>
      <c r="AO347" s="139"/>
      <c r="AP347" s="139"/>
      <c r="AQ347" s="139"/>
      <c r="AR347" s="139"/>
      <c r="AS347" s="139"/>
      <c r="AT347" s="139"/>
      <c r="AU347" s="139"/>
      <c r="AV347" s="139"/>
      <c r="AW347" s="139"/>
      <c r="AX347" s="139"/>
      <c r="AY347" s="139"/>
      <c r="AZ347" s="139"/>
      <c r="BA347" s="139"/>
      <c r="BB347" s="139"/>
      <c r="BC347" s="139"/>
      <c r="BD347" s="139"/>
      <c r="BE347" s="139"/>
      <c r="BF347" s="139"/>
      <c r="BG347" s="139"/>
      <c r="BH347" s="139"/>
    </row>
    <row r="348" spans="1:60" outlineLevel="1" x14ac:dyDescent="0.2">
      <c r="A348" s="140">
        <v>151</v>
      </c>
      <c r="B348" s="140" t="s">
        <v>573</v>
      </c>
      <c r="C348" s="178" t="s">
        <v>574</v>
      </c>
      <c r="D348" s="146" t="s">
        <v>160</v>
      </c>
      <c r="E348" s="153">
        <v>0.55600000000000005</v>
      </c>
      <c r="F348" s="156">
        <f>H348+J348</f>
        <v>0</v>
      </c>
      <c r="G348" s="157">
        <f>ROUND(E348*F348,2)</f>
        <v>0</v>
      </c>
      <c r="H348" s="157"/>
      <c r="I348" s="157">
        <f>ROUND(E348*H348,2)</f>
        <v>0</v>
      </c>
      <c r="J348" s="157"/>
      <c r="K348" s="157">
        <f>ROUND(E348*J348,2)</f>
        <v>0</v>
      </c>
      <c r="L348" s="157">
        <v>21</v>
      </c>
      <c r="M348" s="157">
        <f>G348*(1+L348/100)</f>
        <v>0</v>
      </c>
      <c r="N348" s="147">
        <v>0</v>
      </c>
      <c r="O348" s="147">
        <f>ROUND(E348*N348,5)</f>
        <v>0</v>
      </c>
      <c r="P348" s="147">
        <v>0</v>
      </c>
      <c r="Q348" s="147">
        <f>ROUND(E348*P348,5)</f>
        <v>0</v>
      </c>
      <c r="R348" s="147"/>
      <c r="S348" s="147"/>
      <c r="T348" s="148">
        <v>3.036</v>
      </c>
      <c r="U348" s="147">
        <f>ROUND(E348*T348,2)</f>
        <v>1.69</v>
      </c>
      <c r="V348" s="139"/>
      <c r="W348" s="139"/>
      <c r="X348" s="139"/>
      <c r="Y348" s="139"/>
      <c r="Z348" s="139"/>
      <c r="AA348" s="139"/>
      <c r="AB348" s="139"/>
      <c r="AC348" s="139"/>
      <c r="AD348" s="139"/>
      <c r="AE348" s="139" t="s">
        <v>152</v>
      </c>
      <c r="AF348" s="139"/>
      <c r="AG348" s="139"/>
      <c r="AH348" s="139"/>
      <c r="AI348" s="139"/>
      <c r="AJ348" s="139"/>
      <c r="AK348" s="139"/>
      <c r="AL348" s="139"/>
      <c r="AM348" s="139"/>
      <c r="AN348" s="139"/>
      <c r="AO348" s="139"/>
      <c r="AP348" s="139"/>
      <c r="AQ348" s="139"/>
      <c r="AR348" s="139"/>
      <c r="AS348" s="139"/>
      <c r="AT348" s="139"/>
      <c r="AU348" s="139"/>
      <c r="AV348" s="139"/>
      <c r="AW348" s="139"/>
      <c r="AX348" s="139"/>
      <c r="AY348" s="139"/>
      <c r="AZ348" s="139"/>
      <c r="BA348" s="139"/>
      <c r="BB348" s="139"/>
      <c r="BC348" s="139"/>
      <c r="BD348" s="139"/>
      <c r="BE348" s="139"/>
      <c r="BF348" s="139"/>
      <c r="BG348" s="139"/>
      <c r="BH348" s="139"/>
    </row>
    <row r="349" spans="1:60" x14ac:dyDescent="0.2">
      <c r="A349" s="141" t="s">
        <v>147</v>
      </c>
      <c r="B349" s="141" t="s">
        <v>105</v>
      </c>
      <c r="C349" s="180" t="s">
        <v>106</v>
      </c>
      <c r="D349" s="150"/>
      <c r="E349" s="155"/>
      <c r="F349" s="158"/>
      <c r="G349" s="158">
        <f>SUMIF(AE350:AE352,"&lt;&gt;NOR",G350:G352)</f>
        <v>0</v>
      </c>
      <c r="H349" s="158"/>
      <c r="I349" s="158">
        <f>SUM(I350:I352)</f>
        <v>0</v>
      </c>
      <c r="J349" s="158"/>
      <c r="K349" s="158">
        <f>SUM(K350:K352)</f>
        <v>0</v>
      </c>
      <c r="L349" s="158"/>
      <c r="M349" s="158">
        <f>SUM(M350:M352)</f>
        <v>0</v>
      </c>
      <c r="N349" s="151"/>
      <c r="O349" s="151">
        <f>SUM(O350:O352)</f>
        <v>0.21703</v>
      </c>
      <c r="P349" s="151"/>
      <c r="Q349" s="151">
        <f>SUM(Q350:Q352)</f>
        <v>0</v>
      </c>
      <c r="R349" s="151"/>
      <c r="S349" s="151"/>
      <c r="T349" s="152"/>
      <c r="U349" s="151">
        <f>SUM(U350:U352)</f>
        <v>2.6799999999999997</v>
      </c>
      <c r="AE349" t="s">
        <v>148</v>
      </c>
    </row>
    <row r="350" spans="1:60" ht="22.5" outlineLevel="1" x14ac:dyDescent="0.2">
      <c r="A350" s="140">
        <v>152</v>
      </c>
      <c r="B350" s="140" t="s">
        <v>575</v>
      </c>
      <c r="C350" s="178" t="s">
        <v>576</v>
      </c>
      <c r="D350" s="146" t="s">
        <v>151</v>
      </c>
      <c r="E350" s="153">
        <v>1.36</v>
      </c>
      <c r="F350" s="156">
        <f>H350+J350</f>
        <v>0</v>
      </c>
      <c r="G350" s="157">
        <f>ROUND(E350*F350,2)</f>
        <v>0</v>
      </c>
      <c r="H350" s="157"/>
      <c r="I350" s="157">
        <f>ROUND(E350*H350,2)</f>
        <v>0</v>
      </c>
      <c r="J350" s="157"/>
      <c r="K350" s="157">
        <f>ROUND(E350*J350,2)</f>
        <v>0</v>
      </c>
      <c r="L350" s="157">
        <v>21</v>
      </c>
      <c r="M350" s="157">
        <f>G350*(1+L350/100)</f>
        <v>0</v>
      </c>
      <c r="N350" s="147">
        <v>0.15958</v>
      </c>
      <c r="O350" s="147">
        <f>ROUND(E350*N350,5)</f>
        <v>0.21703</v>
      </c>
      <c r="P350" s="147">
        <v>0</v>
      </c>
      <c r="Q350" s="147">
        <f>ROUND(E350*P350,5)</f>
        <v>0</v>
      </c>
      <c r="R350" s="147"/>
      <c r="S350" s="147"/>
      <c r="T350" s="148">
        <v>1.6741699999999999</v>
      </c>
      <c r="U350" s="147">
        <f>ROUND(E350*T350,2)</f>
        <v>2.2799999999999998</v>
      </c>
      <c r="V350" s="139"/>
      <c r="W350" s="139"/>
      <c r="X350" s="139"/>
      <c r="Y350" s="139"/>
      <c r="Z350" s="139"/>
      <c r="AA350" s="139"/>
      <c r="AB350" s="139"/>
      <c r="AC350" s="139"/>
      <c r="AD350" s="139"/>
      <c r="AE350" s="139" t="s">
        <v>161</v>
      </c>
      <c r="AF350" s="139"/>
      <c r="AG350" s="139"/>
      <c r="AH350" s="139"/>
      <c r="AI350" s="139"/>
      <c r="AJ350" s="139"/>
      <c r="AK350" s="139"/>
      <c r="AL350" s="139"/>
      <c r="AM350" s="139"/>
      <c r="AN350" s="139"/>
      <c r="AO350" s="139"/>
      <c r="AP350" s="139"/>
      <c r="AQ350" s="139"/>
      <c r="AR350" s="139"/>
      <c r="AS350" s="139"/>
      <c r="AT350" s="139"/>
      <c r="AU350" s="139"/>
      <c r="AV350" s="139"/>
      <c r="AW350" s="139"/>
      <c r="AX350" s="139"/>
      <c r="AY350" s="139"/>
      <c r="AZ350" s="139"/>
      <c r="BA350" s="139"/>
      <c r="BB350" s="139"/>
      <c r="BC350" s="139"/>
      <c r="BD350" s="139"/>
      <c r="BE350" s="139"/>
      <c r="BF350" s="139"/>
      <c r="BG350" s="139"/>
      <c r="BH350" s="139"/>
    </row>
    <row r="351" spans="1:60" outlineLevel="1" x14ac:dyDescent="0.2">
      <c r="A351" s="140"/>
      <c r="B351" s="140"/>
      <c r="C351" s="179" t="s">
        <v>577</v>
      </c>
      <c r="D351" s="149"/>
      <c r="E351" s="154">
        <v>1.36</v>
      </c>
      <c r="F351" s="157"/>
      <c r="G351" s="157"/>
      <c r="H351" s="157"/>
      <c r="I351" s="157"/>
      <c r="J351" s="157"/>
      <c r="K351" s="157"/>
      <c r="L351" s="157"/>
      <c r="M351" s="157"/>
      <c r="N351" s="147"/>
      <c r="O351" s="147"/>
      <c r="P351" s="147"/>
      <c r="Q351" s="147"/>
      <c r="R351" s="147"/>
      <c r="S351" s="147"/>
      <c r="T351" s="148"/>
      <c r="U351" s="147"/>
      <c r="V351" s="139"/>
      <c r="W351" s="139"/>
      <c r="X351" s="139"/>
      <c r="Y351" s="139"/>
      <c r="Z351" s="139"/>
      <c r="AA351" s="139"/>
      <c r="AB351" s="139"/>
      <c r="AC351" s="139"/>
      <c r="AD351" s="139"/>
      <c r="AE351" s="139" t="s">
        <v>154</v>
      </c>
      <c r="AF351" s="139">
        <v>0</v>
      </c>
      <c r="AG351" s="139"/>
      <c r="AH351" s="139"/>
      <c r="AI351" s="139"/>
      <c r="AJ351" s="139"/>
      <c r="AK351" s="139"/>
      <c r="AL351" s="139"/>
      <c r="AM351" s="139"/>
      <c r="AN351" s="139"/>
      <c r="AO351" s="139"/>
      <c r="AP351" s="139"/>
      <c r="AQ351" s="139"/>
      <c r="AR351" s="139"/>
      <c r="AS351" s="139"/>
      <c r="AT351" s="139"/>
      <c r="AU351" s="139"/>
      <c r="AV351" s="139"/>
      <c r="AW351" s="139"/>
      <c r="AX351" s="139"/>
      <c r="AY351" s="139"/>
      <c r="AZ351" s="139"/>
      <c r="BA351" s="139"/>
      <c r="BB351" s="139"/>
      <c r="BC351" s="139"/>
      <c r="BD351" s="139"/>
      <c r="BE351" s="139"/>
      <c r="BF351" s="139"/>
      <c r="BG351" s="139"/>
      <c r="BH351" s="139"/>
    </row>
    <row r="352" spans="1:60" outlineLevel="1" x14ac:dyDescent="0.2">
      <c r="A352" s="140">
        <v>153</v>
      </c>
      <c r="B352" s="140" t="s">
        <v>578</v>
      </c>
      <c r="C352" s="178" t="s">
        <v>579</v>
      </c>
      <c r="D352" s="146" t="s">
        <v>160</v>
      </c>
      <c r="E352" s="153">
        <v>0.217</v>
      </c>
      <c r="F352" s="156">
        <f>H352+J352</f>
        <v>0</v>
      </c>
      <c r="G352" s="157">
        <f>ROUND(E352*F352,2)</f>
        <v>0</v>
      </c>
      <c r="H352" s="157"/>
      <c r="I352" s="157">
        <f>ROUND(E352*H352,2)</f>
        <v>0</v>
      </c>
      <c r="J352" s="157"/>
      <c r="K352" s="157">
        <f>ROUND(E352*J352,2)</f>
        <v>0</v>
      </c>
      <c r="L352" s="157">
        <v>21</v>
      </c>
      <c r="M352" s="157">
        <f>G352*(1+L352/100)</f>
        <v>0</v>
      </c>
      <c r="N352" s="147">
        <v>0</v>
      </c>
      <c r="O352" s="147">
        <f>ROUND(E352*N352,5)</f>
        <v>0</v>
      </c>
      <c r="P352" s="147">
        <v>0</v>
      </c>
      <c r="Q352" s="147">
        <f>ROUND(E352*P352,5)</f>
        <v>0</v>
      </c>
      <c r="R352" s="147"/>
      <c r="S352" s="147"/>
      <c r="T352" s="148">
        <v>1.837</v>
      </c>
      <c r="U352" s="147">
        <f>ROUND(E352*T352,2)</f>
        <v>0.4</v>
      </c>
      <c r="V352" s="139"/>
      <c r="W352" s="139"/>
      <c r="X352" s="139"/>
      <c r="Y352" s="139"/>
      <c r="Z352" s="139"/>
      <c r="AA352" s="139"/>
      <c r="AB352" s="139"/>
      <c r="AC352" s="139"/>
      <c r="AD352" s="139"/>
      <c r="AE352" s="139" t="s">
        <v>152</v>
      </c>
      <c r="AF352" s="139"/>
      <c r="AG352" s="139"/>
      <c r="AH352" s="139"/>
      <c r="AI352" s="139"/>
      <c r="AJ352" s="139"/>
      <c r="AK352" s="139"/>
      <c r="AL352" s="139"/>
      <c r="AM352" s="139"/>
      <c r="AN352" s="139"/>
      <c r="AO352" s="139"/>
      <c r="AP352" s="139"/>
      <c r="AQ352" s="139"/>
      <c r="AR352" s="139"/>
      <c r="AS352" s="139"/>
      <c r="AT352" s="139"/>
      <c r="AU352" s="139"/>
      <c r="AV352" s="139"/>
      <c r="AW352" s="139"/>
      <c r="AX352" s="139"/>
      <c r="AY352" s="139"/>
      <c r="AZ352" s="139"/>
      <c r="BA352" s="139"/>
      <c r="BB352" s="139"/>
      <c r="BC352" s="139"/>
      <c r="BD352" s="139"/>
      <c r="BE352" s="139"/>
      <c r="BF352" s="139"/>
      <c r="BG352" s="139"/>
      <c r="BH352" s="139"/>
    </row>
    <row r="353" spans="1:60" x14ac:dyDescent="0.2">
      <c r="A353" s="141" t="s">
        <v>147</v>
      </c>
      <c r="B353" s="141" t="s">
        <v>107</v>
      </c>
      <c r="C353" s="180" t="s">
        <v>108</v>
      </c>
      <c r="D353" s="150"/>
      <c r="E353" s="155"/>
      <c r="F353" s="158"/>
      <c r="G353" s="158">
        <f>SUMIF(AE354:AE358,"&lt;&gt;NOR",G354:G358)</f>
        <v>0</v>
      </c>
      <c r="H353" s="158"/>
      <c r="I353" s="158">
        <f>SUM(I354:I358)</f>
        <v>0</v>
      </c>
      <c r="J353" s="158"/>
      <c r="K353" s="158">
        <f>SUM(K354:K358)</f>
        <v>0</v>
      </c>
      <c r="L353" s="158"/>
      <c r="M353" s="158">
        <f>SUM(M354:M358)</f>
        <v>0</v>
      </c>
      <c r="N353" s="151"/>
      <c r="O353" s="151">
        <f>SUM(O354:O358)</f>
        <v>0.17465999999999998</v>
      </c>
      <c r="P353" s="151"/>
      <c r="Q353" s="151">
        <f>SUM(Q354:Q358)</f>
        <v>0</v>
      </c>
      <c r="R353" s="151"/>
      <c r="S353" s="151"/>
      <c r="T353" s="152"/>
      <c r="U353" s="151">
        <f>SUM(U354:U358)</f>
        <v>34.769999999999996</v>
      </c>
      <c r="AE353" t="s">
        <v>148</v>
      </c>
    </row>
    <row r="354" spans="1:60" outlineLevel="1" x14ac:dyDescent="0.2">
      <c r="A354" s="140">
        <v>154</v>
      </c>
      <c r="B354" s="140" t="s">
        <v>580</v>
      </c>
      <c r="C354" s="178" t="s">
        <v>581</v>
      </c>
      <c r="D354" s="146" t="s">
        <v>151</v>
      </c>
      <c r="E354" s="153">
        <v>42.1875</v>
      </c>
      <c r="F354" s="156">
        <f>H354+J354</f>
        <v>0</v>
      </c>
      <c r="G354" s="157">
        <f>ROUND(E354*F354,2)</f>
        <v>0</v>
      </c>
      <c r="H354" s="157"/>
      <c r="I354" s="157">
        <f>ROUND(E354*H354,2)</f>
        <v>0</v>
      </c>
      <c r="J354" s="157"/>
      <c r="K354" s="157">
        <f>ROUND(E354*J354,2)</f>
        <v>0</v>
      </c>
      <c r="L354" s="157">
        <v>21</v>
      </c>
      <c r="M354" s="157">
        <f>G354*(1+L354/100)</f>
        <v>0</v>
      </c>
      <c r="N354" s="147">
        <v>1.0000000000000001E-5</v>
      </c>
      <c r="O354" s="147">
        <f>ROUND(E354*N354,5)</f>
        <v>4.2000000000000002E-4</v>
      </c>
      <c r="P354" s="147">
        <v>0</v>
      </c>
      <c r="Q354" s="147">
        <f>ROUND(E354*P354,5)</f>
        <v>0</v>
      </c>
      <c r="R354" s="147"/>
      <c r="S354" s="147"/>
      <c r="T354" s="148">
        <v>4.4999999999999998E-2</v>
      </c>
      <c r="U354" s="147">
        <f>ROUND(E354*T354,2)</f>
        <v>1.9</v>
      </c>
      <c r="V354" s="139"/>
      <c r="W354" s="139"/>
      <c r="X354" s="139"/>
      <c r="Y354" s="139"/>
      <c r="Z354" s="139"/>
      <c r="AA354" s="139"/>
      <c r="AB354" s="139"/>
      <c r="AC354" s="139"/>
      <c r="AD354" s="139"/>
      <c r="AE354" s="139" t="s">
        <v>152</v>
      </c>
      <c r="AF354" s="139"/>
      <c r="AG354" s="139"/>
      <c r="AH354" s="139"/>
      <c r="AI354" s="139"/>
      <c r="AJ354" s="139"/>
      <c r="AK354" s="139"/>
      <c r="AL354" s="139"/>
      <c r="AM354" s="139"/>
      <c r="AN354" s="139"/>
      <c r="AO354" s="139"/>
      <c r="AP354" s="139"/>
      <c r="AQ354" s="139"/>
      <c r="AR354" s="139"/>
      <c r="AS354" s="139"/>
      <c r="AT354" s="139"/>
      <c r="AU354" s="139"/>
      <c r="AV354" s="139"/>
      <c r="AW354" s="139"/>
      <c r="AX354" s="139"/>
      <c r="AY354" s="139"/>
      <c r="AZ354" s="139"/>
      <c r="BA354" s="139"/>
      <c r="BB354" s="139"/>
      <c r="BC354" s="139"/>
      <c r="BD354" s="139"/>
      <c r="BE354" s="139"/>
      <c r="BF354" s="139"/>
      <c r="BG354" s="139"/>
      <c r="BH354" s="139"/>
    </row>
    <row r="355" spans="1:60" outlineLevel="1" x14ac:dyDescent="0.2">
      <c r="A355" s="140"/>
      <c r="B355" s="140"/>
      <c r="C355" s="179" t="s">
        <v>582</v>
      </c>
      <c r="D355" s="149"/>
      <c r="E355" s="154">
        <v>42.1875</v>
      </c>
      <c r="F355" s="157"/>
      <c r="G355" s="157"/>
      <c r="H355" s="157"/>
      <c r="I355" s="157"/>
      <c r="J355" s="157"/>
      <c r="K355" s="157"/>
      <c r="L355" s="157"/>
      <c r="M355" s="157"/>
      <c r="N355" s="147"/>
      <c r="O355" s="147"/>
      <c r="P355" s="147"/>
      <c r="Q355" s="147"/>
      <c r="R355" s="147"/>
      <c r="S355" s="147"/>
      <c r="T355" s="148"/>
      <c r="U355" s="147"/>
      <c r="V355" s="139"/>
      <c r="W355" s="139"/>
      <c r="X355" s="139"/>
      <c r="Y355" s="139"/>
      <c r="Z355" s="139"/>
      <c r="AA355" s="139"/>
      <c r="AB355" s="139"/>
      <c r="AC355" s="139"/>
      <c r="AD355" s="139"/>
      <c r="AE355" s="139" t="s">
        <v>154</v>
      </c>
      <c r="AF355" s="139">
        <v>0</v>
      </c>
      <c r="AG355" s="139"/>
      <c r="AH355" s="139"/>
      <c r="AI355" s="139"/>
      <c r="AJ355" s="139"/>
      <c r="AK355" s="139"/>
      <c r="AL355" s="139"/>
      <c r="AM355" s="139"/>
      <c r="AN355" s="139"/>
      <c r="AO355" s="139"/>
      <c r="AP355" s="139"/>
      <c r="AQ355" s="139"/>
      <c r="AR355" s="139"/>
      <c r="AS355" s="139"/>
      <c r="AT355" s="139"/>
      <c r="AU355" s="139"/>
      <c r="AV355" s="139"/>
      <c r="AW355" s="139"/>
      <c r="AX355" s="139"/>
      <c r="AY355" s="139"/>
      <c r="AZ355" s="139"/>
      <c r="BA355" s="139"/>
      <c r="BB355" s="139"/>
      <c r="BC355" s="139"/>
      <c r="BD355" s="139"/>
      <c r="BE355" s="139"/>
      <c r="BF355" s="139"/>
      <c r="BG355" s="139"/>
      <c r="BH355" s="139"/>
    </row>
    <row r="356" spans="1:60" outlineLevel="1" x14ac:dyDescent="0.2">
      <c r="A356" s="140">
        <v>155</v>
      </c>
      <c r="B356" s="140" t="s">
        <v>583</v>
      </c>
      <c r="C356" s="178" t="s">
        <v>584</v>
      </c>
      <c r="D356" s="146" t="s">
        <v>151</v>
      </c>
      <c r="E356" s="153">
        <v>42.1875</v>
      </c>
      <c r="F356" s="156">
        <f>H356+J356</f>
        <v>0</v>
      </c>
      <c r="G356" s="157">
        <f>ROUND(E356*F356,2)</f>
        <v>0</v>
      </c>
      <c r="H356" s="157"/>
      <c r="I356" s="157">
        <f>ROUND(E356*H356,2)</f>
        <v>0</v>
      </c>
      <c r="J356" s="157"/>
      <c r="K356" s="157">
        <f>ROUND(E356*J356,2)</f>
        <v>0</v>
      </c>
      <c r="L356" s="157">
        <v>21</v>
      </c>
      <c r="M356" s="157">
        <f>G356*(1+L356/100)</f>
        <v>0</v>
      </c>
      <c r="N356" s="147">
        <v>3.7699999999999999E-3</v>
      </c>
      <c r="O356" s="147">
        <f>ROUND(E356*N356,5)</f>
        <v>0.15905</v>
      </c>
      <c r="P356" s="147">
        <v>0</v>
      </c>
      <c r="Q356" s="147">
        <f>ROUND(E356*P356,5)</f>
        <v>0</v>
      </c>
      <c r="R356" s="147"/>
      <c r="S356" s="147"/>
      <c r="T356" s="148">
        <v>0.31619999999999998</v>
      </c>
      <c r="U356" s="147">
        <f>ROUND(E356*T356,2)</f>
        <v>13.34</v>
      </c>
      <c r="V356" s="139"/>
      <c r="W356" s="139"/>
      <c r="X356" s="139"/>
      <c r="Y356" s="139"/>
      <c r="Z356" s="139"/>
      <c r="AA356" s="139"/>
      <c r="AB356" s="139"/>
      <c r="AC356" s="139"/>
      <c r="AD356" s="139"/>
      <c r="AE356" s="139" t="s">
        <v>152</v>
      </c>
      <c r="AF356" s="139"/>
      <c r="AG356" s="139"/>
      <c r="AH356" s="139"/>
      <c r="AI356" s="139"/>
      <c r="AJ356" s="139"/>
      <c r="AK356" s="139"/>
      <c r="AL356" s="139"/>
      <c r="AM356" s="139"/>
      <c r="AN356" s="139"/>
      <c r="AO356" s="139"/>
      <c r="AP356" s="139"/>
      <c r="AQ356" s="139"/>
      <c r="AR356" s="139"/>
      <c r="AS356" s="139"/>
      <c r="AT356" s="139"/>
      <c r="AU356" s="139"/>
      <c r="AV356" s="139"/>
      <c r="AW356" s="139"/>
      <c r="AX356" s="139"/>
      <c r="AY356" s="139"/>
      <c r="AZ356" s="139"/>
      <c r="BA356" s="139"/>
      <c r="BB356" s="139"/>
      <c r="BC356" s="139"/>
      <c r="BD356" s="139"/>
      <c r="BE356" s="139"/>
      <c r="BF356" s="139"/>
      <c r="BG356" s="139"/>
      <c r="BH356" s="139"/>
    </row>
    <row r="357" spans="1:60" outlineLevel="1" x14ac:dyDescent="0.2">
      <c r="A357" s="140">
        <v>156</v>
      </c>
      <c r="B357" s="140" t="s">
        <v>585</v>
      </c>
      <c r="C357" s="178" t="s">
        <v>586</v>
      </c>
      <c r="D357" s="146" t="s">
        <v>151</v>
      </c>
      <c r="E357" s="153">
        <v>42.1875</v>
      </c>
      <c r="F357" s="156">
        <f>H357+J357</f>
        <v>0</v>
      </c>
      <c r="G357" s="157">
        <f>ROUND(E357*F357,2)</f>
        <v>0</v>
      </c>
      <c r="H357" s="157"/>
      <c r="I357" s="157">
        <f>ROUND(E357*H357,2)</f>
        <v>0</v>
      </c>
      <c r="J357" s="157"/>
      <c r="K357" s="157">
        <f>ROUND(E357*J357,2)</f>
        <v>0</v>
      </c>
      <c r="L357" s="157">
        <v>21</v>
      </c>
      <c r="M357" s="157">
        <f>G357*(1+L357/100)</f>
        <v>0</v>
      </c>
      <c r="N357" s="147">
        <v>8.0000000000000007E-5</v>
      </c>
      <c r="O357" s="147">
        <f>ROUND(E357*N357,5)</f>
        <v>3.3800000000000002E-3</v>
      </c>
      <c r="P357" s="147">
        <v>0</v>
      </c>
      <c r="Q357" s="147">
        <f>ROUND(E357*P357,5)</f>
        <v>0</v>
      </c>
      <c r="R357" s="147"/>
      <c r="S357" s="147"/>
      <c r="T357" s="148">
        <v>0.156</v>
      </c>
      <c r="U357" s="147">
        <f>ROUND(E357*T357,2)</f>
        <v>6.58</v>
      </c>
      <c r="V357" s="139"/>
      <c r="W357" s="139"/>
      <c r="X357" s="139"/>
      <c r="Y357" s="139"/>
      <c r="Z357" s="139"/>
      <c r="AA357" s="139"/>
      <c r="AB357" s="139"/>
      <c r="AC357" s="139"/>
      <c r="AD357" s="139"/>
      <c r="AE357" s="139" t="s">
        <v>152</v>
      </c>
      <c r="AF357" s="139"/>
      <c r="AG357" s="139"/>
      <c r="AH357" s="139"/>
      <c r="AI357" s="139"/>
      <c r="AJ357" s="139"/>
      <c r="AK357" s="139"/>
      <c r="AL357" s="139"/>
      <c r="AM357" s="139"/>
      <c r="AN357" s="139"/>
      <c r="AO357" s="139"/>
      <c r="AP357" s="139"/>
      <c r="AQ357" s="139"/>
      <c r="AR357" s="139"/>
      <c r="AS357" s="139"/>
      <c r="AT357" s="139"/>
      <c r="AU357" s="139"/>
      <c r="AV357" s="139"/>
      <c r="AW357" s="139"/>
      <c r="AX357" s="139"/>
      <c r="AY357" s="139"/>
      <c r="AZ357" s="139"/>
      <c r="BA357" s="139"/>
      <c r="BB357" s="139"/>
      <c r="BC357" s="139"/>
      <c r="BD357" s="139"/>
      <c r="BE357" s="139"/>
      <c r="BF357" s="139"/>
      <c r="BG357" s="139"/>
      <c r="BH357" s="139"/>
    </row>
    <row r="358" spans="1:60" outlineLevel="1" x14ac:dyDescent="0.2">
      <c r="A358" s="140">
        <v>157</v>
      </c>
      <c r="B358" s="140" t="s">
        <v>587</v>
      </c>
      <c r="C358" s="178" t="s">
        <v>588</v>
      </c>
      <c r="D358" s="146" t="s">
        <v>151</v>
      </c>
      <c r="E358" s="153">
        <v>42.1875</v>
      </c>
      <c r="F358" s="156">
        <f>H358+J358</f>
        <v>0</v>
      </c>
      <c r="G358" s="157">
        <f>ROUND(E358*F358,2)</f>
        <v>0</v>
      </c>
      <c r="H358" s="157"/>
      <c r="I358" s="157">
        <f>ROUND(E358*H358,2)</f>
        <v>0</v>
      </c>
      <c r="J358" s="157"/>
      <c r="K358" s="157">
        <f>ROUND(E358*J358,2)</f>
        <v>0</v>
      </c>
      <c r="L358" s="157">
        <v>21</v>
      </c>
      <c r="M358" s="157">
        <f>G358*(1+L358/100)</f>
        <v>0</v>
      </c>
      <c r="N358" s="147">
        <v>2.7999999999999998E-4</v>
      </c>
      <c r="O358" s="147">
        <f>ROUND(E358*N358,5)</f>
        <v>1.1809999999999999E-2</v>
      </c>
      <c r="P358" s="147">
        <v>0</v>
      </c>
      <c r="Q358" s="147">
        <f>ROUND(E358*P358,5)</f>
        <v>0</v>
      </c>
      <c r="R358" s="147"/>
      <c r="S358" s="147"/>
      <c r="T358" s="148">
        <v>0.307</v>
      </c>
      <c r="U358" s="147">
        <f>ROUND(E358*T358,2)</f>
        <v>12.95</v>
      </c>
      <c r="V358" s="139"/>
      <c r="W358" s="139"/>
      <c r="X358" s="139"/>
      <c r="Y358" s="139"/>
      <c r="Z358" s="139"/>
      <c r="AA358" s="139"/>
      <c r="AB358" s="139"/>
      <c r="AC358" s="139"/>
      <c r="AD358" s="139"/>
      <c r="AE358" s="139" t="s">
        <v>152</v>
      </c>
      <c r="AF358" s="139"/>
      <c r="AG358" s="139"/>
      <c r="AH358" s="139"/>
      <c r="AI358" s="139"/>
      <c r="AJ358" s="139"/>
      <c r="AK358" s="139"/>
      <c r="AL358" s="139"/>
      <c r="AM358" s="139"/>
      <c r="AN358" s="139"/>
      <c r="AO358" s="139"/>
      <c r="AP358" s="139"/>
      <c r="AQ358" s="139"/>
      <c r="AR358" s="139"/>
      <c r="AS358" s="139"/>
      <c r="AT358" s="139"/>
      <c r="AU358" s="139"/>
      <c r="AV358" s="139"/>
      <c r="AW358" s="139"/>
      <c r="AX358" s="139"/>
      <c r="AY358" s="139"/>
      <c r="AZ358" s="139"/>
      <c r="BA358" s="139"/>
      <c r="BB358" s="139"/>
      <c r="BC358" s="139"/>
      <c r="BD358" s="139"/>
      <c r="BE358" s="139"/>
      <c r="BF358" s="139"/>
      <c r="BG358" s="139"/>
      <c r="BH358" s="139"/>
    </row>
    <row r="359" spans="1:60" x14ac:dyDescent="0.2">
      <c r="A359" s="141" t="s">
        <v>147</v>
      </c>
      <c r="B359" s="141" t="s">
        <v>109</v>
      </c>
      <c r="C359" s="180" t="s">
        <v>110</v>
      </c>
      <c r="D359" s="150"/>
      <c r="E359" s="155"/>
      <c r="F359" s="158"/>
      <c r="G359" s="158">
        <f>SUMIF(AE360:AE361,"&lt;&gt;NOR",G360:G361)</f>
        <v>0</v>
      </c>
      <c r="H359" s="158"/>
      <c r="I359" s="158">
        <f>SUM(I360:I361)</f>
        <v>0</v>
      </c>
      <c r="J359" s="158"/>
      <c r="K359" s="158">
        <f>SUM(K360:K361)</f>
        <v>0</v>
      </c>
      <c r="L359" s="158"/>
      <c r="M359" s="158">
        <f>SUM(M360:M361)</f>
        <v>0</v>
      </c>
      <c r="N359" s="151"/>
      <c r="O359" s="151">
        <f>SUM(O360:O361)</f>
        <v>3.7299999999999998E-3</v>
      </c>
      <c r="P359" s="151"/>
      <c r="Q359" s="151">
        <f>SUM(Q360:Q361)</f>
        <v>0</v>
      </c>
      <c r="R359" s="151"/>
      <c r="S359" s="151"/>
      <c r="T359" s="152"/>
      <c r="U359" s="151">
        <f>SUM(U360:U361)</f>
        <v>0.8</v>
      </c>
      <c r="AE359" t="s">
        <v>148</v>
      </c>
    </row>
    <row r="360" spans="1:60" outlineLevel="1" x14ac:dyDescent="0.2">
      <c r="A360" s="140">
        <v>158</v>
      </c>
      <c r="B360" s="140" t="s">
        <v>589</v>
      </c>
      <c r="C360" s="178" t="s">
        <v>590</v>
      </c>
      <c r="D360" s="146" t="s">
        <v>151</v>
      </c>
      <c r="E360" s="153">
        <v>5.92</v>
      </c>
      <c r="F360" s="156">
        <f>H360+J360</f>
        <v>0</v>
      </c>
      <c r="G360" s="157">
        <f>ROUND(E360*F360,2)</f>
        <v>0</v>
      </c>
      <c r="H360" s="157"/>
      <c r="I360" s="157">
        <f>ROUND(E360*H360,2)</f>
        <v>0</v>
      </c>
      <c r="J360" s="157"/>
      <c r="K360" s="157">
        <f>ROUND(E360*J360,2)</f>
        <v>0</v>
      </c>
      <c r="L360" s="157">
        <v>21</v>
      </c>
      <c r="M360" s="157">
        <f>G360*(1+L360/100)</f>
        <v>0</v>
      </c>
      <c r="N360" s="147">
        <v>6.3000000000000003E-4</v>
      </c>
      <c r="O360" s="147">
        <f>ROUND(E360*N360,5)</f>
        <v>3.7299999999999998E-3</v>
      </c>
      <c r="P360" s="147">
        <v>0</v>
      </c>
      <c r="Q360" s="147">
        <f>ROUND(E360*P360,5)</f>
        <v>0</v>
      </c>
      <c r="R360" s="147"/>
      <c r="S360" s="147"/>
      <c r="T360" s="148">
        <v>0.13439000000000001</v>
      </c>
      <c r="U360" s="147">
        <f>ROUND(E360*T360,2)</f>
        <v>0.8</v>
      </c>
      <c r="V360" s="139"/>
      <c r="W360" s="139"/>
      <c r="X360" s="139"/>
      <c r="Y360" s="139"/>
      <c r="Z360" s="139"/>
      <c r="AA360" s="139"/>
      <c r="AB360" s="139"/>
      <c r="AC360" s="139"/>
      <c r="AD360" s="139"/>
      <c r="AE360" s="139" t="s">
        <v>161</v>
      </c>
      <c r="AF360" s="139"/>
      <c r="AG360" s="139"/>
      <c r="AH360" s="139"/>
      <c r="AI360" s="139"/>
      <c r="AJ360" s="139"/>
      <c r="AK360" s="139"/>
      <c r="AL360" s="139"/>
      <c r="AM360" s="139"/>
      <c r="AN360" s="139"/>
      <c r="AO360" s="139"/>
      <c r="AP360" s="139"/>
      <c r="AQ360" s="139"/>
      <c r="AR360" s="139"/>
      <c r="AS360" s="139"/>
      <c r="AT360" s="139"/>
      <c r="AU360" s="139"/>
      <c r="AV360" s="139"/>
      <c r="AW360" s="139"/>
      <c r="AX360" s="139"/>
      <c r="AY360" s="139"/>
      <c r="AZ360" s="139"/>
      <c r="BA360" s="139"/>
      <c r="BB360" s="139"/>
      <c r="BC360" s="139"/>
      <c r="BD360" s="139"/>
      <c r="BE360" s="139"/>
      <c r="BF360" s="139"/>
      <c r="BG360" s="139"/>
      <c r="BH360" s="139"/>
    </row>
    <row r="361" spans="1:60" outlineLevel="1" x14ac:dyDescent="0.2">
      <c r="A361" s="140"/>
      <c r="B361" s="140"/>
      <c r="C361" s="179" t="s">
        <v>591</v>
      </c>
      <c r="D361" s="149"/>
      <c r="E361" s="154">
        <v>5.92</v>
      </c>
      <c r="F361" s="157"/>
      <c r="G361" s="157"/>
      <c r="H361" s="157"/>
      <c r="I361" s="157"/>
      <c r="J361" s="157"/>
      <c r="K361" s="157"/>
      <c r="L361" s="157"/>
      <c r="M361" s="157"/>
      <c r="N361" s="147"/>
      <c r="O361" s="147"/>
      <c r="P361" s="147"/>
      <c r="Q361" s="147"/>
      <c r="R361" s="147"/>
      <c r="S361" s="147"/>
      <c r="T361" s="148"/>
      <c r="U361" s="147"/>
      <c r="V361" s="139"/>
      <c r="W361" s="139"/>
      <c r="X361" s="139"/>
      <c r="Y361" s="139"/>
      <c r="Z361" s="139"/>
      <c r="AA361" s="139"/>
      <c r="AB361" s="139"/>
      <c r="AC361" s="139"/>
      <c r="AD361" s="139"/>
      <c r="AE361" s="139" t="s">
        <v>154</v>
      </c>
      <c r="AF361" s="139">
        <v>0</v>
      </c>
      <c r="AG361" s="139"/>
      <c r="AH361" s="139"/>
      <c r="AI361" s="139"/>
      <c r="AJ361" s="139"/>
      <c r="AK361" s="139"/>
      <c r="AL361" s="139"/>
      <c r="AM361" s="139"/>
      <c r="AN361" s="139"/>
      <c r="AO361" s="139"/>
      <c r="AP361" s="139"/>
      <c r="AQ361" s="139"/>
      <c r="AR361" s="139"/>
      <c r="AS361" s="139"/>
      <c r="AT361" s="139"/>
      <c r="AU361" s="139"/>
      <c r="AV361" s="139"/>
      <c r="AW361" s="139"/>
      <c r="AX361" s="139"/>
      <c r="AY361" s="139"/>
      <c r="AZ361" s="139"/>
      <c r="BA361" s="139"/>
      <c r="BB361" s="139"/>
      <c r="BC361" s="139"/>
      <c r="BD361" s="139"/>
      <c r="BE361" s="139"/>
      <c r="BF361" s="139"/>
      <c r="BG361" s="139"/>
      <c r="BH361" s="139"/>
    </row>
    <row r="362" spans="1:60" x14ac:dyDescent="0.2">
      <c r="A362" s="141" t="s">
        <v>147</v>
      </c>
      <c r="B362" s="141" t="s">
        <v>111</v>
      </c>
      <c r="C362" s="180" t="s">
        <v>112</v>
      </c>
      <c r="D362" s="150"/>
      <c r="E362" s="155"/>
      <c r="F362" s="158"/>
      <c r="G362" s="158">
        <f>SUMIF(AE363:AE368,"&lt;&gt;NOR",G363:G368)</f>
        <v>0</v>
      </c>
      <c r="H362" s="158"/>
      <c r="I362" s="158">
        <f>SUM(I363:I368)</f>
        <v>0</v>
      </c>
      <c r="J362" s="158"/>
      <c r="K362" s="158">
        <f>SUM(K363:K368)</f>
        <v>0</v>
      </c>
      <c r="L362" s="158"/>
      <c r="M362" s="158">
        <f>SUM(M363:M368)</f>
        <v>0</v>
      </c>
      <c r="N362" s="151"/>
      <c r="O362" s="151">
        <f>SUM(O363:O368)</f>
        <v>1.15E-2</v>
      </c>
      <c r="P362" s="151"/>
      <c r="Q362" s="151">
        <f>SUM(Q363:Q368)</f>
        <v>8.0729999999999996E-2</v>
      </c>
      <c r="R362" s="151"/>
      <c r="S362" s="151"/>
      <c r="T362" s="152"/>
      <c r="U362" s="151">
        <f>SUM(U363:U368)</f>
        <v>4.5100000000000007</v>
      </c>
      <c r="AE362" t="s">
        <v>148</v>
      </c>
    </row>
    <row r="363" spans="1:60" outlineLevel="1" x14ac:dyDescent="0.2">
      <c r="A363" s="140">
        <v>159</v>
      </c>
      <c r="B363" s="140" t="s">
        <v>592</v>
      </c>
      <c r="C363" s="178" t="s">
        <v>593</v>
      </c>
      <c r="D363" s="146" t="s">
        <v>169</v>
      </c>
      <c r="E363" s="153">
        <v>50</v>
      </c>
      <c r="F363" s="156">
        <f>H363+J363</f>
        <v>0</v>
      </c>
      <c r="G363" s="157">
        <f>ROUND(E363*F363,2)</f>
        <v>0</v>
      </c>
      <c r="H363" s="157"/>
      <c r="I363" s="157">
        <f>ROUND(E363*H363,2)</f>
        <v>0</v>
      </c>
      <c r="J363" s="157"/>
      <c r="K363" s="157">
        <f>ROUND(E363*J363,2)</f>
        <v>0</v>
      </c>
      <c r="L363" s="157">
        <v>21</v>
      </c>
      <c r="M363" s="157">
        <f>G363*(1+L363/100)</f>
        <v>0</v>
      </c>
      <c r="N363" s="147">
        <v>2.3000000000000001E-4</v>
      </c>
      <c r="O363" s="147">
        <f>ROUND(E363*N363,5)</f>
        <v>1.15E-2</v>
      </c>
      <c r="P363" s="147">
        <v>0</v>
      </c>
      <c r="Q363" s="147">
        <f>ROUND(E363*P363,5)</f>
        <v>0</v>
      </c>
      <c r="R363" s="147"/>
      <c r="S363" s="147"/>
      <c r="T363" s="148">
        <v>6.8000000000000005E-2</v>
      </c>
      <c r="U363" s="147">
        <f>ROUND(E363*T363,2)</f>
        <v>3.4</v>
      </c>
      <c r="V363" s="139"/>
      <c r="W363" s="139"/>
      <c r="X363" s="139"/>
      <c r="Y363" s="139"/>
      <c r="Z363" s="139"/>
      <c r="AA363" s="139"/>
      <c r="AB363" s="139"/>
      <c r="AC363" s="139"/>
      <c r="AD363" s="139"/>
      <c r="AE363" s="139" t="s">
        <v>152</v>
      </c>
      <c r="AF363" s="139"/>
      <c r="AG363" s="139"/>
      <c r="AH363" s="139"/>
      <c r="AI363" s="139"/>
      <c r="AJ363" s="139"/>
      <c r="AK363" s="139"/>
      <c r="AL363" s="139"/>
      <c r="AM363" s="139"/>
      <c r="AN363" s="139"/>
      <c r="AO363" s="139"/>
      <c r="AP363" s="139"/>
      <c r="AQ363" s="139"/>
      <c r="AR363" s="139"/>
      <c r="AS363" s="139"/>
      <c r="AT363" s="139"/>
      <c r="AU363" s="139"/>
      <c r="AV363" s="139"/>
      <c r="AW363" s="139"/>
      <c r="AX363" s="139"/>
      <c r="AY363" s="139"/>
      <c r="AZ363" s="139"/>
      <c r="BA363" s="139"/>
      <c r="BB363" s="139"/>
      <c r="BC363" s="139"/>
      <c r="BD363" s="139"/>
      <c r="BE363" s="139"/>
      <c r="BF363" s="139"/>
      <c r="BG363" s="139"/>
      <c r="BH363" s="139"/>
    </row>
    <row r="364" spans="1:60" outlineLevel="1" x14ac:dyDescent="0.2">
      <c r="A364" s="140"/>
      <c r="B364" s="140"/>
      <c r="C364" s="179" t="s">
        <v>594</v>
      </c>
      <c r="D364" s="149"/>
      <c r="E364" s="154">
        <v>50</v>
      </c>
      <c r="F364" s="157"/>
      <c r="G364" s="157"/>
      <c r="H364" s="157"/>
      <c r="I364" s="157"/>
      <c r="J364" s="157"/>
      <c r="K364" s="157"/>
      <c r="L364" s="157"/>
      <c r="M364" s="157"/>
      <c r="N364" s="147"/>
      <c r="O364" s="147"/>
      <c r="P364" s="147"/>
      <c r="Q364" s="147"/>
      <c r="R364" s="147"/>
      <c r="S364" s="147"/>
      <c r="T364" s="148"/>
      <c r="U364" s="147"/>
      <c r="V364" s="139"/>
      <c r="W364" s="139"/>
      <c r="X364" s="139"/>
      <c r="Y364" s="139"/>
      <c r="Z364" s="139"/>
      <c r="AA364" s="139"/>
      <c r="AB364" s="139"/>
      <c r="AC364" s="139"/>
      <c r="AD364" s="139"/>
      <c r="AE364" s="139" t="s">
        <v>154</v>
      </c>
      <c r="AF364" s="139">
        <v>0</v>
      </c>
      <c r="AG364" s="139"/>
      <c r="AH364" s="139"/>
      <c r="AI364" s="139"/>
      <c r="AJ364" s="139"/>
      <c r="AK364" s="139"/>
      <c r="AL364" s="139"/>
      <c r="AM364" s="139"/>
      <c r="AN364" s="139"/>
      <c r="AO364" s="139"/>
      <c r="AP364" s="139"/>
      <c r="AQ364" s="139"/>
      <c r="AR364" s="139"/>
      <c r="AS364" s="139"/>
      <c r="AT364" s="139"/>
      <c r="AU364" s="139"/>
      <c r="AV364" s="139"/>
      <c r="AW364" s="139"/>
      <c r="AX364" s="139"/>
      <c r="AY364" s="139"/>
      <c r="AZ364" s="139"/>
      <c r="BA364" s="139"/>
      <c r="BB364" s="139"/>
      <c r="BC364" s="139"/>
      <c r="BD364" s="139"/>
      <c r="BE364" s="139"/>
      <c r="BF364" s="139"/>
      <c r="BG364" s="139"/>
      <c r="BH364" s="139"/>
    </row>
    <row r="365" spans="1:60" outlineLevel="1" x14ac:dyDescent="0.2">
      <c r="A365" s="140">
        <v>160</v>
      </c>
      <c r="B365" s="140" t="s">
        <v>595</v>
      </c>
      <c r="C365" s="178" t="s">
        <v>596</v>
      </c>
      <c r="D365" s="146" t="s">
        <v>151</v>
      </c>
      <c r="E365" s="153">
        <v>4.4850000000000003</v>
      </c>
      <c r="F365" s="156">
        <f>H365+J365</f>
        <v>0</v>
      </c>
      <c r="G365" s="157">
        <f>ROUND(E365*F365,2)</f>
        <v>0</v>
      </c>
      <c r="H365" s="157"/>
      <c r="I365" s="157">
        <f>ROUND(E365*H365,2)</f>
        <v>0</v>
      </c>
      <c r="J365" s="157"/>
      <c r="K365" s="157">
        <f>ROUND(E365*J365,2)</f>
        <v>0</v>
      </c>
      <c r="L365" s="157">
        <v>21</v>
      </c>
      <c r="M365" s="157">
        <f>G365*(1+L365/100)</f>
        <v>0</v>
      </c>
      <c r="N365" s="147">
        <v>0</v>
      </c>
      <c r="O365" s="147">
        <f>ROUND(E365*N365,5)</f>
        <v>0</v>
      </c>
      <c r="P365" s="147">
        <v>1.7999999999999999E-2</v>
      </c>
      <c r="Q365" s="147">
        <f>ROUND(E365*P365,5)</f>
        <v>8.0729999999999996E-2</v>
      </c>
      <c r="R365" s="147"/>
      <c r="S365" s="147"/>
      <c r="T365" s="148">
        <v>0.24</v>
      </c>
      <c r="U365" s="147">
        <f>ROUND(E365*T365,2)</f>
        <v>1.08</v>
      </c>
      <c r="V365" s="139"/>
      <c r="W365" s="139"/>
      <c r="X365" s="139"/>
      <c r="Y365" s="139"/>
      <c r="Z365" s="139"/>
      <c r="AA365" s="139"/>
      <c r="AB365" s="139"/>
      <c r="AC365" s="139"/>
      <c r="AD365" s="139"/>
      <c r="AE365" s="139" t="s">
        <v>152</v>
      </c>
      <c r="AF365" s="139"/>
      <c r="AG365" s="139"/>
      <c r="AH365" s="139"/>
      <c r="AI365" s="139"/>
      <c r="AJ365" s="139"/>
      <c r="AK365" s="139"/>
      <c r="AL365" s="139"/>
      <c r="AM365" s="139"/>
      <c r="AN365" s="139"/>
      <c r="AO365" s="139"/>
      <c r="AP365" s="139"/>
      <c r="AQ365" s="139"/>
      <c r="AR365" s="139"/>
      <c r="AS365" s="139"/>
      <c r="AT365" s="139"/>
      <c r="AU365" s="139"/>
      <c r="AV365" s="139"/>
      <c r="AW365" s="139"/>
      <c r="AX365" s="139"/>
      <c r="AY365" s="139"/>
      <c r="AZ365" s="139"/>
      <c r="BA365" s="139"/>
      <c r="BB365" s="139"/>
      <c r="BC365" s="139"/>
      <c r="BD365" s="139"/>
      <c r="BE365" s="139"/>
      <c r="BF365" s="139"/>
      <c r="BG365" s="139"/>
      <c r="BH365" s="139"/>
    </row>
    <row r="366" spans="1:60" outlineLevel="1" x14ac:dyDescent="0.2">
      <c r="A366" s="140"/>
      <c r="B366" s="140"/>
      <c r="C366" s="179" t="s">
        <v>542</v>
      </c>
      <c r="D366" s="149"/>
      <c r="E366" s="154">
        <v>1.4950000000000001</v>
      </c>
      <c r="F366" s="157"/>
      <c r="G366" s="157"/>
      <c r="H366" s="157"/>
      <c r="I366" s="157"/>
      <c r="J366" s="157"/>
      <c r="K366" s="157"/>
      <c r="L366" s="157"/>
      <c r="M366" s="157"/>
      <c r="N366" s="147"/>
      <c r="O366" s="147"/>
      <c r="P366" s="147"/>
      <c r="Q366" s="147"/>
      <c r="R366" s="147"/>
      <c r="S366" s="147"/>
      <c r="T366" s="148"/>
      <c r="U366" s="147"/>
      <c r="V366" s="139"/>
      <c r="W366" s="139"/>
      <c r="X366" s="139"/>
      <c r="Y366" s="139"/>
      <c r="Z366" s="139"/>
      <c r="AA366" s="139"/>
      <c r="AB366" s="139"/>
      <c r="AC366" s="139"/>
      <c r="AD366" s="139"/>
      <c r="AE366" s="139" t="s">
        <v>154</v>
      </c>
      <c r="AF366" s="139">
        <v>0</v>
      </c>
      <c r="AG366" s="139"/>
      <c r="AH366" s="139"/>
      <c r="AI366" s="139"/>
      <c r="AJ366" s="139"/>
      <c r="AK366" s="139"/>
      <c r="AL366" s="139"/>
      <c r="AM366" s="139"/>
      <c r="AN366" s="139"/>
      <c r="AO366" s="139"/>
      <c r="AP366" s="139"/>
      <c r="AQ366" s="139"/>
      <c r="AR366" s="139"/>
      <c r="AS366" s="139"/>
      <c r="AT366" s="139"/>
      <c r="AU366" s="139"/>
      <c r="AV366" s="139"/>
      <c r="AW366" s="139"/>
      <c r="AX366" s="139"/>
      <c r="AY366" s="139"/>
      <c r="AZ366" s="139"/>
      <c r="BA366" s="139"/>
      <c r="BB366" s="139"/>
      <c r="BC366" s="139"/>
      <c r="BD366" s="139"/>
      <c r="BE366" s="139"/>
      <c r="BF366" s="139"/>
      <c r="BG366" s="139"/>
      <c r="BH366" s="139"/>
    </row>
    <row r="367" spans="1:60" outlineLevel="1" x14ac:dyDescent="0.2">
      <c r="A367" s="140"/>
      <c r="B367" s="140"/>
      <c r="C367" s="179" t="s">
        <v>543</v>
      </c>
      <c r="D367" s="149"/>
      <c r="E367" s="154">
        <v>2.99</v>
      </c>
      <c r="F367" s="157"/>
      <c r="G367" s="157"/>
      <c r="H367" s="157"/>
      <c r="I367" s="157"/>
      <c r="J367" s="157"/>
      <c r="K367" s="157"/>
      <c r="L367" s="157"/>
      <c r="M367" s="157"/>
      <c r="N367" s="147"/>
      <c r="O367" s="147"/>
      <c r="P367" s="147"/>
      <c r="Q367" s="147"/>
      <c r="R367" s="147"/>
      <c r="S367" s="147"/>
      <c r="T367" s="148"/>
      <c r="U367" s="147"/>
      <c r="V367" s="139"/>
      <c r="W367" s="139"/>
      <c r="X367" s="139"/>
      <c r="Y367" s="139"/>
      <c r="Z367" s="139"/>
      <c r="AA367" s="139"/>
      <c r="AB367" s="139"/>
      <c r="AC367" s="139"/>
      <c r="AD367" s="139"/>
      <c r="AE367" s="139" t="s">
        <v>154</v>
      </c>
      <c r="AF367" s="139">
        <v>0</v>
      </c>
      <c r="AG367" s="139"/>
      <c r="AH367" s="139"/>
      <c r="AI367" s="139"/>
      <c r="AJ367" s="139"/>
      <c r="AK367" s="139"/>
      <c r="AL367" s="139"/>
      <c r="AM367" s="139"/>
      <c r="AN367" s="139"/>
      <c r="AO367" s="139"/>
      <c r="AP367" s="139"/>
      <c r="AQ367" s="139"/>
      <c r="AR367" s="139"/>
      <c r="AS367" s="139"/>
      <c r="AT367" s="139"/>
      <c r="AU367" s="139"/>
      <c r="AV367" s="139"/>
      <c r="AW367" s="139"/>
      <c r="AX367" s="139"/>
      <c r="AY367" s="139"/>
      <c r="AZ367" s="139"/>
      <c r="BA367" s="139"/>
      <c r="BB367" s="139"/>
      <c r="BC367" s="139"/>
      <c r="BD367" s="139"/>
      <c r="BE367" s="139"/>
      <c r="BF367" s="139"/>
      <c r="BG367" s="139"/>
      <c r="BH367" s="139"/>
    </row>
    <row r="368" spans="1:60" outlineLevel="1" x14ac:dyDescent="0.2">
      <c r="A368" s="140">
        <v>161</v>
      </c>
      <c r="B368" s="140" t="s">
        <v>597</v>
      </c>
      <c r="C368" s="178" t="s">
        <v>598</v>
      </c>
      <c r="D368" s="146" t="s">
        <v>160</v>
      </c>
      <c r="E368" s="153">
        <v>1.15E-2</v>
      </c>
      <c r="F368" s="156">
        <f>H368+J368</f>
        <v>0</v>
      </c>
      <c r="G368" s="157">
        <f>ROUND(E368*F368,2)</f>
        <v>0</v>
      </c>
      <c r="H368" s="157"/>
      <c r="I368" s="157">
        <f>ROUND(E368*H368,2)</f>
        <v>0</v>
      </c>
      <c r="J368" s="157"/>
      <c r="K368" s="157">
        <f>ROUND(E368*J368,2)</f>
        <v>0</v>
      </c>
      <c r="L368" s="157">
        <v>21</v>
      </c>
      <c r="M368" s="157">
        <f>G368*(1+L368/100)</f>
        <v>0</v>
      </c>
      <c r="N368" s="147">
        <v>0</v>
      </c>
      <c r="O368" s="147">
        <f>ROUND(E368*N368,5)</f>
        <v>0</v>
      </c>
      <c r="P368" s="147">
        <v>0</v>
      </c>
      <c r="Q368" s="147">
        <f>ROUND(E368*P368,5)</f>
        <v>0</v>
      </c>
      <c r="R368" s="147"/>
      <c r="S368" s="147"/>
      <c r="T368" s="148">
        <v>2.1749999999999998</v>
      </c>
      <c r="U368" s="147">
        <f>ROUND(E368*T368,2)</f>
        <v>0.03</v>
      </c>
      <c r="V368" s="139"/>
      <c r="W368" s="139"/>
      <c r="X368" s="139"/>
      <c r="Y368" s="139"/>
      <c r="Z368" s="139"/>
      <c r="AA368" s="139"/>
      <c r="AB368" s="139"/>
      <c r="AC368" s="139"/>
      <c r="AD368" s="139"/>
      <c r="AE368" s="139" t="s">
        <v>152</v>
      </c>
      <c r="AF368" s="139"/>
      <c r="AG368" s="139"/>
      <c r="AH368" s="139"/>
      <c r="AI368" s="139"/>
      <c r="AJ368" s="139"/>
      <c r="AK368" s="139"/>
      <c r="AL368" s="139"/>
      <c r="AM368" s="139"/>
      <c r="AN368" s="139"/>
      <c r="AO368" s="139"/>
      <c r="AP368" s="139"/>
      <c r="AQ368" s="139"/>
      <c r="AR368" s="139"/>
      <c r="AS368" s="139"/>
      <c r="AT368" s="139"/>
      <c r="AU368" s="139"/>
      <c r="AV368" s="139"/>
      <c r="AW368" s="139"/>
      <c r="AX368" s="139"/>
      <c r="AY368" s="139"/>
      <c r="AZ368" s="139"/>
      <c r="BA368" s="139"/>
      <c r="BB368" s="139"/>
      <c r="BC368" s="139"/>
      <c r="BD368" s="139"/>
      <c r="BE368" s="139"/>
      <c r="BF368" s="139"/>
      <c r="BG368" s="139"/>
      <c r="BH368" s="139"/>
    </row>
    <row r="369" spans="1:60" x14ac:dyDescent="0.2">
      <c r="A369" s="141" t="s">
        <v>147</v>
      </c>
      <c r="B369" s="141" t="s">
        <v>113</v>
      </c>
      <c r="C369" s="180" t="s">
        <v>114</v>
      </c>
      <c r="D369" s="150"/>
      <c r="E369" s="155"/>
      <c r="F369" s="158"/>
      <c r="G369" s="158">
        <f>SUMIF(AE370:AE372,"&lt;&gt;NOR",G370:G372)</f>
        <v>0</v>
      </c>
      <c r="H369" s="158"/>
      <c r="I369" s="158">
        <f>SUM(I370:I372)</f>
        <v>0</v>
      </c>
      <c r="J369" s="158"/>
      <c r="K369" s="158">
        <f>SUM(K370:K372)</f>
        <v>0</v>
      </c>
      <c r="L369" s="158"/>
      <c r="M369" s="158">
        <f>SUM(M370:M372)</f>
        <v>0</v>
      </c>
      <c r="N369" s="151"/>
      <c r="O369" s="151">
        <f>SUM(O370:O372)</f>
        <v>0.29942999999999997</v>
      </c>
      <c r="P369" s="151"/>
      <c r="Q369" s="151">
        <f>SUM(Q370:Q372)</f>
        <v>0</v>
      </c>
      <c r="R369" s="151"/>
      <c r="S369" s="151"/>
      <c r="T369" s="152"/>
      <c r="U369" s="151">
        <f>SUM(U370:U372)</f>
        <v>155.48000000000002</v>
      </c>
      <c r="AE369" t="s">
        <v>148</v>
      </c>
    </row>
    <row r="370" spans="1:60" ht="22.5" outlineLevel="1" x14ac:dyDescent="0.2">
      <c r="A370" s="140">
        <v>162</v>
      </c>
      <c r="B370" s="140" t="s">
        <v>162</v>
      </c>
      <c r="C370" s="178" t="s">
        <v>599</v>
      </c>
      <c r="D370" s="146" t="s">
        <v>182</v>
      </c>
      <c r="E370" s="153">
        <v>1</v>
      </c>
      <c r="F370" s="156">
        <f>H370+J370</f>
        <v>0</v>
      </c>
      <c r="G370" s="157">
        <f>ROUND(E370*F370,2)</f>
        <v>0</v>
      </c>
      <c r="H370" s="157"/>
      <c r="I370" s="157">
        <f>ROUND(E370*H370,2)</f>
        <v>0</v>
      </c>
      <c r="J370" s="157"/>
      <c r="K370" s="157">
        <f>ROUND(E370*J370,2)</f>
        <v>0</v>
      </c>
      <c r="L370" s="157">
        <v>21</v>
      </c>
      <c r="M370" s="157">
        <f>G370*(1+L370/100)</f>
        <v>0</v>
      </c>
      <c r="N370" s="147">
        <v>0</v>
      </c>
      <c r="O370" s="147">
        <f>ROUND(E370*N370,5)</f>
        <v>0</v>
      </c>
      <c r="P370" s="147">
        <v>0</v>
      </c>
      <c r="Q370" s="147">
        <f>ROUND(E370*P370,5)</f>
        <v>0</v>
      </c>
      <c r="R370" s="147"/>
      <c r="S370" s="147"/>
      <c r="T370" s="148">
        <v>4.9580000000000002</v>
      </c>
      <c r="U370" s="147">
        <f>ROUND(E370*T370,2)</f>
        <v>4.96</v>
      </c>
      <c r="V370" s="139"/>
      <c r="W370" s="139"/>
      <c r="X370" s="139"/>
      <c r="Y370" s="139"/>
      <c r="Z370" s="139"/>
      <c r="AA370" s="139"/>
      <c r="AB370" s="139"/>
      <c r="AC370" s="139"/>
      <c r="AD370" s="139"/>
      <c r="AE370" s="139" t="s">
        <v>152</v>
      </c>
      <c r="AF370" s="139"/>
      <c r="AG370" s="139"/>
      <c r="AH370" s="139"/>
      <c r="AI370" s="139"/>
      <c r="AJ370" s="139"/>
      <c r="AK370" s="139"/>
      <c r="AL370" s="139"/>
      <c r="AM370" s="139"/>
      <c r="AN370" s="139"/>
      <c r="AO370" s="139"/>
      <c r="AP370" s="139"/>
      <c r="AQ370" s="139"/>
      <c r="AR370" s="139"/>
      <c r="AS370" s="139"/>
      <c r="AT370" s="139"/>
      <c r="AU370" s="139"/>
      <c r="AV370" s="139"/>
      <c r="AW370" s="139"/>
      <c r="AX370" s="139"/>
      <c r="AY370" s="139"/>
      <c r="AZ370" s="139"/>
      <c r="BA370" s="139"/>
      <c r="BB370" s="139"/>
      <c r="BC370" s="139"/>
      <c r="BD370" s="139"/>
      <c r="BE370" s="139"/>
      <c r="BF370" s="139"/>
      <c r="BG370" s="139"/>
      <c r="BH370" s="139"/>
    </row>
    <row r="371" spans="1:60" outlineLevel="1" x14ac:dyDescent="0.2">
      <c r="A371" s="140">
        <v>163</v>
      </c>
      <c r="B371" s="140" t="s">
        <v>162</v>
      </c>
      <c r="C371" s="178" t="s">
        <v>600</v>
      </c>
      <c r="D371" s="146" t="s">
        <v>601</v>
      </c>
      <c r="E371" s="153">
        <v>1</v>
      </c>
      <c r="F371" s="156">
        <f>H371+J371</f>
        <v>0</v>
      </c>
      <c r="G371" s="157">
        <f>ROUND(E371*F371,2)</f>
        <v>0</v>
      </c>
      <c r="H371" s="157"/>
      <c r="I371" s="157">
        <f>ROUND(E371*H371,2)</f>
        <v>0</v>
      </c>
      <c r="J371" s="157"/>
      <c r="K371" s="157">
        <f>ROUND(E371*J371,2)</f>
        <v>0</v>
      </c>
      <c r="L371" s="157">
        <v>21</v>
      </c>
      <c r="M371" s="157">
        <f>G371*(1+L371/100)</f>
        <v>0</v>
      </c>
      <c r="N371" s="147">
        <v>0.29942999999999997</v>
      </c>
      <c r="O371" s="147">
        <f>ROUND(E371*N371,5)</f>
        <v>0.29942999999999997</v>
      </c>
      <c r="P371" s="147">
        <v>0</v>
      </c>
      <c r="Q371" s="147">
        <f>ROUND(E371*P371,5)</f>
        <v>0</v>
      </c>
      <c r="R371" s="147"/>
      <c r="S371" s="147"/>
      <c r="T371" s="148">
        <v>150.43144000000001</v>
      </c>
      <c r="U371" s="147">
        <f>ROUND(E371*T371,2)</f>
        <v>150.43</v>
      </c>
      <c r="V371" s="139"/>
      <c r="W371" s="139"/>
      <c r="X371" s="139"/>
      <c r="Y371" s="139"/>
      <c r="Z371" s="139"/>
      <c r="AA371" s="139"/>
      <c r="AB371" s="139"/>
      <c r="AC371" s="139"/>
      <c r="AD371" s="139"/>
      <c r="AE371" s="139" t="s">
        <v>152</v>
      </c>
      <c r="AF371" s="139"/>
      <c r="AG371" s="139"/>
      <c r="AH371" s="139"/>
      <c r="AI371" s="139"/>
      <c r="AJ371" s="139"/>
      <c r="AK371" s="139"/>
      <c r="AL371" s="139"/>
      <c r="AM371" s="139"/>
      <c r="AN371" s="139"/>
      <c r="AO371" s="139"/>
      <c r="AP371" s="139"/>
      <c r="AQ371" s="139"/>
      <c r="AR371" s="139"/>
      <c r="AS371" s="139"/>
      <c r="AT371" s="139"/>
      <c r="AU371" s="139"/>
      <c r="AV371" s="139"/>
      <c r="AW371" s="139"/>
      <c r="AX371" s="139"/>
      <c r="AY371" s="139"/>
      <c r="AZ371" s="139"/>
      <c r="BA371" s="139"/>
      <c r="BB371" s="139"/>
      <c r="BC371" s="139"/>
      <c r="BD371" s="139"/>
      <c r="BE371" s="139"/>
      <c r="BF371" s="139"/>
      <c r="BG371" s="139"/>
      <c r="BH371" s="139"/>
    </row>
    <row r="372" spans="1:60" outlineLevel="1" x14ac:dyDescent="0.2">
      <c r="A372" s="140">
        <v>164</v>
      </c>
      <c r="B372" s="140" t="s">
        <v>162</v>
      </c>
      <c r="C372" s="178" t="s">
        <v>602</v>
      </c>
      <c r="D372" s="146" t="s">
        <v>182</v>
      </c>
      <c r="E372" s="153">
        <v>1</v>
      </c>
      <c r="F372" s="156">
        <f>H372+J372</f>
        <v>0</v>
      </c>
      <c r="G372" s="157">
        <f>ROUND(E372*F372,2)</f>
        <v>0</v>
      </c>
      <c r="H372" s="157"/>
      <c r="I372" s="157">
        <f>ROUND(E372*H372,2)</f>
        <v>0</v>
      </c>
      <c r="J372" s="157"/>
      <c r="K372" s="157">
        <f>ROUND(E372*J372,2)</f>
        <v>0</v>
      </c>
      <c r="L372" s="157">
        <v>21</v>
      </c>
      <c r="M372" s="157">
        <f>G372*(1+L372/100)</f>
        <v>0</v>
      </c>
      <c r="N372" s="147">
        <v>0</v>
      </c>
      <c r="O372" s="147">
        <f>ROUND(E372*N372,5)</f>
        <v>0</v>
      </c>
      <c r="P372" s="147">
        <v>0</v>
      </c>
      <c r="Q372" s="147">
        <f>ROUND(E372*P372,5)</f>
        <v>0</v>
      </c>
      <c r="R372" s="147"/>
      <c r="S372" s="147"/>
      <c r="T372" s="148">
        <v>8.7999999999999995E-2</v>
      </c>
      <c r="U372" s="147">
        <f>ROUND(E372*T372,2)</f>
        <v>0.09</v>
      </c>
      <c r="V372" s="139"/>
      <c r="W372" s="139"/>
      <c r="X372" s="139"/>
      <c r="Y372" s="139"/>
      <c r="Z372" s="139"/>
      <c r="AA372" s="139"/>
      <c r="AB372" s="139"/>
      <c r="AC372" s="139"/>
      <c r="AD372" s="139"/>
      <c r="AE372" s="139" t="s">
        <v>152</v>
      </c>
      <c r="AF372" s="139"/>
      <c r="AG372" s="139"/>
      <c r="AH372" s="139"/>
      <c r="AI372" s="139"/>
      <c r="AJ372" s="139"/>
      <c r="AK372" s="139"/>
      <c r="AL372" s="139"/>
      <c r="AM372" s="139"/>
      <c r="AN372" s="139"/>
      <c r="AO372" s="139"/>
      <c r="AP372" s="139"/>
      <c r="AQ372" s="139"/>
      <c r="AR372" s="139"/>
      <c r="AS372" s="139"/>
      <c r="AT372" s="139"/>
      <c r="AU372" s="139"/>
      <c r="AV372" s="139"/>
      <c r="AW372" s="139"/>
      <c r="AX372" s="139"/>
      <c r="AY372" s="139"/>
      <c r="AZ372" s="139"/>
      <c r="BA372" s="139"/>
      <c r="BB372" s="139"/>
      <c r="BC372" s="139"/>
      <c r="BD372" s="139"/>
      <c r="BE372" s="139"/>
      <c r="BF372" s="139"/>
      <c r="BG372" s="139"/>
      <c r="BH372" s="139"/>
    </row>
    <row r="373" spans="1:60" x14ac:dyDescent="0.2">
      <c r="A373" s="141" t="s">
        <v>147</v>
      </c>
      <c r="B373" s="141" t="s">
        <v>115</v>
      </c>
      <c r="C373" s="180" t="s">
        <v>116</v>
      </c>
      <c r="D373" s="150"/>
      <c r="E373" s="155"/>
      <c r="F373" s="158"/>
      <c r="G373" s="158">
        <f>SUMIF(AE374:AE375,"&lt;&gt;NOR",G374:G375)</f>
        <v>0</v>
      </c>
      <c r="H373" s="158"/>
      <c r="I373" s="158">
        <f>SUM(I374:I375)</f>
        <v>0</v>
      </c>
      <c r="J373" s="158"/>
      <c r="K373" s="158">
        <f>SUM(K374:K375)</f>
        <v>0</v>
      </c>
      <c r="L373" s="158"/>
      <c r="M373" s="158">
        <f>SUM(M374:M375)</f>
        <v>0</v>
      </c>
      <c r="N373" s="151"/>
      <c r="O373" s="151">
        <f>SUM(O374:O375)</f>
        <v>0</v>
      </c>
      <c r="P373" s="151"/>
      <c r="Q373" s="151">
        <f>SUM(Q374:Q375)</f>
        <v>0</v>
      </c>
      <c r="R373" s="151"/>
      <c r="S373" s="151"/>
      <c r="T373" s="152"/>
      <c r="U373" s="151">
        <f>SUM(U374:U375)</f>
        <v>0.26</v>
      </c>
      <c r="AE373" t="s">
        <v>148</v>
      </c>
    </row>
    <row r="374" spans="1:60" outlineLevel="1" x14ac:dyDescent="0.2">
      <c r="A374" s="140">
        <v>165</v>
      </c>
      <c r="B374" s="140" t="s">
        <v>162</v>
      </c>
      <c r="C374" s="178" t="s">
        <v>603</v>
      </c>
      <c r="D374" s="146" t="s">
        <v>198</v>
      </c>
      <c r="E374" s="153">
        <v>1</v>
      </c>
      <c r="F374" s="156">
        <f>H374+J374</f>
        <v>0</v>
      </c>
      <c r="G374" s="157">
        <f>ROUND(E374*F374,2)</f>
        <v>0</v>
      </c>
      <c r="H374" s="157"/>
      <c r="I374" s="157">
        <f>ROUND(E374*H374,2)</f>
        <v>0</v>
      </c>
      <c r="J374" s="157"/>
      <c r="K374" s="157">
        <f>ROUND(E374*J374,2)</f>
        <v>0</v>
      </c>
      <c r="L374" s="157">
        <v>21</v>
      </c>
      <c r="M374" s="157">
        <f>G374*(1+L374/100)</f>
        <v>0</v>
      </c>
      <c r="N374" s="147">
        <v>0</v>
      </c>
      <c r="O374" s="147">
        <f>ROUND(E374*N374,5)</f>
        <v>0</v>
      </c>
      <c r="P374" s="147">
        <v>0</v>
      </c>
      <c r="Q374" s="147">
        <f>ROUND(E374*P374,5)</f>
        <v>0</v>
      </c>
      <c r="R374" s="147"/>
      <c r="S374" s="147"/>
      <c r="T374" s="148">
        <v>0.26283000000000001</v>
      </c>
      <c r="U374" s="147">
        <f>ROUND(E374*T374,2)</f>
        <v>0.26</v>
      </c>
      <c r="V374" s="139"/>
      <c r="W374" s="139"/>
      <c r="X374" s="139"/>
      <c r="Y374" s="139"/>
      <c r="Z374" s="139"/>
      <c r="AA374" s="139"/>
      <c r="AB374" s="139"/>
      <c r="AC374" s="139"/>
      <c r="AD374" s="139"/>
      <c r="AE374" s="139" t="s">
        <v>152</v>
      </c>
      <c r="AF374" s="139"/>
      <c r="AG374" s="139"/>
      <c r="AH374" s="139"/>
      <c r="AI374" s="139"/>
      <c r="AJ374" s="139"/>
      <c r="AK374" s="139"/>
      <c r="AL374" s="139"/>
      <c r="AM374" s="139"/>
      <c r="AN374" s="139"/>
      <c r="AO374" s="139"/>
      <c r="AP374" s="139"/>
      <c r="AQ374" s="139"/>
      <c r="AR374" s="139"/>
      <c r="AS374" s="139"/>
      <c r="AT374" s="139"/>
      <c r="AU374" s="139"/>
      <c r="AV374" s="139"/>
      <c r="AW374" s="139"/>
      <c r="AX374" s="139"/>
      <c r="AY374" s="139"/>
      <c r="AZ374" s="139"/>
      <c r="BA374" s="139"/>
      <c r="BB374" s="139"/>
      <c r="BC374" s="139"/>
      <c r="BD374" s="139"/>
      <c r="BE374" s="139"/>
      <c r="BF374" s="139"/>
      <c r="BG374" s="139"/>
      <c r="BH374" s="139"/>
    </row>
    <row r="375" spans="1:60" outlineLevel="1" x14ac:dyDescent="0.2">
      <c r="A375" s="140">
        <v>166</v>
      </c>
      <c r="B375" s="140" t="s">
        <v>162</v>
      </c>
      <c r="C375" s="178" t="s">
        <v>604</v>
      </c>
      <c r="D375" s="146" t="s">
        <v>182</v>
      </c>
      <c r="E375" s="153">
        <v>1</v>
      </c>
      <c r="F375" s="156">
        <f>H375+J375</f>
        <v>0</v>
      </c>
      <c r="G375" s="157">
        <f>ROUND(E375*F375,2)</f>
        <v>0</v>
      </c>
      <c r="H375" s="157"/>
      <c r="I375" s="157">
        <f>ROUND(E375*H375,2)</f>
        <v>0</v>
      </c>
      <c r="J375" s="157"/>
      <c r="K375" s="157">
        <f>ROUND(E375*J375,2)</f>
        <v>0</v>
      </c>
      <c r="L375" s="157">
        <v>21</v>
      </c>
      <c r="M375" s="157">
        <f>G375*(1+L375/100)</f>
        <v>0</v>
      </c>
      <c r="N375" s="147">
        <v>0</v>
      </c>
      <c r="O375" s="147">
        <f>ROUND(E375*N375,5)</f>
        <v>0</v>
      </c>
      <c r="P375" s="147">
        <v>0</v>
      </c>
      <c r="Q375" s="147">
        <f>ROUND(E375*P375,5)</f>
        <v>0</v>
      </c>
      <c r="R375" s="147"/>
      <c r="S375" s="147"/>
      <c r="T375" s="148">
        <v>0</v>
      </c>
      <c r="U375" s="147">
        <f>ROUND(E375*T375,2)</f>
        <v>0</v>
      </c>
      <c r="V375" s="139"/>
      <c r="W375" s="139"/>
      <c r="X375" s="139"/>
      <c r="Y375" s="139"/>
      <c r="Z375" s="139"/>
      <c r="AA375" s="139"/>
      <c r="AB375" s="139"/>
      <c r="AC375" s="139"/>
      <c r="AD375" s="139"/>
      <c r="AE375" s="139" t="s">
        <v>152</v>
      </c>
      <c r="AF375" s="139"/>
      <c r="AG375" s="139"/>
      <c r="AH375" s="139"/>
      <c r="AI375" s="139"/>
      <c r="AJ375" s="139"/>
      <c r="AK375" s="139"/>
      <c r="AL375" s="139"/>
      <c r="AM375" s="139"/>
      <c r="AN375" s="139"/>
      <c r="AO375" s="139"/>
      <c r="AP375" s="139"/>
      <c r="AQ375" s="139"/>
      <c r="AR375" s="139"/>
      <c r="AS375" s="139"/>
      <c r="AT375" s="139"/>
      <c r="AU375" s="139"/>
      <c r="AV375" s="139"/>
      <c r="AW375" s="139"/>
      <c r="AX375" s="139"/>
      <c r="AY375" s="139"/>
      <c r="AZ375" s="139"/>
      <c r="BA375" s="139"/>
      <c r="BB375" s="139"/>
      <c r="BC375" s="139"/>
      <c r="BD375" s="139"/>
      <c r="BE375" s="139"/>
      <c r="BF375" s="139"/>
      <c r="BG375" s="139"/>
      <c r="BH375" s="139"/>
    </row>
    <row r="376" spans="1:60" x14ac:dyDescent="0.2">
      <c r="A376" s="141" t="s">
        <v>147</v>
      </c>
      <c r="B376" s="141" t="s">
        <v>117</v>
      </c>
      <c r="C376" s="180" t="s">
        <v>118</v>
      </c>
      <c r="D376" s="150"/>
      <c r="E376" s="155"/>
      <c r="F376" s="158"/>
      <c r="G376" s="158">
        <f>SUMIF(AE377:AE384,"&lt;&gt;NOR",G377:G384)</f>
        <v>0</v>
      </c>
      <c r="H376" s="158"/>
      <c r="I376" s="158">
        <f>SUM(I377:I384)</f>
        <v>0</v>
      </c>
      <c r="J376" s="158"/>
      <c r="K376" s="158">
        <f>SUM(K377:K384)</f>
        <v>0</v>
      </c>
      <c r="L376" s="158"/>
      <c r="M376" s="158">
        <f>SUM(M377:M384)</f>
        <v>0</v>
      </c>
      <c r="N376" s="151"/>
      <c r="O376" s="151">
        <f>SUM(O377:O384)</f>
        <v>9.0619999999999992E-2</v>
      </c>
      <c r="P376" s="151"/>
      <c r="Q376" s="151">
        <f>SUM(Q377:Q384)</f>
        <v>0</v>
      </c>
      <c r="R376" s="151"/>
      <c r="S376" s="151"/>
      <c r="T376" s="152"/>
      <c r="U376" s="151">
        <f>SUM(U377:U384)</f>
        <v>64.83</v>
      </c>
      <c r="AE376" t="s">
        <v>148</v>
      </c>
    </row>
    <row r="377" spans="1:60" outlineLevel="1" x14ac:dyDescent="0.2">
      <c r="A377" s="140">
        <v>167</v>
      </c>
      <c r="B377" s="140" t="s">
        <v>605</v>
      </c>
      <c r="C377" s="178" t="s">
        <v>606</v>
      </c>
      <c r="D377" s="146" t="s">
        <v>169</v>
      </c>
      <c r="E377" s="153">
        <v>93.7</v>
      </c>
      <c r="F377" s="156">
        <f>H377+J377</f>
        <v>0</v>
      </c>
      <c r="G377" s="157">
        <f>ROUND(E377*F377,2)</f>
        <v>0</v>
      </c>
      <c r="H377" s="157"/>
      <c r="I377" s="157">
        <f>ROUND(E377*H377,2)</f>
        <v>0</v>
      </c>
      <c r="J377" s="157"/>
      <c r="K377" s="157">
        <f>ROUND(E377*J377,2)</f>
        <v>0</v>
      </c>
      <c r="L377" s="157">
        <v>21</v>
      </c>
      <c r="M377" s="157">
        <f>G377*(1+L377/100)</f>
        <v>0</v>
      </c>
      <c r="N377" s="147">
        <v>0</v>
      </c>
      <c r="O377" s="147">
        <f>ROUND(E377*N377,5)</f>
        <v>0</v>
      </c>
      <c r="P377" s="147">
        <v>0</v>
      </c>
      <c r="Q377" s="147">
        <f>ROUND(E377*P377,5)</f>
        <v>0</v>
      </c>
      <c r="R377" s="147"/>
      <c r="S377" s="147"/>
      <c r="T377" s="148">
        <v>0.13500000000000001</v>
      </c>
      <c r="U377" s="147">
        <f>ROUND(E377*T377,2)</f>
        <v>12.65</v>
      </c>
      <c r="V377" s="139"/>
      <c r="W377" s="139"/>
      <c r="X377" s="139"/>
      <c r="Y377" s="139"/>
      <c r="Z377" s="139"/>
      <c r="AA377" s="139"/>
      <c r="AB377" s="139"/>
      <c r="AC377" s="139"/>
      <c r="AD377" s="139"/>
      <c r="AE377" s="139" t="s">
        <v>152</v>
      </c>
      <c r="AF377" s="139"/>
      <c r="AG377" s="139"/>
      <c r="AH377" s="139"/>
      <c r="AI377" s="139"/>
      <c r="AJ377" s="139"/>
      <c r="AK377" s="139"/>
      <c r="AL377" s="139"/>
      <c r="AM377" s="139"/>
      <c r="AN377" s="139"/>
      <c r="AO377" s="139"/>
      <c r="AP377" s="139"/>
      <c r="AQ377" s="139"/>
      <c r="AR377" s="139"/>
      <c r="AS377" s="139"/>
      <c r="AT377" s="139"/>
      <c r="AU377" s="139"/>
      <c r="AV377" s="139"/>
      <c r="AW377" s="139"/>
      <c r="AX377" s="139"/>
      <c r="AY377" s="139"/>
      <c r="AZ377" s="139"/>
      <c r="BA377" s="139"/>
      <c r="BB377" s="139"/>
      <c r="BC377" s="139"/>
      <c r="BD377" s="139"/>
      <c r="BE377" s="139"/>
      <c r="BF377" s="139"/>
      <c r="BG377" s="139"/>
      <c r="BH377" s="139"/>
    </row>
    <row r="378" spans="1:60" outlineLevel="1" x14ac:dyDescent="0.2">
      <c r="A378" s="140"/>
      <c r="B378" s="140"/>
      <c r="C378" s="179" t="s">
        <v>607</v>
      </c>
      <c r="D378" s="149"/>
      <c r="E378" s="154">
        <v>93.7</v>
      </c>
      <c r="F378" s="157"/>
      <c r="G378" s="157"/>
      <c r="H378" s="157"/>
      <c r="I378" s="157"/>
      <c r="J378" s="157"/>
      <c r="K378" s="157"/>
      <c r="L378" s="157"/>
      <c r="M378" s="157"/>
      <c r="N378" s="147"/>
      <c r="O378" s="147"/>
      <c r="P378" s="147"/>
      <c r="Q378" s="147"/>
      <c r="R378" s="147"/>
      <c r="S378" s="147"/>
      <c r="T378" s="148"/>
      <c r="U378" s="147"/>
      <c r="V378" s="139"/>
      <c r="W378" s="139"/>
      <c r="X378" s="139"/>
      <c r="Y378" s="139"/>
      <c r="Z378" s="139"/>
      <c r="AA378" s="139"/>
      <c r="AB378" s="139"/>
      <c r="AC378" s="139"/>
      <c r="AD378" s="139"/>
      <c r="AE378" s="139" t="s">
        <v>154</v>
      </c>
      <c r="AF378" s="139">
        <v>0</v>
      </c>
      <c r="AG378" s="139"/>
      <c r="AH378" s="139"/>
      <c r="AI378" s="139"/>
      <c r="AJ378" s="139"/>
      <c r="AK378" s="139"/>
      <c r="AL378" s="139"/>
      <c r="AM378" s="139"/>
      <c r="AN378" s="139"/>
      <c r="AO378" s="139"/>
      <c r="AP378" s="139"/>
      <c r="AQ378" s="139"/>
      <c r="AR378" s="139"/>
      <c r="AS378" s="139"/>
      <c r="AT378" s="139"/>
      <c r="AU378" s="139"/>
      <c r="AV378" s="139"/>
      <c r="AW378" s="139"/>
      <c r="AX378" s="139"/>
      <c r="AY378" s="139"/>
      <c r="AZ378" s="139"/>
      <c r="BA378" s="139"/>
      <c r="BB378" s="139"/>
      <c r="BC378" s="139"/>
      <c r="BD378" s="139"/>
      <c r="BE378" s="139"/>
      <c r="BF378" s="139"/>
      <c r="BG378" s="139"/>
      <c r="BH378" s="139"/>
    </row>
    <row r="379" spans="1:60" outlineLevel="1" x14ac:dyDescent="0.2">
      <c r="A379" s="140">
        <v>168</v>
      </c>
      <c r="B379" s="140" t="s">
        <v>608</v>
      </c>
      <c r="C379" s="178" t="s">
        <v>609</v>
      </c>
      <c r="D379" s="146" t="s">
        <v>198</v>
      </c>
      <c r="E379" s="153">
        <v>80</v>
      </c>
      <c r="F379" s="156">
        <f>H379+J379</f>
        <v>0</v>
      </c>
      <c r="G379" s="157">
        <f>ROUND(E379*F379,2)</f>
        <v>0</v>
      </c>
      <c r="H379" s="157"/>
      <c r="I379" s="157">
        <f>ROUND(E379*H379,2)</f>
        <v>0</v>
      </c>
      <c r="J379" s="157"/>
      <c r="K379" s="157">
        <f>ROUND(E379*J379,2)</f>
        <v>0</v>
      </c>
      <c r="L379" s="157">
        <v>21</v>
      </c>
      <c r="M379" s="157">
        <f>G379*(1+L379/100)</f>
        <v>0</v>
      </c>
      <c r="N379" s="147">
        <v>0</v>
      </c>
      <c r="O379" s="147">
        <f>ROUND(E379*N379,5)</f>
        <v>0</v>
      </c>
      <c r="P379" s="147">
        <v>0</v>
      </c>
      <c r="Q379" s="147">
        <f>ROUND(E379*P379,5)</f>
        <v>0</v>
      </c>
      <c r="R379" s="147"/>
      <c r="S379" s="147"/>
      <c r="T379" s="148">
        <v>7.0000000000000007E-2</v>
      </c>
      <c r="U379" s="147">
        <f>ROUND(E379*T379,2)</f>
        <v>5.6</v>
      </c>
      <c r="V379" s="139"/>
      <c r="W379" s="139"/>
      <c r="X379" s="139"/>
      <c r="Y379" s="139"/>
      <c r="Z379" s="139"/>
      <c r="AA379" s="139"/>
      <c r="AB379" s="139"/>
      <c r="AC379" s="139"/>
      <c r="AD379" s="139"/>
      <c r="AE379" s="139" t="s">
        <v>152</v>
      </c>
      <c r="AF379" s="139"/>
      <c r="AG379" s="139"/>
      <c r="AH379" s="139"/>
      <c r="AI379" s="139"/>
      <c r="AJ379" s="139"/>
      <c r="AK379" s="139"/>
      <c r="AL379" s="139"/>
      <c r="AM379" s="139"/>
      <c r="AN379" s="139"/>
      <c r="AO379" s="139"/>
      <c r="AP379" s="139"/>
      <c r="AQ379" s="139"/>
      <c r="AR379" s="139"/>
      <c r="AS379" s="139"/>
      <c r="AT379" s="139"/>
      <c r="AU379" s="139"/>
      <c r="AV379" s="139"/>
      <c r="AW379" s="139"/>
      <c r="AX379" s="139"/>
      <c r="AY379" s="139"/>
      <c r="AZ379" s="139"/>
      <c r="BA379" s="139"/>
      <c r="BB379" s="139"/>
      <c r="BC379" s="139"/>
      <c r="BD379" s="139"/>
      <c r="BE379" s="139"/>
      <c r="BF379" s="139"/>
      <c r="BG379" s="139"/>
      <c r="BH379" s="139"/>
    </row>
    <row r="380" spans="1:60" outlineLevel="1" x14ac:dyDescent="0.2">
      <c r="A380" s="140"/>
      <c r="B380" s="140"/>
      <c r="C380" s="179" t="s">
        <v>610</v>
      </c>
      <c r="D380" s="149"/>
      <c r="E380" s="154">
        <v>80</v>
      </c>
      <c r="F380" s="157"/>
      <c r="G380" s="157"/>
      <c r="H380" s="157"/>
      <c r="I380" s="157"/>
      <c r="J380" s="157"/>
      <c r="K380" s="157"/>
      <c r="L380" s="157"/>
      <c r="M380" s="157"/>
      <c r="N380" s="147"/>
      <c r="O380" s="147"/>
      <c r="P380" s="147"/>
      <c r="Q380" s="147"/>
      <c r="R380" s="147"/>
      <c r="S380" s="147"/>
      <c r="T380" s="148"/>
      <c r="U380" s="147"/>
      <c r="V380" s="139"/>
      <c r="W380" s="139"/>
      <c r="X380" s="139"/>
      <c r="Y380" s="139"/>
      <c r="Z380" s="139"/>
      <c r="AA380" s="139"/>
      <c r="AB380" s="139"/>
      <c r="AC380" s="139"/>
      <c r="AD380" s="139"/>
      <c r="AE380" s="139" t="s">
        <v>154</v>
      </c>
      <c r="AF380" s="139">
        <v>0</v>
      </c>
      <c r="AG380" s="139"/>
      <c r="AH380" s="139"/>
      <c r="AI380" s="139"/>
      <c r="AJ380" s="139"/>
      <c r="AK380" s="139"/>
      <c r="AL380" s="139"/>
      <c r="AM380" s="139"/>
      <c r="AN380" s="139"/>
      <c r="AO380" s="139"/>
      <c r="AP380" s="139"/>
      <c r="AQ380" s="139"/>
      <c r="AR380" s="139"/>
      <c r="AS380" s="139"/>
      <c r="AT380" s="139"/>
      <c r="AU380" s="139"/>
      <c r="AV380" s="139"/>
      <c r="AW380" s="139"/>
      <c r="AX380" s="139"/>
      <c r="AY380" s="139"/>
      <c r="AZ380" s="139"/>
      <c r="BA380" s="139"/>
      <c r="BB380" s="139"/>
      <c r="BC380" s="139"/>
      <c r="BD380" s="139"/>
      <c r="BE380" s="139"/>
      <c r="BF380" s="139"/>
      <c r="BG380" s="139"/>
      <c r="BH380" s="139"/>
    </row>
    <row r="381" spans="1:60" ht="22.5" outlineLevel="1" x14ac:dyDescent="0.2">
      <c r="A381" s="140">
        <v>169</v>
      </c>
      <c r="B381" s="140" t="s">
        <v>611</v>
      </c>
      <c r="C381" s="178" t="s">
        <v>612</v>
      </c>
      <c r="D381" s="146" t="s">
        <v>169</v>
      </c>
      <c r="E381" s="153">
        <v>93.7</v>
      </c>
      <c r="F381" s="156">
        <f>H381+J381</f>
        <v>0</v>
      </c>
      <c r="G381" s="157">
        <f>ROUND(E381*F381,2)</f>
        <v>0</v>
      </c>
      <c r="H381" s="157"/>
      <c r="I381" s="157">
        <f>ROUND(E381*H381,2)</f>
        <v>0</v>
      </c>
      <c r="J381" s="157"/>
      <c r="K381" s="157">
        <f>ROUND(E381*J381,2)</f>
        <v>0</v>
      </c>
      <c r="L381" s="157">
        <v>21</v>
      </c>
      <c r="M381" s="157">
        <f>G381*(1+L381/100)</f>
        <v>0</v>
      </c>
      <c r="N381" s="147">
        <v>0</v>
      </c>
      <c r="O381" s="147">
        <f>ROUND(E381*N381,5)</f>
        <v>0</v>
      </c>
      <c r="P381" s="147">
        <v>0</v>
      </c>
      <c r="Q381" s="147">
        <f>ROUND(E381*P381,5)</f>
        <v>0</v>
      </c>
      <c r="R381" s="147"/>
      <c r="S381" s="147"/>
      <c r="T381" s="148">
        <v>0.49717</v>
      </c>
      <c r="U381" s="147">
        <f>ROUND(E381*T381,2)</f>
        <v>46.58</v>
      </c>
      <c r="V381" s="139"/>
      <c r="W381" s="139"/>
      <c r="X381" s="139"/>
      <c r="Y381" s="139"/>
      <c r="Z381" s="139"/>
      <c r="AA381" s="139"/>
      <c r="AB381" s="139"/>
      <c r="AC381" s="139"/>
      <c r="AD381" s="139"/>
      <c r="AE381" s="139" t="s">
        <v>152</v>
      </c>
      <c r="AF381" s="139"/>
      <c r="AG381" s="139"/>
      <c r="AH381" s="139"/>
      <c r="AI381" s="139"/>
      <c r="AJ381" s="139"/>
      <c r="AK381" s="139"/>
      <c r="AL381" s="139"/>
      <c r="AM381" s="139"/>
      <c r="AN381" s="139"/>
      <c r="AO381" s="139"/>
      <c r="AP381" s="139"/>
      <c r="AQ381" s="139"/>
      <c r="AR381" s="139"/>
      <c r="AS381" s="139"/>
      <c r="AT381" s="139"/>
      <c r="AU381" s="139"/>
      <c r="AV381" s="139"/>
      <c r="AW381" s="139"/>
      <c r="AX381" s="139"/>
      <c r="AY381" s="139"/>
      <c r="AZ381" s="139"/>
      <c r="BA381" s="139"/>
      <c r="BB381" s="139"/>
      <c r="BC381" s="139"/>
      <c r="BD381" s="139"/>
      <c r="BE381" s="139"/>
      <c r="BF381" s="139"/>
      <c r="BG381" s="139"/>
      <c r="BH381" s="139"/>
    </row>
    <row r="382" spans="1:60" outlineLevel="1" x14ac:dyDescent="0.2">
      <c r="A382" s="140">
        <v>170</v>
      </c>
      <c r="B382" s="140" t="s">
        <v>613</v>
      </c>
      <c r="C382" s="178" t="s">
        <v>614</v>
      </c>
      <c r="D382" s="146" t="s">
        <v>169</v>
      </c>
      <c r="E382" s="153">
        <v>112.44</v>
      </c>
      <c r="F382" s="156">
        <f>H382+J382</f>
        <v>0</v>
      </c>
      <c r="G382" s="157">
        <f>ROUND(E382*F382,2)</f>
        <v>0</v>
      </c>
      <c r="H382" s="157"/>
      <c r="I382" s="157">
        <f>ROUND(E382*H382,2)</f>
        <v>0</v>
      </c>
      <c r="J382" s="157"/>
      <c r="K382" s="157">
        <f>ROUND(E382*J382,2)</f>
        <v>0</v>
      </c>
      <c r="L382" s="157">
        <v>21</v>
      </c>
      <c r="M382" s="157">
        <f>G382*(1+L382/100)</f>
        <v>0</v>
      </c>
      <c r="N382" s="147">
        <v>1.2999999999999999E-4</v>
      </c>
      <c r="O382" s="147">
        <f>ROUND(E382*N382,5)</f>
        <v>1.4619999999999999E-2</v>
      </c>
      <c r="P382" s="147">
        <v>0</v>
      </c>
      <c r="Q382" s="147">
        <f>ROUND(E382*P382,5)</f>
        <v>0</v>
      </c>
      <c r="R382" s="147"/>
      <c r="S382" s="147"/>
      <c r="T382" s="148">
        <v>0</v>
      </c>
      <c r="U382" s="147">
        <f>ROUND(E382*T382,2)</f>
        <v>0</v>
      </c>
      <c r="V382" s="139"/>
      <c r="W382" s="139"/>
      <c r="X382" s="139"/>
      <c r="Y382" s="139"/>
      <c r="Z382" s="139"/>
      <c r="AA382" s="139"/>
      <c r="AB382" s="139"/>
      <c r="AC382" s="139"/>
      <c r="AD382" s="139"/>
      <c r="AE382" s="139" t="s">
        <v>266</v>
      </c>
      <c r="AF382" s="139"/>
      <c r="AG382" s="139"/>
      <c r="AH382" s="139"/>
      <c r="AI382" s="139"/>
      <c r="AJ382" s="139"/>
      <c r="AK382" s="139"/>
      <c r="AL382" s="139"/>
      <c r="AM382" s="139"/>
      <c r="AN382" s="139"/>
      <c r="AO382" s="139"/>
      <c r="AP382" s="139"/>
      <c r="AQ382" s="139"/>
      <c r="AR382" s="139"/>
      <c r="AS382" s="139"/>
      <c r="AT382" s="139"/>
      <c r="AU382" s="139"/>
      <c r="AV382" s="139"/>
      <c r="AW382" s="139"/>
      <c r="AX382" s="139"/>
      <c r="AY382" s="139"/>
      <c r="AZ382" s="139"/>
      <c r="BA382" s="139"/>
      <c r="BB382" s="139"/>
      <c r="BC382" s="139"/>
      <c r="BD382" s="139"/>
      <c r="BE382" s="139"/>
      <c r="BF382" s="139"/>
      <c r="BG382" s="139"/>
      <c r="BH382" s="139"/>
    </row>
    <row r="383" spans="1:60" outlineLevel="1" x14ac:dyDescent="0.2">
      <c r="A383" s="140"/>
      <c r="B383" s="140"/>
      <c r="C383" s="179" t="s">
        <v>615</v>
      </c>
      <c r="D383" s="149"/>
      <c r="E383" s="154">
        <v>112.44</v>
      </c>
      <c r="F383" s="157"/>
      <c r="G383" s="157"/>
      <c r="H383" s="157"/>
      <c r="I383" s="157"/>
      <c r="J383" s="157"/>
      <c r="K383" s="157"/>
      <c r="L383" s="157"/>
      <c r="M383" s="157"/>
      <c r="N383" s="147"/>
      <c r="O383" s="147"/>
      <c r="P383" s="147"/>
      <c r="Q383" s="147"/>
      <c r="R383" s="147"/>
      <c r="S383" s="147"/>
      <c r="T383" s="148"/>
      <c r="U383" s="147"/>
      <c r="V383" s="139"/>
      <c r="W383" s="139"/>
      <c r="X383" s="139"/>
      <c r="Y383" s="139"/>
      <c r="Z383" s="139"/>
      <c r="AA383" s="139"/>
      <c r="AB383" s="139"/>
      <c r="AC383" s="139"/>
      <c r="AD383" s="139"/>
      <c r="AE383" s="139" t="s">
        <v>154</v>
      </c>
      <c r="AF383" s="139">
        <v>0</v>
      </c>
      <c r="AG383" s="139"/>
      <c r="AH383" s="139"/>
      <c r="AI383" s="139"/>
      <c r="AJ383" s="139"/>
      <c r="AK383" s="139"/>
      <c r="AL383" s="139"/>
      <c r="AM383" s="139"/>
      <c r="AN383" s="139"/>
      <c r="AO383" s="139"/>
      <c r="AP383" s="139"/>
      <c r="AQ383" s="139"/>
      <c r="AR383" s="139"/>
      <c r="AS383" s="139"/>
      <c r="AT383" s="139"/>
      <c r="AU383" s="139"/>
      <c r="AV383" s="139"/>
      <c r="AW383" s="139"/>
      <c r="AX383" s="139"/>
      <c r="AY383" s="139"/>
      <c r="AZ383" s="139"/>
      <c r="BA383" s="139"/>
      <c r="BB383" s="139"/>
      <c r="BC383" s="139"/>
      <c r="BD383" s="139"/>
      <c r="BE383" s="139"/>
      <c r="BF383" s="139"/>
      <c r="BG383" s="139"/>
      <c r="BH383" s="139"/>
    </row>
    <row r="384" spans="1:60" outlineLevel="1" x14ac:dyDescent="0.2">
      <c r="A384" s="140">
        <v>171</v>
      </c>
      <c r="B384" s="140" t="s">
        <v>616</v>
      </c>
      <c r="C384" s="178" t="s">
        <v>617</v>
      </c>
      <c r="D384" s="146" t="s">
        <v>198</v>
      </c>
      <c r="E384" s="153">
        <v>80</v>
      </c>
      <c r="F384" s="156">
        <f>H384+J384</f>
        <v>0</v>
      </c>
      <c r="G384" s="157">
        <f>ROUND(E384*F384,2)</f>
        <v>0</v>
      </c>
      <c r="H384" s="157"/>
      <c r="I384" s="157">
        <f>ROUND(E384*H384,2)</f>
        <v>0</v>
      </c>
      <c r="J384" s="157"/>
      <c r="K384" s="157">
        <f>ROUND(E384*J384,2)</f>
        <v>0</v>
      </c>
      <c r="L384" s="157">
        <v>21</v>
      </c>
      <c r="M384" s="157">
        <f>G384*(1+L384/100)</f>
        <v>0</v>
      </c>
      <c r="N384" s="147">
        <v>9.5E-4</v>
      </c>
      <c r="O384" s="147">
        <f>ROUND(E384*N384,5)</f>
        <v>7.5999999999999998E-2</v>
      </c>
      <c r="P384" s="147">
        <v>0</v>
      </c>
      <c r="Q384" s="147">
        <f>ROUND(E384*P384,5)</f>
        <v>0</v>
      </c>
      <c r="R384" s="147"/>
      <c r="S384" s="147"/>
      <c r="T384" s="148">
        <v>0</v>
      </c>
      <c r="U384" s="147">
        <f>ROUND(E384*T384,2)</f>
        <v>0</v>
      </c>
      <c r="V384" s="139"/>
      <c r="W384" s="139"/>
      <c r="X384" s="139"/>
      <c r="Y384" s="139"/>
      <c r="Z384" s="139"/>
      <c r="AA384" s="139"/>
      <c r="AB384" s="139"/>
      <c r="AC384" s="139"/>
      <c r="AD384" s="139"/>
      <c r="AE384" s="139" t="s">
        <v>266</v>
      </c>
      <c r="AF384" s="139"/>
      <c r="AG384" s="139"/>
      <c r="AH384" s="139"/>
      <c r="AI384" s="139"/>
      <c r="AJ384" s="139"/>
      <c r="AK384" s="139"/>
      <c r="AL384" s="139"/>
      <c r="AM384" s="139"/>
      <c r="AN384" s="139"/>
      <c r="AO384" s="139"/>
      <c r="AP384" s="139"/>
      <c r="AQ384" s="139"/>
      <c r="AR384" s="139"/>
      <c r="AS384" s="139"/>
      <c r="AT384" s="139"/>
      <c r="AU384" s="139"/>
      <c r="AV384" s="139"/>
      <c r="AW384" s="139"/>
      <c r="AX384" s="139"/>
      <c r="AY384" s="139"/>
      <c r="AZ384" s="139"/>
      <c r="BA384" s="139"/>
      <c r="BB384" s="139"/>
      <c r="BC384" s="139"/>
      <c r="BD384" s="139"/>
      <c r="BE384" s="139"/>
      <c r="BF384" s="139"/>
      <c r="BG384" s="139"/>
      <c r="BH384" s="139"/>
    </row>
    <row r="385" spans="1:60" x14ac:dyDescent="0.2">
      <c r="A385" s="141" t="s">
        <v>147</v>
      </c>
      <c r="B385" s="141" t="s">
        <v>119</v>
      </c>
      <c r="C385" s="180" t="s">
        <v>120</v>
      </c>
      <c r="D385" s="150"/>
      <c r="E385" s="155"/>
      <c r="F385" s="158"/>
      <c r="G385" s="158">
        <f>SUMIF(AE386:AE389,"&lt;&gt;NOR",G386:G389)</f>
        <v>0</v>
      </c>
      <c r="H385" s="158"/>
      <c r="I385" s="158">
        <f>SUM(I386:I389)</f>
        <v>0</v>
      </c>
      <c r="J385" s="158"/>
      <c r="K385" s="158">
        <f>SUM(K386:K389)</f>
        <v>0</v>
      </c>
      <c r="L385" s="158"/>
      <c r="M385" s="158">
        <f>SUM(M386:M389)</f>
        <v>0</v>
      </c>
      <c r="N385" s="151"/>
      <c r="O385" s="151">
        <f>SUM(O386:O389)</f>
        <v>0</v>
      </c>
      <c r="P385" s="151"/>
      <c r="Q385" s="151">
        <f>SUM(Q386:Q389)</f>
        <v>0</v>
      </c>
      <c r="R385" s="151"/>
      <c r="S385" s="151"/>
      <c r="T385" s="152"/>
      <c r="U385" s="151">
        <f>SUM(U386:U389)</f>
        <v>0</v>
      </c>
      <c r="AE385" t="s">
        <v>148</v>
      </c>
    </row>
    <row r="386" spans="1:60" outlineLevel="1" x14ac:dyDescent="0.2">
      <c r="A386" s="140">
        <v>172</v>
      </c>
      <c r="B386" s="140" t="s">
        <v>618</v>
      </c>
      <c r="C386" s="178" t="s">
        <v>619</v>
      </c>
      <c r="D386" s="146" t="s">
        <v>202</v>
      </c>
      <c r="E386" s="153">
        <v>1</v>
      </c>
      <c r="F386" s="156">
        <f>H386+J386</f>
        <v>0</v>
      </c>
      <c r="G386" s="157">
        <f>ROUND(E386*F386,2)</f>
        <v>0</v>
      </c>
      <c r="H386" s="157"/>
      <c r="I386" s="157">
        <f>ROUND(E386*H386,2)</f>
        <v>0</v>
      </c>
      <c r="J386" s="157"/>
      <c r="K386" s="157">
        <f>ROUND(E386*J386,2)</f>
        <v>0</v>
      </c>
      <c r="L386" s="157">
        <v>21</v>
      </c>
      <c r="M386" s="157">
        <f>G386*(1+L386/100)</f>
        <v>0</v>
      </c>
      <c r="N386" s="147">
        <v>0</v>
      </c>
      <c r="O386" s="147">
        <f>ROUND(E386*N386,5)</f>
        <v>0</v>
      </c>
      <c r="P386" s="147">
        <v>0</v>
      </c>
      <c r="Q386" s="147">
        <f>ROUND(E386*P386,5)</f>
        <v>0</v>
      </c>
      <c r="R386" s="147"/>
      <c r="S386" s="147"/>
      <c r="T386" s="148">
        <v>0</v>
      </c>
      <c r="U386" s="147">
        <f>ROUND(E386*T386,2)</f>
        <v>0</v>
      </c>
      <c r="V386" s="139"/>
      <c r="W386" s="139"/>
      <c r="X386" s="139"/>
      <c r="Y386" s="139"/>
      <c r="Z386" s="139"/>
      <c r="AA386" s="139"/>
      <c r="AB386" s="139"/>
      <c r="AC386" s="139"/>
      <c r="AD386" s="139"/>
      <c r="AE386" s="139" t="s">
        <v>152</v>
      </c>
      <c r="AF386" s="139"/>
      <c r="AG386" s="139"/>
      <c r="AH386" s="139"/>
      <c r="AI386" s="139"/>
      <c r="AJ386" s="139"/>
      <c r="AK386" s="139"/>
      <c r="AL386" s="139"/>
      <c r="AM386" s="139"/>
      <c r="AN386" s="139"/>
      <c r="AO386" s="139"/>
      <c r="AP386" s="139"/>
      <c r="AQ386" s="139"/>
      <c r="AR386" s="139"/>
      <c r="AS386" s="139"/>
      <c r="AT386" s="139"/>
      <c r="AU386" s="139"/>
      <c r="AV386" s="139"/>
      <c r="AW386" s="139"/>
      <c r="AX386" s="139"/>
      <c r="AY386" s="139"/>
      <c r="AZ386" s="139"/>
      <c r="BA386" s="139"/>
      <c r="BB386" s="139"/>
      <c r="BC386" s="139"/>
      <c r="BD386" s="139"/>
      <c r="BE386" s="139"/>
      <c r="BF386" s="139"/>
      <c r="BG386" s="139"/>
      <c r="BH386" s="139"/>
    </row>
    <row r="387" spans="1:60" outlineLevel="1" x14ac:dyDescent="0.2">
      <c r="A387" s="140">
        <v>173</v>
      </c>
      <c r="B387" s="140" t="s">
        <v>620</v>
      </c>
      <c r="C387" s="178" t="s">
        <v>621</v>
      </c>
      <c r="D387" s="146" t="s">
        <v>202</v>
      </c>
      <c r="E387" s="153">
        <v>1</v>
      </c>
      <c r="F387" s="156">
        <f>H387+J387</f>
        <v>0</v>
      </c>
      <c r="G387" s="157">
        <f>ROUND(E387*F387,2)</f>
        <v>0</v>
      </c>
      <c r="H387" s="157"/>
      <c r="I387" s="157">
        <f>ROUND(E387*H387,2)</f>
        <v>0</v>
      </c>
      <c r="J387" s="157"/>
      <c r="K387" s="157">
        <f>ROUND(E387*J387,2)</f>
        <v>0</v>
      </c>
      <c r="L387" s="157">
        <v>21</v>
      </c>
      <c r="M387" s="157">
        <f>G387*(1+L387/100)</f>
        <v>0</v>
      </c>
      <c r="N387" s="147">
        <v>0</v>
      </c>
      <c r="O387" s="147">
        <f>ROUND(E387*N387,5)</f>
        <v>0</v>
      </c>
      <c r="P387" s="147">
        <v>0</v>
      </c>
      <c r="Q387" s="147">
        <f>ROUND(E387*P387,5)</f>
        <v>0</v>
      </c>
      <c r="R387" s="147"/>
      <c r="S387" s="147"/>
      <c r="T387" s="148">
        <v>0</v>
      </c>
      <c r="U387" s="147">
        <f>ROUND(E387*T387,2)</f>
        <v>0</v>
      </c>
      <c r="V387" s="139"/>
      <c r="W387" s="139"/>
      <c r="X387" s="139"/>
      <c r="Y387" s="139"/>
      <c r="Z387" s="139"/>
      <c r="AA387" s="139"/>
      <c r="AB387" s="139"/>
      <c r="AC387" s="139"/>
      <c r="AD387" s="139"/>
      <c r="AE387" s="139" t="s">
        <v>152</v>
      </c>
      <c r="AF387" s="139"/>
      <c r="AG387" s="139"/>
      <c r="AH387" s="139"/>
      <c r="AI387" s="139"/>
      <c r="AJ387" s="139"/>
      <c r="AK387" s="139"/>
      <c r="AL387" s="139"/>
      <c r="AM387" s="139"/>
      <c r="AN387" s="139"/>
      <c r="AO387" s="139"/>
      <c r="AP387" s="139"/>
      <c r="AQ387" s="139"/>
      <c r="AR387" s="139"/>
      <c r="AS387" s="139"/>
      <c r="AT387" s="139"/>
      <c r="AU387" s="139"/>
      <c r="AV387" s="139"/>
      <c r="AW387" s="139"/>
      <c r="AX387" s="139"/>
      <c r="AY387" s="139"/>
      <c r="AZ387" s="139"/>
      <c r="BA387" s="139"/>
      <c r="BB387" s="139"/>
      <c r="BC387" s="139"/>
      <c r="BD387" s="139"/>
      <c r="BE387" s="139"/>
      <c r="BF387" s="139"/>
      <c r="BG387" s="139"/>
      <c r="BH387" s="139"/>
    </row>
    <row r="388" spans="1:60" outlineLevel="1" x14ac:dyDescent="0.2">
      <c r="A388" s="140">
        <v>174</v>
      </c>
      <c r="B388" s="140" t="s">
        <v>622</v>
      </c>
      <c r="C388" s="178" t="s">
        <v>623</v>
      </c>
      <c r="D388" s="146" t="s">
        <v>202</v>
      </c>
      <c r="E388" s="153">
        <v>1</v>
      </c>
      <c r="F388" s="156">
        <f>H388+J388</f>
        <v>0</v>
      </c>
      <c r="G388" s="157">
        <f>ROUND(E388*F388,2)</f>
        <v>0</v>
      </c>
      <c r="H388" s="157"/>
      <c r="I388" s="157">
        <f>ROUND(E388*H388,2)</f>
        <v>0</v>
      </c>
      <c r="J388" s="157"/>
      <c r="K388" s="157">
        <f>ROUND(E388*J388,2)</f>
        <v>0</v>
      </c>
      <c r="L388" s="157">
        <v>21</v>
      </c>
      <c r="M388" s="157">
        <f>G388*(1+L388/100)</f>
        <v>0</v>
      </c>
      <c r="N388" s="147">
        <v>0</v>
      </c>
      <c r="O388" s="147">
        <f>ROUND(E388*N388,5)</f>
        <v>0</v>
      </c>
      <c r="P388" s="147">
        <v>0</v>
      </c>
      <c r="Q388" s="147">
        <f>ROUND(E388*P388,5)</f>
        <v>0</v>
      </c>
      <c r="R388" s="147"/>
      <c r="S388" s="147"/>
      <c r="T388" s="148">
        <v>0</v>
      </c>
      <c r="U388" s="147">
        <f>ROUND(E388*T388,2)</f>
        <v>0</v>
      </c>
      <c r="V388" s="139"/>
      <c r="W388" s="139"/>
      <c r="X388" s="139"/>
      <c r="Y388" s="139"/>
      <c r="Z388" s="139"/>
      <c r="AA388" s="139"/>
      <c r="AB388" s="139"/>
      <c r="AC388" s="139"/>
      <c r="AD388" s="139"/>
      <c r="AE388" s="139" t="s">
        <v>152</v>
      </c>
      <c r="AF388" s="139"/>
      <c r="AG388" s="139"/>
      <c r="AH388" s="139"/>
      <c r="AI388" s="139"/>
      <c r="AJ388" s="139"/>
      <c r="AK388" s="139"/>
      <c r="AL388" s="139"/>
      <c r="AM388" s="139"/>
      <c r="AN388" s="139"/>
      <c r="AO388" s="139"/>
      <c r="AP388" s="139"/>
      <c r="AQ388" s="139"/>
      <c r="AR388" s="139"/>
      <c r="AS388" s="139"/>
      <c r="AT388" s="139"/>
      <c r="AU388" s="139"/>
      <c r="AV388" s="139"/>
      <c r="AW388" s="139"/>
      <c r="AX388" s="139"/>
      <c r="AY388" s="139"/>
      <c r="AZ388" s="139"/>
      <c r="BA388" s="139"/>
      <c r="BB388" s="139"/>
      <c r="BC388" s="139"/>
      <c r="BD388" s="139"/>
      <c r="BE388" s="139"/>
      <c r="BF388" s="139"/>
      <c r="BG388" s="139"/>
      <c r="BH388" s="139"/>
    </row>
    <row r="389" spans="1:60" outlineLevel="1" x14ac:dyDescent="0.2">
      <c r="A389" s="167">
        <v>175</v>
      </c>
      <c r="B389" s="167" t="s">
        <v>624</v>
      </c>
      <c r="C389" s="181" t="s">
        <v>625</v>
      </c>
      <c r="D389" s="168" t="s">
        <v>202</v>
      </c>
      <c r="E389" s="169">
        <v>1</v>
      </c>
      <c r="F389" s="170">
        <f>H389+J389</f>
        <v>0</v>
      </c>
      <c r="G389" s="171">
        <f>ROUND(E389*F389,2)</f>
        <v>0</v>
      </c>
      <c r="H389" s="171"/>
      <c r="I389" s="171">
        <f>ROUND(E389*H389,2)</f>
        <v>0</v>
      </c>
      <c r="J389" s="171"/>
      <c r="K389" s="171">
        <f>ROUND(E389*J389,2)</f>
        <v>0</v>
      </c>
      <c r="L389" s="171">
        <v>21</v>
      </c>
      <c r="M389" s="171">
        <f>G389*(1+L389/100)</f>
        <v>0</v>
      </c>
      <c r="N389" s="172">
        <v>0</v>
      </c>
      <c r="O389" s="172">
        <f>ROUND(E389*N389,5)</f>
        <v>0</v>
      </c>
      <c r="P389" s="172">
        <v>0</v>
      </c>
      <c r="Q389" s="172">
        <f>ROUND(E389*P389,5)</f>
        <v>0</v>
      </c>
      <c r="R389" s="172"/>
      <c r="S389" s="172"/>
      <c r="T389" s="173">
        <v>0</v>
      </c>
      <c r="U389" s="172">
        <f>ROUND(E389*T389,2)</f>
        <v>0</v>
      </c>
      <c r="V389" s="139"/>
      <c r="W389" s="139"/>
      <c r="X389" s="139"/>
      <c r="Y389" s="139"/>
      <c r="Z389" s="139"/>
      <c r="AA389" s="139"/>
      <c r="AB389" s="139"/>
      <c r="AC389" s="139"/>
      <c r="AD389" s="139"/>
      <c r="AE389" s="139" t="s">
        <v>152</v>
      </c>
      <c r="AF389" s="139"/>
      <c r="AG389" s="139"/>
      <c r="AH389" s="139"/>
      <c r="AI389" s="139"/>
      <c r="AJ389" s="139"/>
      <c r="AK389" s="139"/>
      <c r="AL389" s="139"/>
      <c r="AM389" s="139"/>
      <c r="AN389" s="139"/>
      <c r="AO389" s="139"/>
      <c r="AP389" s="139"/>
      <c r="AQ389" s="139"/>
      <c r="AR389" s="139"/>
      <c r="AS389" s="139"/>
      <c r="AT389" s="139"/>
      <c r="AU389" s="139"/>
      <c r="AV389" s="139"/>
      <c r="AW389" s="139"/>
      <c r="AX389" s="139"/>
      <c r="AY389" s="139"/>
      <c r="AZ389" s="139"/>
      <c r="BA389" s="139"/>
      <c r="BB389" s="139"/>
      <c r="BC389" s="139"/>
      <c r="BD389" s="139"/>
      <c r="BE389" s="139"/>
      <c r="BF389" s="139"/>
      <c r="BG389" s="139"/>
      <c r="BH389" s="139"/>
    </row>
    <row r="390" spans="1:60" x14ac:dyDescent="0.2">
      <c r="A390" s="4"/>
      <c r="B390" s="5" t="s">
        <v>626</v>
      </c>
      <c r="C390" s="182" t="s">
        <v>626</v>
      </c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AC390">
        <v>15</v>
      </c>
      <c r="AD390">
        <v>21</v>
      </c>
    </row>
    <row r="391" spans="1:60" x14ac:dyDescent="0.2">
      <c r="A391" s="174"/>
      <c r="B391" s="175" t="s">
        <v>28</v>
      </c>
      <c r="C391" s="183" t="s">
        <v>626</v>
      </c>
      <c r="D391" s="176"/>
      <c r="E391" s="176"/>
      <c r="F391" s="176"/>
      <c r="G391" s="177">
        <f>G8+G11+G15+G21+G29+G33+G40+G45+G51+G63+G68+G80+G173+G217+G232+G234+G251+G262+G272+G305+G310+G349+G353+G359+G362+G369+G373+G376+G385</f>
        <v>0</v>
      </c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AC391">
        <f>SUMIF(L7:L389,AC390,G7:G389)</f>
        <v>0</v>
      </c>
      <c r="AD391">
        <f>SUMIF(L7:L389,AD390,G7:G389)</f>
        <v>0</v>
      </c>
      <c r="AE391" t="s">
        <v>627</v>
      </c>
    </row>
    <row r="392" spans="1:60" x14ac:dyDescent="0.2">
      <c r="A392" s="4"/>
      <c r="B392" s="5" t="s">
        <v>626</v>
      </c>
      <c r="C392" s="182" t="s">
        <v>626</v>
      </c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spans="1:60" x14ac:dyDescent="0.2">
      <c r="A393" s="4"/>
      <c r="B393" s="5" t="s">
        <v>626</v>
      </c>
      <c r="C393" s="182" t="s">
        <v>626</v>
      </c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spans="1:60" x14ac:dyDescent="0.2">
      <c r="A394" s="263" t="s">
        <v>628</v>
      </c>
      <c r="B394" s="263"/>
      <c r="C394" s="26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spans="1:60" x14ac:dyDescent="0.2">
      <c r="A395" s="244"/>
      <c r="B395" s="245"/>
      <c r="C395" s="246"/>
      <c r="D395" s="245"/>
      <c r="E395" s="245"/>
      <c r="F395" s="245"/>
      <c r="G395" s="247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AE395" t="s">
        <v>629</v>
      </c>
    </row>
    <row r="396" spans="1:60" x14ac:dyDescent="0.2">
      <c r="A396" s="248"/>
      <c r="B396" s="249"/>
      <c r="C396" s="250"/>
      <c r="D396" s="249"/>
      <c r="E396" s="249"/>
      <c r="F396" s="249"/>
      <c r="G396" s="251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spans="1:60" x14ac:dyDescent="0.2">
      <c r="A397" s="248"/>
      <c r="B397" s="249"/>
      <c r="C397" s="250"/>
      <c r="D397" s="249"/>
      <c r="E397" s="249"/>
      <c r="F397" s="249"/>
      <c r="G397" s="251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spans="1:60" x14ac:dyDescent="0.2">
      <c r="A398" s="248"/>
      <c r="B398" s="249"/>
      <c r="C398" s="250"/>
      <c r="D398" s="249"/>
      <c r="E398" s="249"/>
      <c r="F398" s="249"/>
      <c r="G398" s="251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spans="1:60" x14ac:dyDescent="0.2">
      <c r="A399" s="252"/>
      <c r="B399" s="253"/>
      <c r="C399" s="254"/>
      <c r="D399" s="253"/>
      <c r="E399" s="253"/>
      <c r="F399" s="253"/>
      <c r="G399" s="255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spans="1:60" x14ac:dyDescent="0.2">
      <c r="A400" s="4"/>
      <c r="B400" s="5" t="s">
        <v>626</v>
      </c>
      <c r="C400" s="182" t="s">
        <v>626</v>
      </c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spans="3:31" x14ac:dyDescent="0.2">
      <c r="C401" s="184"/>
      <c r="AE401" t="s">
        <v>630</v>
      </c>
    </row>
  </sheetData>
  <mergeCells count="6">
    <mergeCell ref="A395:G399"/>
    <mergeCell ref="A1:G1"/>
    <mergeCell ref="C2:G2"/>
    <mergeCell ref="C3:G3"/>
    <mergeCell ref="C4:G4"/>
    <mergeCell ref="A394:C39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RadekPC</dc:creator>
  <cp:lastModifiedBy>Uživatel</cp:lastModifiedBy>
  <cp:lastPrinted>2014-02-28T09:52:57Z</cp:lastPrinted>
  <dcterms:created xsi:type="dcterms:W3CDTF">2009-04-08T07:15:50Z</dcterms:created>
  <dcterms:modified xsi:type="dcterms:W3CDTF">2024-04-23T11:31:16Z</dcterms:modified>
</cp:coreProperties>
</file>