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TSUB\4. Oprava chodníků\"/>
    </mc:Choice>
  </mc:AlternateContent>
  <bookViews>
    <workbookView xWindow="0" yWindow="0" windowWidth="28800" windowHeight="12435"/>
  </bookViews>
  <sheets>
    <sheet name="Rekapitulace stavby" sheetId="1" r:id="rId1"/>
    <sheet name="1148_UB_04_U_vody - Uhers..." sheetId="2" r:id="rId2"/>
    <sheet name="Seznam figur" sheetId="3" r:id="rId3"/>
  </sheets>
  <definedNames>
    <definedName name="_xlnm._FilterDatabase" localSheetId="1" hidden="1">'1148_UB_04_U_vody - Uhers...'!$C$125:$K$432</definedName>
    <definedName name="_xlnm.Print_Titles" localSheetId="1">'1148_UB_04_U_vody - Uhers...'!$125:$125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'1148_UB_04_U_vody - Uhers...'!$C$4:$J$37,'1148_UB_04_U_vody - Uhers...'!$C$50:$J$76,'1148_UB_04_U_vody - Uhers...'!$C$82:$J$109,'1148_UB_04_U_vody - Uhers...'!$C$115:$K$432</definedName>
    <definedName name="_xlnm.Print_Area" localSheetId="0">'Rekapitulace stavby'!$D$4:$AO$76,'Rekapitulace stavby'!$C$82:$AQ$96</definedName>
    <definedName name="_xlnm.Print_Area" localSheetId="2">'Seznam figur'!$C$4:$G$156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430" i="2"/>
  <c r="BH430" i="2"/>
  <c r="BG430" i="2"/>
  <c r="BF430" i="2"/>
  <c r="T430" i="2"/>
  <c r="T429" i="2"/>
  <c r="R430" i="2"/>
  <c r="R429" i="2"/>
  <c r="P430" i="2"/>
  <c r="P429" i="2"/>
  <c r="BI427" i="2"/>
  <c r="BH427" i="2"/>
  <c r="BG427" i="2"/>
  <c r="BF427" i="2"/>
  <c r="T427" i="2"/>
  <c r="T426" i="2"/>
  <c r="R427" i="2"/>
  <c r="R426" i="2"/>
  <c r="P427" i="2"/>
  <c r="P426" i="2" s="1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T373" i="2"/>
  <c r="R374" i="2"/>
  <c r="R373" i="2"/>
  <c r="P374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T315" i="2"/>
  <c r="R316" i="2"/>
  <c r="R315" i="2"/>
  <c r="P316" i="2"/>
  <c r="P315" i="2" s="1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/>
  <c r="J15" i="2"/>
  <c r="J10" i="2"/>
  <c r="J120" i="2"/>
  <c r="L90" i="1"/>
  <c r="AM90" i="1"/>
  <c r="AM89" i="1"/>
  <c r="L89" i="1"/>
  <c r="AM87" i="1"/>
  <c r="L87" i="1"/>
  <c r="L85" i="1"/>
  <c r="L84" i="1"/>
  <c r="BK386" i="2"/>
  <c r="J229" i="2"/>
  <c r="J374" i="2"/>
  <c r="BK320" i="2"/>
  <c r="J157" i="2"/>
  <c r="BK420" i="2"/>
  <c r="J359" i="2"/>
  <c r="BK252" i="2"/>
  <c r="BK423" i="2"/>
  <c r="J303" i="2"/>
  <c r="J427" i="2"/>
  <c r="J411" i="2"/>
  <c r="BK351" i="2"/>
  <c r="BK256" i="2"/>
  <c r="BK175" i="2"/>
  <c r="BK241" i="2"/>
  <c r="BK137" i="2"/>
  <c r="BK279" i="2"/>
  <c r="BK153" i="2"/>
  <c r="BK408" i="2"/>
  <c r="BK347" i="2"/>
  <c r="BK219" i="2"/>
  <c r="J351" i="2"/>
  <c r="BK260" i="2"/>
  <c r="J149" i="2"/>
  <c r="J430" i="2"/>
  <c r="BK133" i="2"/>
  <c r="J260" i="2"/>
  <c r="BK157" i="2"/>
  <c r="BK379" i="2"/>
  <c r="BK226" i="2"/>
  <c r="J401" i="2"/>
  <c r="J316" i="2"/>
  <c r="J199" i="2"/>
  <c r="J245" i="2"/>
  <c r="J320" i="2"/>
  <c r="J191" i="2"/>
  <c r="J404" i="2"/>
  <c r="J369" i="2"/>
  <c r="J187" i="2"/>
  <c r="BK356" i="2"/>
  <c r="J311" i="2"/>
  <c r="BK269" i="2"/>
  <c r="J179" i="2"/>
  <c r="J195" i="2"/>
  <c r="BK369" i="2"/>
  <c r="J219" i="2"/>
  <c r="J153" i="2"/>
  <c r="J417" i="2"/>
  <c r="BK287" i="2"/>
  <c r="J423" i="2"/>
  <c r="BK388" i="2"/>
  <c r="BK343" i="2"/>
  <c r="BK195" i="2"/>
  <c r="BK340" i="2"/>
  <c r="J169" i="2"/>
  <c r="BK237" i="2"/>
  <c r="BK395" i="2"/>
  <c r="BK332" i="2"/>
  <c r="J279" i="2"/>
  <c r="BK161" i="2"/>
  <c r="BK295" i="2"/>
  <c r="BK203" i="2"/>
  <c r="J145" i="2"/>
  <c r="BK427" i="2"/>
  <c r="J382" i="2"/>
  <c r="J332" i="2"/>
  <c r="J203" i="2"/>
  <c r="BK430" i="2"/>
  <c r="J343" i="2"/>
  <c r="J256" i="2"/>
  <c r="J420" i="2"/>
  <c r="J386" i="2"/>
  <c r="BK299" i="2"/>
  <c r="BK248" i="2"/>
  <c r="BK179" i="2"/>
  <c r="BK263" i="2"/>
  <c r="J183" i="2"/>
  <c r="J388" i="2"/>
  <c r="BK307" i="2"/>
  <c r="J165" i="2"/>
  <c r="J392" i="2"/>
  <c r="BK336" i="2"/>
  <c r="J275" i="2"/>
  <c r="BK199" i="2"/>
  <c r="BK129" i="2"/>
  <c r="BK392" i="2"/>
  <c r="J347" i="2"/>
  <c r="J237" i="2"/>
  <c r="BK145" i="2"/>
  <c r="BK404" i="2"/>
  <c r="J129" i="2"/>
  <c r="J398" i="2"/>
  <c r="BK291" i="2"/>
  <c r="BK245" i="2"/>
  <c r="BK311" i="2"/>
  <c r="J141" i="2"/>
  <c r="J287" i="2"/>
  <c r="J175" i="2"/>
  <c r="BK382" i="2"/>
  <c r="J211" i="2"/>
  <c r="BK365" i="2"/>
  <c r="J291" i="2"/>
  <c r="BK165" i="2"/>
  <c r="J207" i="2"/>
  <c r="J379" i="2"/>
  <c r="BK215" i="2"/>
  <c r="BK149" i="2"/>
  <c r="J395" i="2"/>
  <c r="J269" i="2"/>
  <c r="J414" i="2"/>
  <c r="BK328" i="2"/>
  <c r="J263" i="2"/>
  <c r="BK183" i="2"/>
  <c r="BK211" i="2"/>
  <c r="J299" i="2"/>
  <c r="BK398" i="2"/>
  <c r="J365" i="2"/>
  <c r="BK303" i="2"/>
  <c r="J133" i="2"/>
  <c r="J328" i="2"/>
  <c r="J241" i="2"/>
  <c r="BK141" i="2"/>
  <c r="J222" i="2"/>
  <c r="BK316" i="2"/>
  <c r="BK187" i="2"/>
  <c r="BK414" i="2"/>
  <c r="J283" i="2"/>
  <c r="BK417" i="2"/>
  <c r="BK359" i="2"/>
  <c r="J295" i="2"/>
  <c r="J226" i="2"/>
  <c r="J215" i="2"/>
  <c r="J307" i="2"/>
  <c r="BK222" i="2"/>
  <c r="AS94" i="1"/>
  <c r="BK411" i="2"/>
  <c r="BK374" i="2"/>
  <c r="J324" i="2"/>
  <c r="J248" i="2"/>
  <c r="BK401" i="2"/>
  <c r="J340" i="2"/>
  <c r="J252" i="2"/>
  <c r="BK169" i="2"/>
  <c r="BK324" i="2"/>
  <c r="J137" i="2"/>
  <c r="J356" i="2"/>
  <c r="BK229" i="2"/>
  <c r="J408" i="2"/>
  <c r="J336" i="2"/>
  <c r="BK283" i="2"/>
  <c r="BK191" i="2"/>
  <c r="BK275" i="2"/>
  <c r="J161" i="2"/>
  <c r="BK207" i="2"/>
  <c r="R128" i="2" l="1"/>
  <c r="BK319" i="2"/>
  <c r="J319" i="2" s="1"/>
  <c r="J99" i="2" s="1"/>
  <c r="T355" i="2"/>
  <c r="T378" i="2"/>
  <c r="T377" i="2"/>
  <c r="T255" i="2"/>
  <c r="BK355" i="2"/>
  <c r="J355" i="2"/>
  <c r="J100" i="2"/>
  <c r="P391" i="2"/>
  <c r="P385" i="2" s="1"/>
  <c r="T128" i="2"/>
  <c r="R319" i="2"/>
  <c r="T391" i="2"/>
  <c r="T385" i="2"/>
  <c r="P128" i="2"/>
  <c r="BK255" i="2"/>
  <c r="J255" i="2"/>
  <c r="J97" i="2"/>
  <c r="P319" i="2"/>
  <c r="R355" i="2"/>
  <c r="BK391" i="2"/>
  <c r="J391" i="2" s="1"/>
  <c r="J105" i="2" s="1"/>
  <c r="P407" i="2"/>
  <c r="P255" i="2"/>
  <c r="P355" i="2"/>
  <c r="BK378" i="2"/>
  <c r="J378" i="2"/>
  <c r="J103" i="2"/>
  <c r="R378" i="2"/>
  <c r="R377" i="2"/>
  <c r="BK407" i="2"/>
  <c r="J407" i="2" s="1"/>
  <c r="J106" i="2" s="1"/>
  <c r="T407" i="2"/>
  <c r="BK128" i="2"/>
  <c r="J128" i="2" s="1"/>
  <c r="J96" i="2" s="1"/>
  <c r="R255" i="2"/>
  <c r="T319" i="2"/>
  <c r="P378" i="2"/>
  <c r="P377" i="2" s="1"/>
  <c r="R391" i="2"/>
  <c r="R407" i="2"/>
  <c r="R385" i="2" s="1"/>
  <c r="BK315" i="2"/>
  <c r="J315" i="2" s="1"/>
  <c r="J98" i="2" s="1"/>
  <c r="BK373" i="2"/>
  <c r="J373" i="2"/>
  <c r="J101" i="2"/>
  <c r="BK426" i="2"/>
  <c r="J426" i="2"/>
  <c r="J107" i="2"/>
  <c r="BK429" i="2"/>
  <c r="J429" i="2"/>
  <c r="J108" i="2"/>
  <c r="F90" i="2"/>
  <c r="BE141" i="2"/>
  <c r="BE145" i="2"/>
  <c r="BE303" i="2"/>
  <c r="BE311" i="2"/>
  <c r="BE336" i="2"/>
  <c r="BE343" i="2"/>
  <c r="BE149" i="2"/>
  <c r="BE207" i="2"/>
  <c r="BE222" i="2"/>
  <c r="BE226" i="2"/>
  <c r="BE252" i="2"/>
  <c r="BE256" i="2"/>
  <c r="BE291" i="2"/>
  <c r="BE295" i="2"/>
  <c r="BE316" i="2"/>
  <c r="BE320" i="2"/>
  <c r="BE324" i="2"/>
  <c r="BE203" i="2"/>
  <c r="BE215" i="2"/>
  <c r="BE219" i="2"/>
  <c r="BE269" i="2"/>
  <c r="BE279" i="2"/>
  <c r="BE287" i="2"/>
  <c r="BE340" i="2"/>
  <c r="BE356" i="2"/>
  <c r="BE395" i="2"/>
  <c r="BE404" i="2"/>
  <c r="BE414" i="2"/>
  <c r="BE427" i="2"/>
  <c r="BE133" i="2"/>
  <c r="BE157" i="2"/>
  <c r="BE179" i="2"/>
  <c r="BE183" i="2"/>
  <c r="BE199" i="2"/>
  <c r="BE248" i="2"/>
  <c r="BE260" i="2"/>
  <c r="BE263" i="2"/>
  <c r="BE332" i="2"/>
  <c r="BE359" i="2"/>
  <c r="BE382" i="2"/>
  <c r="BE386" i="2"/>
  <c r="BE388" i="2"/>
  <c r="BE392" i="2"/>
  <c r="BE408" i="2"/>
  <c r="BE411" i="2"/>
  <c r="BE417" i="2"/>
  <c r="BE420" i="2"/>
  <c r="J87" i="2"/>
  <c r="BE161" i="2"/>
  <c r="BE165" i="2"/>
  <c r="BE175" i="2"/>
  <c r="BE211" i="2"/>
  <c r="BE229" i="2"/>
  <c r="BE275" i="2"/>
  <c r="BE365" i="2"/>
  <c r="BE374" i="2"/>
  <c r="BE129" i="2"/>
  <c r="BE153" i="2"/>
  <c r="BE423" i="2"/>
  <c r="BE430" i="2"/>
  <c r="BE137" i="2"/>
  <c r="BE169" i="2"/>
  <c r="BE187" i="2"/>
  <c r="BE191" i="2"/>
  <c r="BE195" i="2"/>
  <c r="BE237" i="2"/>
  <c r="BE283" i="2"/>
  <c r="BE307" i="2"/>
  <c r="BE347" i="2"/>
  <c r="BE369" i="2"/>
  <c r="BE398" i="2"/>
  <c r="BE241" i="2"/>
  <c r="BE245" i="2"/>
  <c r="BE299" i="2"/>
  <c r="BE328" i="2"/>
  <c r="BE351" i="2"/>
  <c r="BE379" i="2"/>
  <c r="BE401" i="2"/>
  <c r="F35" i="2"/>
  <c r="BD95" i="1" s="1"/>
  <c r="BD94" i="1" s="1"/>
  <c r="W33" i="1" s="1"/>
  <c r="F34" i="2"/>
  <c r="BC95" i="1" s="1"/>
  <c r="BC94" i="1" s="1"/>
  <c r="AY94" i="1" s="1"/>
  <c r="F32" i="2"/>
  <c r="BA95" i="1" s="1"/>
  <c r="BA94" i="1" s="1"/>
  <c r="AW94" i="1" s="1"/>
  <c r="AK30" i="1" s="1"/>
  <c r="F33" i="2"/>
  <c r="BB95" i="1" s="1"/>
  <c r="BB94" i="1" s="1"/>
  <c r="W31" i="1" s="1"/>
  <c r="J32" i="2"/>
  <c r="AW95" i="1" s="1"/>
  <c r="R127" i="2" l="1"/>
  <c r="R126" i="2" s="1"/>
  <c r="T127" i="2"/>
  <c r="T126" i="2"/>
  <c r="P127" i="2"/>
  <c r="P126" i="2"/>
  <c r="AU95" i="1"/>
  <c r="BK385" i="2"/>
  <c r="J385" i="2"/>
  <c r="J104" i="2"/>
  <c r="BK377" i="2"/>
  <c r="J377" i="2"/>
  <c r="J102" i="2"/>
  <c r="BK127" i="2"/>
  <c r="J127" i="2"/>
  <c r="J95" i="2"/>
  <c r="AU94" i="1"/>
  <c r="W32" i="1"/>
  <c r="J31" i="2"/>
  <c r="AV95" i="1" s="1"/>
  <c r="AT95" i="1" s="1"/>
  <c r="AX94" i="1"/>
  <c r="W30" i="1"/>
  <c r="F31" i="2"/>
  <c r="AZ95" i="1" s="1"/>
  <c r="AZ94" i="1" s="1"/>
  <c r="AV94" i="1" s="1"/>
  <c r="AK29" i="1" s="1"/>
  <c r="BK126" i="2" l="1"/>
  <c r="J126" i="2"/>
  <c r="J94" i="2"/>
  <c r="AT94" i="1"/>
  <c r="W29" i="1"/>
  <c r="J28" i="2" l="1"/>
  <c r="AG95" i="1"/>
  <c r="AG94" i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<sst xmlns="http://schemas.openxmlformats.org/spreadsheetml/2006/main" count="3271" uniqueCount="675">
  <si>
    <t>Export Komplet</t>
  </si>
  <si>
    <t/>
  </si>
  <si>
    <t>2.0</t>
  </si>
  <si>
    <t>ZAMOK</t>
  </si>
  <si>
    <t>False</t>
  </si>
  <si>
    <t>{e542a74b-5c93-44fa-93fe-c38f94f517cc}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</si>
  <si>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</si>
  <si>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</si>
  <si>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</si>
  <si>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</si>
  <si>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</si>
  <si>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</si>
  <si>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</si>
  <si>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</si>
  <si>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1148_UB_04_U_vody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</si>
  <si>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</si>
  <si>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</si>
  <si>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Ulice U vody</t>
  </si>
  <si>
    <t>KSO:</t>
  </si>
  <si>
    <t>CC-CZ:</t>
  </si>
  <si>
    <t>21121</t>
  </si>
  <si>
    <t>Místo:</t>
  </si>
  <si>
    <t>Uherský Brod. U vody</t>
  </si>
  <si>
    <t>Datum:</t>
  </si>
  <si>
    <t>6. 2. 2024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</si>
  <si>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</si>
  <si>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</si>
  <si>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</si>
  <si>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</si>
  <si>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</si>
  <si>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</si>
  <si>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</si>
  <si>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</si>
  <si>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</si>
  <si>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</si>
  <si>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</si>
  <si>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</si>
  <si>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</si>
  <si>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</si>
  <si>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</si>
  <si>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</si>
  <si>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</si>
  <si>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</si>
  <si>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</si>
  <si>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</si>
  <si>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</si>
  <si>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</si>
  <si>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</si>
  <si>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</si>
  <si>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</si>
  <si>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</si>
  <si>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</si>
  <si>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</si>
  <si>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</si>
  <si>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</si>
  <si>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</si>
  <si>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</si>
  <si>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</si>
  <si>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</si>
  <si>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</si>
  <si>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</si>
  <si>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</si>
  <si>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</si>
  <si>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</si>
  <si>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</si>
  <si>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</si>
  <si>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</si>
  <si>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</si>
  <si>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</si>
  <si>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</si>
  <si>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</si>
  <si>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</si>
  <si>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</si>
  <si>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</si>
  <si>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</si>
  <si>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</si>
  <si>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</si>
  <si>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</si>
  <si>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</si>
  <si>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</si>
  <si>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</si>
  <si>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</si>
  <si>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</si>
  <si>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</si>
  <si>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</si>
  <si>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řezani_AB</t>
  </si>
  <si>
    <t>168,5</t>
  </si>
  <si>
    <t>2</t>
  </si>
  <si>
    <t>folie</t>
  </si>
  <si>
    <t>47,45</t>
  </si>
  <si>
    <t>KRYCÍ LIST SOUPISU PRACÍ</t>
  </si>
  <si>
    <t>odst_30_30</t>
  </si>
  <si>
    <t>226,5</t>
  </si>
  <si>
    <t>odst_ZDL</t>
  </si>
  <si>
    <t>1,8</t>
  </si>
  <si>
    <t>odst_ACO</t>
  </si>
  <si>
    <t>66,5</t>
  </si>
  <si>
    <t>humus</t>
  </si>
  <si>
    <t>57,5</t>
  </si>
  <si>
    <t>ornice</t>
  </si>
  <si>
    <t>5,75</t>
  </si>
  <si>
    <t>odkop_chod</t>
  </si>
  <si>
    <t>42,8</t>
  </si>
  <si>
    <t>new_sil_obr</t>
  </si>
  <si>
    <t>168,8</t>
  </si>
  <si>
    <t>obr_nájezd</t>
  </si>
  <si>
    <t>31,3</t>
  </si>
  <si>
    <t>new_obr_chod</t>
  </si>
  <si>
    <t>141,5</t>
  </si>
  <si>
    <t>rýhy</t>
  </si>
  <si>
    <t>77,575</t>
  </si>
  <si>
    <t>nasyp</t>
  </si>
  <si>
    <t>17,688</t>
  </si>
  <si>
    <t>obr_přechod</t>
  </si>
  <si>
    <t>16</t>
  </si>
  <si>
    <t>obr_standa</t>
  </si>
  <si>
    <t>121,5</t>
  </si>
  <si>
    <t>zemina_odvoz</t>
  </si>
  <si>
    <t>102,687</t>
  </si>
  <si>
    <t>zd_60_šedá</t>
  </si>
  <si>
    <t>241,2</t>
  </si>
  <si>
    <t>ACO_kce</t>
  </si>
  <si>
    <t>pláň</t>
  </si>
  <si>
    <t>475,25</t>
  </si>
  <si>
    <t>zd_60_slepec</t>
  </si>
  <si>
    <t>12,4</t>
  </si>
  <si>
    <t>šd_100</t>
  </si>
  <si>
    <t>324,35</t>
  </si>
  <si>
    <t>šd_150</t>
  </si>
  <si>
    <t>338</t>
  </si>
  <si>
    <t>kačírek</t>
  </si>
  <si>
    <t>19,1</t>
  </si>
  <si>
    <t>sklad_štěrk</t>
  </si>
  <si>
    <t>154,412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</si>
  <si>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</si>
  <si>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</si>
  <si>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</si>
  <si>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</si>
  <si>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</si>
  <si>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</si>
  <si>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</si>
  <si>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</si>
  <si>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</si>
  <si>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</si>
  <si>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</si>
  <si>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</si>
  <si>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</si>
  <si>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</si>
  <si>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</si>
  <si>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</si>
  <si>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</si>
  <si>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</si>
  <si>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</si>
  <si>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</si>
  <si>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</si>
  <si>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</si>
  <si>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</si>
  <si>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</si>
  <si>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</si>
  <si>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</si>
  <si>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</si>
  <si>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</si>
  <si>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</si>
  <si>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</si>
  <si>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</si>
  <si>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</si>
  <si>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</si>
  <si>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</si>
  <si>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</si>
  <si>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</si>
  <si>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</si>
  <si>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</si>
  <si>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</si>
  <si>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</si>
  <si>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2024 01</t>
  </si>
  <si>
    <t>4</t>
  </si>
  <si>
    <t>1516953241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</si>
  <si>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</si>
  <si>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</si>
  <si>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Online PSC</t>
  </si>
  <si>
    <t>https://podminky.urs.cz/item/CS_URS_2024_01/113106132</t>
  </si>
  <si>
    <t>VV</t>
  </si>
  <si>
    <t>75,6+150,9</t>
  </si>
  <si>
    <t>113106134</t>
  </si>
  <si>
    <t>Rozebrání dlažeb ze zámkových dlaždic komunikací pro pěší strojně pl do 50 m2</t>
  </si>
  <si>
    <t>-284901289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</si>
  <si>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</si>
  <si>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https://podminky.urs.cz/item/CS_URS_2024_01/113106134</t>
  </si>
  <si>
    <t>3</t>
  </si>
  <si>
    <t>113107313</t>
  </si>
  <si>
    <t>Odstranění podkladu z kameniva těženého tl přes 200 do 300 mm strojně pl do 50 m2</t>
  </si>
  <si>
    <t>-178445234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</si>
  <si>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</si>
  <si>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https://podminky.urs.cz/item/CS_URS_2024_01/113107313</t>
  </si>
  <si>
    <t>113107323</t>
  </si>
  <si>
    <t>Odstranění podkladu z kameniva drceného tl přes 200 do 300 mm strojně pl do 50 m2</t>
  </si>
  <si>
    <t>-19326238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</si>
  <si>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</si>
  <si>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https://podminky.urs.cz/item/CS_URS_2024_01/113107323</t>
  </si>
  <si>
    <t>5</t>
  </si>
  <si>
    <t>113107324</t>
  </si>
  <si>
    <t>Odstranění podkladu z kameniva drceného tl přes 300 do 400 mm strojně pl do 50 m2</t>
  </si>
  <si>
    <t>-1563094973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</si>
  <si>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</si>
  <si>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https://podminky.urs.cz/item/CS_URS_2024_01/113107324</t>
  </si>
  <si>
    <t>6</t>
  </si>
  <si>
    <t>113107331</t>
  </si>
  <si>
    <t>Odstranění podkladu z betonu prostého tl přes 100 do 150 mm strojně pl do 50 m2</t>
  </si>
  <si>
    <t>423761819</t>
  </si>
  <si>
    <t>Odstranění podkladů nebo krytů strojně plochy jednotlivě do 50 m2 s přemístěním hmot na skládku na vzdálenost do 3 m nebo s naložením na dopravní prostředek z betonu prostého, o tl. vrstvy přes 100 do 150 mm</t>
  </si>
  <si>
    <t>https://podminky.urs.cz/item/CS_URS_2024_01/113107331</t>
  </si>
  <si>
    <t>5,1+4,7</t>
  </si>
  <si>
    <t>7</t>
  </si>
  <si>
    <t>113107342</t>
  </si>
  <si>
    <t>Odstranění podkladu živičného tl přes 50 do 100 mm strojně pl do 50 m2</t>
  </si>
  <si>
    <t>2067387498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</si>
  <si>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</si>
  <si>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https://podminky.urs.cz/item/CS_URS_2024_01/113107342</t>
  </si>
  <si>
    <t>24,5+42</t>
  </si>
  <si>
    <t>8</t>
  </si>
  <si>
    <t>113202111</t>
  </si>
  <si>
    <t>Vytrhání obrub krajníků obrubníků stojatých</t>
  </si>
  <si>
    <t>m</t>
  </si>
  <si>
    <t>832097136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</si>
  <si>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</si>
  <si>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</si>
  <si>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104,6+64,2</t>
  </si>
  <si>
    <t>9</t>
  </si>
  <si>
    <t>113204111</t>
  </si>
  <si>
    <t>Vytrhání obrub záhonových</t>
  </si>
  <si>
    <t>-75183919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</si>
  <si>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</si>
  <si>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</si>
  <si>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8,7+15+10+23,7+24,8+20,6+18,6+14,6</t>
  </si>
  <si>
    <t>10</t>
  </si>
  <si>
    <t>122151401</t>
  </si>
  <si>
    <t>Vykopávky v zemníku na suchu v hornině třídy těžitelnosti I skupiny 1 a 2 objem do 20 m3 strojně</t>
  </si>
  <si>
    <t>m3</t>
  </si>
  <si>
    <t>-197626599</t>
  </si>
  <si>
    <t>Vykopávky v zemnících na suchu strojně zapažených i nezapažených v hornině třídy těžitelnosti I skupiny 1 a 2 do 20 m3</t>
  </si>
  <si>
    <t>https://podminky.urs.cz/item/CS_URS_2024_01/122151401</t>
  </si>
  <si>
    <t>humus*0,1</t>
  </si>
  <si>
    <t>11</t>
  </si>
  <si>
    <t>122252203</t>
  </si>
  <si>
    <t>Odkopávky a prokopávky nezapažené pro silnice a dálnice v hornině třídy těžitelnosti I objem do 100 m3 strojně</t>
  </si>
  <si>
    <t>-1171258975</t>
  </si>
  <si>
    <t>Odkopávky a prokopávky nezapažené pro silnice a dálnice strojně v hornině třídy těžitelnosti I do 100 m3</t>
  </si>
  <si>
    <t>https://podminky.urs.cz/item/CS_URS_2024_01/122252203</t>
  </si>
  <si>
    <t>0,4*(2+3,6+7,4+6,3+2,2+3,8+5,6+2,4)</t>
  </si>
  <si>
    <t>0,1*odst_30_30+0,1*odst_ACO+0,1*odst_ZDL</t>
  </si>
  <si>
    <t>Součet</t>
  </si>
  <si>
    <t>132251102</t>
  </si>
  <si>
    <t>Hloubení rýh nezapažených š do 800 mm v hornině třídy těžitelnosti I skupiny 3 objem do 50 m3 strojně</t>
  </si>
  <si>
    <t>885941769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</si>
  <si>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</si>
  <si>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</si>
  <si>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(new_obr_chod+new_sil_obr)*0,5*0,5</t>
  </si>
  <si>
    <t>13</t>
  </si>
  <si>
    <t>162651111</t>
  </si>
  <si>
    <t>Vodorovné přemístění přes 3 000 do 4000 m výkopku/sypaniny z horniny třídy těžitelnosti I skupiny 1 až 3</t>
  </si>
  <si>
    <t>524883217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</si>
  <si>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</si>
  <si>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https://podminky.urs.cz/item/CS_URS_2024_01/162651111</t>
  </si>
  <si>
    <t>nasyp*2</t>
  </si>
  <si>
    <t>14</t>
  </si>
  <si>
    <t>162651112</t>
  </si>
  <si>
    <t>Vodorovné přemístění přes 4 000 do 5000 m výkopku/sypaniny z horniny třídy těžitelnosti I skupiny 1 až 3</t>
  </si>
  <si>
    <t>-1677651273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</si>
  <si>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</si>
  <si>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</si>
  <si>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15</t>
  </si>
  <si>
    <t>162751117</t>
  </si>
  <si>
    <t>Vodorovné přemístění přes 9 000 do 10000 m výkopku/sypaniny z horniny třídy těžitelnosti I skupiny 1 až 3</t>
  </si>
  <si>
    <t>893727523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</si>
  <si>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</si>
  <si>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</si>
  <si>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odkop_chod+rýhy-nasyp</t>
  </si>
  <si>
    <t>162751119</t>
  </si>
  <si>
    <t>Příplatek k vodorovnému přemístění výkopku/sypaniny z horniny třídy těžitelnosti I skupiny 1 až 3 ZKD 1000 m přes 10000 m</t>
  </si>
  <si>
    <t>-1577689498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</si>
  <si>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</si>
  <si>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</si>
  <si>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zemina_odvoz*12</t>
  </si>
  <si>
    <t>17</t>
  </si>
  <si>
    <t>167151101</t>
  </si>
  <si>
    <t>Nakládání výkopku z hornin třídy těžitelnosti I skupiny 1 až 3 do 100 m3</t>
  </si>
  <si>
    <t>1326213315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</si>
  <si>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</si>
  <si>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</si>
  <si>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18</t>
  </si>
  <si>
    <t>171201231</t>
  </si>
  <si>
    <t>Poplatek za uložení zeminy a kamení na recyklační skládce (skládkovné) kód odpadu 17 05 04</t>
  </si>
  <si>
    <t>t</t>
  </si>
  <si>
    <t>994774312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</si>
  <si>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</si>
  <si>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</si>
  <si>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zemina_odvoz*1,7</t>
  </si>
  <si>
    <t>19</t>
  </si>
  <si>
    <t>171251101</t>
  </si>
  <si>
    <t>Uložení sypaniny do násypů nezhutněných strojně</t>
  </si>
  <si>
    <t>-497358394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</si>
  <si>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</si>
  <si>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</si>
  <si>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new_obr_chod*0,5*0,5*0,5</t>
  </si>
  <si>
    <t>20</t>
  </si>
  <si>
    <t>171251201</t>
  </si>
  <si>
    <t>Uložení sypaniny na skládky nebo meziskládky</t>
  </si>
  <si>
    <t>1175089687</t>
  </si>
  <si>
    <t>Uložení sypaniny na skládky nebo meziskládky bez hutnění s upravením uložené sypaniny do předepsaného tvaru</t>
  </si>
  <si>
    <t>https://podminky.urs.cz/item/CS_URS_2024_01/171251201</t>
  </si>
  <si>
    <t>181111111</t>
  </si>
  <si>
    <t>Plošná úprava terénu do 500 m2 zemina skupiny 1 až 4 nerovnosti přes 50 do 100 mm v rovinně a svahu do 1:5</t>
  </si>
  <si>
    <t>217792304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</si>
  <si>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</si>
  <si>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</si>
  <si>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3,5+20,8+1,1+9,3+13,9+8,9</t>
  </si>
  <si>
    <t>22</t>
  </si>
  <si>
    <t>181351003</t>
  </si>
  <si>
    <t>Rozprostření ornice tl vrstvy do 200 mm pl do 100 m2 v rovině nebo ve svahu do 1:5 strojně</t>
  </si>
  <si>
    <t>137275611</t>
  </si>
  <si>
    <t>Rozprostření a urovnání ornice v rovině nebo ve svahu sklonu do 1:5 strojně při souvislé ploše do 100 m2, tl. vrstvy do 200 mm</t>
  </si>
  <si>
    <t>https://podminky.urs.cz/item/CS_URS_2024_01/181351003</t>
  </si>
  <si>
    <t>23</t>
  </si>
  <si>
    <t>M</t>
  </si>
  <si>
    <t>10364101</t>
  </si>
  <si>
    <t>zemina pro terénní úpravy - ornice</t>
  </si>
  <si>
    <t>-1821800357</t>
  </si>
  <si>
    <t>humus*0,1*1,7</t>
  </si>
  <si>
    <t>24</t>
  </si>
  <si>
    <t>181411131</t>
  </si>
  <si>
    <t>Založení parkového trávníku výsevem pl do 1000 m2 v rovině a ve svahu do 1:5</t>
  </si>
  <si>
    <t>1276996927</t>
  </si>
  <si>
    <t>Založení trávníku na půdě předem připravené plochy do 1000 m2 výsevem včetně utažení parkového v rovině nebo na svahu do 1:5</t>
  </si>
  <si>
    <t>https://podminky.urs.cz/item/CS_URS_2024_01/181411131</t>
  </si>
  <si>
    <t>25</t>
  </si>
  <si>
    <t>00572410</t>
  </si>
  <si>
    <t>osivo směs travní parková</t>
  </si>
  <si>
    <t>kg</t>
  </si>
  <si>
    <t>-1770840591</t>
  </si>
  <si>
    <t>57,5*0,02 'Přepočtené koeficientem množství</t>
  </si>
  <si>
    <t>26</t>
  </si>
  <si>
    <t>181951112</t>
  </si>
  <si>
    <t>Úprava pláně v hornině třídy těžitelnosti I skupiny 1 až 3 se zhutněním strojně</t>
  </si>
  <si>
    <t>-190784278</t>
  </si>
  <si>
    <t>Úprava pláně vyrovnáním výškových rozdílů strojně v hornině třídy těžitelnosti I, skupiny 1 až 3 se zhutněním</t>
  </si>
  <si>
    <t>https://podminky.urs.cz/item/CS_URS_2024_01/181951112</t>
  </si>
  <si>
    <t>0,5*(new_obr_chod+new_sil_obr)</t>
  </si>
  <si>
    <t>86+155,2</t>
  </si>
  <si>
    <t>1,3+1+1+1+2,9+2,4+1,2+1,6</t>
  </si>
  <si>
    <t>27</t>
  </si>
  <si>
    <t>183403114</t>
  </si>
  <si>
    <t>Obdělání půdy kultivátorováním v rovině a svahu do 1:5</t>
  </si>
  <si>
    <t>2065691554</t>
  </si>
  <si>
    <t>Obdělání půdy kultivátorováním v rovině nebo na svahu do 1:5</t>
  </si>
  <si>
    <t>https://podminky.urs.cz/item/CS_URS_2024_01/183403114</t>
  </si>
  <si>
    <t>28</t>
  </si>
  <si>
    <t>184911161</t>
  </si>
  <si>
    <t>Mulčování záhonů kačírkem tl vrstvy přes 0,05 do 0,1 m v rovině a svahu do 1:5</t>
  </si>
  <si>
    <t>-1528077833</t>
  </si>
  <si>
    <t>Mulčování záhonů kačírkem nebo drceným kamenivem tloušťky mulče přes 50 do 100 mm v rovině nebo na svahu do 1:5</t>
  </si>
  <si>
    <t>https://podminky.urs.cz/item/CS_URS_2024_01/184911161</t>
  </si>
  <si>
    <t>29</t>
  </si>
  <si>
    <t>58337402</t>
  </si>
  <si>
    <t>kamenivo dekorační (kačírek) frakce 16/22</t>
  </si>
  <si>
    <t>-425921067</t>
  </si>
  <si>
    <t>19,1*0,25 'Přepočtené koeficientem množství</t>
  </si>
  <si>
    <t>30</t>
  </si>
  <si>
    <t>184911311</t>
  </si>
  <si>
    <t>Položení mulčovací textilie v rovině a svahu do 1:5</t>
  </si>
  <si>
    <t>-835828017</t>
  </si>
  <si>
    <t>Položení mulčovací textilie proti prorůstání plevelů kolem vysázených rostlin v rovině nebo na svahu do 1:5</t>
  </si>
  <si>
    <t>https://podminky.urs.cz/item/CS_URS_2024_01/184911311</t>
  </si>
  <si>
    <t>1,9+3+2,9+11,3</t>
  </si>
  <si>
    <t>31</t>
  </si>
  <si>
    <t>69311190</t>
  </si>
  <si>
    <t>textilie mulčovací netkaná PP 50g/m2</t>
  </si>
  <si>
    <t>938162525</t>
  </si>
  <si>
    <t>19,1*1,15 'Přepočtené koeficientem množství</t>
  </si>
  <si>
    <t>Komunikace pozemní</t>
  </si>
  <si>
    <t>32</t>
  </si>
  <si>
    <t>561041111</t>
  </si>
  <si>
    <t>Zřízení podkladu ze zeminy upravené vápnem, cementem, směsnými pojivy tl přes 250 do 300 mm pl do 1000 m2</t>
  </si>
  <si>
    <t>-311521547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</si>
  <si>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</si>
  <si>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https://podminky.urs.cz/item/CS_URS_2024_01/561041111</t>
  </si>
  <si>
    <t>33</t>
  </si>
  <si>
    <t>58530171</t>
  </si>
  <si>
    <t>vápno nehašené CL 90-Q pro úpravu zemin bezprašné</t>
  </si>
  <si>
    <t>78718882</t>
  </si>
  <si>
    <t>pláň*0,3*35,4/1000</t>
  </si>
  <si>
    <t>34</t>
  </si>
  <si>
    <t>564831011</t>
  </si>
  <si>
    <t>Podklad ze štěrkodrtě ŠD plochy do 100 m2 tl 100 mm</t>
  </si>
  <si>
    <t>1231487803</t>
  </si>
  <si>
    <t>Podklad ze štěrkodrti ŠD s rozprostřením a zhutněním plochy jednotlivě do 100 m2, po zhutnění tl. 100 mm</t>
  </si>
  <si>
    <t>https://podminky.urs.cz/item/CS_URS_2024_01/564831011</t>
  </si>
  <si>
    <t>0,5*new_obr_chod</t>
  </si>
  <si>
    <t>zd_60_slepec+zd_60_šedá</t>
  </si>
  <si>
    <t>35</t>
  </si>
  <si>
    <t>564851011</t>
  </si>
  <si>
    <t>Podklad ze štěrkodrtě ŠD plochy do 100 m2 tl 150 mm</t>
  </si>
  <si>
    <t>594366328</t>
  </si>
  <si>
    <t>Podklad ze štěrkodrti ŠD s rozprostřením a zhutněním plochy jednotlivě do 100 m2, po zhutnění tl. 150 mm</t>
  </si>
  <si>
    <t>https://podminky.urs.cz/item/CS_URS_2024_01/564851011</t>
  </si>
  <si>
    <t>0,5*new_sil_obr</t>
  </si>
  <si>
    <t>36</t>
  </si>
  <si>
    <t>564861011</t>
  </si>
  <si>
    <t>Podklad ze štěrkodrtě ŠD plochy do 100 m2 tl 200 mm</t>
  </si>
  <si>
    <t>1504418984</t>
  </si>
  <si>
    <t>Podklad ze štěrkodrti ŠD s rozprostřením a zhutněním plochy jednotlivě do 100 m2, po zhutnění tl. 200 mm</t>
  </si>
  <si>
    <t>https://podminky.urs.cz/item/CS_URS_2024_01/564861011</t>
  </si>
  <si>
    <t>37</t>
  </si>
  <si>
    <t>565155101</t>
  </si>
  <si>
    <t>Asfaltový beton vrstva podkladní ACP 16 (obalované kamenivo OKS) tl 70 mm š do 1,5 m</t>
  </si>
  <si>
    <t>1543519116</t>
  </si>
  <si>
    <t>Asfaltový beton vrstva podkladní ACP 16 (obalované kamenivo střednězrnné - OKS) s rozprostřením a zhutněním v pruhu šířky do 1,5 m, po zhutnění tl. 70 mm</t>
  </si>
  <si>
    <t>https://podminky.urs.cz/item/CS_URS_2024_01/565155101</t>
  </si>
  <si>
    <t>38</t>
  </si>
  <si>
    <t>567122114</t>
  </si>
  <si>
    <t>Podklad ze směsi stmelené cementem SC C 8/10 (KSC I) tl 150 mm</t>
  </si>
  <si>
    <t>1352042075</t>
  </si>
  <si>
    <t>Podklad ze směsi stmelené cementem SC bez dilatačních spár, s rozprostřením a zhutněním SC C 8/10 (KSC I), po zhutnění tl. 150 mm</t>
  </si>
  <si>
    <t>https://podminky.urs.cz/item/CS_URS_2024_01/567122114</t>
  </si>
  <si>
    <t>39</t>
  </si>
  <si>
    <t>573191111</t>
  </si>
  <si>
    <t>Postřik infiltrační kationaktivní emulzí v množství 1 kg/m2</t>
  </si>
  <si>
    <t>-1575970024</t>
  </si>
  <si>
    <t>Postřik infiltrační kationaktivní emulzí v množství 1,00 kg/m2</t>
  </si>
  <si>
    <t>https://podminky.urs.cz/item/CS_URS_2024_01/573191111</t>
  </si>
  <si>
    <t>40</t>
  </si>
  <si>
    <t>573211108</t>
  </si>
  <si>
    <t>Postřik živičný spojovací z asfaltu v množství 0,40 kg/m2</t>
  </si>
  <si>
    <t>-797131217</t>
  </si>
  <si>
    <t>Postřik spojovací PS bez posypu kamenivem z asfaltu silničního, v množství 0,40 kg/m2</t>
  </si>
  <si>
    <t>https://podminky.urs.cz/item/CS_URS_2024_01/573211108</t>
  </si>
  <si>
    <t>41</t>
  </si>
  <si>
    <t>577144211</t>
  </si>
  <si>
    <t>Asfaltový beton vrstva obrusná ACO 11 (ABS) tř. II tl 50 mm š do 3 m z nemodifikovaného asfaltu</t>
  </si>
  <si>
    <t>-1842876300</t>
  </si>
  <si>
    <t>Asfaltový beton vrstva obrusná ACO 11 (ABS) s rozprostřením a se zhutněním z nemodifikovaného asfaltu v pruhu šířky do 3 m tř. II, po zhutnění tl. 50 mm</t>
  </si>
  <si>
    <t>https://podminky.urs.cz/item/CS_URS_2024_01/577144211</t>
  </si>
  <si>
    <t>42</t>
  </si>
  <si>
    <t>596211112</t>
  </si>
  <si>
    <t>Kladení zámkové dlažby komunikací pro pěší ručně tl 60 mm skupiny A pl přes 100 do 300 m2</t>
  </si>
  <si>
    <t>-1279424412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</si>
  <si>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</si>
  <si>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https://podminky.urs.cz/item/CS_URS_2024_01/596211112</t>
  </si>
  <si>
    <t>43</t>
  </si>
  <si>
    <t>59245006</t>
  </si>
  <si>
    <t>dlažba pro nevidomé betonová 200x100mm tl 60mm barevná</t>
  </si>
  <si>
    <t>1092508192</t>
  </si>
  <si>
    <t>12,4*1,02 'Přepočtené koeficientem množství</t>
  </si>
  <si>
    <t>44</t>
  </si>
  <si>
    <t>59245018</t>
  </si>
  <si>
    <t>dlažba skladebná betonová 200x100mm tl 60mm přírodní</t>
  </si>
  <si>
    <t>1637524294</t>
  </si>
  <si>
    <t>241,2*1,02 'Přepočtené koeficientem množství</t>
  </si>
  <si>
    <t>45</t>
  </si>
  <si>
    <t>596211114</t>
  </si>
  <si>
    <t>Příplatek za kombinaci dvou barev u kladení betonových dlažeb komunikací pro pěší ručně tl 60 mm skupiny A</t>
  </si>
  <si>
    <t>1862284475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</si>
  <si>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</si>
  <si>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https://podminky.urs.cz/item/CS_URS_2024_01/596211114</t>
  </si>
  <si>
    <t>Trubní vedení</t>
  </si>
  <si>
    <t>46</t>
  </si>
  <si>
    <t>899133211</t>
  </si>
  <si>
    <t>Výměna (výšková úprava) vtokové mříže uliční vpusti s použitím betonových vyrovnávacích prvků</t>
  </si>
  <si>
    <t>kus</t>
  </si>
  <si>
    <t>104047210</t>
  </si>
  <si>
    <t>Výměna (výšková úprava) vtokové mříže uliční vpusti na betonové skruži s použitím betonových vyrovnávacích prvků</t>
  </si>
  <si>
    <t>https://podminky.urs.cz/item/CS_URS_2024_01/899133211</t>
  </si>
  <si>
    <t>Ostatní konstrukce a práce, bourání</t>
  </si>
  <si>
    <t>47</t>
  </si>
  <si>
    <t>916131213</t>
  </si>
  <si>
    <t>Osazení silničního obrubníku betonového stojatého s boční opěrou do lože z betonu prostého</t>
  </si>
  <si>
    <t>-2134603488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</si>
  <si>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</si>
  <si>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</si>
  <si>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48</t>
  </si>
  <si>
    <t>59217032</t>
  </si>
  <si>
    <t>obrubník silniční betonový 1000x150x150mm</t>
  </si>
  <si>
    <t>-1499547436</t>
  </si>
  <si>
    <t>3,3+2,5+2,4+2,5+7,4+6+3,1+4,1</t>
  </si>
  <si>
    <t>31,3*1,02 'Přepočtené koeficientem množství</t>
  </si>
  <si>
    <t>49</t>
  </si>
  <si>
    <t>59217076</t>
  </si>
  <si>
    <t>obrubník silniční betonový přechodový 1000x150x250mm</t>
  </si>
  <si>
    <t>-333553406</t>
  </si>
  <si>
    <t>16*1,02 'Přepočtené koeficientem množství</t>
  </si>
  <si>
    <t>50</t>
  </si>
  <si>
    <t>59217031</t>
  </si>
  <si>
    <t>obrubník silniční betonový 1000x150x250mm</t>
  </si>
  <si>
    <t>-516730673</t>
  </si>
  <si>
    <t>new_sil_obr-obr_nájezd-obr_přechod</t>
  </si>
  <si>
    <t>121,5*1,02 'Přepočtené koeficientem množství</t>
  </si>
  <si>
    <t>51</t>
  </si>
  <si>
    <t>916231213</t>
  </si>
  <si>
    <t>Osazení chodníkového obrubníku betonového stojatého s boční opěrou do lože z betonu prostého</t>
  </si>
  <si>
    <t>554521743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</si>
  <si>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</si>
  <si>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</si>
  <si>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37,1+22,8+23,9+20,1+18,5+14+1,5+3,6</t>
  </si>
  <si>
    <t>52</t>
  </si>
  <si>
    <t>59217017</t>
  </si>
  <si>
    <t>obrubník betonový chodníkový 1000x100x250mm</t>
  </si>
  <si>
    <t>2008577572</t>
  </si>
  <si>
    <t>141,5*1,02 'Přepočtené koeficientem množství</t>
  </si>
  <si>
    <t>53</t>
  </si>
  <si>
    <t>919732211</t>
  </si>
  <si>
    <t>Styčná spára napojení nového živičného povrchu na stávající za tepla š 15 mm hl 25 mm s prořezáním</t>
  </si>
  <si>
    <t>1527897437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</si>
  <si>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</si>
  <si>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</si>
  <si>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54</t>
  </si>
  <si>
    <t>919735111</t>
  </si>
  <si>
    <t>Řezání stávajícího živičného krytu hl do 50 mm</t>
  </si>
  <si>
    <t>-753626842</t>
  </si>
  <si>
    <t>Řezání stávajícího živičného krytu nebo podkladu hloubky do 50 mm</t>
  </si>
  <si>
    <t>https://podminky.urs.cz/item/CS_URS_2024_01/919735111</t>
  </si>
  <si>
    <t>0,4+0,4+0,4+0,4+105,6+61,3</t>
  </si>
  <si>
    <t>55</t>
  </si>
  <si>
    <t>935932211</t>
  </si>
  <si>
    <t>Odvodňovací plastový žlab pro zatížení B125 vnitřní š 100 mm s roštem mřížkovým z Pz oceli</t>
  </si>
  <si>
    <t>1332925187</t>
  </si>
  <si>
    <t>Odvodňovací plastový žlab pro třídu zatížení B 125 vnitřní šířky 100 mm s krycím roštem mřížkovým z pozinkované oceli</t>
  </si>
  <si>
    <t>https://podminky.urs.cz/item/CS_URS_2024_01/935932211</t>
  </si>
  <si>
    <t>5*1,5</t>
  </si>
  <si>
    <t>997</t>
  </si>
  <si>
    <t>Přesun sutě</t>
  </si>
  <si>
    <t>56</t>
  </si>
  <si>
    <t>997221551</t>
  </si>
  <si>
    <t>Vodorovná doprava suti ze sypkých materiálů do 1 km</t>
  </si>
  <si>
    <t>-465231541</t>
  </si>
  <si>
    <t>Vodorovná doprava suti bez naložení, ale se složením a s hrubým urovnáním ze sypkých materiálů, na vzdálenost do 1 km</t>
  </si>
  <si>
    <t>https://podminky.urs.cz/item/CS_URS_2024_01/997221551</t>
  </si>
  <si>
    <t>57</t>
  </si>
  <si>
    <t>997221559</t>
  </si>
  <si>
    <t>Příplatek ZKD 1 km u vodorovné dopravy suti ze sypkých materiálů</t>
  </si>
  <si>
    <t>1465774580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</si>
  <si>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</si>
  <si>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</si>
  <si>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270,497*3</t>
  </si>
  <si>
    <t>18*(14,630+113,25+0,792+38,570+1,8)</t>
  </si>
  <si>
    <t>58</t>
  </si>
  <si>
    <t>997221873</t>
  </si>
  <si>
    <t>Poplatek za uložení na recyklační skládce (skládkovné) stavebního odpadu zeminy a kamení zatříděného do Katalogu odpadů pod kódem 17 05 04</t>
  </si>
  <si>
    <t>-442707018</t>
  </si>
  <si>
    <t>https://podminky.urs.cz/item/CS_URS_2024_01/997221873</t>
  </si>
  <si>
    <t>113,25+0,792+38,57+1,8</t>
  </si>
  <si>
    <t>59</t>
  </si>
  <si>
    <t>997221875</t>
  </si>
  <si>
    <t>Poplatek za uložení na recyklační skládce (skládkovné) stavebního odpadu asfaltového bez obsahu dehtu zatříděného do Katalogu odpadů pod kódem 17 03 02</t>
  </si>
  <si>
    <t>1204300017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</si>
  <si>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</si>
  <si>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</si>
  <si>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14,630</t>
  </si>
  <si>
    <t>998</t>
  </si>
  <si>
    <t>Přesun hmot</t>
  </si>
  <si>
    <t>60</t>
  </si>
  <si>
    <t>998223011</t>
  </si>
  <si>
    <t>Přesun hmot pro pozemní komunikace s krytem dlážděným</t>
  </si>
  <si>
    <t>-1866741278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</si>
  <si>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</si>
  <si>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</si>
  <si>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</si>
  <si>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</si>
  <si>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</si>
  <si>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</si>
  <si>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61</t>
  </si>
  <si>
    <t xml:space="preserve">711132101_x000D_
</t>
  </si>
  <si>
    <t>Provedení izolace proti zemní vhkosti pásy na sucho svislé AIP nebo tkaninou</t>
  </si>
  <si>
    <t>-1734699005</t>
  </si>
  <si>
    <t>0,5*(3,4+91,5)</t>
  </si>
  <si>
    <t>62</t>
  </si>
  <si>
    <t>28323005</t>
  </si>
  <si>
    <t>fólie profilovaná (nopová) drenážní HDPE s výškou nopů 8mm</t>
  </si>
  <si>
    <t>-1086848836</t>
  </si>
  <si>
    <t>47,45*1,15 'Přepočtené koeficientem množství</t>
  </si>
  <si>
    <t>VRN</t>
  </si>
  <si>
    <t>Vedlejší rozpočtové náklady</t>
  </si>
  <si>
    <t>63</t>
  </si>
  <si>
    <t>01110300R</t>
  </si>
  <si>
    <t>Geologický průzkum - zjištění hutnitelnosti podložní zeminy</t>
  </si>
  <si>
    <t>Kč</t>
  </si>
  <si>
    <t>1024</t>
  </si>
  <si>
    <t>1734087819</t>
  </si>
  <si>
    <t>Průzkumné, geodetické a projektové práce průzkumné práce geotechnický průzkum Geologický průzkum - zjištění hutnitelnosti podložní zeminy</t>
  </si>
  <si>
    <t>64</t>
  </si>
  <si>
    <t>03440300R</t>
  </si>
  <si>
    <t>Mont. a demont. přechod. značení, vč. pronájmu, staveniště</t>
  </si>
  <si>
    <t>měsíc</t>
  </si>
  <si>
    <t>-396258666</t>
  </si>
  <si>
    <t>P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</si>
  <si>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</si>
  <si>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</si>
  <si>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</si>
  <si>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65</t>
  </si>
  <si>
    <t>012103000</t>
  </si>
  <si>
    <t>Geodetické práce před výstavbou</t>
  </si>
  <si>
    <t>…</t>
  </si>
  <si>
    <t>-732423037</t>
  </si>
  <si>
    <t>https://podminky.urs.cz/item/CS_URS_2024_01/012103000</t>
  </si>
  <si>
    <t>66</t>
  </si>
  <si>
    <t>012203000</t>
  </si>
  <si>
    <t>Geodetické práce při provádění stavby</t>
  </si>
  <si>
    <t>457386669</t>
  </si>
  <si>
    <t>https://podminky.urs.cz/item/CS_URS_2024_01/012203000</t>
  </si>
  <si>
    <t>67</t>
  </si>
  <si>
    <t>012303000</t>
  </si>
  <si>
    <t>Geodetické práce po výstavbě</t>
  </si>
  <si>
    <t>332382016</t>
  </si>
  <si>
    <t>https://podminky.urs.cz/item/CS_URS_2024_01/012303000</t>
  </si>
  <si>
    <t>68</t>
  </si>
  <si>
    <t>01320300R</t>
  </si>
  <si>
    <t>Fotodokumentace stavenistě před zahájením stavebních prací</t>
  </si>
  <si>
    <t>738220673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</si>
  <si>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</si>
  <si>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</si>
  <si>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69</t>
  </si>
  <si>
    <t>013254000</t>
  </si>
  <si>
    <t>Dokumentace skutečného provedení stavby</t>
  </si>
  <si>
    <t>1542332440</t>
  </si>
  <si>
    <t>https://podminky.urs.cz/item/CS_URS_2024_01/013254000</t>
  </si>
  <si>
    <t>VRN3</t>
  </si>
  <si>
    <t>Zařízení staveniště</t>
  </si>
  <si>
    <t>70</t>
  </si>
  <si>
    <t>030001000</t>
  </si>
  <si>
    <t>1019127368</t>
  </si>
  <si>
    <t>https://podminky.urs.cz/item/CS_URS_2024_01/030001000</t>
  </si>
  <si>
    <t>71</t>
  </si>
  <si>
    <t>034103000</t>
  </si>
  <si>
    <t>Oplocení staveniště</t>
  </si>
  <si>
    <t>-279147915</t>
  </si>
  <si>
    <t>https://podminky.urs.cz/item/CS_URS_2024_01/034103000</t>
  </si>
  <si>
    <t>72</t>
  </si>
  <si>
    <t>034203000</t>
  </si>
  <si>
    <t>Opatření na ochranu pozemků sousedních se staveništěm</t>
  </si>
  <si>
    <t>779394448</t>
  </si>
  <si>
    <t>https://podminky.urs.cz/item/CS_URS_2024_01/034203000</t>
  </si>
  <si>
    <t>73</t>
  </si>
  <si>
    <t>03430300R</t>
  </si>
  <si>
    <t xml:space="preserve">Zabezpečení vstupů do nemovistosti sousedící se stavbou </t>
  </si>
  <si>
    <t>ks</t>
  </si>
  <si>
    <t>-279144542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</si>
  <si>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</si>
  <si>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</si>
  <si>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74</t>
  </si>
  <si>
    <t>034503000</t>
  </si>
  <si>
    <t>Informační tabule na staveništi</t>
  </si>
  <si>
    <t>-700290509</t>
  </si>
  <si>
    <t>https://podminky.urs.cz/item/CS_URS_2024_01/034503000</t>
  </si>
  <si>
    <t>75</t>
  </si>
  <si>
    <t>039002000</t>
  </si>
  <si>
    <t>Zrušení zařízení staveniště</t>
  </si>
  <si>
    <t>-1628223569</t>
  </si>
  <si>
    <t>https://podminky.urs.cz/item/CS_URS_2024_01/039002000</t>
  </si>
  <si>
    <t>VRN4</t>
  </si>
  <si>
    <t>Inženýrská činnost</t>
  </si>
  <si>
    <t>76</t>
  </si>
  <si>
    <t>04319400x</t>
  </si>
  <si>
    <t>Zkouška únosnosti zemní pláně</t>
  </si>
  <si>
    <t>Ks</t>
  </si>
  <si>
    <t>-1546378252</t>
  </si>
  <si>
    <t>Inženýrská činnost zkoušky a ostatní měření zkoušky Zkouška únosnosti zemní pláně</t>
  </si>
  <si>
    <t>VRN9</t>
  </si>
  <si>
    <t>Ostatní náklady</t>
  </si>
  <si>
    <t>77</t>
  </si>
  <si>
    <t>09000100R</t>
  </si>
  <si>
    <t>Vytýčení inženýrských sítí před zahájením výstavby (v průběhu výstavby)</t>
  </si>
  <si>
    <t>-641158261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</si>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</sst>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2651111" TargetMode="External"/><Relationship Id="rId18" Type="http://schemas.openxmlformats.org/officeDocument/2006/relationships/hyperlink" Target="https://podminky.urs.cz/item/CS_URS_2024_01/171201231" TargetMode="External"/><Relationship Id="rId26" Type="http://schemas.openxmlformats.org/officeDocument/2006/relationships/hyperlink" Target="https://podminky.urs.cz/item/CS_URS_2024_01/184911161" TargetMode="External"/><Relationship Id="rId39" Type="http://schemas.openxmlformats.org/officeDocument/2006/relationships/hyperlink" Target="https://podminky.urs.cz/item/CS_URS_2024_01/899133211" TargetMode="External"/><Relationship Id="rId21" Type="http://schemas.openxmlformats.org/officeDocument/2006/relationships/hyperlink" Target="https://podminky.urs.cz/item/CS_URS_2024_01/181111111" TargetMode="External"/><Relationship Id="rId34" Type="http://schemas.openxmlformats.org/officeDocument/2006/relationships/hyperlink" Target="https://podminky.urs.cz/item/CS_URS_2024_01/573191111" TargetMode="External"/><Relationship Id="rId42" Type="http://schemas.openxmlformats.org/officeDocument/2006/relationships/hyperlink" Target="https://podminky.urs.cz/item/CS_URS_2024_01/919732211" TargetMode="External"/><Relationship Id="rId47" Type="http://schemas.openxmlformats.org/officeDocument/2006/relationships/hyperlink" Target="https://podminky.urs.cz/item/CS_URS_2024_01/997221873" TargetMode="External"/><Relationship Id="rId50" Type="http://schemas.openxmlformats.org/officeDocument/2006/relationships/hyperlink" Target="https://podminky.urs.cz/item/CS_URS_2024_01/012103000" TargetMode="External"/><Relationship Id="rId55" Type="http://schemas.openxmlformats.org/officeDocument/2006/relationships/hyperlink" Target="https://podminky.urs.cz/item/CS_URS_2024_01/034103000" TargetMode="External"/><Relationship Id="rId7" Type="http://schemas.openxmlformats.org/officeDocument/2006/relationships/hyperlink" Target="https://podminky.urs.cz/item/CS_URS_2024_01/113107342" TargetMode="External"/><Relationship Id="rId12" Type="http://schemas.openxmlformats.org/officeDocument/2006/relationships/hyperlink" Target="https://podminky.urs.cz/item/CS_URS_2024_01/132251102" TargetMode="External"/><Relationship Id="rId17" Type="http://schemas.openxmlformats.org/officeDocument/2006/relationships/hyperlink" Target="https://podminky.urs.cz/item/CS_URS_2024_01/167151101" TargetMode="External"/><Relationship Id="rId25" Type="http://schemas.openxmlformats.org/officeDocument/2006/relationships/hyperlink" Target="https://podminky.urs.cz/item/CS_URS_2024_01/183403114" TargetMode="External"/><Relationship Id="rId33" Type="http://schemas.openxmlformats.org/officeDocument/2006/relationships/hyperlink" Target="https://podminky.urs.cz/item/CS_URS_2024_01/567122114" TargetMode="External"/><Relationship Id="rId38" Type="http://schemas.openxmlformats.org/officeDocument/2006/relationships/hyperlink" Target="https://podminky.urs.cz/item/CS_URS_2024_01/596211114" TargetMode="External"/><Relationship Id="rId46" Type="http://schemas.openxmlformats.org/officeDocument/2006/relationships/hyperlink" Target="https://podminky.urs.cz/item/CS_URS_2024_01/997221559" TargetMode="External"/><Relationship Id="rId59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113106134" TargetMode="External"/><Relationship Id="rId16" Type="http://schemas.openxmlformats.org/officeDocument/2006/relationships/hyperlink" Target="https://podminky.urs.cz/item/CS_URS_2024_01/162751119" TargetMode="External"/><Relationship Id="rId20" Type="http://schemas.openxmlformats.org/officeDocument/2006/relationships/hyperlink" Target="https://podminky.urs.cz/item/CS_URS_2024_01/171251201" TargetMode="External"/><Relationship Id="rId29" Type="http://schemas.openxmlformats.org/officeDocument/2006/relationships/hyperlink" Target="https://podminky.urs.cz/item/CS_URS_2024_01/564831011" TargetMode="External"/><Relationship Id="rId41" Type="http://schemas.openxmlformats.org/officeDocument/2006/relationships/hyperlink" Target="https://podminky.urs.cz/item/CS_URS_2024_01/916231213" TargetMode="External"/><Relationship Id="rId54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113106132" TargetMode="External"/><Relationship Id="rId6" Type="http://schemas.openxmlformats.org/officeDocument/2006/relationships/hyperlink" Target="https://podminky.urs.cz/item/CS_URS_2024_01/113107331" TargetMode="External"/><Relationship Id="rId11" Type="http://schemas.openxmlformats.org/officeDocument/2006/relationships/hyperlink" Target="https://podminky.urs.cz/item/CS_URS_2024_01/122252203" TargetMode="External"/><Relationship Id="rId24" Type="http://schemas.openxmlformats.org/officeDocument/2006/relationships/hyperlink" Target="https://podminky.urs.cz/item/CS_URS_2024_01/181951112" TargetMode="External"/><Relationship Id="rId32" Type="http://schemas.openxmlformats.org/officeDocument/2006/relationships/hyperlink" Target="https://podminky.urs.cz/item/CS_URS_2024_01/565155101" TargetMode="External"/><Relationship Id="rId37" Type="http://schemas.openxmlformats.org/officeDocument/2006/relationships/hyperlink" Target="https://podminky.urs.cz/item/CS_URS_2024_01/596211112" TargetMode="External"/><Relationship Id="rId40" Type="http://schemas.openxmlformats.org/officeDocument/2006/relationships/hyperlink" Target="https://podminky.urs.cz/item/CS_URS_2024_01/916131213" TargetMode="External"/><Relationship Id="rId45" Type="http://schemas.openxmlformats.org/officeDocument/2006/relationships/hyperlink" Target="https://podminky.urs.cz/item/CS_URS_2024_01/997221551" TargetMode="External"/><Relationship Id="rId53" Type="http://schemas.openxmlformats.org/officeDocument/2006/relationships/hyperlink" Target="https://podminky.urs.cz/item/CS_URS_2024_01/013254000" TargetMode="External"/><Relationship Id="rId58" Type="http://schemas.openxmlformats.org/officeDocument/2006/relationships/hyperlink" Target="https://podminky.urs.cz/item/CS_URS_2024_01/039002000" TargetMode="External"/><Relationship Id="rId5" Type="http://schemas.openxmlformats.org/officeDocument/2006/relationships/hyperlink" Target="https://podminky.urs.cz/item/CS_URS_2024_01/113107324" TargetMode="External"/><Relationship Id="rId15" Type="http://schemas.openxmlformats.org/officeDocument/2006/relationships/hyperlink" Target="https://podminky.urs.cz/item/CS_URS_2024_01/162751117" TargetMode="External"/><Relationship Id="rId23" Type="http://schemas.openxmlformats.org/officeDocument/2006/relationships/hyperlink" Target="https://podminky.urs.cz/item/CS_URS_2024_01/181411131" TargetMode="External"/><Relationship Id="rId28" Type="http://schemas.openxmlformats.org/officeDocument/2006/relationships/hyperlink" Target="https://podminky.urs.cz/item/CS_URS_2024_01/561041111" TargetMode="External"/><Relationship Id="rId36" Type="http://schemas.openxmlformats.org/officeDocument/2006/relationships/hyperlink" Target="https://podminky.urs.cz/item/CS_URS_2024_01/577144211" TargetMode="External"/><Relationship Id="rId49" Type="http://schemas.openxmlformats.org/officeDocument/2006/relationships/hyperlink" Target="https://podminky.urs.cz/item/CS_URS_2024_01/998223011" TargetMode="External"/><Relationship Id="rId57" Type="http://schemas.openxmlformats.org/officeDocument/2006/relationships/hyperlink" Target="https://podminky.urs.cz/item/CS_URS_2024_01/034503000" TargetMode="External"/><Relationship Id="rId10" Type="http://schemas.openxmlformats.org/officeDocument/2006/relationships/hyperlink" Target="https://podminky.urs.cz/item/CS_URS_2024_01/122151401" TargetMode="External"/><Relationship Id="rId19" Type="http://schemas.openxmlformats.org/officeDocument/2006/relationships/hyperlink" Target="https://podminky.urs.cz/item/CS_URS_2024_01/171251101" TargetMode="External"/><Relationship Id="rId31" Type="http://schemas.openxmlformats.org/officeDocument/2006/relationships/hyperlink" Target="https://podminky.urs.cz/item/CS_URS_2024_01/564861011" TargetMode="External"/><Relationship Id="rId44" Type="http://schemas.openxmlformats.org/officeDocument/2006/relationships/hyperlink" Target="https://podminky.urs.cz/item/CS_URS_2024_01/935932211" TargetMode="External"/><Relationship Id="rId52" Type="http://schemas.openxmlformats.org/officeDocument/2006/relationships/hyperlink" Target="https://podminky.urs.cz/item/CS_URS_2024_01/012303000" TargetMode="External"/><Relationship Id="rId4" Type="http://schemas.openxmlformats.org/officeDocument/2006/relationships/hyperlink" Target="https://podminky.urs.cz/item/CS_URS_2024_01/113107323" TargetMode="External"/><Relationship Id="rId9" Type="http://schemas.openxmlformats.org/officeDocument/2006/relationships/hyperlink" Target="https://podminky.urs.cz/item/CS_URS_2024_01/113204111" TargetMode="External"/><Relationship Id="rId14" Type="http://schemas.openxmlformats.org/officeDocument/2006/relationships/hyperlink" Target="https://podminky.urs.cz/item/CS_URS_2024_01/162651112" TargetMode="External"/><Relationship Id="rId22" Type="http://schemas.openxmlformats.org/officeDocument/2006/relationships/hyperlink" Target="https://podminky.urs.cz/item/CS_URS_2024_01/181351003" TargetMode="External"/><Relationship Id="rId27" Type="http://schemas.openxmlformats.org/officeDocument/2006/relationships/hyperlink" Target="https://podminky.urs.cz/item/CS_URS_2024_01/184911311" TargetMode="External"/><Relationship Id="rId30" Type="http://schemas.openxmlformats.org/officeDocument/2006/relationships/hyperlink" Target="https://podminky.urs.cz/item/CS_URS_2024_01/564851011" TargetMode="External"/><Relationship Id="rId35" Type="http://schemas.openxmlformats.org/officeDocument/2006/relationships/hyperlink" Target="https://podminky.urs.cz/item/CS_URS_2024_01/573211108" TargetMode="External"/><Relationship Id="rId43" Type="http://schemas.openxmlformats.org/officeDocument/2006/relationships/hyperlink" Target="https://podminky.urs.cz/item/CS_URS_2024_01/919735111" TargetMode="External"/><Relationship Id="rId48" Type="http://schemas.openxmlformats.org/officeDocument/2006/relationships/hyperlink" Target="https://podminky.urs.cz/item/CS_URS_2024_01/997221875" TargetMode="External"/><Relationship Id="rId56" Type="http://schemas.openxmlformats.org/officeDocument/2006/relationships/hyperlink" Target="https://podminky.urs.cz/item/CS_URS_2024_01/034203000" TargetMode="External"/><Relationship Id="rId8" Type="http://schemas.openxmlformats.org/officeDocument/2006/relationships/hyperlink" Target="https://podminky.urs.cz/item/CS_URS_2024_01/113202111" TargetMode="External"/><Relationship Id="rId51" Type="http://schemas.openxmlformats.org/officeDocument/2006/relationships/hyperlink" Target="https://podminky.urs.cz/item/CS_URS_2024_01/012203000" TargetMode="External"/><Relationship Id="rId3" Type="http://schemas.openxmlformats.org/officeDocument/2006/relationships/hyperlink" Target="https://podminky.urs.cz/item/CS_URS_2024_01/1131073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1"/>
      <c r="AL5" s="21"/>
      <c r="AM5" s="21"/>
      <c r="AN5" s="21"/>
      <c r="AO5" s="21"/>
      <c r="AP5" s="21"/>
      <c r="AQ5" s="21"/>
      <c r="AR5" s="19"/>
      <c r="BE5" s="25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1"/>
      <c r="AL6" s="21"/>
      <c r="AM6" s="21"/>
      <c r="AN6" s="21"/>
      <c r="AO6" s="21"/>
      <c r="AP6" s="21"/>
      <c r="AQ6" s="21"/>
      <c r="AR6" s="19"/>
      <c r="BE6" s="25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54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4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5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54"/>
      <c r="BS13" s="16" t="s">
        <v>6</v>
      </c>
    </row>
    <row r="14" spans="1:74" ht="12.75">
      <c r="B14" s="20"/>
      <c r="C14" s="21"/>
      <c r="D14" s="21"/>
      <c r="E14" s="259" t="s">
        <v>30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5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4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25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4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4"/>
    </row>
    <row r="23" spans="1:71" s="1" customFormat="1" ht="95.25" customHeight="1">
      <c r="B23" s="20"/>
      <c r="C23" s="21"/>
      <c r="D23" s="21"/>
      <c r="E23" s="261" t="s">
        <v>37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1"/>
      <c r="AP23" s="21"/>
      <c r="AQ23" s="21"/>
      <c r="AR23" s="19"/>
      <c r="BE23" s="25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4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5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39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40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41</v>
      </c>
      <c r="AL28" s="264"/>
      <c r="AM28" s="264"/>
      <c r="AN28" s="264"/>
      <c r="AO28" s="264"/>
      <c r="AP28" s="35"/>
      <c r="AQ28" s="35"/>
      <c r="AR28" s="38"/>
      <c r="BE28" s="254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7">
        <v>0.21</v>
      </c>
      <c r="M29" s="266"/>
      <c r="N29" s="266"/>
      <c r="O29" s="266"/>
      <c r="P29" s="266"/>
      <c r="Q29" s="40"/>
      <c r="R29" s="40"/>
      <c r="S29" s="40"/>
      <c r="T29" s="40"/>
      <c r="U29" s="40"/>
      <c r="V29" s="40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0"/>
      <c r="AG29" s="40"/>
      <c r="AH29" s="40"/>
      <c r="AI29" s="40"/>
      <c r="AJ29" s="40"/>
      <c r="AK29" s="265">
        <f>ROUND(AV94, 2)</f>
        <v>0</v>
      </c>
      <c r="AL29" s="266"/>
      <c r="AM29" s="266"/>
      <c r="AN29" s="266"/>
      <c r="AO29" s="266"/>
      <c r="AP29" s="40"/>
      <c r="AQ29" s="40"/>
      <c r="AR29" s="41"/>
      <c r="BE29" s="255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7">
        <v>0.12</v>
      </c>
      <c r="M30" s="266"/>
      <c r="N30" s="266"/>
      <c r="O30" s="266"/>
      <c r="P30" s="266"/>
      <c r="Q30" s="40"/>
      <c r="R30" s="40"/>
      <c r="S30" s="40"/>
      <c r="T30" s="40"/>
      <c r="U30" s="40"/>
      <c r="V30" s="40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0"/>
      <c r="AG30" s="40"/>
      <c r="AH30" s="40"/>
      <c r="AI30" s="40"/>
      <c r="AJ30" s="40"/>
      <c r="AK30" s="265">
        <f>ROUND(AW94, 2)</f>
        <v>0</v>
      </c>
      <c r="AL30" s="266"/>
      <c r="AM30" s="266"/>
      <c r="AN30" s="266"/>
      <c r="AO30" s="266"/>
      <c r="AP30" s="40"/>
      <c r="AQ30" s="40"/>
      <c r="AR30" s="41"/>
      <c r="BE30" s="255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7">
        <v>0.21</v>
      </c>
      <c r="M31" s="266"/>
      <c r="N31" s="266"/>
      <c r="O31" s="266"/>
      <c r="P31" s="266"/>
      <c r="Q31" s="40"/>
      <c r="R31" s="40"/>
      <c r="S31" s="40"/>
      <c r="T31" s="40"/>
      <c r="U31" s="40"/>
      <c r="V31" s="40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0"/>
      <c r="AG31" s="40"/>
      <c r="AH31" s="40"/>
      <c r="AI31" s="40"/>
      <c r="AJ31" s="40"/>
      <c r="AK31" s="265">
        <v>0</v>
      </c>
      <c r="AL31" s="266"/>
      <c r="AM31" s="266"/>
      <c r="AN31" s="266"/>
      <c r="AO31" s="266"/>
      <c r="AP31" s="40"/>
      <c r="AQ31" s="40"/>
      <c r="AR31" s="41"/>
      <c r="BE31" s="255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7">
        <v>0.12</v>
      </c>
      <c r="M32" s="266"/>
      <c r="N32" s="266"/>
      <c r="O32" s="266"/>
      <c r="P32" s="266"/>
      <c r="Q32" s="40"/>
      <c r="R32" s="40"/>
      <c r="S32" s="40"/>
      <c r="T32" s="40"/>
      <c r="U32" s="40"/>
      <c r="V32" s="40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0"/>
      <c r="AG32" s="40"/>
      <c r="AH32" s="40"/>
      <c r="AI32" s="40"/>
      <c r="AJ32" s="40"/>
      <c r="AK32" s="265">
        <v>0</v>
      </c>
      <c r="AL32" s="266"/>
      <c r="AM32" s="266"/>
      <c r="AN32" s="266"/>
      <c r="AO32" s="266"/>
      <c r="AP32" s="40"/>
      <c r="AQ32" s="40"/>
      <c r="AR32" s="41"/>
      <c r="BE32" s="255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7">
        <v>0</v>
      </c>
      <c r="M33" s="266"/>
      <c r="N33" s="266"/>
      <c r="O33" s="266"/>
      <c r="P33" s="266"/>
      <c r="Q33" s="40"/>
      <c r="R33" s="40"/>
      <c r="S33" s="40"/>
      <c r="T33" s="40"/>
      <c r="U33" s="40"/>
      <c r="V33" s="40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0"/>
      <c r="AG33" s="40"/>
      <c r="AH33" s="40"/>
      <c r="AI33" s="40"/>
      <c r="AJ33" s="40"/>
      <c r="AK33" s="265">
        <v>0</v>
      </c>
      <c r="AL33" s="266"/>
      <c r="AM33" s="266"/>
      <c r="AN33" s="266"/>
      <c r="AO33" s="266"/>
      <c r="AP33" s="40"/>
      <c r="AQ33" s="40"/>
      <c r="AR33" s="41"/>
      <c r="BE33" s="25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4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8" t="s">
        <v>50</v>
      </c>
      <c r="Y35" s="269"/>
      <c r="Z35" s="269"/>
      <c r="AA35" s="269"/>
      <c r="AB35" s="269"/>
      <c r="AC35" s="44"/>
      <c r="AD35" s="44"/>
      <c r="AE35" s="44"/>
      <c r="AF35" s="44"/>
      <c r="AG35" s="44"/>
      <c r="AH35" s="44"/>
      <c r="AI35" s="44"/>
      <c r="AJ35" s="44"/>
      <c r="AK35" s="270">
        <f>SUM(AK26:AK33)</f>
        <v>0</v>
      </c>
      <c r="AL35" s="269"/>
      <c r="AM35" s="269"/>
      <c r="AN35" s="269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1148_UB_04_U_vody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2" t="str">
        <f>K6</f>
        <v>Uherský Brod, opravy chodníků 2020. Ulice U vody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Uherský Brod. U vody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74" t="str">
        <f>IF(AN8= "","",AN8)</f>
        <v>6. 2. 2024</v>
      </c>
      <c r="AN87" s="274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TSUB Uherský Brod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5" t="str">
        <f>IF(E17="","",E17)</f>
        <v>Ing. Kunčík</v>
      </c>
      <c r="AN89" s="276"/>
      <c r="AO89" s="276"/>
      <c r="AP89" s="276"/>
      <c r="AQ89" s="35"/>
      <c r="AR89" s="38"/>
      <c r="AS89" s="277" t="s">
        <v>58</v>
      </c>
      <c r="AT89" s="27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5" t="str">
        <f>IF(E20="","",E20)</f>
        <v>Ing. Kunčík</v>
      </c>
      <c r="AN90" s="276"/>
      <c r="AO90" s="276"/>
      <c r="AP90" s="276"/>
      <c r="AQ90" s="35"/>
      <c r="AR90" s="38"/>
      <c r="AS90" s="279"/>
      <c r="AT90" s="28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1"/>
      <c r="AT91" s="28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83" t="s">
        <v>59</v>
      </c>
      <c r="D92" s="284"/>
      <c r="E92" s="284"/>
      <c r="F92" s="284"/>
      <c r="G92" s="284"/>
      <c r="H92" s="72"/>
      <c r="I92" s="285" t="s">
        <v>60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61</v>
      </c>
      <c r="AH92" s="284"/>
      <c r="AI92" s="284"/>
      <c r="AJ92" s="284"/>
      <c r="AK92" s="284"/>
      <c r="AL92" s="284"/>
      <c r="AM92" s="284"/>
      <c r="AN92" s="285" t="s">
        <v>62</v>
      </c>
      <c r="AO92" s="284"/>
      <c r="AP92" s="287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ROUND(AG95,2)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90" t="s">
        <v>14</v>
      </c>
      <c r="E95" s="290"/>
      <c r="F95" s="290"/>
      <c r="G95" s="290"/>
      <c r="H95" s="290"/>
      <c r="I95" s="94"/>
      <c r="J95" s="290" t="s">
        <v>17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'1148_UB_04_U_vody - Uhers...'!J28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5" t="s">
        <v>82</v>
      </c>
      <c r="AR95" s="96"/>
      <c r="AS95" s="97">
        <v>0</v>
      </c>
      <c r="AT95" s="98">
        <f>ROUND(SUM(AV95:AW95),2)</f>
        <v>0</v>
      </c>
      <c r="AU95" s="99">
        <f>'1148_UB_04_U_vody - Uhers...'!P126</f>
        <v>0</v>
      </c>
      <c r="AV95" s="98">
        <f>'1148_UB_04_U_vody - Uhers...'!J31</f>
        <v>0</v>
      </c>
      <c r="AW95" s="98">
        <f>'1148_UB_04_U_vody - Uhers...'!J32</f>
        <v>0</v>
      </c>
      <c r="AX95" s="98">
        <f>'1148_UB_04_U_vody - Uhers...'!J33</f>
        <v>0</v>
      </c>
      <c r="AY95" s="98">
        <f>'1148_UB_04_U_vody - Uhers...'!J34</f>
        <v>0</v>
      </c>
      <c r="AZ95" s="98">
        <f>'1148_UB_04_U_vody - Uhers...'!F31</f>
        <v>0</v>
      </c>
      <c r="BA95" s="98">
        <f>'1148_UB_04_U_vody - Uhers...'!F32</f>
        <v>0</v>
      </c>
      <c r="BB95" s="98">
        <f>'1148_UB_04_U_vody - Uhers...'!F33</f>
        <v>0</v>
      </c>
      <c r="BC95" s="98">
        <f>'1148_UB_04_U_vody - Uhers...'!F34</f>
        <v>0</v>
      </c>
      <c r="BD95" s="100">
        <f>'1148_UB_04_U_vody - Uhers...'!F35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a0h8WFIQAdUJAknnVlBbK9pupLAn8fDG3ZJkbvfhdQND3/hT4vmCcDVpZiti3GB/ZOAx7W4L3sAd9urup8Dd+A==" saltValue="czk9Xa1wmu9PTG51xeTu+5DUQqhnMKvK2hE6kBvyh8Zo3FpjBYloB+bLYLzM8f6+Dc8kqukX+o52/v8webNVa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48_UB_04_U_vody - Uhers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5</v>
      </c>
      <c r="AZ2" s="102" t="s">
        <v>85</v>
      </c>
      <c r="BA2" s="102" t="s">
        <v>1</v>
      </c>
      <c r="BB2" s="102" t="s">
        <v>1</v>
      </c>
      <c r="BC2" s="102" t="s">
        <v>86</v>
      </c>
      <c r="BD2" s="102" t="s">
        <v>87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  <c r="AZ3" s="102" t="s">
        <v>88</v>
      </c>
      <c r="BA3" s="102" t="s">
        <v>1</v>
      </c>
      <c r="BB3" s="102" t="s">
        <v>1</v>
      </c>
      <c r="BC3" s="102" t="s">
        <v>89</v>
      </c>
      <c r="BD3" s="102" t="s">
        <v>87</v>
      </c>
    </row>
    <row r="4" spans="1:56" s="1" customFormat="1" ht="24.95" customHeight="1">
      <c r="B4" s="19"/>
      <c r="D4" s="105" t="s">
        <v>90</v>
      </c>
      <c r="L4" s="19"/>
      <c r="M4" s="106" t="s">
        <v>10</v>
      </c>
      <c r="AT4" s="16" t="s">
        <v>4</v>
      </c>
      <c r="AZ4" s="102" t="s">
        <v>91</v>
      </c>
      <c r="BA4" s="102" t="s">
        <v>1</v>
      </c>
      <c r="BB4" s="102" t="s">
        <v>1</v>
      </c>
      <c r="BC4" s="102" t="s">
        <v>92</v>
      </c>
      <c r="BD4" s="102" t="s">
        <v>87</v>
      </c>
    </row>
    <row r="5" spans="1:56" s="1" customFormat="1" ht="6.95" customHeight="1">
      <c r="B5" s="19"/>
      <c r="L5" s="19"/>
      <c r="AZ5" s="102" t="s">
        <v>93</v>
      </c>
      <c r="BA5" s="102" t="s">
        <v>1</v>
      </c>
      <c r="BB5" s="102" t="s">
        <v>1</v>
      </c>
      <c r="BC5" s="102" t="s">
        <v>94</v>
      </c>
      <c r="BD5" s="102" t="s">
        <v>87</v>
      </c>
    </row>
    <row r="6" spans="1:56" s="2" customFormat="1" ht="12" customHeight="1">
      <c r="A6" s="33"/>
      <c r="B6" s="38"/>
      <c r="C6" s="33"/>
      <c r="D6" s="10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102" t="s">
        <v>95</v>
      </c>
      <c r="BA6" s="102" t="s">
        <v>1</v>
      </c>
      <c r="BB6" s="102" t="s">
        <v>1</v>
      </c>
      <c r="BC6" s="102" t="s">
        <v>96</v>
      </c>
      <c r="BD6" s="102" t="s">
        <v>87</v>
      </c>
    </row>
    <row r="7" spans="1:56" s="2" customFormat="1" ht="16.5" customHeight="1">
      <c r="A7" s="33"/>
      <c r="B7" s="38"/>
      <c r="C7" s="33"/>
      <c r="D7" s="33"/>
      <c r="E7" s="294" t="s">
        <v>17</v>
      </c>
      <c r="F7" s="295"/>
      <c r="G7" s="295"/>
      <c r="H7" s="295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102" t="s">
        <v>97</v>
      </c>
      <c r="BA7" s="102" t="s">
        <v>1</v>
      </c>
      <c r="BB7" s="102" t="s">
        <v>1</v>
      </c>
      <c r="BC7" s="102" t="s">
        <v>98</v>
      </c>
      <c r="BD7" s="102" t="s">
        <v>87</v>
      </c>
    </row>
    <row r="8" spans="1:5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2" t="s">
        <v>99</v>
      </c>
      <c r="BA8" s="102" t="s">
        <v>1</v>
      </c>
      <c r="BB8" s="102" t="s">
        <v>1</v>
      </c>
      <c r="BC8" s="102" t="s">
        <v>100</v>
      </c>
      <c r="BD8" s="102" t="s">
        <v>87</v>
      </c>
    </row>
    <row r="9" spans="1:56" s="2" customFormat="1" ht="12" customHeight="1">
      <c r="A9" s="33"/>
      <c r="B9" s="38"/>
      <c r="C9" s="33"/>
      <c r="D9" s="107" t="s">
        <v>18</v>
      </c>
      <c r="E9" s="33"/>
      <c r="F9" s="108" t="s">
        <v>1</v>
      </c>
      <c r="G9" s="33"/>
      <c r="H9" s="33"/>
      <c r="I9" s="107" t="s">
        <v>19</v>
      </c>
      <c r="J9" s="108" t="s">
        <v>20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2" t="s">
        <v>101</v>
      </c>
      <c r="BA9" s="102" t="s">
        <v>1</v>
      </c>
      <c r="BB9" s="102" t="s">
        <v>1</v>
      </c>
      <c r="BC9" s="102" t="s">
        <v>102</v>
      </c>
      <c r="BD9" s="102" t="s">
        <v>87</v>
      </c>
    </row>
    <row r="10" spans="1:56" s="2" customFormat="1" ht="12" customHeight="1">
      <c r="A10" s="33"/>
      <c r="B10" s="38"/>
      <c r="C10" s="33"/>
      <c r="D10" s="107" t="s">
        <v>21</v>
      </c>
      <c r="E10" s="33"/>
      <c r="F10" s="108" t="s">
        <v>22</v>
      </c>
      <c r="G10" s="33"/>
      <c r="H10" s="33"/>
      <c r="I10" s="107" t="s">
        <v>23</v>
      </c>
      <c r="J10" s="109" t="str">
        <f>'Rekapitulace stavby'!AN8</f>
        <v>6. 2. 2024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2" t="s">
        <v>103</v>
      </c>
      <c r="BA10" s="102" t="s">
        <v>1</v>
      </c>
      <c r="BB10" s="102" t="s">
        <v>1</v>
      </c>
      <c r="BC10" s="102" t="s">
        <v>104</v>
      </c>
      <c r="BD10" s="102" t="s">
        <v>87</v>
      </c>
    </row>
    <row r="11" spans="1:5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2" t="s">
        <v>105</v>
      </c>
      <c r="BA11" s="102" t="s">
        <v>1</v>
      </c>
      <c r="BB11" s="102" t="s">
        <v>1</v>
      </c>
      <c r="BC11" s="102" t="s">
        <v>106</v>
      </c>
      <c r="BD11" s="102" t="s">
        <v>87</v>
      </c>
    </row>
    <row r="12" spans="1:56" s="2" customFormat="1" ht="12" customHeight="1">
      <c r="A12" s="33"/>
      <c r="B12" s="38"/>
      <c r="C12" s="33"/>
      <c r="D12" s="107" t="s">
        <v>25</v>
      </c>
      <c r="E12" s="33"/>
      <c r="F12" s="33"/>
      <c r="G12" s="33"/>
      <c r="H12" s="33"/>
      <c r="I12" s="107" t="s">
        <v>26</v>
      </c>
      <c r="J12" s="108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2" t="s">
        <v>107</v>
      </c>
      <c r="BA12" s="102" t="s">
        <v>1</v>
      </c>
      <c r="BB12" s="102" t="s">
        <v>1</v>
      </c>
      <c r="BC12" s="102" t="s">
        <v>108</v>
      </c>
      <c r="BD12" s="102" t="s">
        <v>87</v>
      </c>
    </row>
    <row r="13" spans="1:56" s="2" customFormat="1" ht="18" customHeight="1">
      <c r="A13" s="33"/>
      <c r="B13" s="38"/>
      <c r="C13" s="33"/>
      <c r="D13" s="33"/>
      <c r="E13" s="108" t="s">
        <v>27</v>
      </c>
      <c r="F13" s="33"/>
      <c r="G13" s="33"/>
      <c r="H13" s="33"/>
      <c r="I13" s="107" t="s">
        <v>28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2" t="s">
        <v>109</v>
      </c>
      <c r="BA13" s="102" t="s">
        <v>1</v>
      </c>
      <c r="BB13" s="102" t="s">
        <v>1</v>
      </c>
      <c r="BC13" s="102" t="s">
        <v>110</v>
      </c>
      <c r="BD13" s="102" t="s">
        <v>87</v>
      </c>
    </row>
    <row r="14" spans="1:5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2" t="s">
        <v>111</v>
      </c>
      <c r="BA14" s="102" t="s">
        <v>1</v>
      </c>
      <c r="BB14" s="102" t="s">
        <v>1</v>
      </c>
      <c r="BC14" s="102" t="s">
        <v>112</v>
      </c>
      <c r="BD14" s="102" t="s">
        <v>87</v>
      </c>
    </row>
    <row r="15" spans="1:56" s="2" customFormat="1" ht="12" customHeight="1">
      <c r="A15" s="33"/>
      <c r="B15" s="38"/>
      <c r="C15" s="33"/>
      <c r="D15" s="107" t="s">
        <v>29</v>
      </c>
      <c r="E15" s="33"/>
      <c r="F15" s="33"/>
      <c r="G15" s="33"/>
      <c r="H15" s="33"/>
      <c r="I15" s="107" t="s">
        <v>26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2" t="s">
        <v>113</v>
      </c>
      <c r="BA15" s="102" t="s">
        <v>1</v>
      </c>
      <c r="BB15" s="102" t="s">
        <v>1</v>
      </c>
      <c r="BC15" s="102" t="s">
        <v>114</v>
      </c>
      <c r="BD15" s="102" t="s">
        <v>87</v>
      </c>
    </row>
    <row r="16" spans="1:56" s="2" customFormat="1" ht="18" customHeight="1">
      <c r="A16" s="33"/>
      <c r="B16" s="38"/>
      <c r="C16" s="33"/>
      <c r="D16" s="33"/>
      <c r="E16" s="296" t="str">
        <f>'Rekapitulace stavby'!E14</f>
        <v>Vyplň údaj</v>
      </c>
      <c r="F16" s="297"/>
      <c r="G16" s="297"/>
      <c r="H16" s="297"/>
      <c r="I16" s="107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2" t="s">
        <v>115</v>
      </c>
      <c r="BA16" s="102" t="s">
        <v>1</v>
      </c>
      <c r="BB16" s="102" t="s">
        <v>1</v>
      </c>
      <c r="BC16" s="102" t="s">
        <v>116</v>
      </c>
      <c r="BD16" s="102" t="s">
        <v>87</v>
      </c>
    </row>
    <row r="17" spans="1:56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02" t="s">
        <v>117</v>
      </c>
      <c r="BA17" s="102" t="s">
        <v>1</v>
      </c>
      <c r="BB17" s="102" t="s">
        <v>1</v>
      </c>
      <c r="BC17" s="102" t="s">
        <v>118</v>
      </c>
      <c r="BD17" s="102" t="s">
        <v>87</v>
      </c>
    </row>
    <row r="18" spans="1:56" s="2" customFormat="1" ht="12" customHeight="1">
      <c r="A18" s="33"/>
      <c r="B18" s="38"/>
      <c r="C18" s="33"/>
      <c r="D18" s="107" t="s">
        <v>31</v>
      </c>
      <c r="E18" s="33"/>
      <c r="F18" s="33"/>
      <c r="G18" s="33"/>
      <c r="H18" s="33"/>
      <c r="I18" s="107" t="s">
        <v>26</v>
      </c>
      <c r="J18" s="108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02" t="s">
        <v>119</v>
      </c>
      <c r="BA18" s="102" t="s">
        <v>1</v>
      </c>
      <c r="BB18" s="102" t="s">
        <v>1</v>
      </c>
      <c r="BC18" s="102" t="s">
        <v>120</v>
      </c>
      <c r="BD18" s="102" t="s">
        <v>87</v>
      </c>
    </row>
    <row r="19" spans="1:56" s="2" customFormat="1" ht="18" customHeight="1">
      <c r="A19" s="33"/>
      <c r="B19" s="38"/>
      <c r="C19" s="33"/>
      <c r="D19" s="33"/>
      <c r="E19" s="108" t="s">
        <v>32</v>
      </c>
      <c r="F19" s="33"/>
      <c r="G19" s="33"/>
      <c r="H19" s="33"/>
      <c r="I19" s="107" t="s">
        <v>28</v>
      </c>
      <c r="J19" s="108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02" t="s">
        <v>121</v>
      </c>
      <c r="BA19" s="102" t="s">
        <v>1</v>
      </c>
      <c r="BB19" s="102" t="s">
        <v>1</v>
      </c>
      <c r="BC19" s="102" t="s">
        <v>96</v>
      </c>
      <c r="BD19" s="102" t="s">
        <v>87</v>
      </c>
    </row>
    <row r="20" spans="1:56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02" t="s">
        <v>122</v>
      </c>
      <c r="BA20" s="102" t="s">
        <v>1</v>
      </c>
      <c r="BB20" s="102" t="s">
        <v>1</v>
      </c>
      <c r="BC20" s="102" t="s">
        <v>123</v>
      </c>
      <c r="BD20" s="102" t="s">
        <v>87</v>
      </c>
    </row>
    <row r="21" spans="1:56" s="2" customFormat="1" ht="12" customHeight="1">
      <c r="A21" s="33"/>
      <c r="B21" s="38"/>
      <c r="C21" s="33"/>
      <c r="D21" s="107" t="s">
        <v>34</v>
      </c>
      <c r="E21" s="33"/>
      <c r="F21" s="33"/>
      <c r="G21" s="33"/>
      <c r="H21" s="33"/>
      <c r="I21" s="107" t="s">
        <v>26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02" t="s">
        <v>124</v>
      </c>
      <c r="BA21" s="102" t="s">
        <v>1</v>
      </c>
      <c r="BB21" s="102" t="s">
        <v>1</v>
      </c>
      <c r="BC21" s="102" t="s">
        <v>125</v>
      </c>
      <c r="BD21" s="102" t="s">
        <v>87</v>
      </c>
    </row>
    <row r="22" spans="1:56" s="2" customFormat="1" ht="18" customHeight="1">
      <c r="A22" s="33"/>
      <c r="B22" s="38"/>
      <c r="C22" s="33"/>
      <c r="D22" s="33"/>
      <c r="E22" s="108" t="s">
        <v>32</v>
      </c>
      <c r="F22" s="33"/>
      <c r="G22" s="33"/>
      <c r="H22" s="33"/>
      <c r="I22" s="107" t="s">
        <v>28</v>
      </c>
      <c r="J22" s="108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02" t="s">
        <v>126</v>
      </c>
      <c r="BA22" s="102" t="s">
        <v>1</v>
      </c>
      <c r="BB22" s="102" t="s">
        <v>1</v>
      </c>
      <c r="BC22" s="102" t="s">
        <v>127</v>
      </c>
      <c r="BD22" s="102" t="s">
        <v>87</v>
      </c>
    </row>
    <row r="23" spans="1:56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02" t="s">
        <v>128</v>
      </c>
      <c r="BA23" s="102" t="s">
        <v>1</v>
      </c>
      <c r="BB23" s="102" t="s">
        <v>1</v>
      </c>
      <c r="BC23" s="102" t="s">
        <v>129</v>
      </c>
      <c r="BD23" s="102" t="s">
        <v>87</v>
      </c>
    </row>
    <row r="24" spans="1:56" s="2" customFormat="1" ht="12" customHeight="1">
      <c r="A24" s="33"/>
      <c r="B24" s="38"/>
      <c r="C24" s="33"/>
      <c r="D24" s="107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02" t="s">
        <v>130</v>
      </c>
      <c r="BA24" s="102" t="s">
        <v>1</v>
      </c>
      <c r="BB24" s="102" t="s">
        <v>1</v>
      </c>
      <c r="BC24" s="102" t="s">
        <v>131</v>
      </c>
      <c r="BD24" s="102" t="s">
        <v>87</v>
      </c>
    </row>
    <row r="25" spans="1:56" s="8" customFormat="1" ht="107.25" customHeight="1">
      <c r="A25" s="110"/>
      <c r="B25" s="111"/>
      <c r="C25" s="110"/>
      <c r="D25" s="110"/>
      <c r="E25" s="298" t="s">
        <v>37</v>
      </c>
      <c r="F25" s="298"/>
      <c r="G25" s="298"/>
      <c r="H25" s="298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Z25" s="113" t="s">
        <v>132</v>
      </c>
      <c r="BA25" s="113" t="s">
        <v>1</v>
      </c>
      <c r="BB25" s="113" t="s">
        <v>1</v>
      </c>
      <c r="BC25" s="113" t="s">
        <v>133</v>
      </c>
      <c r="BD25" s="113" t="s">
        <v>87</v>
      </c>
    </row>
    <row r="26" spans="1:56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6" s="2" customFormat="1" ht="6.95" customHeight="1">
      <c r="A27" s="33"/>
      <c r="B27" s="38"/>
      <c r="C27" s="33"/>
      <c r="D27" s="114"/>
      <c r="E27" s="114"/>
      <c r="F27" s="114"/>
      <c r="G27" s="114"/>
      <c r="H27" s="114"/>
      <c r="I27" s="114"/>
      <c r="J27" s="114"/>
      <c r="K27" s="114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56" s="2" customFormat="1" ht="25.35" customHeight="1">
      <c r="A28" s="33"/>
      <c r="B28" s="38"/>
      <c r="C28" s="33"/>
      <c r="D28" s="115" t="s">
        <v>38</v>
      </c>
      <c r="E28" s="33"/>
      <c r="F28" s="33"/>
      <c r="G28" s="33"/>
      <c r="H28" s="33"/>
      <c r="I28" s="33"/>
      <c r="J28" s="116">
        <f>ROUND(J126,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6.95" customHeight="1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14.45" customHeight="1">
      <c r="A30" s="33"/>
      <c r="B30" s="38"/>
      <c r="C30" s="33"/>
      <c r="D30" s="33"/>
      <c r="E30" s="33"/>
      <c r="F30" s="117" t="s">
        <v>40</v>
      </c>
      <c r="G30" s="33"/>
      <c r="H30" s="33"/>
      <c r="I30" s="117" t="s">
        <v>39</v>
      </c>
      <c r="J30" s="117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14.45" customHeight="1">
      <c r="A31" s="33"/>
      <c r="B31" s="38"/>
      <c r="C31" s="33"/>
      <c r="D31" s="118" t="s">
        <v>42</v>
      </c>
      <c r="E31" s="107" t="s">
        <v>43</v>
      </c>
      <c r="F31" s="119">
        <f>ROUND((SUM(BE126:BE432)),  2)</f>
        <v>0</v>
      </c>
      <c r="G31" s="33"/>
      <c r="H31" s="33"/>
      <c r="I31" s="120">
        <v>0.21</v>
      </c>
      <c r="J31" s="119">
        <f>ROUND(((SUM(BE126:BE432))*I31),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5" customHeight="1">
      <c r="A32" s="33"/>
      <c r="B32" s="38"/>
      <c r="C32" s="33"/>
      <c r="D32" s="33"/>
      <c r="E32" s="107" t="s">
        <v>44</v>
      </c>
      <c r="F32" s="119">
        <f>ROUND((SUM(BF126:BF432)),  2)</f>
        <v>0</v>
      </c>
      <c r="G32" s="33"/>
      <c r="H32" s="33"/>
      <c r="I32" s="120">
        <v>0.12</v>
      </c>
      <c r="J32" s="119">
        <f>ROUND(((SUM(BF126:BF432))*I32),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7" t="s">
        <v>45</v>
      </c>
      <c r="F33" s="119">
        <f>ROUND((SUM(BG126:BG432)),  2)</f>
        <v>0</v>
      </c>
      <c r="G33" s="33"/>
      <c r="H33" s="33"/>
      <c r="I33" s="120">
        <v>0.21</v>
      </c>
      <c r="J33" s="119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7" t="s">
        <v>46</v>
      </c>
      <c r="F34" s="119">
        <f>ROUND((SUM(BH126:BH432)),  2)</f>
        <v>0</v>
      </c>
      <c r="G34" s="33"/>
      <c r="H34" s="33"/>
      <c r="I34" s="120">
        <v>0.12</v>
      </c>
      <c r="J34" s="119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47</v>
      </c>
      <c r="F35" s="119">
        <f>ROUND((SUM(BI126:BI432)),  2)</f>
        <v>0</v>
      </c>
      <c r="G35" s="33"/>
      <c r="H35" s="33"/>
      <c r="I35" s="120">
        <v>0</v>
      </c>
      <c r="J35" s="11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1"/>
      <c r="D37" s="122" t="s">
        <v>48</v>
      </c>
      <c r="E37" s="123"/>
      <c r="F37" s="123"/>
      <c r="G37" s="124" t="s">
        <v>49</v>
      </c>
      <c r="H37" s="125" t="s">
        <v>50</v>
      </c>
      <c r="I37" s="123"/>
      <c r="J37" s="126">
        <f>SUM(J28:J35)</f>
        <v>0</v>
      </c>
      <c r="K37" s="127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8" t="s">
        <v>51</v>
      </c>
      <c r="E50" s="129"/>
      <c r="F50" s="129"/>
      <c r="G50" s="128" t="s">
        <v>52</v>
      </c>
      <c r="H50" s="129"/>
      <c r="I50" s="129"/>
      <c r="J50" s="129"/>
      <c r="K50" s="129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0" t="s">
        <v>53</v>
      </c>
      <c r="E61" s="131"/>
      <c r="F61" s="132" t="s">
        <v>54</v>
      </c>
      <c r="G61" s="130" t="s">
        <v>53</v>
      </c>
      <c r="H61" s="131"/>
      <c r="I61" s="131"/>
      <c r="J61" s="133" t="s">
        <v>54</v>
      </c>
      <c r="K61" s="131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8" t="s">
        <v>55</v>
      </c>
      <c r="E65" s="134"/>
      <c r="F65" s="134"/>
      <c r="G65" s="128" t="s">
        <v>56</v>
      </c>
      <c r="H65" s="134"/>
      <c r="I65" s="134"/>
      <c r="J65" s="134"/>
      <c r="K65" s="13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0" t="s">
        <v>53</v>
      </c>
      <c r="E76" s="131"/>
      <c r="F76" s="132" t="s">
        <v>54</v>
      </c>
      <c r="G76" s="130" t="s">
        <v>53</v>
      </c>
      <c r="H76" s="131"/>
      <c r="I76" s="131"/>
      <c r="J76" s="133" t="s">
        <v>54</v>
      </c>
      <c r="K76" s="131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72" t="str">
        <f>E7</f>
        <v>Uherský Brod, opravy chodníků 2020. Ulice U vody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21</v>
      </c>
      <c r="D87" s="35"/>
      <c r="E87" s="35"/>
      <c r="F87" s="26" t="str">
        <f>F10</f>
        <v>Uherský Brod. U vody</v>
      </c>
      <c r="G87" s="35"/>
      <c r="H87" s="35"/>
      <c r="I87" s="28" t="s">
        <v>23</v>
      </c>
      <c r="J87" s="65" t="str">
        <f>IF(J10="","",J10)</f>
        <v>6. 2. 2024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25</v>
      </c>
      <c r="D89" s="35"/>
      <c r="E89" s="35"/>
      <c r="F89" s="26" t="str">
        <f>E13</f>
        <v>TSUB Uherský Brod</v>
      </c>
      <c r="G89" s="35"/>
      <c r="H89" s="35"/>
      <c r="I89" s="28" t="s">
        <v>31</v>
      </c>
      <c r="J89" s="31" t="str">
        <f>E19</f>
        <v>Ing. Kunčík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29</v>
      </c>
      <c r="D90" s="35"/>
      <c r="E90" s="35"/>
      <c r="F90" s="26" t="str">
        <f>IF(E16="","",E16)</f>
        <v>Vyplň údaj</v>
      </c>
      <c r="G90" s="35"/>
      <c r="H90" s="35"/>
      <c r="I90" s="28" t="s">
        <v>34</v>
      </c>
      <c r="J90" s="31" t="str">
        <f>E22</f>
        <v>Ing. Kunčík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9" t="s">
        <v>135</v>
      </c>
      <c r="D92" s="140"/>
      <c r="E92" s="140"/>
      <c r="F92" s="140"/>
      <c r="G92" s="140"/>
      <c r="H92" s="140"/>
      <c r="I92" s="140"/>
      <c r="J92" s="141" t="s">
        <v>136</v>
      </c>
      <c r="K92" s="140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2" t="s">
        <v>137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138</v>
      </c>
    </row>
    <row r="95" spans="1:47" s="9" customFormat="1" ht="24.95" customHeight="1">
      <c r="B95" s="143"/>
      <c r="C95" s="144"/>
      <c r="D95" s="145" t="s">
        <v>139</v>
      </c>
      <c r="E95" s="146"/>
      <c r="F95" s="146"/>
      <c r="G95" s="146"/>
      <c r="H95" s="146"/>
      <c r="I95" s="146"/>
      <c r="J95" s="147">
        <f>J127</f>
        <v>0</v>
      </c>
      <c r="K95" s="144"/>
      <c r="L95" s="148"/>
    </row>
    <row r="96" spans="1:47" s="10" customFormat="1" ht="19.899999999999999" customHeight="1">
      <c r="B96" s="149"/>
      <c r="C96" s="150"/>
      <c r="D96" s="151" t="s">
        <v>140</v>
      </c>
      <c r="E96" s="152"/>
      <c r="F96" s="152"/>
      <c r="G96" s="152"/>
      <c r="H96" s="152"/>
      <c r="I96" s="152"/>
      <c r="J96" s="153">
        <f>J128</f>
        <v>0</v>
      </c>
      <c r="K96" s="150"/>
      <c r="L96" s="154"/>
    </row>
    <row r="97" spans="1:31" s="10" customFormat="1" ht="19.899999999999999" customHeight="1">
      <c r="B97" s="149"/>
      <c r="C97" s="150"/>
      <c r="D97" s="151" t="s">
        <v>141</v>
      </c>
      <c r="E97" s="152"/>
      <c r="F97" s="152"/>
      <c r="G97" s="152"/>
      <c r="H97" s="152"/>
      <c r="I97" s="152"/>
      <c r="J97" s="153">
        <f>J255</f>
        <v>0</v>
      </c>
      <c r="K97" s="150"/>
      <c r="L97" s="154"/>
    </row>
    <row r="98" spans="1:31" s="10" customFormat="1" ht="19.899999999999999" customHeight="1">
      <c r="B98" s="149"/>
      <c r="C98" s="150"/>
      <c r="D98" s="151" t="s">
        <v>142</v>
      </c>
      <c r="E98" s="152"/>
      <c r="F98" s="152"/>
      <c r="G98" s="152"/>
      <c r="H98" s="152"/>
      <c r="I98" s="152"/>
      <c r="J98" s="153">
        <f>J315</f>
        <v>0</v>
      </c>
      <c r="K98" s="150"/>
      <c r="L98" s="154"/>
    </row>
    <row r="99" spans="1:31" s="10" customFormat="1" ht="19.899999999999999" customHeight="1">
      <c r="B99" s="149"/>
      <c r="C99" s="150"/>
      <c r="D99" s="151" t="s">
        <v>143</v>
      </c>
      <c r="E99" s="152"/>
      <c r="F99" s="152"/>
      <c r="G99" s="152"/>
      <c r="H99" s="152"/>
      <c r="I99" s="152"/>
      <c r="J99" s="153">
        <f>J319</f>
        <v>0</v>
      </c>
      <c r="K99" s="150"/>
      <c r="L99" s="154"/>
    </row>
    <row r="100" spans="1:31" s="10" customFormat="1" ht="19.899999999999999" customHeight="1">
      <c r="B100" s="149"/>
      <c r="C100" s="150"/>
      <c r="D100" s="151" t="s">
        <v>144</v>
      </c>
      <c r="E100" s="152"/>
      <c r="F100" s="152"/>
      <c r="G100" s="152"/>
      <c r="H100" s="152"/>
      <c r="I100" s="152"/>
      <c r="J100" s="153">
        <f>J355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145</v>
      </c>
      <c r="E101" s="152"/>
      <c r="F101" s="152"/>
      <c r="G101" s="152"/>
      <c r="H101" s="152"/>
      <c r="I101" s="152"/>
      <c r="J101" s="153">
        <f>J373</f>
        <v>0</v>
      </c>
      <c r="K101" s="150"/>
      <c r="L101" s="154"/>
    </row>
    <row r="102" spans="1:31" s="9" customFormat="1" ht="24.95" customHeight="1">
      <c r="B102" s="143"/>
      <c r="C102" s="144"/>
      <c r="D102" s="145" t="s">
        <v>146</v>
      </c>
      <c r="E102" s="146"/>
      <c r="F102" s="146"/>
      <c r="G102" s="146"/>
      <c r="H102" s="146"/>
      <c r="I102" s="146"/>
      <c r="J102" s="147">
        <f>J377</f>
        <v>0</v>
      </c>
      <c r="K102" s="144"/>
      <c r="L102" s="148"/>
    </row>
    <row r="103" spans="1:31" s="10" customFormat="1" ht="19.899999999999999" customHeight="1">
      <c r="B103" s="149"/>
      <c r="C103" s="150"/>
      <c r="D103" s="151" t="s">
        <v>147</v>
      </c>
      <c r="E103" s="152"/>
      <c r="F103" s="152"/>
      <c r="G103" s="152"/>
      <c r="H103" s="152"/>
      <c r="I103" s="152"/>
      <c r="J103" s="153">
        <f>J378</f>
        <v>0</v>
      </c>
      <c r="K103" s="150"/>
      <c r="L103" s="154"/>
    </row>
    <row r="104" spans="1:31" s="9" customFormat="1" ht="24.95" customHeight="1">
      <c r="B104" s="143"/>
      <c r="C104" s="144"/>
      <c r="D104" s="145" t="s">
        <v>148</v>
      </c>
      <c r="E104" s="146"/>
      <c r="F104" s="146"/>
      <c r="G104" s="146"/>
      <c r="H104" s="146"/>
      <c r="I104" s="146"/>
      <c r="J104" s="147">
        <f>J385</f>
        <v>0</v>
      </c>
      <c r="K104" s="144"/>
      <c r="L104" s="148"/>
    </row>
    <row r="105" spans="1:31" s="10" customFormat="1" ht="19.899999999999999" customHeight="1">
      <c r="B105" s="149"/>
      <c r="C105" s="150"/>
      <c r="D105" s="151" t="s">
        <v>149</v>
      </c>
      <c r="E105" s="152"/>
      <c r="F105" s="152"/>
      <c r="G105" s="152"/>
      <c r="H105" s="152"/>
      <c r="I105" s="152"/>
      <c r="J105" s="153">
        <f>J391</f>
        <v>0</v>
      </c>
      <c r="K105" s="150"/>
      <c r="L105" s="154"/>
    </row>
    <row r="106" spans="1:31" s="10" customFormat="1" ht="19.899999999999999" customHeight="1">
      <c r="B106" s="149"/>
      <c r="C106" s="150"/>
      <c r="D106" s="151" t="s">
        <v>150</v>
      </c>
      <c r="E106" s="152"/>
      <c r="F106" s="152"/>
      <c r="G106" s="152"/>
      <c r="H106" s="152"/>
      <c r="I106" s="152"/>
      <c r="J106" s="153">
        <f>J407</f>
        <v>0</v>
      </c>
      <c r="K106" s="150"/>
      <c r="L106" s="154"/>
    </row>
    <row r="107" spans="1:31" s="10" customFormat="1" ht="19.899999999999999" customHeight="1">
      <c r="B107" s="149"/>
      <c r="C107" s="150"/>
      <c r="D107" s="151" t="s">
        <v>151</v>
      </c>
      <c r="E107" s="152"/>
      <c r="F107" s="152"/>
      <c r="G107" s="152"/>
      <c r="H107" s="152"/>
      <c r="I107" s="152"/>
      <c r="J107" s="153">
        <f>J426</f>
        <v>0</v>
      </c>
      <c r="K107" s="150"/>
      <c r="L107" s="154"/>
    </row>
    <row r="108" spans="1:31" s="10" customFormat="1" ht="19.899999999999999" customHeight="1">
      <c r="B108" s="149"/>
      <c r="C108" s="150"/>
      <c r="D108" s="151" t="s">
        <v>152</v>
      </c>
      <c r="E108" s="152"/>
      <c r="F108" s="152"/>
      <c r="G108" s="152"/>
      <c r="H108" s="152"/>
      <c r="I108" s="152"/>
      <c r="J108" s="153">
        <f>J429</f>
        <v>0</v>
      </c>
      <c r="K108" s="150"/>
      <c r="L108" s="154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153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72" t="str">
        <f>E7</f>
        <v>Uherský Brod, opravy chodníků 2020. Ulice U vody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21</v>
      </c>
      <c r="D120" s="35"/>
      <c r="E120" s="35"/>
      <c r="F120" s="26" t="str">
        <f>F10</f>
        <v>Uherský Brod. U vody</v>
      </c>
      <c r="G120" s="35"/>
      <c r="H120" s="35"/>
      <c r="I120" s="28" t="s">
        <v>23</v>
      </c>
      <c r="J120" s="65" t="str">
        <f>IF(J10="","",J10)</f>
        <v>6. 2. 2024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25</v>
      </c>
      <c r="D122" s="35"/>
      <c r="E122" s="35"/>
      <c r="F122" s="26" t="str">
        <f>E13</f>
        <v>TSUB Uherský Brod</v>
      </c>
      <c r="G122" s="35"/>
      <c r="H122" s="35"/>
      <c r="I122" s="28" t="s">
        <v>31</v>
      </c>
      <c r="J122" s="31" t="str">
        <f>E19</f>
        <v>Ing. Kunčík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5"/>
      <c r="E123" s="35"/>
      <c r="F123" s="26" t="str">
        <f>IF(E16="","",E16)</f>
        <v>Vyplň údaj</v>
      </c>
      <c r="G123" s="35"/>
      <c r="H123" s="35"/>
      <c r="I123" s="28" t="s">
        <v>34</v>
      </c>
      <c r="J123" s="31" t="str">
        <f>E22</f>
        <v>Ing. Kunčík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5"/>
      <c r="B125" s="156"/>
      <c r="C125" s="157" t="s">
        <v>154</v>
      </c>
      <c r="D125" s="158" t="s">
        <v>63</v>
      </c>
      <c r="E125" s="158" t="s">
        <v>59</v>
      </c>
      <c r="F125" s="158" t="s">
        <v>60</v>
      </c>
      <c r="G125" s="158" t="s">
        <v>155</v>
      </c>
      <c r="H125" s="158" t="s">
        <v>156</v>
      </c>
      <c r="I125" s="158" t="s">
        <v>157</v>
      </c>
      <c r="J125" s="158" t="s">
        <v>136</v>
      </c>
      <c r="K125" s="159" t="s">
        <v>158</v>
      </c>
      <c r="L125" s="160"/>
      <c r="M125" s="74" t="s">
        <v>1</v>
      </c>
      <c r="N125" s="75" t="s">
        <v>42</v>
      </c>
      <c r="O125" s="75" t="s">
        <v>159</v>
      </c>
      <c r="P125" s="75" t="s">
        <v>160</v>
      </c>
      <c r="Q125" s="75" t="s">
        <v>161</v>
      </c>
      <c r="R125" s="75" t="s">
        <v>162</v>
      </c>
      <c r="S125" s="75" t="s">
        <v>163</v>
      </c>
      <c r="T125" s="76" t="s">
        <v>164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pans="1:63" s="2" customFormat="1" ht="22.9" customHeight="1">
      <c r="A126" s="33"/>
      <c r="B126" s="34"/>
      <c r="C126" s="81" t="s">
        <v>165</v>
      </c>
      <c r="D126" s="35"/>
      <c r="E126" s="35"/>
      <c r="F126" s="35"/>
      <c r="G126" s="35"/>
      <c r="H126" s="35"/>
      <c r="I126" s="35"/>
      <c r="J126" s="161">
        <f>BK126</f>
        <v>0</v>
      </c>
      <c r="K126" s="35"/>
      <c r="L126" s="38"/>
      <c r="M126" s="77"/>
      <c r="N126" s="162"/>
      <c r="O126" s="78"/>
      <c r="P126" s="163">
        <f>P127+P377+P385</f>
        <v>0</v>
      </c>
      <c r="Q126" s="78"/>
      <c r="R126" s="163">
        <f>R127+R377+R385</f>
        <v>146.11293225</v>
      </c>
      <c r="S126" s="78"/>
      <c r="T126" s="164">
        <f>T127+T377+T385</f>
        <v>270.49650000000003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138</v>
      </c>
      <c r="BK126" s="165">
        <f>BK127+BK377+BK385</f>
        <v>0</v>
      </c>
    </row>
    <row r="127" spans="1:63" s="12" customFormat="1" ht="25.9" customHeight="1">
      <c r="B127" s="166"/>
      <c r="C127" s="167"/>
      <c r="D127" s="168" t="s">
        <v>77</v>
      </c>
      <c r="E127" s="169" t="s">
        <v>166</v>
      </c>
      <c r="F127" s="169" t="s">
        <v>167</v>
      </c>
      <c r="G127" s="167"/>
      <c r="H127" s="167"/>
      <c r="I127" s="170"/>
      <c r="J127" s="171">
        <f>BK127</f>
        <v>0</v>
      </c>
      <c r="K127" s="167"/>
      <c r="L127" s="172"/>
      <c r="M127" s="173"/>
      <c r="N127" s="174"/>
      <c r="O127" s="174"/>
      <c r="P127" s="175">
        <f>P128+P255+P315+P319+P355+P373</f>
        <v>0</v>
      </c>
      <c r="Q127" s="174"/>
      <c r="R127" s="175">
        <f>R128+R255+R315+R319+R355+R373</f>
        <v>146.09656185</v>
      </c>
      <c r="S127" s="174"/>
      <c r="T127" s="176">
        <f>T128+T255+T315+T319+T355+T373</f>
        <v>270.49650000000003</v>
      </c>
      <c r="AR127" s="177" t="s">
        <v>83</v>
      </c>
      <c r="AT127" s="178" t="s">
        <v>77</v>
      </c>
      <c r="AU127" s="178" t="s">
        <v>78</v>
      </c>
      <c r="AY127" s="177" t="s">
        <v>168</v>
      </c>
      <c r="BK127" s="179">
        <f>BK128+BK255+BK315+BK319+BK355+BK373</f>
        <v>0</v>
      </c>
    </row>
    <row r="128" spans="1:63" s="12" customFormat="1" ht="22.9" customHeight="1">
      <c r="B128" s="166"/>
      <c r="C128" s="167"/>
      <c r="D128" s="168" t="s">
        <v>77</v>
      </c>
      <c r="E128" s="180" t="s">
        <v>83</v>
      </c>
      <c r="F128" s="180" t="s">
        <v>169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SUM(P129:P254)</f>
        <v>0</v>
      </c>
      <c r="Q128" s="174"/>
      <c r="R128" s="175">
        <f>SUM(R129:R254)</f>
        <v>14.552248250000002</v>
      </c>
      <c r="S128" s="174"/>
      <c r="T128" s="176">
        <f>SUM(T129:T254)</f>
        <v>268.69650000000001</v>
      </c>
      <c r="AR128" s="177" t="s">
        <v>83</v>
      </c>
      <c r="AT128" s="178" t="s">
        <v>77</v>
      </c>
      <c r="AU128" s="178" t="s">
        <v>83</v>
      </c>
      <c r="AY128" s="177" t="s">
        <v>168</v>
      </c>
      <c r="BK128" s="179">
        <f>SUM(BK129:BK254)</f>
        <v>0</v>
      </c>
    </row>
    <row r="129" spans="1:65" s="2" customFormat="1" ht="21.75" customHeight="1">
      <c r="A129" s="33"/>
      <c r="B129" s="34"/>
      <c r="C129" s="182" t="s">
        <v>83</v>
      </c>
      <c r="D129" s="182" t="s">
        <v>170</v>
      </c>
      <c r="E129" s="183" t="s">
        <v>171</v>
      </c>
      <c r="F129" s="184" t="s">
        <v>172</v>
      </c>
      <c r="G129" s="185" t="s">
        <v>173</v>
      </c>
      <c r="H129" s="186">
        <v>226.5</v>
      </c>
      <c r="I129" s="187"/>
      <c r="J129" s="188">
        <f>ROUND(I129*H129,2)</f>
        <v>0</v>
      </c>
      <c r="K129" s="184" t="s">
        <v>174</v>
      </c>
      <c r="L129" s="38"/>
      <c r="M129" s="189" t="s">
        <v>1</v>
      </c>
      <c r="N129" s="190" t="s">
        <v>43</v>
      </c>
      <c r="O129" s="70"/>
      <c r="P129" s="191">
        <f>O129*H129</f>
        <v>0</v>
      </c>
      <c r="Q129" s="191">
        <v>0</v>
      </c>
      <c r="R129" s="191">
        <f>Q129*H129</f>
        <v>0</v>
      </c>
      <c r="S129" s="191">
        <v>0.255</v>
      </c>
      <c r="T129" s="192">
        <f>S129*H129</f>
        <v>57.7575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175</v>
      </c>
      <c r="AT129" s="193" t="s">
        <v>170</v>
      </c>
      <c r="AU129" s="193" t="s">
        <v>87</v>
      </c>
      <c r="AY129" s="16" t="s">
        <v>168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6" t="s">
        <v>83</v>
      </c>
      <c r="BK129" s="194">
        <f>ROUND(I129*H129,2)</f>
        <v>0</v>
      </c>
      <c r="BL129" s="16" t="s">
        <v>175</v>
      </c>
      <c r="BM129" s="193" t="s">
        <v>176</v>
      </c>
    </row>
    <row r="130" spans="1:65" s="2" customFormat="1" ht="29.25">
      <c r="A130" s="33"/>
      <c r="B130" s="34"/>
      <c r="C130" s="35"/>
      <c r="D130" s="195" t="s">
        <v>177</v>
      </c>
      <c r="E130" s="35"/>
      <c r="F130" s="196" t="s">
        <v>178</v>
      </c>
      <c r="G130" s="35"/>
      <c r="H130" s="35"/>
      <c r="I130" s="197"/>
      <c r="J130" s="35"/>
      <c r="K130" s="35"/>
      <c r="L130" s="38"/>
      <c r="M130" s="198"/>
      <c r="N130" s="199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177</v>
      </c>
      <c r="AU130" s="16" t="s">
        <v>87</v>
      </c>
    </row>
    <row r="131" spans="1:65" s="2" customFormat="1" ht="11.25">
      <c r="A131" s="33"/>
      <c r="B131" s="34"/>
      <c r="C131" s="35"/>
      <c r="D131" s="200" t="s">
        <v>179</v>
      </c>
      <c r="E131" s="35"/>
      <c r="F131" s="201" t="s">
        <v>180</v>
      </c>
      <c r="G131" s="35"/>
      <c r="H131" s="35"/>
      <c r="I131" s="197"/>
      <c r="J131" s="35"/>
      <c r="K131" s="35"/>
      <c r="L131" s="38"/>
      <c r="M131" s="198"/>
      <c r="N131" s="199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179</v>
      </c>
      <c r="AU131" s="16" t="s">
        <v>87</v>
      </c>
    </row>
    <row r="132" spans="1:65" s="13" customFormat="1" ht="11.25">
      <c r="B132" s="202"/>
      <c r="C132" s="203"/>
      <c r="D132" s="195" t="s">
        <v>181</v>
      </c>
      <c r="E132" s="204" t="s">
        <v>91</v>
      </c>
      <c r="F132" s="205" t="s">
        <v>182</v>
      </c>
      <c r="G132" s="203"/>
      <c r="H132" s="206">
        <v>226.5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181</v>
      </c>
      <c r="AU132" s="212" t="s">
        <v>87</v>
      </c>
      <c r="AV132" s="13" t="s">
        <v>87</v>
      </c>
      <c r="AW132" s="13" t="s">
        <v>33</v>
      </c>
      <c r="AX132" s="13" t="s">
        <v>83</v>
      </c>
      <c r="AY132" s="212" t="s">
        <v>168</v>
      </c>
    </row>
    <row r="133" spans="1:65" s="2" customFormat="1" ht="16.5" customHeight="1">
      <c r="A133" s="33"/>
      <c r="B133" s="34"/>
      <c r="C133" s="182" t="s">
        <v>87</v>
      </c>
      <c r="D133" s="182" t="s">
        <v>170</v>
      </c>
      <c r="E133" s="183" t="s">
        <v>183</v>
      </c>
      <c r="F133" s="184" t="s">
        <v>184</v>
      </c>
      <c r="G133" s="185" t="s">
        <v>173</v>
      </c>
      <c r="H133" s="186">
        <v>1.8</v>
      </c>
      <c r="I133" s="187"/>
      <c r="J133" s="188">
        <f>ROUND(I133*H133,2)</f>
        <v>0</v>
      </c>
      <c r="K133" s="184" t="s">
        <v>174</v>
      </c>
      <c r="L133" s="38"/>
      <c r="M133" s="189" t="s">
        <v>1</v>
      </c>
      <c r="N133" s="190" t="s">
        <v>43</v>
      </c>
      <c r="O133" s="70"/>
      <c r="P133" s="191">
        <f>O133*H133</f>
        <v>0</v>
      </c>
      <c r="Q133" s="191">
        <v>0</v>
      </c>
      <c r="R133" s="191">
        <f>Q133*H133</f>
        <v>0</v>
      </c>
      <c r="S133" s="191">
        <v>0.26</v>
      </c>
      <c r="T133" s="192">
        <f>S133*H133</f>
        <v>0.46800000000000003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175</v>
      </c>
      <c r="AT133" s="193" t="s">
        <v>170</v>
      </c>
      <c r="AU133" s="193" t="s">
        <v>87</v>
      </c>
      <c r="AY133" s="16" t="s">
        <v>168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6" t="s">
        <v>83</v>
      </c>
      <c r="BK133" s="194">
        <f>ROUND(I133*H133,2)</f>
        <v>0</v>
      </c>
      <c r="BL133" s="16" t="s">
        <v>175</v>
      </c>
      <c r="BM133" s="193" t="s">
        <v>185</v>
      </c>
    </row>
    <row r="134" spans="1:65" s="2" customFormat="1" ht="19.5">
      <c r="A134" s="33"/>
      <c r="B134" s="34"/>
      <c r="C134" s="35"/>
      <c r="D134" s="195" t="s">
        <v>177</v>
      </c>
      <c r="E134" s="35"/>
      <c r="F134" s="196" t="s">
        <v>186</v>
      </c>
      <c r="G134" s="35"/>
      <c r="H134" s="35"/>
      <c r="I134" s="197"/>
      <c r="J134" s="35"/>
      <c r="K134" s="35"/>
      <c r="L134" s="38"/>
      <c r="M134" s="198"/>
      <c r="N134" s="199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177</v>
      </c>
      <c r="AU134" s="16" t="s">
        <v>87</v>
      </c>
    </row>
    <row r="135" spans="1:65" s="2" customFormat="1" ht="11.25">
      <c r="A135" s="33"/>
      <c r="B135" s="34"/>
      <c r="C135" s="35"/>
      <c r="D135" s="200" t="s">
        <v>179</v>
      </c>
      <c r="E135" s="35"/>
      <c r="F135" s="201" t="s">
        <v>187</v>
      </c>
      <c r="G135" s="35"/>
      <c r="H135" s="35"/>
      <c r="I135" s="197"/>
      <c r="J135" s="35"/>
      <c r="K135" s="35"/>
      <c r="L135" s="38"/>
      <c r="M135" s="198"/>
      <c r="N135" s="199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179</v>
      </c>
      <c r="AU135" s="16" t="s">
        <v>87</v>
      </c>
    </row>
    <row r="136" spans="1:65" s="13" customFormat="1" ht="11.25">
      <c r="B136" s="202"/>
      <c r="C136" s="203"/>
      <c r="D136" s="195" t="s">
        <v>181</v>
      </c>
      <c r="E136" s="204" t="s">
        <v>93</v>
      </c>
      <c r="F136" s="205" t="s">
        <v>94</v>
      </c>
      <c r="G136" s="203"/>
      <c r="H136" s="206">
        <v>1.8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181</v>
      </c>
      <c r="AU136" s="212" t="s">
        <v>87</v>
      </c>
      <c r="AV136" s="13" t="s">
        <v>87</v>
      </c>
      <c r="AW136" s="13" t="s">
        <v>33</v>
      </c>
      <c r="AX136" s="13" t="s">
        <v>83</v>
      </c>
      <c r="AY136" s="212" t="s">
        <v>168</v>
      </c>
    </row>
    <row r="137" spans="1:65" s="2" customFormat="1" ht="16.5" customHeight="1">
      <c r="A137" s="33"/>
      <c r="B137" s="34"/>
      <c r="C137" s="182" t="s">
        <v>188</v>
      </c>
      <c r="D137" s="182" t="s">
        <v>170</v>
      </c>
      <c r="E137" s="183" t="s">
        <v>189</v>
      </c>
      <c r="F137" s="184" t="s">
        <v>190</v>
      </c>
      <c r="G137" s="185" t="s">
        <v>173</v>
      </c>
      <c r="H137" s="186">
        <v>226.5</v>
      </c>
      <c r="I137" s="187"/>
      <c r="J137" s="188">
        <f>ROUND(I137*H137,2)</f>
        <v>0</v>
      </c>
      <c r="K137" s="184" t="s">
        <v>174</v>
      </c>
      <c r="L137" s="38"/>
      <c r="M137" s="189" t="s">
        <v>1</v>
      </c>
      <c r="N137" s="190" t="s">
        <v>43</v>
      </c>
      <c r="O137" s="70"/>
      <c r="P137" s="191">
        <f>O137*H137</f>
        <v>0</v>
      </c>
      <c r="Q137" s="191">
        <v>0</v>
      </c>
      <c r="R137" s="191">
        <f>Q137*H137</f>
        <v>0</v>
      </c>
      <c r="S137" s="191">
        <v>0.5</v>
      </c>
      <c r="T137" s="192">
        <f>S137*H137</f>
        <v>113.25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3" t="s">
        <v>175</v>
      </c>
      <c r="AT137" s="193" t="s">
        <v>170</v>
      </c>
      <c r="AU137" s="193" t="s">
        <v>87</v>
      </c>
      <c r="AY137" s="16" t="s">
        <v>168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6" t="s">
        <v>83</v>
      </c>
      <c r="BK137" s="194">
        <f>ROUND(I137*H137,2)</f>
        <v>0</v>
      </c>
      <c r="BL137" s="16" t="s">
        <v>175</v>
      </c>
      <c r="BM137" s="193" t="s">
        <v>191</v>
      </c>
    </row>
    <row r="138" spans="1:65" s="2" customFormat="1" ht="19.5">
      <c r="A138" s="33"/>
      <c r="B138" s="34"/>
      <c r="C138" s="35"/>
      <c r="D138" s="195" t="s">
        <v>177</v>
      </c>
      <c r="E138" s="35"/>
      <c r="F138" s="196" t="s">
        <v>192</v>
      </c>
      <c r="G138" s="35"/>
      <c r="H138" s="35"/>
      <c r="I138" s="197"/>
      <c r="J138" s="35"/>
      <c r="K138" s="35"/>
      <c r="L138" s="38"/>
      <c r="M138" s="198"/>
      <c r="N138" s="199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177</v>
      </c>
      <c r="AU138" s="16" t="s">
        <v>87</v>
      </c>
    </row>
    <row r="139" spans="1:65" s="2" customFormat="1" ht="11.25">
      <c r="A139" s="33"/>
      <c r="B139" s="34"/>
      <c r="C139" s="35"/>
      <c r="D139" s="200" t="s">
        <v>179</v>
      </c>
      <c r="E139" s="35"/>
      <c r="F139" s="201" t="s">
        <v>193</v>
      </c>
      <c r="G139" s="35"/>
      <c r="H139" s="35"/>
      <c r="I139" s="197"/>
      <c r="J139" s="35"/>
      <c r="K139" s="35"/>
      <c r="L139" s="38"/>
      <c r="M139" s="198"/>
      <c r="N139" s="199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179</v>
      </c>
      <c r="AU139" s="16" t="s">
        <v>87</v>
      </c>
    </row>
    <row r="140" spans="1:65" s="13" customFormat="1" ht="11.25">
      <c r="B140" s="202"/>
      <c r="C140" s="203"/>
      <c r="D140" s="195" t="s">
        <v>181</v>
      </c>
      <c r="E140" s="204" t="s">
        <v>1</v>
      </c>
      <c r="F140" s="205" t="s">
        <v>91</v>
      </c>
      <c r="G140" s="203"/>
      <c r="H140" s="206">
        <v>226.5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181</v>
      </c>
      <c r="AU140" s="212" t="s">
        <v>87</v>
      </c>
      <c r="AV140" s="13" t="s">
        <v>87</v>
      </c>
      <c r="AW140" s="13" t="s">
        <v>33</v>
      </c>
      <c r="AX140" s="13" t="s">
        <v>83</v>
      </c>
      <c r="AY140" s="212" t="s">
        <v>168</v>
      </c>
    </row>
    <row r="141" spans="1:65" s="2" customFormat="1" ht="16.5" customHeight="1">
      <c r="A141" s="33"/>
      <c r="B141" s="34"/>
      <c r="C141" s="182" t="s">
        <v>175</v>
      </c>
      <c r="D141" s="182" t="s">
        <v>170</v>
      </c>
      <c r="E141" s="183" t="s">
        <v>194</v>
      </c>
      <c r="F141" s="184" t="s">
        <v>195</v>
      </c>
      <c r="G141" s="185" t="s">
        <v>173</v>
      </c>
      <c r="H141" s="186">
        <v>1.8</v>
      </c>
      <c r="I141" s="187"/>
      <c r="J141" s="188">
        <f>ROUND(I141*H141,2)</f>
        <v>0</v>
      </c>
      <c r="K141" s="184" t="s">
        <v>174</v>
      </c>
      <c r="L141" s="38"/>
      <c r="M141" s="189" t="s">
        <v>1</v>
      </c>
      <c r="N141" s="190" t="s">
        <v>43</v>
      </c>
      <c r="O141" s="70"/>
      <c r="P141" s="191">
        <f>O141*H141</f>
        <v>0</v>
      </c>
      <c r="Q141" s="191">
        <v>0</v>
      </c>
      <c r="R141" s="191">
        <f>Q141*H141</f>
        <v>0</v>
      </c>
      <c r="S141" s="191">
        <v>0.44</v>
      </c>
      <c r="T141" s="192">
        <f>S141*H141</f>
        <v>0.79200000000000004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175</v>
      </c>
      <c r="AT141" s="193" t="s">
        <v>170</v>
      </c>
      <c r="AU141" s="193" t="s">
        <v>87</v>
      </c>
      <c r="AY141" s="16" t="s">
        <v>168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83</v>
      </c>
      <c r="BK141" s="194">
        <f>ROUND(I141*H141,2)</f>
        <v>0</v>
      </c>
      <c r="BL141" s="16" t="s">
        <v>175</v>
      </c>
      <c r="BM141" s="193" t="s">
        <v>196</v>
      </c>
    </row>
    <row r="142" spans="1:65" s="2" customFormat="1" ht="19.5">
      <c r="A142" s="33"/>
      <c r="B142" s="34"/>
      <c r="C142" s="35"/>
      <c r="D142" s="195" t="s">
        <v>177</v>
      </c>
      <c r="E142" s="35"/>
      <c r="F142" s="196" t="s">
        <v>197</v>
      </c>
      <c r="G142" s="35"/>
      <c r="H142" s="35"/>
      <c r="I142" s="197"/>
      <c r="J142" s="35"/>
      <c r="K142" s="35"/>
      <c r="L142" s="38"/>
      <c r="M142" s="198"/>
      <c r="N142" s="199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177</v>
      </c>
      <c r="AU142" s="16" t="s">
        <v>87</v>
      </c>
    </row>
    <row r="143" spans="1:65" s="2" customFormat="1" ht="11.25">
      <c r="A143" s="33"/>
      <c r="B143" s="34"/>
      <c r="C143" s="35"/>
      <c r="D143" s="200" t="s">
        <v>179</v>
      </c>
      <c r="E143" s="35"/>
      <c r="F143" s="201" t="s">
        <v>198</v>
      </c>
      <c r="G143" s="35"/>
      <c r="H143" s="35"/>
      <c r="I143" s="197"/>
      <c r="J143" s="35"/>
      <c r="K143" s="35"/>
      <c r="L143" s="38"/>
      <c r="M143" s="198"/>
      <c r="N143" s="199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179</v>
      </c>
      <c r="AU143" s="16" t="s">
        <v>87</v>
      </c>
    </row>
    <row r="144" spans="1:65" s="13" customFormat="1" ht="11.25">
      <c r="B144" s="202"/>
      <c r="C144" s="203"/>
      <c r="D144" s="195" t="s">
        <v>181</v>
      </c>
      <c r="E144" s="204" t="s">
        <v>1</v>
      </c>
      <c r="F144" s="205" t="s">
        <v>93</v>
      </c>
      <c r="G144" s="203"/>
      <c r="H144" s="206">
        <v>1.8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181</v>
      </c>
      <c r="AU144" s="212" t="s">
        <v>87</v>
      </c>
      <c r="AV144" s="13" t="s">
        <v>87</v>
      </c>
      <c r="AW144" s="13" t="s">
        <v>33</v>
      </c>
      <c r="AX144" s="13" t="s">
        <v>83</v>
      </c>
      <c r="AY144" s="212" t="s">
        <v>168</v>
      </c>
    </row>
    <row r="145" spans="1:65" s="2" customFormat="1" ht="16.5" customHeight="1">
      <c r="A145" s="33"/>
      <c r="B145" s="34"/>
      <c r="C145" s="182" t="s">
        <v>199</v>
      </c>
      <c r="D145" s="182" t="s">
        <v>170</v>
      </c>
      <c r="E145" s="183" t="s">
        <v>200</v>
      </c>
      <c r="F145" s="184" t="s">
        <v>201</v>
      </c>
      <c r="G145" s="185" t="s">
        <v>173</v>
      </c>
      <c r="H145" s="186">
        <v>66.5</v>
      </c>
      <c r="I145" s="187"/>
      <c r="J145" s="188">
        <f>ROUND(I145*H145,2)</f>
        <v>0</v>
      </c>
      <c r="K145" s="184" t="s">
        <v>174</v>
      </c>
      <c r="L145" s="38"/>
      <c r="M145" s="189" t="s">
        <v>1</v>
      </c>
      <c r="N145" s="190" t="s">
        <v>43</v>
      </c>
      <c r="O145" s="70"/>
      <c r="P145" s="191">
        <f>O145*H145</f>
        <v>0</v>
      </c>
      <c r="Q145" s="191">
        <v>0</v>
      </c>
      <c r="R145" s="191">
        <f>Q145*H145</f>
        <v>0</v>
      </c>
      <c r="S145" s="191">
        <v>0.57999999999999996</v>
      </c>
      <c r="T145" s="192">
        <f>S145*H145</f>
        <v>38.57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175</v>
      </c>
      <c r="AT145" s="193" t="s">
        <v>170</v>
      </c>
      <c r="AU145" s="193" t="s">
        <v>87</v>
      </c>
      <c r="AY145" s="16" t="s">
        <v>168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6" t="s">
        <v>83</v>
      </c>
      <c r="BK145" s="194">
        <f>ROUND(I145*H145,2)</f>
        <v>0</v>
      </c>
      <c r="BL145" s="16" t="s">
        <v>175</v>
      </c>
      <c r="BM145" s="193" t="s">
        <v>202</v>
      </c>
    </row>
    <row r="146" spans="1:65" s="2" customFormat="1" ht="19.5">
      <c r="A146" s="33"/>
      <c r="B146" s="34"/>
      <c r="C146" s="35"/>
      <c r="D146" s="195" t="s">
        <v>177</v>
      </c>
      <c r="E146" s="35"/>
      <c r="F146" s="196" t="s">
        <v>203</v>
      </c>
      <c r="G146" s="35"/>
      <c r="H146" s="35"/>
      <c r="I146" s="197"/>
      <c r="J146" s="35"/>
      <c r="K146" s="35"/>
      <c r="L146" s="38"/>
      <c r="M146" s="198"/>
      <c r="N146" s="199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177</v>
      </c>
      <c r="AU146" s="16" t="s">
        <v>87</v>
      </c>
    </row>
    <row r="147" spans="1:65" s="2" customFormat="1" ht="11.25">
      <c r="A147" s="33"/>
      <c r="B147" s="34"/>
      <c r="C147" s="35"/>
      <c r="D147" s="200" t="s">
        <v>179</v>
      </c>
      <c r="E147" s="35"/>
      <c r="F147" s="201" t="s">
        <v>204</v>
      </c>
      <c r="G147" s="35"/>
      <c r="H147" s="35"/>
      <c r="I147" s="197"/>
      <c r="J147" s="35"/>
      <c r="K147" s="35"/>
      <c r="L147" s="38"/>
      <c r="M147" s="198"/>
      <c r="N147" s="199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179</v>
      </c>
      <c r="AU147" s="16" t="s">
        <v>87</v>
      </c>
    </row>
    <row r="148" spans="1:65" s="13" customFormat="1" ht="11.25">
      <c r="B148" s="202"/>
      <c r="C148" s="203"/>
      <c r="D148" s="195" t="s">
        <v>181</v>
      </c>
      <c r="E148" s="204" t="s">
        <v>1</v>
      </c>
      <c r="F148" s="205" t="s">
        <v>95</v>
      </c>
      <c r="G148" s="203"/>
      <c r="H148" s="206">
        <v>66.5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181</v>
      </c>
      <c r="AU148" s="212" t="s">
        <v>87</v>
      </c>
      <c r="AV148" s="13" t="s">
        <v>87</v>
      </c>
      <c r="AW148" s="13" t="s">
        <v>33</v>
      </c>
      <c r="AX148" s="13" t="s">
        <v>83</v>
      </c>
      <c r="AY148" s="212" t="s">
        <v>168</v>
      </c>
    </row>
    <row r="149" spans="1:65" s="2" customFormat="1" ht="16.5" customHeight="1">
      <c r="A149" s="33"/>
      <c r="B149" s="34"/>
      <c r="C149" s="182" t="s">
        <v>205</v>
      </c>
      <c r="D149" s="182" t="s">
        <v>170</v>
      </c>
      <c r="E149" s="183" t="s">
        <v>206</v>
      </c>
      <c r="F149" s="184" t="s">
        <v>207</v>
      </c>
      <c r="G149" s="185" t="s">
        <v>173</v>
      </c>
      <c r="H149" s="186">
        <v>9.8000000000000007</v>
      </c>
      <c r="I149" s="187"/>
      <c r="J149" s="188">
        <f>ROUND(I149*H149,2)</f>
        <v>0</v>
      </c>
      <c r="K149" s="184" t="s">
        <v>174</v>
      </c>
      <c r="L149" s="38"/>
      <c r="M149" s="189" t="s">
        <v>1</v>
      </c>
      <c r="N149" s="190" t="s">
        <v>43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0.32500000000000001</v>
      </c>
      <c r="T149" s="192">
        <f>S149*H149</f>
        <v>3.1850000000000005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175</v>
      </c>
      <c r="AT149" s="193" t="s">
        <v>170</v>
      </c>
      <c r="AU149" s="193" t="s">
        <v>87</v>
      </c>
      <c r="AY149" s="16" t="s">
        <v>168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83</v>
      </c>
      <c r="BK149" s="194">
        <f>ROUND(I149*H149,2)</f>
        <v>0</v>
      </c>
      <c r="BL149" s="16" t="s">
        <v>175</v>
      </c>
      <c r="BM149" s="193" t="s">
        <v>208</v>
      </c>
    </row>
    <row r="150" spans="1:65" s="2" customFormat="1" ht="19.5">
      <c r="A150" s="33"/>
      <c r="B150" s="34"/>
      <c r="C150" s="35"/>
      <c r="D150" s="195" t="s">
        <v>177</v>
      </c>
      <c r="E150" s="35"/>
      <c r="F150" s="196" t="s">
        <v>209</v>
      </c>
      <c r="G150" s="35"/>
      <c r="H150" s="35"/>
      <c r="I150" s="197"/>
      <c r="J150" s="35"/>
      <c r="K150" s="35"/>
      <c r="L150" s="38"/>
      <c r="M150" s="198"/>
      <c r="N150" s="199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177</v>
      </c>
      <c r="AU150" s="16" t="s">
        <v>87</v>
      </c>
    </row>
    <row r="151" spans="1:65" s="2" customFormat="1" ht="11.25">
      <c r="A151" s="33"/>
      <c r="B151" s="34"/>
      <c r="C151" s="35"/>
      <c r="D151" s="200" t="s">
        <v>179</v>
      </c>
      <c r="E151" s="35"/>
      <c r="F151" s="201" t="s">
        <v>210</v>
      </c>
      <c r="G151" s="35"/>
      <c r="H151" s="35"/>
      <c r="I151" s="197"/>
      <c r="J151" s="35"/>
      <c r="K151" s="35"/>
      <c r="L151" s="38"/>
      <c r="M151" s="198"/>
      <c r="N151" s="199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179</v>
      </c>
      <c r="AU151" s="16" t="s">
        <v>87</v>
      </c>
    </row>
    <row r="152" spans="1:65" s="13" customFormat="1" ht="11.25">
      <c r="B152" s="202"/>
      <c r="C152" s="203"/>
      <c r="D152" s="195" t="s">
        <v>181</v>
      </c>
      <c r="E152" s="204" t="s">
        <v>1</v>
      </c>
      <c r="F152" s="205" t="s">
        <v>211</v>
      </c>
      <c r="G152" s="203"/>
      <c r="H152" s="206">
        <v>9.8000000000000007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181</v>
      </c>
      <c r="AU152" s="212" t="s">
        <v>87</v>
      </c>
      <c r="AV152" s="13" t="s">
        <v>87</v>
      </c>
      <c r="AW152" s="13" t="s">
        <v>33</v>
      </c>
      <c r="AX152" s="13" t="s">
        <v>83</v>
      </c>
      <c r="AY152" s="212" t="s">
        <v>168</v>
      </c>
    </row>
    <row r="153" spans="1:65" s="2" customFormat="1" ht="16.5" customHeight="1">
      <c r="A153" s="33"/>
      <c r="B153" s="34"/>
      <c r="C153" s="182" t="s">
        <v>212</v>
      </c>
      <c r="D153" s="182" t="s">
        <v>170</v>
      </c>
      <c r="E153" s="183" t="s">
        <v>213</v>
      </c>
      <c r="F153" s="184" t="s">
        <v>214</v>
      </c>
      <c r="G153" s="185" t="s">
        <v>173</v>
      </c>
      <c r="H153" s="186">
        <v>66.5</v>
      </c>
      <c r="I153" s="187"/>
      <c r="J153" s="188">
        <f>ROUND(I153*H153,2)</f>
        <v>0</v>
      </c>
      <c r="K153" s="184" t="s">
        <v>174</v>
      </c>
      <c r="L153" s="38"/>
      <c r="M153" s="189" t="s">
        <v>1</v>
      </c>
      <c r="N153" s="190" t="s">
        <v>43</v>
      </c>
      <c r="O153" s="70"/>
      <c r="P153" s="191">
        <f>O153*H153</f>
        <v>0</v>
      </c>
      <c r="Q153" s="191">
        <v>0</v>
      </c>
      <c r="R153" s="191">
        <f>Q153*H153</f>
        <v>0</v>
      </c>
      <c r="S153" s="191">
        <v>0.22</v>
      </c>
      <c r="T153" s="192">
        <f>S153*H153</f>
        <v>14.63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175</v>
      </c>
      <c r="AT153" s="193" t="s">
        <v>170</v>
      </c>
      <c r="AU153" s="193" t="s">
        <v>87</v>
      </c>
      <c r="AY153" s="16" t="s">
        <v>168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6" t="s">
        <v>83</v>
      </c>
      <c r="BK153" s="194">
        <f>ROUND(I153*H153,2)</f>
        <v>0</v>
      </c>
      <c r="BL153" s="16" t="s">
        <v>175</v>
      </c>
      <c r="BM153" s="193" t="s">
        <v>215</v>
      </c>
    </row>
    <row r="154" spans="1:65" s="2" customFormat="1" ht="19.5">
      <c r="A154" s="33"/>
      <c r="B154" s="34"/>
      <c r="C154" s="35"/>
      <c r="D154" s="195" t="s">
        <v>177</v>
      </c>
      <c r="E154" s="35"/>
      <c r="F154" s="196" t="s">
        <v>216</v>
      </c>
      <c r="G154" s="35"/>
      <c r="H154" s="35"/>
      <c r="I154" s="197"/>
      <c r="J154" s="35"/>
      <c r="K154" s="35"/>
      <c r="L154" s="38"/>
      <c r="M154" s="198"/>
      <c r="N154" s="199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177</v>
      </c>
      <c r="AU154" s="16" t="s">
        <v>87</v>
      </c>
    </row>
    <row r="155" spans="1:65" s="2" customFormat="1" ht="11.25">
      <c r="A155" s="33"/>
      <c r="B155" s="34"/>
      <c r="C155" s="35"/>
      <c r="D155" s="200" t="s">
        <v>179</v>
      </c>
      <c r="E155" s="35"/>
      <c r="F155" s="201" t="s">
        <v>217</v>
      </c>
      <c r="G155" s="35"/>
      <c r="H155" s="35"/>
      <c r="I155" s="197"/>
      <c r="J155" s="35"/>
      <c r="K155" s="35"/>
      <c r="L155" s="38"/>
      <c r="M155" s="198"/>
      <c r="N155" s="199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179</v>
      </c>
      <c r="AU155" s="16" t="s">
        <v>87</v>
      </c>
    </row>
    <row r="156" spans="1:65" s="13" customFormat="1" ht="11.25">
      <c r="B156" s="202"/>
      <c r="C156" s="203"/>
      <c r="D156" s="195" t="s">
        <v>181</v>
      </c>
      <c r="E156" s="204" t="s">
        <v>95</v>
      </c>
      <c r="F156" s="205" t="s">
        <v>218</v>
      </c>
      <c r="G156" s="203"/>
      <c r="H156" s="206">
        <v>66.5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181</v>
      </c>
      <c r="AU156" s="212" t="s">
        <v>87</v>
      </c>
      <c r="AV156" s="13" t="s">
        <v>87</v>
      </c>
      <c r="AW156" s="13" t="s">
        <v>33</v>
      </c>
      <c r="AX156" s="13" t="s">
        <v>83</v>
      </c>
      <c r="AY156" s="212" t="s">
        <v>168</v>
      </c>
    </row>
    <row r="157" spans="1:65" s="2" customFormat="1" ht="16.5" customHeight="1">
      <c r="A157" s="33"/>
      <c r="B157" s="34"/>
      <c r="C157" s="182" t="s">
        <v>219</v>
      </c>
      <c r="D157" s="182" t="s">
        <v>170</v>
      </c>
      <c r="E157" s="183" t="s">
        <v>220</v>
      </c>
      <c r="F157" s="184" t="s">
        <v>221</v>
      </c>
      <c r="G157" s="185" t="s">
        <v>222</v>
      </c>
      <c r="H157" s="186">
        <v>168.8</v>
      </c>
      <c r="I157" s="187"/>
      <c r="J157" s="188">
        <f>ROUND(I157*H157,2)</f>
        <v>0</v>
      </c>
      <c r="K157" s="184" t="s">
        <v>174</v>
      </c>
      <c r="L157" s="38"/>
      <c r="M157" s="189" t="s">
        <v>1</v>
      </c>
      <c r="N157" s="190" t="s">
        <v>43</v>
      </c>
      <c r="O157" s="70"/>
      <c r="P157" s="191">
        <f>O157*H157</f>
        <v>0</v>
      </c>
      <c r="Q157" s="191">
        <v>0</v>
      </c>
      <c r="R157" s="191">
        <f>Q157*H157</f>
        <v>0</v>
      </c>
      <c r="S157" s="191">
        <v>0.20499999999999999</v>
      </c>
      <c r="T157" s="192">
        <f>S157*H157</f>
        <v>34.603999999999999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175</v>
      </c>
      <c r="AT157" s="193" t="s">
        <v>170</v>
      </c>
      <c r="AU157" s="193" t="s">
        <v>87</v>
      </c>
      <c r="AY157" s="16" t="s">
        <v>168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83</v>
      </c>
      <c r="BK157" s="194">
        <f>ROUND(I157*H157,2)</f>
        <v>0</v>
      </c>
      <c r="BL157" s="16" t="s">
        <v>175</v>
      </c>
      <c r="BM157" s="193" t="s">
        <v>223</v>
      </c>
    </row>
    <row r="158" spans="1:65" s="2" customFormat="1" ht="19.5">
      <c r="A158" s="33"/>
      <c r="B158" s="34"/>
      <c r="C158" s="35"/>
      <c r="D158" s="195" t="s">
        <v>177</v>
      </c>
      <c r="E158" s="35"/>
      <c r="F158" s="196" t="s">
        <v>224</v>
      </c>
      <c r="G158" s="35"/>
      <c r="H158" s="35"/>
      <c r="I158" s="197"/>
      <c r="J158" s="35"/>
      <c r="K158" s="35"/>
      <c r="L158" s="38"/>
      <c r="M158" s="198"/>
      <c r="N158" s="199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177</v>
      </c>
      <c r="AU158" s="16" t="s">
        <v>87</v>
      </c>
    </row>
    <row r="159" spans="1:65" s="2" customFormat="1" ht="11.25">
      <c r="A159" s="33"/>
      <c r="B159" s="34"/>
      <c r="C159" s="35"/>
      <c r="D159" s="200" t="s">
        <v>179</v>
      </c>
      <c r="E159" s="35"/>
      <c r="F159" s="201" t="s">
        <v>225</v>
      </c>
      <c r="G159" s="35"/>
      <c r="H159" s="35"/>
      <c r="I159" s="197"/>
      <c r="J159" s="35"/>
      <c r="K159" s="35"/>
      <c r="L159" s="38"/>
      <c r="M159" s="198"/>
      <c r="N159" s="199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179</v>
      </c>
      <c r="AU159" s="16" t="s">
        <v>87</v>
      </c>
    </row>
    <row r="160" spans="1:65" s="13" customFormat="1" ht="11.25">
      <c r="B160" s="202"/>
      <c r="C160" s="203"/>
      <c r="D160" s="195" t="s">
        <v>181</v>
      </c>
      <c r="E160" s="204" t="s">
        <v>1</v>
      </c>
      <c r="F160" s="205" t="s">
        <v>226</v>
      </c>
      <c r="G160" s="203"/>
      <c r="H160" s="206">
        <v>168.8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181</v>
      </c>
      <c r="AU160" s="212" t="s">
        <v>87</v>
      </c>
      <c r="AV160" s="13" t="s">
        <v>87</v>
      </c>
      <c r="AW160" s="13" t="s">
        <v>33</v>
      </c>
      <c r="AX160" s="13" t="s">
        <v>83</v>
      </c>
      <c r="AY160" s="212" t="s">
        <v>168</v>
      </c>
    </row>
    <row r="161" spans="1:65" s="2" customFormat="1" ht="16.5" customHeight="1">
      <c r="A161" s="33"/>
      <c r="B161" s="34"/>
      <c r="C161" s="182" t="s">
        <v>227</v>
      </c>
      <c r="D161" s="182" t="s">
        <v>170</v>
      </c>
      <c r="E161" s="183" t="s">
        <v>228</v>
      </c>
      <c r="F161" s="184" t="s">
        <v>229</v>
      </c>
      <c r="G161" s="185" t="s">
        <v>222</v>
      </c>
      <c r="H161" s="186">
        <v>136</v>
      </c>
      <c r="I161" s="187"/>
      <c r="J161" s="188">
        <f>ROUND(I161*H161,2)</f>
        <v>0</v>
      </c>
      <c r="K161" s="184" t="s">
        <v>174</v>
      </c>
      <c r="L161" s="38"/>
      <c r="M161" s="189" t="s">
        <v>1</v>
      </c>
      <c r="N161" s="190" t="s">
        <v>43</v>
      </c>
      <c r="O161" s="70"/>
      <c r="P161" s="191">
        <f>O161*H161</f>
        <v>0</v>
      </c>
      <c r="Q161" s="191">
        <v>0</v>
      </c>
      <c r="R161" s="191">
        <f>Q161*H161</f>
        <v>0</v>
      </c>
      <c r="S161" s="191">
        <v>0.04</v>
      </c>
      <c r="T161" s="192">
        <f>S161*H161</f>
        <v>5.44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175</v>
      </c>
      <c r="AT161" s="193" t="s">
        <v>170</v>
      </c>
      <c r="AU161" s="193" t="s">
        <v>87</v>
      </c>
      <c r="AY161" s="16" t="s">
        <v>168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83</v>
      </c>
      <c r="BK161" s="194">
        <f>ROUND(I161*H161,2)</f>
        <v>0</v>
      </c>
      <c r="BL161" s="16" t="s">
        <v>175</v>
      </c>
      <c r="BM161" s="193" t="s">
        <v>230</v>
      </c>
    </row>
    <row r="162" spans="1:65" s="2" customFormat="1" ht="19.5">
      <c r="A162" s="33"/>
      <c r="B162" s="34"/>
      <c r="C162" s="35"/>
      <c r="D162" s="195" t="s">
        <v>177</v>
      </c>
      <c r="E162" s="35"/>
      <c r="F162" s="196" t="s">
        <v>231</v>
      </c>
      <c r="G162" s="35"/>
      <c r="H162" s="35"/>
      <c r="I162" s="197"/>
      <c r="J162" s="35"/>
      <c r="K162" s="35"/>
      <c r="L162" s="38"/>
      <c r="M162" s="198"/>
      <c r="N162" s="199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177</v>
      </c>
      <c r="AU162" s="16" t="s">
        <v>87</v>
      </c>
    </row>
    <row r="163" spans="1:65" s="2" customFormat="1" ht="11.25">
      <c r="A163" s="33"/>
      <c r="B163" s="34"/>
      <c r="C163" s="35"/>
      <c r="D163" s="200" t="s">
        <v>179</v>
      </c>
      <c r="E163" s="35"/>
      <c r="F163" s="201" t="s">
        <v>232</v>
      </c>
      <c r="G163" s="35"/>
      <c r="H163" s="35"/>
      <c r="I163" s="197"/>
      <c r="J163" s="35"/>
      <c r="K163" s="35"/>
      <c r="L163" s="38"/>
      <c r="M163" s="198"/>
      <c r="N163" s="199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179</v>
      </c>
      <c r="AU163" s="16" t="s">
        <v>87</v>
      </c>
    </row>
    <row r="164" spans="1:65" s="13" customFormat="1" ht="11.25">
      <c r="B164" s="202"/>
      <c r="C164" s="203"/>
      <c r="D164" s="195" t="s">
        <v>181</v>
      </c>
      <c r="E164" s="204" t="s">
        <v>1</v>
      </c>
      <c r="F164" s="205" t="s">
        <v>233</v>
      </c>
      <c r="G164" s="203"/>
      <c r="H164" s="206">
        <v>136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181</v>
      </c>
      <c r="AU164" s="212" t="s">
        <v>87</v>
      </c>
      <c r="AV164" s="13" t="s">
        <v>87</v>
      </c>
      <c r="AW164" s="13" t="s">
        <v>33</v>
      </c>
      <c r="AX164" s="13" t="s">
        <v>83</v>
      </c>
      <c r="AY164" s="212" t="s">
        <v>168</v>
      </c>
    </row>
    <row r="165" spans="1:65" s="2" customFormat="1" ht="21.75" customHeight="1">
      <c r="A165" s="33"/>
      <c r="B165" s="34"/>
      <c r="C165" s="182" t="s">
        <v>234</v>
      </c>
      <c r="D165" s="182" t="s">
        <v>170</v>
      </c>
      <c r="E165" s="183" t="s">
        <v>235</v>
      </c>
      <c r="F165" s="184" t="s">
        <v>236</v>
      </c>
      <c r="G165" s="185" t="s">
        <v>237</v>
      </c>
      <c r="H165" s="186">
        <v>5.75</v>
      </c>
      <c r="I165" s="187"/>
      <c r="J165" s="188">
        <f>ROUND(I165*H165,2)</f>
        <v>0</v>
      </c>
      <c r="K165" s="184" t="s">
        <v>174</v>
      </c>
      <c r="L165" s="38"/>
      <c r="M165" s="189" t="s">
        <v>1</v>
      </c>
      <c r="N165" s="190" t="s">
        <v>43</v>
      </c>
      <c r="O165" s="70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3" t="s">
        <v>175</v>
      </c>
      <c r="AT165" s="193" t="s">
        <v>170</v>
      </c>
      <c r="AU165" s="193" t="s">
        <v>87</v>
      </c>
      <c r="AY165" s="16" t="s">
        <v>168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6" t="s">
        <v>83</v>
      </c>
      <c r="BK165" s="194">
        <f>ROUND(I165*H165,2)</f>
        <v>0</v>
      </c>
      <c r="BL165" s="16" t="s">
        <v>175</v>
      </c>
      <c r="BM165" s="193" t="s">
        <v>238</v>
      </c>
    </row>
    <row r="166" spans="1:65" s="2" customFormat="1" ht="11.25">
      <c r="A166" s="33"/>
      <c r="B166" s="34"/>
      <c r="C166" s="35"/>
      <c r="D166" s="195" t="s">
        <v>177</v>
      </c>
      <c r="E166" s="35"/>
      <c r="F166" s="196" t="s">
        <v>239</v>
      </c>
      <c r="G166" s="35"/>
      <c r="H166" s="35"/>
      <c r="I166" s="197"/>
      <c r="J166" s="35"/>
      <c r="K166" s="35"/>
      <c r="L166" s="38"/>
      <c r="M166" s="198"/>
      <c r="N166" s="199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177</v>
      </c>
      <c r="AU166" s="16" t="s">
        <v>87</v>
      </c>
    </row>
    <row r="167" spans="1:65" s="2" customFormat="1" ht="11.25">
      <c r="A167" s="33"/>
      <c r="B167" s="34"/>
      <c r="C167" s="35"/>
      <c r="D167" s="200" t="s">
        <v>179</v>
      </c>
      <c r="E167" s="35"/>
      <c r="F167" s="201" t="s">
        <v>240</v>
      </c>
      <c r="G167" s="35"/>
      <c r="H167" s="35"/>
      <c r="I167" s="197"/>
      <c r="J167" s="35"/>
      <c r="K167" s="35"/>
      <c r="L167" s="38"/>
      <c r="M167" s="198"/>
      <c r="N167" s="199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179</v>
      </c>
      <c r="AU167" s="16" t="s">
        <v>87</v>
      </c>
    </row>
    <row r="168" spans="1:65" s="13" customFormat="1" ht="11.25">
      <c r="B168" s="202"/>
      <c r="C168" s="203"/>
      <c r="D168" s="195" t="s">
        <v>181</v>
      </c>
      <c r="E168" s="204" t="s">
        <v>99</v>
      </c>
      <c r="F168" s="205" t="s">
        <v>241</v>
      </c>
      <c r="G168" s="203"/>
      <c r="H168" s="206">
        <v>5.75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181</v>
      </c>
      <c r="AU168" s="212" t="s">
        <v>87</v>
      </c>
      <c r="AV168" s="13" t="s">
        <v>87</v>
      </c>
      <c r="AW168" s="13" t="s">
        <v>33</v>
      </c>
      <c r="AX168" s="13" t="s">
        <v>83</v>
      </c>
      <c r="AY168" s="212" t="s">
        <v>168</v>
      </c>
    </row>
    <row r="169" spans="1:65" s="2" customFormat="1" ht="21.75" customHeight="1">
      <c r="A169" s="33"/>
      <c r="B169" s="34"/>
      <c r="C169" s="182" t="s">
        <v>242</v>
      </c>
      <c r="D169" s="182" t="s">
        <v>170</v>
      </c>
      <c r="E169" s="183" t="s">
        <v>243</v>
      </c>
      <c r="F169" s="184" t="s">
        <v>244</v>
      </c>
      <c r="G169" s="185" t="s">
        <v>237</v>
      </c>
      <c r="H169" s="186">
        <v>42.8</v>
      </c>
      <c r="I169" s="187"/>
      <c r="J169" s="188">
        <f>ROUND(I169*H169,2)</f>
        <v>0</v>
      </c>
      <c r="K169" s="184" t="s">
        <v>174</v>
      </c>
      <c r="L169" s="38"/>
      <c r="M169" s="189" t="s">
        <v>1</v>
      </c>
      <c r="N169" s="190" t="s">
        <v>43</v>
      </c>
      <c r="O169" s="7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175</v>
      </c>
      <c r="AT169" s="193" t="s">
        <v>170</v>
      </c>
      <c r="AU169" s="193" t="s">
        <v>87</v>
      </c>
      <c r="AY169" s="16" t="s">
        <v>168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83</v>
      </c>
      <c r="BK169" s="194">
        <f>ROUND(I169*H169,2)</f>
        <v>0</v>
      </c>
      <c r="BL169" s="16" t="s">
        <v>175</v>
      </c>
      <c r="BM169" s="193" t="s">
        <v>245</v>
      </c>
    </row>
    <row r="170" spans="1:65" s="2" customFormat="1" ht="11.25">
      <c r="A170" s="33"/>
      <c r="B170" s="34"/>
      <c r="C170" s="35"/>
      <c r="D170" s="195" t="s">
        <v>177</v>
      </c>
      <c r="E170" s="35"/>
      <c r="F170" s="196" t="s">
        <v>246</v>
      </c>
      <c r="G170" s="35"/>
      <c r="H170" s="35"/>
      <c r="I170" s="197"/>
      <c r="J170" s="35"/>
      <c r="K170" s="35"/>
      <c r="L170" s="38"/>
      <c r="M170" s="198"/>
      <c r="N170" s="199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177</v>
      </c>
      <c r="AU170" s="16" t="s">
        <v>87</v>
      </c>
    </row>
    <row r="171" spans="1:65" s="2" customFormat="1" ht="11.25">
      <c r="A171" s="33"/>
      <c r="B171" s="34"/>
      <c r="C171" s="35"/>
      <c r="D171" s="200" t="s">
        <v>179</v>
      </c>
      <c r="E171" s="35"/>
      <c r="F171" s="201" t="s">
        <v>247</v>
      </c>
      <c r="G171" s="35"/>
      <c r="H171" s="35"/>
      <c r="I171" s="197"/>
      <c r="J171" s="35"/>
      <c r="K171" s="35"/>
      <c r="L171" s="38"/>
      <c r="M171" s="198"/>
      <c r="N171" s="199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179</v>
      </c>
      <c r="AU171" s="16" t="s">
        <v>87</v>
      </c>
    </row>
    <row r="172" spans="1:65" s="13" customFormat="1" ht="11.25">
      <c r="B172" s="202"/>
      <c r="C172" s="203"/>
      <c r="D172" s="195" t="s">
        <v>181</v>
      </c>
      <c r="E172" s="204" t="s">
        <v>1</v>
      </c>
      <c r="F172" s="205" t="s">
        <v>248</v>
      </c>
      <c r="G172" s="203"/>
      <c r="H172" s="206">
        <v>13.32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181</v>
      </c>
      <c r="AU172" s="212" t="s">
        <v>87</v>
      </c>
      <c r="AV172" s="13" t="s">
        <v>87</v>
      </c>
      <c r="AW172" s="13" t="s">
        <v>33</v>
      </c>
      <c r="AX172" s="13" t="s">
        <v>78</v>
      </c>
      <c r="AY172" s="212" t="s">
        <v>168</v>
      </c>
    </row>
    <row r="173" spans="1:65" s="13" customFormat="1" ht="11.25">
      <c r="B173" s="202"/>
      <c r="C173" s="203"/>
      <c r="D173" s="195" t="s">
        <v>181</v>
      </c>
      <c r="E173" s="204" t="s">
        <v>1</v>
      </c>
      <c r="F173" s="205" t="s">
        <v>249</v>
      </c>
      <c r="G173" s="203"/>
      <c r="H173" s="206">
        <v>29.48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181</v>
      </c>
      <c r="AU173" s="212" t="s">
        <v>87</v>
      </c>
      <c r="AV173" s="13" t="s">
        <v>87</v>
      </c>
      <c r="AW173" s="13" t="s">
        <v>33</v>
      </c>
      <c r="AX173" s="13" t="s">
        <v>78</v>
      </c>
      <c r="AY173" s="212" t="s">
        <v>168</v>
      </c>
    </row>
    <row r="174" spans="1:65" s="14" customFormat="1" ht="11.25">
      <c r="B174" s="213"/>
      <c r="C174" s="214"/>
      <c r="D174" s="195" t="s">
        <v>181</v>
      </c>
      <c r="E174" s="215" t="s">
        <v>101</v>
      </c>
      <c r="F174" s="216" t="s">
        <v>250</v>
      </c>
      <c r="G174" s="214"/>
      <c r="H174" s="217">
        <v>42.8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181</v>
      </c>
      <c r="AU174" s="223" t="s">
        <v>87</v>
      </c>
      <c r="AV174" s="14" t="s">
        <v>175</v>
      </c>
      <c r="AW174" s="14" t="s">
        <v>33</v>
      </c>
      <c r="AX174" s="14" t="s">
        <v>83</v>
      </c>
      <c r="AY174" s="223" t="s">
        <v>168</v>
      </c>
    </row>
    <row r="175" spans="1:65" s="2" customFormat="1" ht="21.75" customHeight="1">
      <c r="A175" s="33"/>
      <c r="B175" s="34"/>
      <c r="C175" s="182" t="s">
        <v>8</v>
      </c>
      <c r="D175" s="182" t="s">
        <v>170</v>
      </c>
      <c r="E175" s="183" t="s">
        <v>251</v>
      </c>
      <c r="F175" s="184" t="s">
        <v>252</v>
      </c>
      <c r="G175" s="185" t="s">
        <v>237</v>
      </c>
      <c r="H175" s="186">
        <v>77.575000000000003</v>
      </c>
      <c r="I175" s="187"/>
      <c r="J175" s="188">
        <f>ROUND(I175*H175,2)</f>
        <v>0</v>
      </c>
      <c r="K175" s="184" t="s">
        <v>174</v>
      </c>
      <c r="L175" s="38"/>
      <c r="M175" s="189" t="s">
        <v>1</v>
      </c>
      <c r="N175" s="190" t="s">
        <v>43</v>
      </c>
      <c r="O175" s="70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175</v>
      </c>
      <c r="AT175" s="193" t="s">
        <v>170</v>
      </c>
      <c r="AU175" s="193" t="s">
        <v>87</v>
      </c>
      <c r="AY175" s="16" t="s">
        <v>168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6" t="s">
        <v>83</v>
      </c>
      <c r="BK175" s="194">
        <f>ROUND(I175*H175,2)</f>
        <v>0</v>
      </c>
      <c r="BL175" s="16" t="s">
        <v>175</v>
      </c>
      <c r="BM175" s="193" t="s">
        <v>253</v>
      </c>
    </row>
    <row r="176" spans="1:65" s="2" customFormat="1" ht="19.5">
      <c r="A176" s="33"/>
      <c r="B176" s="34"/>
      <c r="C176" s="35"/>
      <c r="D176" s="195" t="s">
        <v>177</v>
      </c>
      <c r="E176" s="35"/>
      <c r="F176" s="196" t="s">
        <v>254</v>
      </c>
      <c r="G176" s="35"/>
      <c r="H176" s="35"/>
      <c r="I176" s="197"/>
      <c r="J176" s="35"/>
      <c r="K176" s="35"/>
      <c r="L176" s="38"/>
      <c r="M176" s="198"/>
      <c r="N176" s="199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177</v>
      </c>
      <c r="AU176" s="16" t="s">
        <v>87</v>
      </c>
    </row>
    <row r="177" spans="1:65" s="2" customFormat="1" ht="11.25">
      <c r="A177" s="33"/>
      <c r="B177" s="34"/>
      <c r="C177" s="35"/>
      <c r="D177" s="200" t="s">
        <v>179</v>
      </c>
      <c r="E177" s="35"/>
      <c r="F177" s="201" t="s">
        <v>255</v>
      </c>
      <c r="G177" s="35"/>
      <c r="H177" s="35"/>
      <c r="I177" s="197"/>
      <c r="J177" s="35"/>
      <c r="K177" s="35"/>
      <c r="L177" s="38"/>
      <c r="M177" s="198"/>
      <c r="N177" s="199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179</v>
      </c>
      <c r="AU177" s="16" t="s">
        <v>87</v>
      </c>
    </row>
    <row r="178" spans="1:65" s="13" customFormat="1" ht="11.25">
      <c r="B178" s="202"/>
      <c r="C178" s="203"/>
      <c r="D178" s="195" t="s">
        <v>181</v>
      </c>
      <c r="E178" s="204" t="s">
        <v>109</v>
      </c>
      <c r="F178" s="205" t="s">
        <v>256</v>
      </c>
      <c r="G178" s="203"/>
      <c r="H178" s="206">
        <v>77.575000000000003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181</v>
      </c>
      <c r="AU178" s="212" t="s">
        <v>87</v>
      </c>
      <c r="AV178" s="13" t="s">
        <v>87</v>
      </c>
      <c r="AW178" s="13" t="s">
        <v>33</v>
      </c>
      <c r="AX178" s="13" t="s">
        <v>83</v>
      </c>
      <c r="AY178" s="212" t="s">
        <v>168</v>
      </c>
    </row>
    <row r="179" spans="1:65" s="2" customFormat="1" ht="21.75" customHeight="1">
      <c r="A179" s="33"/>
      <c r="B179" s="34"/>
      <c r="C179" s="182" t="s">
        <v>257</v>
      </c>
      <c r="D179" s="182" t="s">
        <v>170</v>
      </c>
      <c r="E179" s="183" t="s">
        <v>258</v>
      </c>
      <c r="F179" s="184" t="s">
        <v>259</v>
      </c>
      <c r="G179" s="185" t="s">
        <v>237</v>
      </c>
      <c r="H179" s="186">
        <v>35.375999999999998</v>
      </c>
      <c r="I179" s="187"/>
      <c r="J179" s="188">
        <f>ROUND(I179*H179,2)</f>
        <v>0</v>
      </c>
      <c r="K179" s="184" t="s">
        <v>174</v>
      </c>
      <c r="L179" s="38"/>
      <c r="M179" s="189" t="s">
        <v>1</v>
      </c>
      <c r="N179" s="190" t="s">
        <v>43</v>
      </c>
      <c r="O179" s="70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3" t="s">
        <v>175</v>
      </c>
      <c r="AT179" s="193" t="s">
        <v>170</v>
      </c>
      <c r="AU179" s="193" t="s">
        <v>87</v>
      </c>
      <c r="AY179" s="16" t="s">
        <v>168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6" t="s">
        <v>83</v>
      </c>
      <c r="BK179" s="194">
        <f>ROUND(I179*H179,2)</f>
        <v>0</v>
      </c>
      <c r="BL179" s="16" t="s">
        <v>175</v>
      </c>
      <c r="BM179" s="193" t="s">
        <v>260</v>
      </c>
    </row>
    <row r="180" spans="1:65" s="2" customFormat="1" ht="19.5">
      <c r="A180" s="33"/>
      <c r="B180" s="34"/>
      <c r="C180" s="35"/>
      <c r="D180" s="195" t="s">
        <v>177</v>
      </c>
      <c r="E180" s="35"/>
      <c r="F180" s="196" t="s">
        <v>261</v>
      </c>
      <c r="G180" s="35"/>
      <c r="H180" s="35"/>
      <c r="I180" s="197"/>
      <c r="J180" s="35"/>
      <c r="K180" s="35"/>
      <c r="L180" s="38"/>
      <c r="M180" s="198"/>
      <c r="N180" s="199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177</v>
      </c>
      <c r="AU180" s="16" t="s">
        <v>87</v>
      </c>
    </row>
    <row r="181" spans="1:65" s="2" customFormat="1" ht="11.25">
      <c r="A181" s="33"/>
      <c r="B181" s="34"/>
      <c r="C181" s="35"/>
      <c r="D181" s="200" t="s">
        <v>179</v>
      </c>
      <c r="E181" s="35"/>
      <c r="F181" s="201" t="s">
        <v>262</v>
      </c>
      <c r="G181" s="35"/>
      <c r="H181" s="35"/>
      <c r="I181" s="197"/>
      <c r="J181" s="35"/>
      <c r="K181" s="35"/>
      <c r="L181" s="38"/>
      <c r="M181" s="198"/>
      <c r="N181" s="199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179</v>
      </c>
      <c r="AU181" s="16" t="s">
        <v>87</v>
      </c>
    </row>
    <row r="182" spans="1:65" s="13" customFormat="1" ht="11.25">
      <c r="B182" s="202"/>
      <c r="C182" s="203"/>
      <c r="D182" s="195" t="s">
        <v>181</v>
      </c>
      <c r="E182" s="204" t="s">
        <v>1</v>
      </c>
      <c r="F182" s="205" t="s">
        <v>263</v>
      </c>
      <c r="G182" s="203"/>
      <c r="H182" s="206">
        <v>35.375999999999998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181</v>
      </c>
      <c r="AU182" s="212" t="s">
        <v>87</v>
      </c>
      <c r="AV182" s="13" t="s">
        <v>87</v>
      </c>
      <c r="AW182" s="13" t="s">
        <v>33</v>
      </c>
      <c r="AX182" s="13" t="s">
        <v>83</v>
      </c>
      <c r="AY182" s="212" t="s">
        <v>168</v>
      </c>
    </row>
    <row r="183" spans="1:65" s="2" customFormat="1" ht="21.75" customHeight="1">
      <c r="A183" s="33"/>
      <c r="B183" s="34"/>
      <c r="C183" s="182" t="s">
        <v>264</v>
      </c>
      <c r="D183" s="182" t="s">
        <v>170</v>
      </c>
      <c r="E183" s="183" t="s">
        <v>265</v>
      </c>
      <c r="F183" s="184" t="s">
        <v>266</v>
      </c>
      <c r="G183" s="185" t="s">
        <v>237</v>
      </c>
      <c r="H183" s="186">
        <v>5.75</v>
      </c>
      <c r="I183" s="187"/>
      <c r="J183" s="188">
        <f>ROUND(I183*H183,2)</f>
        <v>0</v>
      </c>
      <c r="K183" s="184" t="s">
        <v>174</v>
      </c>
      <c r="L183" s="38"/>
      <c r="M183" s="189" t="s">
        <v>1</v>
      </c>
      <c r="N183" s="190" t="s">
        <v>43</v>
      </c>
      <c r="O183" s="70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175</v>
      </c>
      <c r="AT183" s="193" t="s">
        <v>170</v>
      </c>
      <c r="AU183" s="193" t="s">
        <v>87</v>
      </c>
      <c r="AY183" s="16" t="s">
        <v>168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83</v>
      </c>
      <c r="BK183" s="194">
        <f>ROUND(I183*H183,2)</f>
        <v>0</v>
      </c>
      <c r="BL183" s="16" t="s">
        <v>175</v>
      </c>
      <c r="BM183" s="193" t="s">
        <v>267</v>
      </c>
    </row>
    <row r="184" spans="1:65" s="2" customFormat="1" ht="19.5">
      <c r="A184" s="33"/>
      <c r="B184" s="34"/>
      <c r="C184" s="35"/>
      <c r="D184" s="195" t="s">
        <v>177</v>
      </c>
      <c r="E184" s="35"/>
      <c r="F184" s="196" t="s">
        <v>268</v>
      </c>
      <c r="G184" s="35"/>
      <c r="H184" s="35"/>
      <c r="I184" s="197"/>
      <c r="J184" s="35"/>
      <c r="K184" s="35"/>
      <c r="L184" s="38"/>
      <c r="M184" s="198"/>
      <c r="N184" s="199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177</v>
      </c>
      <c r="AU184" s="16" t="s">
        <v>87</v>
      </c>
    </row>
    <row r="185" spans="1:65" s="2" customFormat="1" ht="11.25">
      <c r="A185" s="33"/>
      <c r="B185" s="34"/>
      <c r="C185" s="35"/>
      <c r="D185" s="200" t="s">
        <v>179</v>
      </c>
      <c r="E185" s="35"/>
      <c r="F185" s="201" t="s">
        <v>269</v>
      </c>
      <c r="G185" s="35"/>
      <c r="H185" s="35"/>
      <c r="I185" s="197"/>
      <c r="J185" s="35"/>
      <c r="K185" s="35"/>
      <c r="L185" s="38"/>
      <c r="M185" s="198"/>
      <c r="N185" s="199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179</v>
      </c>
      <c r="AU185" s="16" t="s">
        <v>87</v>
      </c>
    </row>
    <row r="186" spans="1:65" s="13" customFormat="1" ht="11.25">
      <c r="B186" s="202"/>
      <c r="C186" s="203"/>
      <c r="D186" s="195" t="s">
        <v>181</v>
      </c>
      <c r="E186" s="204" t="s">
        <v>1</v>
      </c>
      <c r="F186" s="205" t="s">
        <v>99</v>
      </c>
      <c r="G186" s="203"/>
      <c r="H186" s="206">
        <v>5.75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181</v>
      </c>
      <c r="AU186" s="212" t="s">
        <v>87</v>
      </c>
      <c r="AV186" s="13" t="s">
        <v>87</v>
      </c>
      <c r="AW186" s="13" t="s">
        <v>33</v>
      </c>
      <c r="AX186" s="13" t="s">
        <v>83</v>
      </c>
      <c r="AY186" s="212" t="s">
        <v>168</v>
      </c>
    </row>
    <row r="187" spans="1:65" s="2" customFormat="1" ht="21.75" customHeight="1">
      <c r="A187" s="33"/>
      <c r="B187" s="34"/>
      <c r="C187" s="182" t="s">
        <v>270</v>
      </c>
      <c r="D187" s="182" t="s">
        <v>170</v>
      </c>
      <c r="E187" s="183" t="s">
        <v>271</v>
      </c>
      <c r="F187" s="184" t="s">
        <v>272</v>
      </c>
      <c r="G187" s="185" t="s">
        <v>237</v>
      </c>
      <c r="H187" s="186">
        <v>102.687</v>
      </c>
      <c r="I187" s="187"/>
      <c r="J187" s="188">
        <f>ROUND(I187*H187,2)</f>
        <v>0</v>
      </c>
      <c r="K187" s="184" t="s">
        <v>174</v>
      </c>
      <c r="L187" s="38"/>
      <c r="M187" s="189" t="s">
        <v>1</v>
      </c>
      <c r="N187" s="190" t="s">
        <v>43</v>
      </c>
      <c r="O187" s="7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175</v>
      </c>
      <c r="AT187" s="193" t="s">
        <v>170</v>
      </c>
      <c r="AU187" s="193" t="s">
        <v>87</v>
      </c>
      <c r="AY187" s="16" t="s">
        <v>168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6" t="s">
        <v>83</v>
      </c>
      <c r="BK187" s="194">
        <f>ROUND(I187*H187,2)</f>
        <v>0</v>
      </c>
      <c r="BL187" s="16" t="s">
        <v>175</v>
      </c>
      <c r="BM187" s="193" t="s">
        <v>273</v>
      </c>
    </row>
    <row r="188" spans="1:65" s="2" customFormat="1" ht="19.5">
      <c r="A188" s="33"/>
      <c r="B188" s="34"/>
      <c r="C188" s="35"/>
      <c r="D188" s="195" t="s">
        <v>177</v>
      </c>
      <c r="E188" s="35"/>
      <c r="F188" s="196" t="s">
        <v>274</v>
      </c>
      <c r="G188" s="35"/>
      <c r="H188" s="35"/>
      <c r="I188" s="197"/>
      <c r="J188" s="35"/>
      <c r="K188" s="35"/>
      <c r="L188" s="38"/>
      <c r="M188" s="198"/>
      <c r="N188" s="199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177</v>
      </c>
      <c r="AU188" s="16" t="s">
        <v>87</v>
      </c>
    </row>
    <row r="189" spans="1:65" s="2" customFormat="1" ht="11.25">
      <c r="A189" s="33"/>
      <c r="B189" s="34"/>
      <c r="C189" s="35"/>
      <c r="D189" s="200" t="s">
        <v>179</v>
      </c>
      <c r="E189" s="35"/>
      <c r="F189" s="201" t="s">
        <v>275</v>
      </c>
      <c r="G189" s="35"/>
      <c r="H189" s="35"/>
      <c r="I189" s="197"/>
      <c r="J189" s="35"/>
      <c r="K189" s="35"/>
      <c r="L189" s="38"/>
      <c r="M189" s="198"/>
      <c r="N189" s="199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179</v>
      </c>
      <c r="AU189" s="16" t="s">
        <v>87</v>
      </c>
    </row>
    <row r="190" spans="1:65" s="13" customFormat="1" ht="11.25">
      <c r="B190" s="202"/>
      <c r="C190" s="203"/>
      <c r="D190" s="195" t="s">
        <v>181</v>
      </c>
      <c r="E190" s="204" t="s">
        <v>117</v>
      </c>
      <c r="F190" s="205" t="s">
        <v>276</v>
      </c>
      <c r="G190" s="203"/>
      <c r="H190" s="206">
        <v>102.687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181</v>
      </c>
      <c r="AU190" s="212" t="s">
        <v>87</v>
      </c>
      <c r="AV190" s="13" t="s">
        <v>87</v>
      </c>
      <c r="AW190" s="13" t="s">
        <v>33</v>
      </c>
      <c r="AX190" s="13" t="s">
        <v>83</v>
      </c>
      <c r="AY190" s="212" t="s">
        <v>168</v>
      </c>
    </row>
    <row r="191" spans="1:65" s="2" customFormat="1" ht="24.2" customHeight="1">
      <c r="A191" s="33"/>
      <c r="B191" s="34"/>
      <c r="C191" s="182" t="s">
        <v>114</v>
      </c>
      <c r="D191" s="182" t="s">
        <v>170</v>
      </c>
      <c r="E191" s="183" t="s">
        <v>277</v>
      </c>
      <c r="F191" s="184" t="s">
        <v>278</v>
      </c>
      <c r="G191" s="185" t="s">
        <v>237</v>
      </c>
      <c r="H191" s="186">
        <v>1232.2439999999999</v>
      </c>
      <c r="I191" s="187"/>
      <c r="J191" s="188">
        <f>ROUND(I191*H191,2)</f>
        <v>0</v>
      </c>
      <c r="K191" s="184" t="s">
        <v>174</v>
      </c>
      <c r="L191" s="38"/>
      <c r="M191" s="189" t="s">
        <v>1</v>
      </c>
      <c r="N191" s="190" t="s">
        <v>43</v>
      </c>
      <c r="O191" s="7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3" t="s">
        <v>175</v>
      </c>
      <c r="AT191" s="193" t="s">
        <v>170</v>
      </c>
      <c r="AU191" s="193" t="s">
        <v>87</v>
      </c>
      <c r="AY191" s="16" t="s">
        <v>168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6" t="s">
        <v>83</v>
      </c>
      <c r="BK191" s="194">
        <f>ROUND(I191*H191,2)</f>
        <v>0</v>
      </c>
      <c r="BL191" s="16" t="s">
        <v>175</v>
      </c>
      <c r="BM191" s="193" t="s">
        <v>279</v>
      </c>
    </row>
    <row r="192" spans="1:65" s="2" customFormat="1" ht="19.5">
      <c r="A192" s="33"/>
      <c r="B192" s="34"/>
      <c r="C192" s="35"/>
      <c r="D192" s="195" t="s">
        <v>177</v>
      </c>
      <c r="E192" s="35"/>
      <c r="F192" s="196" t="s">
        <v>280</v>
      </c>
      <c r="G192" s="35"/>
      <c r="H192" s="35"/>
      <c r="I192" s="197"/>
      <c r="J192" s="35"/>
      <c r="K192" s="35"/>
      <c r="L192" s="38"/>
      <c r="M192" s="198"/>
      <c r="N192" s="199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177</v>
      </c>
      <c r="AU192" s="16" t="s">
        <v>87</v>
      </c>
    </row>
    <row r="193" spans="1:65" s="2" customFormat="1" ht="11.25">
      <c r="A193" s="33"/>
      <c r="B193" s="34"/>
      <c r="C193" s="35"/>
      <c r="D193" s="200" t="s">
        <v>179</v>
      </c>
      <c r="E193" s="35"/>
      <c r="F193" s="201" t="s">
        <v>281</v>
      </c>
      <c r="G193" s="35"/>
      <c r="H193" s="35"/>
      <c r="I193" s="197"/>
      <c r="J193" s="35"/>
      <c r="K193" s="35"/>
      <c r="L193" s="38"/>
      <c r="M193" s="198"/>
      <c r="N193" s="199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179</v>
      </c>
      <c r="AU193" s="16" t="s">
        <v>87</v>
      </c>
    </row>
    <row r="194" spans="1:65" s="13" customFormat="1" ht="11.25">
      <c r="B194" s="202"/>
      <c r="C194" s="203"/>
      <c r="D194" s="195" t="s">
        <v>181</v>
      </c>
      <c r="E194" s="204" t="s">
        <v>1</v>
      </c>
      <c r="F194" s="205" t="s">
        <v>282</v>
      </c>
      <c r="G194" s="203"/>
      <c r="H194" s="206">
        <v>1232.2439999999999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181</v>
      </c>
      <c r="AU194" s="212" t="s">
        <v>87</v>
      </c>
      <c r="AV194" s="13" t="s">
        <v>87</v>
      </c>
      <c r="AW194" s="13" t="s">
        <v>33</v>
      </c>
      <c r="AX194" s="13" t="s">
        <v>83</v>
      </c>
      <c r="AY194" s="212" t="s">
        <v>168</v>
      </c>
    </row>
    <row r="195" spans="1:65" s="2" customFormat="1" ht="16.5" customHeight="1">
      <c r="A195" s="33"/>
      <c r="B195" s="34"/>
      <c r="C195" s="182" t="s">
        <v>283</v>
      </c>
      <c r="D195" s="182" t="s">
        <v>170</v>
      </c>
      <c r="E195" s="183" t="s">
        <v>284</v>
      </c>
      <c r="F195" s="184" t="s">
        <v>285</v>
      </c>
      <c r="G195" s="185" t="s">
        <v>237</v>
      </c>
      <c r="H195" s="186">
        <v>17.687999999999999</v>
      </c>
      <c r="I195" s="187"/>
      <c r="J195" s="188">
        <f>ROUND(I195*H195,2)</f>
        <v>0</v>
      </c>
      <c r="K195" s="184" t="s">
        <v>174</v>
      </c>
      <c r="L195" s="38"/>
      <c r="M195" s="189" t="s">
        <v>1</v>
      </c>
      <c r="N195" s="190" t="s">
        <v>43</v>
      </c>
      <c r="O195" s="70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3" t="s">
        <v>175</v>
      </c>
      <c r="AT195" s="193" t="s">
        <v>170</v>
      </c>
      <c r="AU195" s="193" t="s">
        <v>87</v>
      </c>
      <c r="AY195" s="16" t="s">
        <v>168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6" t="s">
        <v>83</v>
      </c>
      <c r="BK195" s="194">
        <f>ROUND(I195*H195,2)</f>
        <v>0</v>
      </c>
      <c r="BL195" s="16" t="s">
        <v>175</v>
      </c>
      <c r="BM195" s="193" t="s">
        <v>286</v>
      </c>
    </row>
    <row r="196" spans="1:65" s="2" customFormat="1" ht="19.5">
      <c r="A196" s="33"/>
      <c r="B196" s="34"/>
      <c r="C196" s="35"/>
      <c r="D196" s="195" t="s">
        <v>177</v>
      </c>
      <c r="E196" s="35"/>
      <c r="F196" s="196" t="s">
        <v>287</v>
      </c>
      <c r="G196" s="35"/>
      <c r="H196" s="35"/>
      <c r="I196" s="197"/>
      <c r="J196" s="35"/>
      <c r="K196" s="35"/>
      <c r="L196" s="38"/>
      <c r="M196" s="198"/>
      <c r="N196" s="199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177</v>
      </c>
      <c r="AU196" s="16" t="s">
        <v>87</v>
      </c>
    </row>
    <row r="197" spans="1:65" s="2" customFormat="1" ht="11.25">
      <c r="A197" s="33"/>
      <c r="B197" s="34"/>
      <c r="C197" s="35"/>
      <c r="D197" s="200" t="s">
        <v>179</v>
      </c>
      <c r="E197" s="35"/>
      <c r="F197" s="201" t="s">
        <v>288</v>
      </c>
      <c r="G197" s="35"/>
      <c r="H197" s="35"/>
      <c r="I197" s="197"/>
      <c r="J197" s="35"/>
      <c r="K197" s="35"/>
      <c r="L197" s="38"/>
      <c r="M197" s="198"/>
      <c r="N197" s="199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179</v>
      </c>
      <c r="AU197" s="16" t="s">
        <v>87</v>
      </c>
    </row>
    <row r="198" spans="1:65" s="13" customFormat="1" ht="11.25">
      <c r="B198" s="202"/>
      <c r="C198" s="203"/>
      <c r="D198" s="195" t="s">
        <v>181</v>
      </c>
      <c r="E198" s="204" t="s">
        <v>1</v>
      </c>
      <c r="F198" s="205" t="s">
        <v>111</v>
      </c>
      <c r="G198" s="203"/>
      <c r="H198" s="206">
        <v>17.687999999999999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181</v>
      </c>
      <c r="AU198" s="212" t="s">
        <v>87</v>
      </c>
      <c r="AV198" s="13" t="s">
        <v>87</v>
      </c>
      <c r="AW198" s="13" t="s">
        <v>33</v>
      </c>
      <c r="AX198" s="13" t="s">
        <v>83</v>
      </c>
      <c r="AY198" s="212" t="s">
        <v>168</v>
      </c>
    </row>
    <row r="199" spans="1:65" s="2" customFormat="1" ht="16.5" customHeight="1">
      <c r="A199" s="33"/>
      <c r="B199" s="34"/>
      <c r="C199" s="182" t="s">
        <v>289</v>
      </c>
      <c r="D199" s="182" t="s">
        <v>170</v>
      </c>
      <c r="E199" s="183" t="s">
        <v>290</v>
      </c>
      <c r="F199" s="184" t="s">
        <v>291</v>
      </c>
      <c r="G199" s="185" t="s">
        <v>292</v>
      </c>
      <c r="H199" s="186">
        <v>174.56800000000001</v>
      </c>
      <c r="I199" s="187"/>
      <c r="J199" s="188">
        <f>ROUND(I199*H199,2)</f>
        <v>0</v>
      </c>
      <c r="K199" s="184" t="s">
        <v>174</v>
      </c>
      <c r="L199" s="38"/>
      <c r="M199" s="189" t="s">
        <v>1</v>
      </c>
      <c r="N199" s="190" t="s">
        <v>43</v>
      </c>
      <c r="O199" s="70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3" t="s">
        <v>175</v>
      </c>
      <c r="AT199" s="193" t="s">
        <v>170</v>
      </c>
      <c r="AU199" s="193" t="s">
        <v>87</v>
      </c>
      <c r="AY199" s="16" t="s">
        <v>168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6" t="s">
        <v>83</v>
      </c>
      <c r="BK199" s="194">
        <f>ROUND(I199*H199,2)</f>
        <v>0</v>
      </c>
      <c r="BL199" s="16" t="s">
        <v>175</v>
      </c>
      <c r="BM199" s="193" t="s">
        <v>293</v>
      </c>
    </row>
    <row r="200" spans="1:65" s="2" customFormat="1" ht="19.5">
      <c r="A200" s="33"/>
      <c r="B200" s="34"/>
      <c r="C200" s="35"/>
      <c r="D200" s="195" t="s">
        <v>177</v>
      </c>
      <c r="E200" s="35"/>
      <c r="F200" s="196" t="s">
        <v>294</v>
      </c>
      <c r="G200" s="35"/>
      <c r="H200" s="35"/>
      <c r="I200" s="197"/>
      <c r="J200" s="35"/>
      <c r="K200" s="35"/>
      <c r="L200" s="38"/>
      <c r="M200" s="198"/>
      <c r="N200" s="199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177</v>
      </c>
      <c r="AU200" s="16" t="s">
        <v>87</v>
      </c>
    </row>
    <row r="201" spans="1:65" s="2" customFormat="1" ht="11.25">
      <c r="A201" s="33"/>
      <c r="B201" s="34"/>
      <c r="C201" s="35"/>
      <c r="D201" s="200" t="s">
        <v>179</v>
      </c>
      <c r="E201" s="35"/>
      <c r="F201" s="201" t="s">
        <v>295</v>
      </c>
      <c r="G201" s="35"/>
      <c r="H201" s="35"/>
      <c r="I201" s="197"/>
      <c r="J201" s="35"/>
      <c r="K201" s="35"/>
      <c r="L201" s="38"/>
      <c r="M201" s="198"/>
      <c r="N201" s="199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179</v>
      </c>
      <c r="AU201" s="16" t="s">
        <v>87</v>
      </c>
    </row>
    <row r="202" spans="1:65" s="13" customFormat="1" ht="11.25">
      <c r="B202" s="202"/>
      <c r="C202" s="203"/>
      <c r="D202" s="195" t="s">
        <v>181</v>
      </c>
      <c r="E202" s="204" t="s">
        <v>1</v>
      </c>
      <c r="F202" s="205" t="s">
        <v>296</v>
      </c>
      <c r="G202" s="203"/>
      <c r="H202" s="206">
        <v>174.56800000000001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181</v>
      </c>
      <c r="AU202" s="212" t="s">
        <v>87</v>
      </c>
      <c r="AV202" s="13" t="s">
        <v>87</v>
      </c>
      <c r="AW202" s="13" t="s">
        <v>33</v>
      </c>
      <c r="AX202" s="13" t="s">
        <v>83</v>
      </c>
      <c r="AY202" s="212" t="s">
        <v>168</v>
      </c>
    </row>
    <row r="203" spans="1:65" s="2" customFormat="1" ht="16.5" customHeight="1">
      <c r="A203" s="33"/>
      <c r="B203" s="34"/>
      <c r="C203" s="182" t="s">
        <v>297</v>
      </c>
      <c r="D203" s="182" t="s">
        <v>170</v>
      </c>
      <c r="E203" s="183" t="s">
        <v>298</v>
      </c>
      <c r="F203" s="184" t="s">
        <v>299</v>
      </c>
      <c r="G203" s="185" t="s">
        <v>237</v>
      </c>
      <c r="H203" s="186">
        <v>17.687999999999999</v>
      </c>
      <c r="I203" s="187"/>
      <c r="J203" s="188">
        <f>ROUND(I203*H203,2)</f>
        <v>0</v>
      </c>
      <c r="K203" s="184" t="s">
        <v>174</v>
      </c>
      <c r="L203" s="38"/>
      <c r="M203" s="189" t="s">
        <v>1</v>
      </c>
      <c r="N203" s="190" t="s">
        <v>43</v>
      </c>
      <c r="O203" s="70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175</v>
      </c>
      <c r="AT203" s="193" t="s">
        <v>170</v>
      </c>
      <c r="AU203" s="193" t="s">
        <v>87</v>
      </c>
      <c r="AY203" s="16" t="s">
        <v>168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6" t="s">
        <v>83</v>
      </c>
      <c r="BK203" s="194">
        <f>ROUND(I203*H203,2)</f>
        <v>0</v>
      </c>
      <c r="BL203" s="16" t="s">
        <v>175</v>
      </c>
      <c r="BM203" s="193" t="s">
        <v>300</v>
      </c>
    </row>
    <row r="204" spans="1:65" s="2" customFormat="1" ht="19.5">
      <c r="A204" s="33"/>
      <c r="B204" s="34"/>
      <c r="C204" s="35"/>
      <c r="D204" s="195" t="s">
        <v>177</v>
      </c>
      <c r="E204" s="35"/>
      <c r="F204" s="196" t="s">
        <v>301</v>
      </c>
      <c r="G204" s="35"/>
      <c r="H204" s="35"/>
      <c r="I204" s="197"/>
      <c r="J204" s="35"/>
      <c r="K204" s="35"/>
      <c r="L204" s="38"/>
      <c r="M204" s="198"/>
      <c r="N204" s="199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177</v>
      </c>
      <c r="AU204" s="16" t="s">
        <v>87</v>
      </c>
    </row>
    <row r="205" spans="1:65" s="2" customFormat="1" ht="11.25">
      <c r="A205" s="33"/>
      <c r="B205" s="34"/>
      <c r="C205" s="35"/>
      <c r="D205" s="200" t="s">
        <v>179</v>
      </c>
      <c r="E205" s="35"/>
      <c r="F205" s="201" t="s">
        <v>302</v>
      </c>
      <c r="G205" s="35"/>
      <c r="H205" s="35"/>
      <c r="I205" s="197"/>
      <c r="J205" s="35"/>
      <c r="K205" s="35"/>
      <c r="L205" s="38"/>
      <c r="M205" s="198"/>
      <c r="N205" s="199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179</v>
      </c>
      <c r="AU205" s="16" t="s">
        <v>87</v>
      </c>
    </row>
    <row r="206" spans="1:65" s="13" customFormat="1" ht="11.25">
      <c r="B206" s="202"/>
      <c r="C206" s="203"/>
      <c r="D206" s="195" t="s">
        <v>181</v>
      </c>
      <c r="E206" s="204" t="s">
        <v>111</v>
      </c>
      <c r="F206" s="205" t="s">
        <v>303</v>
      </c>
      <c r="G206" s="203"/>
      <c r="H206" s="206">
        <v>17.687999999999999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181</v>
      </c>
      <c r="AU206" s="212" t="s">
        <v>87</v>
      </c>
      <c r="AV206" s="13" t="s">
        <v>87</v>
      </c>
      <c r="AW206" s="13" t="s">
        <v>33</v>
      </c>
      <c r="AX206" s="13" t="s">
        <v>83</v>
      </c>
      <c r="AY206" s="212" t="s">
        <v>168</v>
      </c>
    </row>
    <row r="207" spans="1:65" s="2" customFormat="1" ht="16.5" customHeight="1">
      <c r="A207" s="33"/>
      <c r="B207" s="34"/>
      <c r="C207" s="182" t="s">
        <v>304</v>
      </c>
      <c r="D207" s="182" t="s">
        <v>170</v>
      </c>
      <c r="E207" s="183" t="s">
        <v>305</v>
      </c>
      <c r="F207" s="184" t="s">
        <v>306</v>
      </c>
      <c r="G207" s="185" t="s">
        <v>237</v>
      </c>
      <c r="H207" s="186">
        <v>17.687999999999999</v>
      </c>
      <c r="I207" s="187"/>
      <c r="J207" s="188">
        <f>ROUND(I207*H207,2)</f>
        <v>0</v>
      </c>
      <c r="K207" s="184" t="s">
        <v>174</v>
      </c>
      <c r="L207" s="38"/>
      <c r="M207" s="189" t="s">
        <v>1</v>
      </c>
      <c r="N207" s="190" t="s">
        <v>43</v>
      </c>
      <c r="O207" s="70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3" t="s">
        <v>175</v>
      </c>
      <c r="AT207" s="193" t="s">
        <v>170</v>
      </c>
      <c r="AU207" s="193" t="s">
        <v>87</v>
      </c>
      <c r="AY207" s="16" t="s">
        <v>168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6" t="s">
        <v>83</v>
      </c>
      <c r="BK207" s="194">
        <f>ROUND(I207*H207,2)</f>
        <v>0</v>
      </c>
      <c r="BL207" s="16" t="s">
        <v>175</v>
      </c>
      <c r="BM207" s="193" t="s">
        <v>307</v>
      </c>
    </row>
    <row r="208" spans="1:65" s="2" customFormat="1" ht="11.25">
      <c r="A208" s="33"/>
      <c r="B208" s="34"/>
      <c r="C208" s="35"/>
      <c r="D208" s="195" t="s">
        <v>177</v>
      </c>
      <c r="E208" s="35"/>
      <c r="F208" s="196" t="s">
        <v>308</v>
      </c>
      <c r="G208" s="35"/>
      <c r="H208" s="35"/>
      <c r="I208" s="197"/>
      <c r="J208" s="35"/>
      <c r="K208" s="35"/>
      <c r="L208" s="38"/>
      <c r="M208" s="198"/>
      <c r="N208" s="199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177</v>
      </c>
      <c r="AU208" s="16" t="s">
        <v>87</v>
      </c>
    </row>
    <row r="209" spans="1:65" s="2" customFormat="1" ht="11.25">
      <c r="A209" s="33"/>
      <c r="B209" s="34"/>
      <c r="C209" s="35"/>
      <c r="D209" s="200" t="s">
        <v>179</v>
      </c>
      <c r="E209" s="35"/>
      <c r="F209" s="201" t="s">
        <v>309</v>
      </c>
      <c r="G209" s="35"/>
      <c r="H209" s="35"/>
      <c r="I209" s="197"/>
      <c r="J209" s="35"/>
      <c r="K209" s="35"/>
      <c r="L209" s="38"/>
      <c r="M209" s="198"/>
      <c r="N209" s="199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179</v>
      </c>
      <c r="AU209" s="16" t="s">
        <v>87</v>
      </c>
    </row>
    <row r="210" spans="1:65" s="13" customFormat="1" ht="11.25">
      <c r="B210" s="202"/>
      <c r="C210" s="203"/>
      <c r="D210" s="195" t="s">
        <v>181</v>
      </c>
      <c r="E210" s="204" t="s">
        <v>1</v>
      </c>
      <c r="F210" s="205" t="s">
        <v>111</v>
      </c>
      <c r="G210" s="203"/>
      <c r="H210" s="206">
        <v>17.687999999999999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181</v>
      </c>
      <c r="AU210" s="212" t="s">
        <v>87</v>
      </c>
      <c r="AV210" s="13" t="s">
        <v>87</v>
      </c>
      <c r="AW210" s="13" t="s">
        <v>33</v>
      </c>
      <c r="AX210" s="13" t="s">
        <v>83</v>
      </c>
      <c r="AY210" s="212" t="s">
        <v>168</v>
      </c>
    </row>
    <row r="211" spans="1:65" s="2" customFormat="1" ht="24.2" customHeight="1">
      <c r="A211" s="33"/>
      <c r="B211" s="34"/>
      <c r="C211" s="182" t="s">
        <v>7</v>
      </c>
      <c r="D211" s="182" t="s">
        <v>170</v>
      </c>
      <c r="E211" s="183" t="s">
        <v>310</v>
      </c>
      <c r="F211" s="184" t="s">
        <v>311</v>
      </c>
      <c r="G211" s="185" t="s">
        <v>173</v>
      </c>
      <c r="H211" s="186">
        <v>57.5</v>
      </c>
      <c r="I211" s="187"/>
      <c r="J211" s="188">
        <f>ROUND(I211*H211,2)</f>
        <v>0</v>
      </c>
      <c r="K211" s="184" t="s">
        <v>174</v>
      </c>
      <c r="L211" s="38"/>
      <c r="M211" s="189" t="s">
        <v>1</v>
      </c>
      <c r="N211" s="190" t="s">
        <v>43</v>
      </c>
      <c r="O211" s="70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3" t="s">
        <v>175</v>
      </c>
      <c r="AT211" s="193" t="s">
        <v>170</v>
      </c>
      <c r="AU211" s="193" t="s">
        <v>87</v>
      </c>
      <c r="AY211" s="16" t="s">
        <v>168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6" t="s">
        <v>83</v>
      </c>
      <c r="BK211" s="194">
        <f>ROUND(I211*H211,2)</f>
        <v>0</v>
      </c>
      <c r="BL211" s="16" t="s">
        <v>175</v>
      </c>
      <c r="BM211" s="193" t="s">
        <v>312</v>
      </c>
    </row>
    <row r="212" spans="1:65" s="2" customFormat="1" ht="19.5">
      <c r="A212" s="33"/>
      <c r="B212" s="34"/>
      <c r="C212" s="35"/>
      <c r="D212" s="195" t="s">
        <v>177</v>
      </c>
      <c r="E212" s="35"/>
      <c r="F212" s="196" t="s">
        <v>313</v>
      </c>
      <c r="G212" s="35"/>
      <c r="H212" s="35"/>
      <c r="I212" s="197"/>
      <c r="J212" s="35"/>
      <c r="K212" s="35"/>
      <c r="L212" s="38"/>
      <c r="M212" s="198"/>
      <c r="N212" s="199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177</v>
      </c>
      <c r="AU212" s="16" t="s">
        <v>87</v>
      </c>
    </row>
    <row r="213" spans="1:65" s="2" customFormat="1" ht="11.25">
      <c r="A213" s="33"/>
      <c r="B213" s="34"/>
      <c r="C213" s="35"/>
      <c r="D213" s="200" t="s">
        <v>179</v>
      </c>
      <c r="E213" s="35"/>
      <c r="F213" s="201" t="s">
        <v>314</v>
      </c>
      <c r="G213" s="35"/>
      <c r="H213" s="35"/>
      <c r="I213" s="197"/>
      <c r="J213" s="35"/>
      <c r="K213" s="35"/>
      <c r="L213" s="38"/>
      <c r="M213" s="198"/>
      <c r="N213" s="199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179</v>
      </c>
      <c r="AU213" s="16" t="s">
        <v>87</v>
      </c>
    </row>
    <row r="214" spans="1:65" s="13" customFormat="1" ht="11.25">
      <c r="B214" s="202"/>
      <c r="C214" s="203"/>
      <c r="D214" s="195" t="s">
        <v>181</v>
      </c>
      <c r="E214" s="204" t="s">
        <v>97</v>
      </c>
      <c r="F214" s="205" t="s">
        <v>315</v>
      </c>
      <c r="G214" s="203"/>
      <c r="H214" s="206">
        <v>57.5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181</v>
      </c>
      <c r="AU214" s="212" t="s">
        <v>87</v>
      </c>
      <c r="AV214" s="13" t="s">
        <v>87</v>
      </c>
      <c r="AW214" s="13" t="s">
        <v>33</v>
      </c>
      <c r="AX214" s="13" t="s">
        <v>83</v>
      </c>
      <c r="AY214" s="212" t="s">
        <v>168</v>
      </c>
    </row>
    <row r="215" spans="1:65" s="2" customFormat="1" ht="16.5" customHeight="1">
      <c r="A215" s="33"/>
      <c r="B215" s="34"/>
      <c r="C215" s="182" t="s">
        <v>316</v>
      </c>
      <c r="D215" s="182" t="s">
        <v>170</v>
      </c>
      <c r="E215" s="183" t="s">
        <v>317</v>
      </c>
      <c r="F215" s="184" t="s">
        <v>318</v>
      </c>
      <c r="G215" s="185" t="s">
        <v>173</v>
      </c>
      <c r="H215" s="186">
        <v>57.5</v>
      </c>
      <c r="I215" s="187"/>
      <c r="J215" s="188">
        <f>ROUND(I215*H215,2)</f>
        <v>0</v>
      </c>
      <c r="K215" s="184" t="s">
        <v>174</v>
      </c>
      <c r="L215" s="38"/>
      <c r="M215" s="189" t="s">
        <v>1</v>
      </c>
      <c r="N215" s="190" t="s">
        <v>43</v>
      </c>
      <c r="O215" s="70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3" t="s">
        <v>175</v>
      </c>
      <c r="AT215" s="193" t="s">
        <v>170</v>
      </c>
      <c r="AU215" s="193" t="s">
        <v>87</v>
      </c>
      <c r="AY215" s="16" t="s">
        <v>168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6" t="s">
        <v>83</v>
      </c>
      <c r="BK215" s="194">
        <f>ROUND(I215*H215,2)</f>
        <v>0</v>
      </c>
      <c r="BL215" s="16" t="s">
        <v>175</v>
      </c>
      <c r="BM215" s="193" t="s">
        <v>319</v>
      </c>
    </row>
    <row r="216" spans="1:65" s="2" customFormat="1" ht="11.25">
      <c r="A216" s="33"/>
      <c r="B216" s="34"/>
      <c r="C216" s="35"/>
      <c r="D216" s="195" t="s">
        <v>177</v>
      </c>
      <c r="E216" s="35"/>
      <c r="F216" s="196" t="s">
        <v>320</v>
      </c>
      <c r="G216" s="35"/>
      <c r="H216" s="35"/>
      <c r="I216" s="197"/>
      <c r="J216" s="35"/>
      <c r="K216" s="35"/>
      <c r="L216" s="38"/>
      <c r="M216" s="198"/>
      <c r="N216" s="199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177</v>
      </c>
      <c r="AU216" s="16" t="s">
        <v>87</v>
      </c>
    </row>
    <row r="217" spans="1:65" s="2" customFormat="1" ht="11.25">
      <c r="A217" s="33"/>
      <c r="B217" s="34"/>
      <c r="C217" s="35"/>
      <c r="D217" s="200" t="s">
        <v>179</v>
      </c>
      <c r="E217" s="35"/>
      <c r="F217" s="201" t="s">
        <v>321</v>
      </c>
      <c r="G217" s="35"/>
      <c r="H217" s="35"/>
      <c r="I217" s="197"/>
      <c r="J217" s="35"/>
      <c r="K217" s="35"/>
      <c r="L217" s="38"/>
      <c r="M217" s="198"/>
      <c r="N217" s="199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179</v>
      </c>
      <c r="AU217" s="16" t="s">
        <v>87</v>
      </c>
    </row>
    <row r="218" spans="1:65" s="13" customFormat="1" ht="11.25">
      <c r="B218" s="202"/>
      <c r="C218" s="203"/>
      <c r="D218" s="195" t="s">
        <v>181</v>
      </c>
      <c r="E218" s="204" t="s">
        <v>1</v>
      </c>
      <c r="F218" s="205" t="s">
        <v>97</v>
      </c>
      <c r="G218" s="203"/>
      <c r="H218" s="206">
        <v>57.5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181</v>
      </c>
      <c r="AU218" s="212" t="s">
        <v>87</v>
      </c>
      <c r="AV218" s="13" t="s">
        <v>87</v>
      </c>
      <c r="AW218" s="13" t="s">
        <v>33</v>
      </c>
      <c r="AX218" s="13" t="s">
        <v>83</v>
      </c>
      <c r="AY218" s="212" t="s">
        <v>168</v>
      </c>
    </row>
    <row r="219" spans="1:65" s="2" customFormat="1" ht="16.5" customHeight="1">
      <c r="A219" s="33"/>
      <c r="B219" s="34"/>
      <c r="C219" s="224" t="s">
        <v>322</v>
      </c>
      <c r="D219" s="224" t="s">
        <v>323</v>
      </c>
      <c r="E219" s="225" t="s">
        <v>324</v>
      </c>
      <c r="F219" s="226" t="s">
        <v>325</v>
      </c>
      <c r="G219" s="227" t="s">
        <v>292</v>
      </c>
      <c r="H219" s="228">
        <v>9.7750000000000004</v>
      </c>
      <c r="I219" s="229"/>
      <c r="J219" s="230">
        <f>ROUND(I219*H219,2)</f>
        <v>0</v>
      </c>
      <c r="K219" s="226" t="s">
        <v>174</v>
      </c>
      <c r="L219" s="231"/>
      <c r="M219" s="232" t="s">
        <v>1</v>
      </c>
      <c r="N219" s="233" t="s">
        <v>43</v>
      </c>
      <c r="O219" s="70"/>
      <c r="P219" s="191">
        <f>O219*H219</f>
        <v>0</v>
      </c>
      <c r="Q219" s="191">
        <v>1</v>
      </c>
      <c r="R219" s="191">
        <f>Q219*H219</f>
        <v>9.7750000000000004</v>
      </c>
      <c r="S219" s="191">
        <v>0</v>
      </c>
      <c r="T219" s="19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3" t="s">
        <v>219</v>
      </c>
      <c r="AT219" s="193" t="s">
        <v>323</v>
      </c>
      <c r="AU219" s="193" t="s">
        <v>87</v>
      </c>
      <c r="AY219" s="16" t="s">
        <v>168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6" t="s">
        <v>83</v>
      </c>
      <c r="BK219" s="194">
        <f>ROUND(I219*H219,2)</f>
        <v>0</v>
      </c>
      <c r="BL219" s="16" t="s">
        <v>175</v>
      </c>
      <c r="BM219" s="193" t="s">
        <v>326</v>
      </c>
    </row>
    <row r="220" spans="1:65" s="2" customFormat="1" ht="11.25">
      <c r="A220" s="33"/>
      <c r="B220" s="34"/>
      <c r="C220" s="35"/>
      <c r="D220" s="195" t="s">
        <v>177</v>
      </c>
      <c r="E220" s="35"/>
      <c r="F220" s="196" t="s">
        <v>325</v>
      </c>
      <c r="G220" s="35"/>
      <c r="H220" s="35"/>
      <c r="I220" s="197"/>
      <c r="J220" s="35"/>
      <c r="K220" s="35"/>
      <c r="L220" s="38"/>
      <c r="M220" s="198"/>
      <c r="N220" s="199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177</v>
      </c>
      <c r="AU220" s="16" t="s">
        <v>87</v>
      </c>
    </row>
    <row r="221" spans="1:65" s="13" customFormat="1" ht="11.25">
      <c r="B221" s="202"/>
      <c r="C221" s="203"/>
      <c r="D221" s="195" t="s">
        <v>181</v>
      </c>
      <c r="E221" s="204" t="s">
        <v>1</v>
      </c>
      <c r="F221" s="205" t="s">
        <v>327</v>
      </c>
      <c r="G221" s="203"/>
      <c r="H221" s="206">
        <v>9.7750000000000004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181</v>
      </c>
      <c r="AU221" s="212" t="s">
        <v>87</v>
      </c>
      <c r="AV221" s="13" t="s">
        <v>87</v>
      </c>
      <c r="AW221" s="13" t="s">
        <v>33</v>
      </c>
      <c r="AX221" s="13" t="s">
        <v>83</v>
      </c>
      <c r="AY221" s="212" t="s">
        <v>168</v>
      </c>
    </row>
    <row r="222" spans="1:65" s="2" customFormat="1" ht="16.5" customHeight="1">
      <c r="A222" s="33"/>
      <c r="B222" s="34"/>
      <c r="C222" s="182" t="s">
        <v>328</v>
      </c>
      <c r="D222" s="182" t="s">
        <v>170</v>
      </c>
      <c r="E222" s="183" t="s">
        <v>329</v>
      </c>
      <c r="F222" s="184" t="s">
        <v>330</v>
      </c>
      <c r="G222" s="185" t="s">
        <v>173</v>
      </c>
      <c r="H222" s="186">
        <v>57.5</v>
      </c>
      <c r="I222" s="187"/>
      <c r="J222" s="188">
        <f>ROUND(I222*H222,2)</f>
        <v>0</v>
      </c>
      <c r="K222" s="184" t="s">
        <v>174</v>
      </c>
      <c r="L222" s="38"/>
      <c r="M222" s="189" t="s">
        <v>1</v>
      </c>
      <c r="N222" s="190" t="s">
        <v>43</v>
      </c>
      <c r="O222" s="70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3" t="s">
        <v>175</v>
      </c>
      <c r="AT222" s="193" t="s">
        <v>170</v>
      </c>
      <c r="AU222" s="193" t="s">
        <v>87</v>
      </c>
      <c r="AY222" s="16" t="s">
        <v>168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6" t="s">
        <v>83</v>
      </c>
      <c r="BK222" s="194">
        <f>ROUND(I222*H222,2)</f>
        <v>0</v>
      </c>
      <c r="BL222" s="16" t="s">
        <v>175</v>
      </c>
      <c r="BM222" s="193" t="s">
        <v>331</v>
      </c>
    </row>
    <row r="223" spans="1:65" s="2" customFormat="1" ht="11.25">
      <c r="A223" s="33"/>
      <c r="B223" s="34"/>
      <c r="C223" s="35"/>
      <c r="D223" s="195" t="s">
        <v>177</v>
      </c>
      <c r="E223" s="35"/>
      <c r="F223" s="196" t="s">
        <v>332</v>
      </c>
      <c r="G223" s="35"/>
      <c r="H223" s="35"/>
      <c r="I223" s="197"/>
      <c r="J223" s="35"/>
      <c r="K223" s="35"/>
      <c r="L223" s="38"/>
      <c r="M223" s="198"/>
      <c r="N223" s="199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177</v>
      </c>
      <c r="AU223" s="16" t="s">
        <v>87</v>
      </c>
    </row>
    <row r="224" spans="1:65" s="2" customFormat="1" ht="11.25">
      <c r="A224" s="33"/>
      <c r="B224" s="34"/>
      <c r="C224" s="35"/>
      <c r="D224" s="200" t="s">
        <v>179</v>
      </c>
      <c r="E224" s="35"/>
      <c r="F224" s="201" t="s">
        <v>333</v>
      </c>
      <c r="G224" s="35"/>
      <c r="H224" s="35"/>
      <c r="I224" s="197"/>
      <c r="J224" s="35"/>
      <c r="K224" s="35"/>
      <c r="L224" s="38"/>
      <c r="M224" s="198"/>
      <c r="N224" s="199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179</v>
      </c>
      <c r="AU224" s="16" t="s">
        <v>87</v>
      </c>
    </row>
    <row r="225" spans="1:65" s="13" customFormat="1" ht="11.25">
      <c r="B225" s="202"/>
      <c r="C225" s="203"/>
      <c r="D225" s="195" t="s">
        <v>181</v>
      </c>
      <c r="E225" s="204" t="s">
        <v>1</v>
      </c>
      <c r="F225" s="205" t="s">
        <v>97</v>
      </c>
      <c r="G225" s="203"/>
      <c r="H225" s="206">
        <v>57.5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181</v>
      </c>
      <c r="AU225" s="212" t="s">
        <v>87</v>
      </c>
      <c r="AV225" s="13" t="s">
        <v>87</v>
      </c>
      <c r="AW225" s="13" t="s">
        <v>33</v>
      </c>
      <c r="AX225" s="13" t="s">
        <v>83</v>
      </c>
      <c r="AY225" s="212" t="s">
        <v>168</v>
      </c>
    </row>
    <row r="226" spans="1:65" s="2" customFormat="1" ht="16.5" customHeight="1">
      <c r="A226" s="33"/>
      <c r="B226" s="34"/>
      <c r="C226" s="224" t="s">
        <v>334</v>
      </c>
      <c r="D226" s="224" t="s">
        <v>323</v>
      </c>
      <c r="E226" s="225" t="s">
        <v>335</v>
      </c>
      <c r="F226" s="226" t="s">
        <v>336</v>
      </c>
      <c r="G226" s="227" t="s">
        <v>337</v>
      </c>
      <c r="H226" s="228">
        <v>1.1499999999999999</v>
      </c>
      <c r="I226" s="229"/>
      <c r="J226" s="230">
        <f>ROUND(I226*H226,2)</f>
        <v>0</v>
      </c>
      <c r="K226" s="226" t="s">
        <v>174</v>
      </c>
      <c r="L226" s="231"/>
      <c r="M226" s="232" t="s">
        <v>1</v>
      </c>
      <c r="N226" s="233" t="s">
        <v>43</v>
      </c>
      <c r="O226" s="70"/>
      <c r="P226" s="191">
        <f>O226*H226</f>
        <v>0</v>
      </c>
      <c r="Q226" s="191">
        <v>1E-3</v>
      </c>
      <c r="R226" s="191">
        <f>Q226*H226</f>
        <v>1.15E-3</v>
      </c>
      <c r="S226" s="191">
        <v>0</v>
      </c>
      <c r="T226" s="19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3" t="s">
        <v>219</v>
      </c>
      <c r="AT226" s="193" t="s">
        <v>323</v>
      </c>
      <c r="AU226" s="193" t="s">
        <v>87</v>
      </c>
      <c r="AY226" s="16" t="s">
        <v>168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6" t="s">
        <v>83</v>
      </c>
      <c r="BK226" s="194">
        <f>ROUND(I226*H226,2)</f>
        <v>0</v>
      </c>
      <c r="BL226" s="16" t="s">
        <v>175</v>
      </c>
      <c r="BM226" s="193" t="s">
        <v>338</v>
      </c>
    </row>
    <row r="227" spans="1:65" s="2" customFormat="1" ht="11.25">
      <c r="A227" s="33"/>
      <c r="B227" s="34"/>
      <c r="C227" s="35"/>
      <c r="D227" s="195" t="s">
        <v>177</v>
      </c>
      <c r="E227" s="35"/>
      <c r="F227" s="196" t="s">
        <v>336</v>
      </c>
      <c r="G227" s="35"/>
      <c r="H227" s="35"/>
      <c r="I227" s="197"/>
      <c r="J227" s="35"/>
      <c r="K227" s="35"/>
      <c r="L227" s="38"/>
      <c r="M227" s="198"/>
      <c r="N227" s="199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177</v>
      </c>
      <c r="AU227" s="16" t="s">
        <v>87</v>
      </c>
    </row>
    <row r="228" spans="1:65" s="13" customFormat="1" ht="11.25">
      <c r="B228" s="202"/>
      <c r="C228" s="203"/>
      <c r="D228" s="195" t="s">
        <v>181</v>
      </c>
      <c r="E228" s="203"/>
      <c r="F228" s="205" t="s">
        <v>339</v>
      </c>
      <c r="G228" s="203"/>
      <c r="H228" s="206">
        <v>1.1499999999999999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181</v>
      </c>
      <c r="AU228" s="212" t="s">
        <v>87</v>
      </c>
      <c r="AV228" s="13" t="s">
        <v>87</v>
      </c>
      <c r="AW228" s="13" t="s">
        <v>4</v>
      </c>
      <c r="AX228" s="13" t="s">
        <v>83</v>
      </c>
      <c r="AY228" s="212" t="s">
        <v>168</v>
      </c>
    </row>
    <row r="229" spans="1:65" s="2" customFormat="1" ht="16.5" customHeight="1">
      <c r="A229" s="33"/>
      <c r="B229" s="34"/>
      <c r="C229" s="182" t="s">
        <v>340</v>
      </c>
      <c r="D229" s="182" t="s">
        <v>170</v>
      </c>
      <c r="E229" s="183" t="s">
        <v>341</v>
      </c>
      <c r="F229" s="184" t="s">
        <v>342</v>
      </c>
      <c r="G229" s="185" t="s">
        <v>173</v>
      </c>
      <c r="H229" s="186">
        <v>475.25</v>
      </c>
      <c r="I229" s="187"/>
      <c r="J229" s="188">
        <f>ROUND(I229*H229,2)</f>
        <v>0</v>
      </c>
      <c r="K229" s="184" t="s">
        <v>174</v>
      </c>
      <c r="L229" s="38"/>
      <c r="M229" s="189" t="s">
        <v>1</v>
      </c>
      <c r="N229" s="190" t="s">
        <v>43</v>
      </c>
      <c r="O229" s="70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3" t="s">
        <v>175</v>
      </c>
      <c r="AT229" s="193" t="s">
        <v>170</v>
      </c>
      <c r="AU229" s="193" t="s">
        <v>87</v>
      </c>
      <c r="AY229" s="16" t="s">
        <v>168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6" t="s">
        <v>83</v>
      </c>
      <c r="BK229" s="194">
        <f>ROUND(I229*H229,2)</f>
        <v>0</v>
      </c>
      <c r="BL229" s="16" t="s">
        <v>175</v>
      </c>
      <c r="BM229" s="193" t="s">
        <v>343</v>
      </c>
    </row>
    <row r="230" spans="1:65" s="2" customFormat="1" ht="11.25">
      <c r="A230" s="33"/>
      <c r="B230" s="34"/>
      <c r="C230" s="35"/>
      <c r="D230" s="195" t="s">
        <v>177</v>
      </c>
      <c r="E230" s="35"/>
      <c r="F230" s="196" t="s">
        <v>344</v>
      </c>
      <c r="G230" s="35"/>
      <c r="H230" s="35"/>
      <c r="I230" s="197"/>
      <c r="J230" s="35"/>
      <c r="K230" s="35"/>
      <c r="L230" s="38"/>
      <c r="M230" s="198"/>
      <c r="N230" s="199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177</v>
      </c>
      <c r="AU230" s="16" t="s">
        <v>87</v>
      </c>
    </row>
    <row r="231" spans="1:65" s="2" customFormat="1" ht="11.25">
      <c r="A231" s="33"/>
      <c r="B231" s="34"/>
      <c r="C231" s="35"/>
      <c r="D231" s="200" t="s">
        <v>179</v>
      </c>
      <c r="E231" s="35"/>
      <c r="F231" s="201" t="s">
        <v>345</v>
      </c>
      <c r="G231" s="35"/>
      <c r="H231" s="35"/>
      <c r="I231" s="197"/>
      <c r="J231" s="35"/>
      <c r="K231" s="35"/>
      <c r="L231" s="38"/>
      <c r="M231" s="198"/>
      <c r="N231" s="199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179</v>
      </c>
      <c r="AU231" s="16" t="s">
        <v>87</v>
      </c>
    </row>
    <row r="232" spans="1:65" s="13" customFormat="1" ht="11.25">
      <c r="B232" s="202"/>
      <c r="C232" s="203"/>
      <c r="D232" s="195" t="s">
        <v>181</v>
      </c>
      <c r="E232" s="204" t="s">
        <v>1</v>
      </c>
      <c r="F232" s="205" t="s">
        <v>346</v>
      </c>
      <c r="G232" s="203"/>
      <c r="H232" s="206">
        <v>155.15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181</v>
      </c>
      <c r="AU232" s="212" t="s">
        <v>87</v>
      </c>
      <c r="AV232" s="13" t="s">
        <v>87</v>
      </c>
      <c r="AW232" s="13" t="s">
        <v>33</v>
      </c>
      <c r="AX232" s="13" t="s">
        <v>78</v>
      </c>
      <c r="AY232" s="212" t="s">
        <v>168</v>
      </c>
    </row>
    <row r="233" spans="1:65" s="13" customFormat="1" ht="11.25">
      <c r="B233" s="202"/>
      <c r="C233" s="203"/>
      <c r="D233" s="195" t="s">
        <v>181</v>
      </c>
      <c r="E233" s="204" t="s">
        <v>121</v>
      </c>
      <c r="F233" s="205" t="s">
        <v>218</v>
      </c>
      <c r="G233" s="203"/>
      <c r="H233" s="206">
        <v>66.5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181</v>
      </c>
      <c r="AU233" s="212" t="s">
        <v>87</v>
      </c>
      <c r="AV233" s="13" t="s">
        <v>87</v>
      </c>
      <c r="AW233" s="13" t="s">
        <v>33</v>
      </c>
      <c r="AX233" s="13" t="s">
        <v>78</v>
      </c>
      <c r="AY233" s="212" t="s">
        <v>168</v>
      </c>
    </row>
    <row r="234" spans="1:65" s="13" customFormat="1" ht="11.25">
      <c r="B234" s="202"/>
      <c r="C234" s="203"/>
      <c r="D234" s="195" t="s">
        <v>181</v>
      </c>
      <c r="E234" s="204" t="s">
        <v>119</v>
      </c>
      <c r="F234" s="205" t="s">
        <v>347</v>
      </c>
      <c r="G234" s="203"/>
      <c r="H234" s="206">
        <v>241.2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181</v>
      </c>
      <c r="AU234" s="212" t="s">
        <v>87</v>
      </c>
      <c r="AV234" s="13" t="s">
        <v>87</v>
      </c>
      <c r="AW234" s="13" t="s">
        <v>33</v>
      </c>
      <c r="AX234" s="13" t="s">
        <v>78</v>
      </c>
      <c r="AY234" s="212" t="s">
        <v>168</v>
      </c>
    </row>
    <row r="235" spans="1:65" s="13" customFormat="1" ht="11.25">
      <c r="B235" s="202"/>
      <c r="C235" s="203"/>
      <c r="D235" s="195" t="s">
        <v>181</v>
      </c>
      <c r="E235" s="204" t="s">
        <v>124</v>
      </c>
      <c r="F235" s="205" t="s">
        <v>348</v>
      </c>
      <c r="G235" s="203"/>
      <c r="H235" s="206">
        <v>12.4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181</v>
      </c>
      <c r="AU235" s="212" t="s">
        <v>87</v>
      </c>
      <c r="AV235" s="13" t="s">
        <v>87</v>
      </c>
      <c r="AW235" s="13" t="s">
        <v>33</v>
      </c>
      <c r="AX235" s="13" t="s">
        <v>78</v>
      </c>
      <c r="AY235" s="212" t="s">
        <v>168</v>
      </c>
    </row>
    <row r="236" spans="1:65" s="14" customFormat="1" ht="11.25">
      <c r="B236" s="213"/>
      <c r="C236" s="214"/>
      <c r="D236" s="195" t="s">
        <v>181</v>
      </c>
      <c r="E236" s="215" t="s">
        <v>122</v>
      </c>
      <c r="F236" s="216" t="s">
        <v>250</v>
      </c>
      <c r="G236" s="214"/>
      <c r="H236" s="217">
        <v>475.25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181</v>
      </c>
      <c r="AU236" s="223" t="s">
        <v>87</v>
      </c>
      <c r="AV236" s="14" t="s">
        <v>175</v>
      </c>
      <c r="AW236" s="14" t="s">
        <v>33</v>
      </c>
      <c r="AX236" s="14" t="s">
        <v>83</v>
      </c>
      <c r="AY236" s="223" t="s">
        <v>168</v>
      </c>
    </row>
    <row r="237" spans="1:65" s="2" customFormat="1" ht="16.5" customHeight="1">
      <c r="A237" s="33"/>
      <c r="B237" s="34"/>
      <c r="C237" s="182" t="s">
        <v>349</v>
      </c>
      <c r="D237" s="182" t="s">
        <v>170</v>
      </c>
      <c r="E237" s="183" t="s">
        <v>350</v>
      </c>
      <c r="F237" s="184" t="s">
        <v>351</v>
      </c>
      <c r="G237" s="185" t="s">
        <v>173</v>
      </c>
      <c r="H237" s="186">
        <v>57.5</v>
      </c>
      <c r="I237" s="187"/>
      <c r="J237" s="188">
        <f>ROUND(I237*H237,2)</f>
        <v>0</v>
      </c>
      <c r="K237" s="184" t="s">
        <v>174</v>
      </c>
      <c r="L237" s="38"/>
      <c r="M237" s="189" t="s">
        <v>1</v>
      </c>
      <c r="N237" s="190" t="s">
        <v>43</v>
      </c>
      <c r="O237" s="70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3" t="s">
        <v>175</v>
      </c>
      <c r="AT237" s="193" t="s">
        <v>170</v>
      </c>
      <c r="AU237" s="193" t="s">
        <v>87</v>
      </c>
      <c r="AY237" s="16" t="s">
        <v>168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6" t="s">
        <v>83</v>
      </c>
      <c r="BK237" s="194">
        <f>ROUND(I237*H237,2)</f>
        <v>0</v>
      </c>
      <c r="BL237" s="16" t="s">
        <v>175</v>
      </c>
      <c r="BM237" s="193" t="s">
        <v>352</v>
      </c>
    </row>
    <row r="238" spans="1:65" s="2" customFormat="1" ht="11.25">
      <c r="A238" s="33"/>
      <c r="B238" s="34"/>
      <c r="C238" s="35"/>
      <c r="D238" s="195" t="s">
        <v>177</v>
      </c>
      <c r="E238" s="35"/>
      <c r="F238" s="196" t="s">
        <v>353</v>
      </c>
      <c r="G238" s="35"/>
      <c r="H238" s="35"/>
      <c r="I238" s="197"/>
      <c r="J238" s="35"/>
      <c r="K238" s="35"/>
      <c r="L238" s="38"/>
      <c r="M238" s="198"/>
      <c r="N238" s="199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177</v>
      </c>
      <c r="AU238" s="16" t="s">
        <v>87</v>
      </c>
    </row>
    <row r="239" spans="1:65" s="2" customFormat="1" ht="11.25">
      <c r="A239" s="33"/>
      <c r="B239" s="34"/>
      <c r="C239" s="35"/>
      <c r="D239" s="200" t="s">
        <v>179</v>
      </c>
      <c r="E239" s="35"/>
      <c r="F239" s="201" t="s">
        <v>354</v>
      </c>
      <c r="G239" s="35"/>
      <c r="H239" s="35"/>
      <c r="I239" s="197"/>
      <c r="J239" s="35"/>
      <c r="K239" s="35"/>
      <c r="L239" s="38"/>
      <c r="M239" s="198"/>
      <c r="N239" s="199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179</v>
      </c>
      <c r="AU239" s="16" t="s">
        <v>87</v>
      </c>
    </row>
    <row r="240" spans="1:65" s="13" customFormat="1" ht="11.25">
      <c r="B240" s="202"/>
      <c r="C240" s="203"/>
      <c r="D240" s="195" t="s">
        <v>181</v>
      </c>
      <c r="E240" s="204" t="s">
        <v>1</v>
      </c>
      <c r="F240" s="205" t="s">
        <v>97</v>
      </c>
      <c r="G240" s="203"/>
      <c r="H240" s="206">
        <v>57.5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181</v>
      </c>
      <c r="AU240" s="212" t="s">
        <v>87</v>
      </c>
      <c r="AV240" s="13" t="s">
        <v>87</v>
      </c>
      <c r="AW240" s="13" t="s">
        <v>33</v>
      </c>
      <c r="AX240" s="13" t="s">
        <v>83</v>
      </c>
      <c r="AY240" s="212" t="s">
        <v>168</v>
      </c>
    </row>
    <row r="241" spans="1:65" s="2" customFormat="1" ht="16.5" customHeight="1">
      <c r="A241" s="33"/>
      <c r="B241" s="34"/>
      <c r="C241" s="182" t="s">
        <v>355</v>
      </c>
      <c r="D241" s="182" t="s">
        <v>170</v>
      </c>
      <c r="E241" s="183" t="s">
        <v>356</v>
      </c>
      <c r="F241" s="184" t="s">
        <v>357</v>
      </c>
      <c r="G241" s="185" t="s">
        <v>173</v>
      </c>
      <c r="H241" s="186">
        <v>19.100000000000001</v>
      </c>
      <c r="I241" s="187"/>
      <c r="J241" s="188">
        <f>ROUND(I241*H241,2)</f>
        <v>0</v>
      </c>
      <c r="K241" s="184" t="s">
        <v>174</v>
      </c>
      <c r="L241" s="38"/>
      <c r="M241" s="189" t="s">
        <v>1</v>
      </c>
      <c r="N241" s="190" t="s">
        <v>43</v>
      </c>
      <c r="O241" s="70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3" t="s">
        <v>175</v>
      </c>
      <c r="AT241" s="193" t="s">
        <v>170</v>
      </c>
      <c r="AU241" s="193" t="s">
        <v>87</v>
      </c>
      <c r="AY241" s="16" t="s">
        <v>168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6" t="s">
        <v>83</v>
      </c>
      <c r="BK241" s="194">
        <f>ROUND(I241*H241,2)</f>
        <v>0</v>
      </c>
      <c r="BL241" s="16" t="s">
        <v>175</v>
      </c>
      <c r="BM241" s="193" t="s">
        <v>358</v>
      </c>
    </row>
    <row r="242" spans="1:65" s="2" customFormat="1" ht="11.25">
      <c r="A242" s="33"/>
      <c r="B242" s="34"/>
      <c r="C242" s="35"/>
      <c r="D242" s="195" t="s">
        <v>177</v>
      </c>
      <c r="E242" s="35"/>
      <c r="F242" s="196" t="s">
        <v>359</v>
      </c>
      <c r="G242" s="35"/>
      <c r="H242" s="35"/>
      <c r="I242" s="197"/>
      <c r="J242" s="35"/>
      <c r="K242" s="35"/>
      <c r="L242" s="38"/>
      <c r="M242" s="198"/>
      <c r="N242" s="199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177</v>
      </c>
      <c r="AU242" s="16" t="s">
        <v>87</v>
      </c>
    </row>
    <row r="243" spans="1:65" s="2" customFormat="1" ht="11.25">
      <c r="A243" s="33"/>
      <c r="B243" s="34"/>
      <c r="C243" s="35"/>
      <c r="D243" s="200" t="s">
        <v>179</v>
      </c>
      <c r="E243" s="35"/>
      <c r="F243" s="201" t="s">
        <v>360</v>
      </c>
      <c r="G243" s="35"/>
      <c r="H243" s="35"/>
      <c r="I243" s="197"/>
      <c r="J243" s="35"/>
      <c r="K243" s="35"/>
      <c r="L243" s="38"/>
      <c r="M243" s="198"/>
      <c r="N243" s="199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179</v>
      </c>
      <c r="AU243" s="16" t="s">
        <v>87</v>
      </c>
    </row>
    <row r="244" spans="1:65" s="13" customFormat="1" ht="11.25">
      <c r="B244" s="202"/>
      <c r="C244" s="203"/>
      <c r="D244" s="195" t="s">
        <v>181</v>
      </c>
      <c r="E244" s="204" t="s">
        <v>1</v>
      </c>
      <c r="F244" s="205" t="s">
        <v>130</v>
      </c>
      <c r="G244" s="203"/>
      <c r="H244" s="206">
        <v>19.100000000000001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181</v>
      </c>
      <c r="AU244" s="212" t="s">
        <v>87</v>
      </c>
      <c r="AV244" s="13" t="s">
        <v>87</v>
      </c>
      <c r="AW244" s="13" t="s">
        <v>33</v>
      </c>
      <c r="AX244" s="13" t="s">
        <v>83</v>
      </c>
      <c r="AY244" s="212" t="s">
        <v>168</v>
      </c>
    </row>
    <row r="245" spans="1:65" s="2" customFormat="1" ht="16.5" customHeight="1">
      <c r="A245" s="33"/>
      <c r="B245" s="34"/>
      <c r="C245" s="224" t="s">
        <v>361</v>
      </c>
      <c r="D245" s="224" t="s">
        <v>323</v>
      </c>
      <c r="E245" s="225" t="s">
        <v>362</v>
      </c>
      <c r="F245" s="226" t="s">
        <v>363</v>
      </c>
      <c r="G245" s="227" t="s">
        <v>292</v>
      </c>
      <c r="H245" s="228">
        <v>4.7750000000000004</v>
      </c>
      <c r="I245" s="229"/>
      <c r="J245" s="230">
        <f>ROUND(I245*H245,2)</f>
        <v>0</v>
      </c>
      <c r="K245" s="226" t="s">
        <v>174</v>
      </c>
      <c r="L245" s="231"/>
      <c r="M245" s="232" t="s">
        <v>1</v>
      </c>
      <c r="N245" s="233" t="s">
        <v>43</v>
      </c>
      <c r="O245" s="70"/>
      <c r="P245" s="191">
        <f>O245*H245</f>
        <v>0</v>
      </c>
      <c r="Q245" s="191">
        <v>1</v>
      </c>
      <c r="R245" s="191">
        <f>Q245*H245</f>
        <v>4.7750000000000004</v>
      </c>
      <c r="S245" s="191">
        <v>0</v>
      </c>
      <c r="T245" s="19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3" t="s">
        <v>219</v>
      </c>
      <c r="AT245" s="193" t="s">
        <v>323</v>
      </c>
      <c r="AU245" s="193" t="s">
        <v>87</v>
      </c>
      <c r="AY245" s="16" t="s">
        <v>168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6" t="s">
        <v>83</v>
      </c>
      <c r="BK245" s="194">
        <f>ROUND(I245*H245,2)</f>
        <v>0</v>
      </c>
      <c r="BL245" s="16" t="s">
        <v>175</v>
      </c>
      <c r="BM245" s="193" t="s">
        <v>364</v>
      </c>
    </row>
    <row r="246" spans="1:65" s="2" customFormat="1" ht="11.25">
      <c r="A246" s="33"/>
      <c r="B246" s="34"/>
      <c r="C246" s="35"/>
      <c r="D246" s="195" t="s">
        <v>177</v>
      </c>
      <c r="E246" s="35"/>
      <c r="F246" s="196" t="s">
        <v>363</v>
      </c>
      <c r="G246" s="35"/>
      <c r="H246" s="35"/>
      <c r="I246" s="197"/>
      <c r="J246" s="35"/>
      <c r="K246" s="35"/>
      <c r="L246" s="38"/>
      <c r="M246" s="198"/>
      <c r="N246" s="199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177</v>
      </c>
      <c r="AU246" s="16" t="s">
        <v>87</v>
      </c>
    </row>
    <row r="247" spans="1:65" s="13" customFormat="1" ht="11.25">
      <c r="B247" s="202"/>
      <c r="C247" s="203"/>
      <c r="D247" s="195" t="s">
        <v>181</v>
      </c>
      <c r="E247" s="203"/>
      <c r="F247" s="205" t="s">
        <v>365</v>
      </c>
      <c r="G247" s="203"/>
      <c r="H247" s="206">
        <v>4.7750000000000004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181</v>
      </c>
      <c r="AU247" s="212" t="s">
        <v>87</v>
      </c>
      <c r="AV247" s="13" t="s">
        <v>87</v>
      </c>
      <c r="AW247" s="13" t="s">
        <v>4</v>
      </c>
      <c r="AX247" s="13" t="s">
        <v>83</v>
      </c>
      <c r="AY247" s="212" t="s">
        <v>168</v>
      </c>
    </row>
    <row r="248" spans="1:65" s="2" customFormat="1" ht="16.5" customHeight="1">
      <c r="A248" s="33"/>
      <c r="B248" s="34"/>
      <c r="C248" s="182" t="s">
        <v>366</v>
      </c>
      <c r="D248" s="182" t="s">
        <v>170</v>
      </c>
      <c r="E248" s="183" t="s">
        <v>367</v>
      </c>
      <c r="F248" s="184" t="s">
        <v>368</v>
      </c>
      <c r="G248" s="185" t="s">
        <v>173</v>
      </c>
      <c r="H248" s="186">
        <v>19.100000000000001</v>
      </c>
      <c r="I248" s="187"/>
      <c r="J248" s="188">
        <f>ROUND(I248*H248,2)</f>
        <v>0</v>
      </c>
      <c r="K248" s="184" t="s">
        <v>174</v>
      </c>
      <c r="L248" s="38"/>
      <c r="M248" s="189" t="s">
        <v>1</v>
      </c>
      <c r="N248" s="190" t="s">
        <v>43</v>
      </c>
      <c r="O248" s="70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3" t="s">
        <v>175</v>
      </c>
      <c r="AT248" s="193" t="s">
        <v>170</v>
      </c>
      <c r="AU248" s="193" t="s">
        <v>87</v>
      </c>
      <c r="AY248" s="16" t="s">
        <v>168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6" t="s">
        <v>83</v>
      </c>
      <c r="BK248" s="194">
        <f>ROUND(I248*H248,2)</f>
        <v>0</v>
      </c>
      <c r="BL248" s="16" t="s">
        <v>175</v>
      </c>
      <c r="BM248" s="193" t="s">
        <v>369</v>
      </c>
    </row>
    <row r="249" spans="1:65" s="2" customFormat="1" ht="11.25">
      <c r="A249" s="33"/>
      <c r="B249" s="34"/>
      <c r="C249" s="35"/>
      <c r="D249" s="195" t="s">
        <v>177</v>
      </c>
      <c r="E249" s="35"/>
      <c r="F249" s="196" t="s">
        <v>370</v>
      </c>
      <c r="G249" s="35"/>
      <c r="H249" s="35"/>
      <c r="I249" s="197"/>
      <c r="J249" s="35"/>
      <c r="K249" s="35"/>
      <c r="L249" s="38"/>
      <c r="M249" s="198"/>
      <c r="N249" s="199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177</v>
      </c>
      <c r="AU249" s="16" t="s">
        <v>87</v>
      </c>
    </row>
    <row r="250" spans="1:65" s="2" customFormat="1" ht="11.25">
      <c r="A250" s="33"/>
      <c r="B250" s="34"/>
      <c r="C250" s="35"/>
      <c r="D250" s="200" t="s">
        <v>179</v>
      </c>
      <c r="E250" s="35"/>
      <c r="F250" s="201" t="s">
        <v>371</v>
      </c>
      <c r="G250" s="35"/>
      <c r="H250" s="35"/>
      <c r="I250" s="197"/>
      <c r="J250" s="35"/>
      <c r="K250" s="35"/>
      <c r="L250" s="38"/>
      <c r="M250" s="198"/>
      <c r="N250" s="199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179</v>
      </c>
      <c r="AU250" s="16" t="s">
        <v>87</v>
      </c>
    </row>
    <row r="251" spans="1:65" s="13" customFormat="1" ht="11.25">
      <c r="B251" s="202"/>
      <c r="C251" s="203"/>
      <c r="D251" s="195" t="s">
        <v>181</v>
      </c>
      <c r="E251" s="204" t="s">
        <v>130</v>
      </c>
      <c r="F251" s="205" t="s">
        <v>372</v>
      </c>
      <c r="G251" s="203"/>
      <c r="H251" s="206">
        <v>19.100000000000001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181</v>
      </c>
      <c r="AU251" s="212" t="s">
        <v>87</v>
      </c>
      <c r="AV251" s="13" t="s">
        <v>87</v>
      </c>
      <c r="AW251" s="13" t="s">
        <v>33</v>
      </c>
      <c r="AX251" s="13" t="s">
        <v>83</v>
      </c>
      <c r="AY251" s="212" t="s">
        <v>168</v>
      </c>
    </row>
    <row r="252" spans="1:65" s="2" customFormat="1" ht="16.5" customHeight="1">
      <c r="A252" s="33"/>
      <c r="B252" s="34"/>
      <c r="C252" s="224" t="s">
        <v>373</v>
      </c>
      <c r="D252" s="224" t="s">
        <v>323</v>
      </c>
      <c r="E252" s="225" t="s">
        <v>374</v>
      </c>
      <c r="F252" s="226" t="s">
        <v>375</v>
      </c>
      <c r="G252" s="227" t="s">
        <v>173</v>
      </c>
      <c r="H252" s="228">
        <v>21.965</v>
      </c>
      <c r="I252" s="229"/>
      <c r="J252" s="230">
        <f>ROUND(I252*H252,2)</f>
        <v>0</v>
      </c>
      <c r="K252" s="226" t="s">
        <v>174</v>
      </c>
      <c r="L252" s="231"/>
      <c r="M252" s="232" t="s">
        <v>1</v>
      </c>
      <c r="N252" s="233" t="s">
        <v>43</v>
      </c>
      <c r="O252" s="70"/>
      <c r="P252" s="191">
        <f>O252*H252</f>
        <v>0</v>
      </c>
      <c r="Q252" s="191">
        <v>5.0000000000000002E-5</v>
      </c>
      <c r="R252" s="191">
        <f>Q252*H252</f>
        <v>1.0982500000000001E-3</v>
      </c>
      <c r="S252" s="191">
        <v>0</v>
      </c>
      <c r="T252" s="19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3" t="s">
        <v>219</v>
      </c>
      <c r="AT252" s="193" t="s">
        <v>323</v>
      </c>
      <c r="AU252" s="193" t="s">
        <v>87</v>
      </c>
      <c r="AY252" s="16" t="s">
        <v>168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6" t="s">
        <v>83</v>
      </c>
      <c r="BK252" s="194">
        <f>ROUND(I252*H252,2)</f>
        <v>0</v>
      </c>
      <c r="BL252" s="16" t="s">
        <v>175</v>
      </c>
      <c r="BM252" s="193" t="s">
        <v>376</v>
      </c>
    </row>
    <row r="253" spans="1:65" s="2" customFormat="1" ht="11.25">
      <c r="A253" s="33"/>
      <c r="B253" s="34"/>
      <c r="C253" s="35"/>
      <c r="D253" s="195" t="s">
        <v>177</v>
      </c>
      <c r="E253" s="35"/>
      <c r="F253" s="196" t="s">
        <v>375</v>
      </c>
      <c r="G253" s="35"/>
      <c r="H253" s="35"/>
      <c r="I253" s="197"/>
      <c r="J253" s="35"/>
      <c r="K253" s="35"/>
      <c r="L253" s="38"/>
      <c r="M253" s="198"/>
      <c r="N253" s="199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177</v>
      </c>
      <c r="AU253" s="16" t="s">
        <v>87</v>
      </c>
    </row>
    <row r="254" spans="1:65" s="13" customFormat="1" ht="11.25">
      <c r="B254" s="202"/>
      <c r="C254" s="203"/>
      <c r="D254" s="195" t="s">
        <v>181</v>
      </c>
      <c r="E254" s="203"/>
      <c r="F254" s="205" t="s">
        <v>377</v>
      </c>
      <c r="G254" s="203"/>
      <c r="H254" s="206">
        <v>21.965</v>
      </c>
      <c r="I254" s="207"/>
      <c r="J254" s="203"/>
      <c r="K254" s="203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181</v>
      </c>
      <c r="AU254" s="212" t="s">
        <v>87</v>
      </c>
      <c r="AV254" s="13" t="s">
        <v>87</v>
      </c>
      <c r="AW254" s="13" t="s">
        <v>4</v>
      </c>
      <c r="AX254" s="13" t="s">
        <v>83</v>
      </c>
      <c r="AY254" s="212" t="s">
        <v>168</v>
      </c>
    </row>
    <row r="255" spans="1:65" s="12" customFormat="1" ht="22.9" customHeight="1">
      <c r="B255" s="166"/>
      <c r="C255" s="167"/>
      <c r="D255" s="168" t="s">
        <v>77</v>
      </c>
      <c r="E255" s="180" t="s">
        <v>199</v>
      </c>
      <c r="F255" s="180" t="s">
        <v>378</v>
      </c>
      <c r="G255" s="167"/>
      <c r="H255" s="167"/>
      <c r="I255" s="170"/>
      <c r="J255" s="181">
        <f>BK255</f>
        <v>0</v>
      </c>
      <c r="K255" s="167"/>
      <c r="L255" s="172"/>
      <c r="M255" s="173"/>
      <c r="N255" s="174"/>
      <c r="O255" s="174"/>
      <c r="P255" s="175">
        <f>SUM(P256:P314)</f>
        <v>0</v>
      </c>
      <c r="Q255" s="174"/>
      <c r="R255" s="175">
        <f>SUM(R256:R314)</f>
        <v>61.559224</v>
      </c>
      <c r="S255" s="174"/>
      <c r="T255" s="176">
        <f>SUM(T256:T314)</f>
        <v>0</v>
      </c>
      <c r="AR255" s="177" t="s">
        <v>83</v>
      </c>
      <c r="AT255" s="178" t="s">
        <v>77</v>
      </c>
      <c r="AU255" s="178" t="s">
        <v>83</v>
      </c>
      <c r="AY255" s="177" t="s">
        <v>168</v>
      </c>
      <c r="BK255" s="179">
        <f>SUM(BK256:BK314)</f>
        <v>0</v>
      </c>
    </row>
    <row r="256" spans="1:65" s="2" customFormat="1" ht="24.2" customHeight="1">
      <c r="A256" s="33"/>
      <c r="B256" s="34"/>
      <c r="C256" s="182" t="s">
        <v>379</v>
      </c>
      <c r="D256" s="182" t="s">
        <v>170</v>
      </c>
      <c r="E256" s="183" t="s">
        <v>380</v>
      </c>
      <c r="F256" s="184" t="s">
        <v>381</v>
      </c>
      <c r="G256" s="185" t="s">
        <v>173</v>
      </c>
      <c r="H256" s="186">
        <v>475.25</v>
      </c>
      <c r="I256" s="187"/>
      <c r="J256" s="188">
        <f>ROUND(I256*H256,2)</f>
        <v>0</v>
      </c>
      <c r="K256" s="184" t="s">
        <v>174</v>
      </c>
      <c r="L256" s="38"/>
      <c r="M256" s="189" t="s">
        <v>1</v>
      </c>
      <c r="N256" s="190" t="s">
        <v>43</v>
      </c>
      <c r="O256" s="70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3" t="s">
        <v>175</v>
      </c>
      <c r="AT256" s="193" t="s">
        <v>170</v>
      </c>
      <c r="AU256" s="193" t="s">
        <v>87</v>
      </c>
      <c r="AY256" s="16" t="s">
        <v>168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6" t="s">
        <v>83</v>
      </c>
      <c r="BK256" s="194">
        <f>ROUND(I256*H256,2)</f>
        <v>0</v>
      </c>
      <c r="BL256" s="16" t="s">
        <v>175</v>
      </c>
      <c r="BM256" s="193" t="s">
        <v>382</v>
      </c>
    </row>
    <row r="257" spans="1:65" s="2" customFormat="1" ht="19.5">
      <c r="A257" s="33"/>
      <c r="B257" s="34"/>
      <c r="C257" s="35"/>
      <c r="D257" s="195" t="s">
        <v>177</v>
      </c>
      <c r="E257" s="35"/>
      <c r="F257" s="196" t="s">
        <v>383</v>
      </c>
      <c r="G257" s="35"/>
      <c r="H257" s="35"/>
      <c r="I257" s="197"/>
      <c r="J257" s="35"/>
      <c r="K257" s="35"/>
      <c r="L257" s="38"/>
      <c r="M257" s="198"/>
      <c r="N257" s="199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177</v>
      </c>
      <c r="AU257" s="16" t="s">
        <v>87</v>
      </c>
    </row>
    <row r="258" spans="1:65" s="2" customFormat="1" ht="11.25">
      <c r="A258" s="33"/>
      <c r="B258" s="34"/>
      <c r="C258" s="35"/>
      <c r="D258" s="200" t="s">
        <v>179</v>
      </c>
      <c r="E258" s="35"/>
      <c r="F258" s="201" t="s">
        <v>384</v>
      </c>
      <c r="G258" s="35"/>
      <c r="H258" s="35"/>
      <c r="I258" s="197"/>
      <c r="J258" s="35"/>
      <c r="K258" s="35"/>
      <c r="L258" s="38"/>
      <c r="M258" s="198"/>
      <c r="N258" s="199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179</v>
      </c>
      <c r="AU258" s="16" t="s">
        <v>87</v>
      </c>
    </row>
    <row r="259" spans="1:65" s="13" customFormat="1" ht="11.25">
      <c r="B259" s="202"/>
      <c r="C259" s="203"/>
      <c r="D259" s="195" t="s">
        <v>181</v>
      </c>
      <c r="E259" s="204" t="s">
        <v>1</v>
      </c>
      <c r="F259" s="205" t="s">
        <v>122</v>
      </c>
      <c r="G259" s="203"/>
      <c r="H259" s="206">
        <v>475.25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181</v>
      </c>
      <c r="AU259" s="212" t="s">
        <v>87</v>
      </c>
      <c r="AV259" s="13" t="s">
        <v>87</v>
      </c>
      <c r="AW259" s="13" t="s">
        <v>33</v>
      </c>
      <c r="AX259" s="13" t="s">
        <v>83</v>
      </c>
      <c r="AY259" s="212" t="s">
        <v>168</v>
      </c>
    </row>
    <row r="260" spans="1:65" s="2" customFormat="1" ht="16.5" customHeight="1">
      <c r="A260" s="33"/>
      <c r="B260" s="34"/>
      <c r="C260" s="224" t="s">
        <v>385</v>
      </c>
      <c r="D260" s="224" t="s">
        <v>323</v>
      </c>
      <c r="E260" s="225" t="s">
        <v>386</v>
      </c>
      <c r="F260" s="226" t="s">
        <v>387</v>
      </c>
      <c r="G260" s="227" t="s">
        <v>292</v>
      </c>
      <c r="H260" s="228">
        <v>5.0469999999999997</v>
      </c>
      <c r="I260" s="229"/>
      <c r="J260" s="230">
        <f>ROUND(I260*H260,2)</f>
        <v>0</v>
      </c>
      <c r="K260" s="226" t="s">
        <v>174</v>
      </c>
      <c r="L260" s="231"/>
      <c r="M260" s="232" t="s">
        <v>1</v>
      </c>
      <c r="N260" s="233" t="s">
        <v>43</v>
      </c>
      <c r="O260" s="70"/>
      <c r="P260" s="191">
        <f>O260*H260</f>
        <v>0</v>
      </c>
      <c r="Q260" s="191">
        <v>1</v>
      </c>
      <c r="R260" s="191">
        <f>Q260*H260</f>
        <v>5.0469999999999997</v>
      </c>
      <c r="S260" s="191">
        <v>0</v>
      </c>
      <c r="T260" s="19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3" t="s">
        <v>219</v>
      </c>
      <c r="AT260" s="193" t="s">
        <v>323</v>
      </c>
      <c r="AU260" s="193" t="s">
        <v>87</v>
      </c>
      <c r="AY260" s="16" t="s">
        <v>168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6" t="s">
        <v>83</v>
      </c>
      <c r="BK260" s="194">
        <f>ROUND(I260*H260,2)</f>
        <v>0</v>
      </c>
      <c r="BL260" s="16" t="s">
        <v>175</v>
      </c>
      <c r="BM260" s="193" t="s">
        <v>388</v>
      </c>
    </row>
    <row r="261" spans="1:65" s="2" customFormat="1" ht="11.25">
      <c r="A261" s="33"/>
      <c r="B261" s="34"/>
      <c r="C261" s="35"/>
      <c r="D261" s="195" t="s">
        <v>177</v>
      </c>
      <c r="E261" s="35"/>
      <c r="F261" s="196" t="s">
        <v>387</v>
      </c>
      <c r="G261" s="35"/>
      <c r="H261" s="35"/>
      <c r="I261" s="197"/>
      <c r="J261" s="35"/>
      <c r="K261" s="35"/>
      <c r="L261" s="38"/>
      <c r="M261" s="198"/>
      <c r="N261" s="199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177</v>
      </c>
      <c r="AU261" s="16" t="s">
        <v>87</v>
      </c>
    </row>
    <row r="262" spans="1:65" s="13" customFormat="1" ht="11.25">
      <c r="B262" s="202"/>
      <c r="C262" s="203"/>
      <c r="D262" s="195" t="s">
        <v>181</v>
      </c>
      <c r="E262" s="204" t="s">
        <v>1</v>
      </c>
      <c r="F262" s="205" t="s">
        <v>389</v>
      </c>
      <c r="G262" s="203"/>
      <c r="H262" s="206">
        <v>5.0469999999999997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181</v>
      </c>
      <c r="AU262" s="212" t="s">
        <v>87</v>
      </c>
      <c r="AV262" s="13" t="s">
        <v>87</v>
      </c>
      <c r="AW262" s="13" t="s">
        <v>33</v>
      </c>
      <c r="AX262" s="13" t="s">
        <v>83</v>
      </c>
      <c r="AY262" s="212" t="s">
        <v>168</v>
      </c>
    </row>
    <row r="263" spans="1:65" s="2" customFormat="1" ht="16.5" customHeight="1">
      <c r="A263" s="33"/>
      <c r="B263" s="34"/>
      <c r="C263" s="182" t="s">
        <v>390</v>
      </c>
      <c r="D263" s="182" t="s">
        <v>170</v>
      </c>
      <c r="E263" s="183" t="s">
        <v>391</v>
      </c>
      <c r="F263" s="184" t="s">
        <v>392</v>
      </c>
      <c r="G263" s="185" t="s">
        <v>173</v>
      </c>
      <c r="H263" s="186">
        <v>324.35000000000002</v>
      </c>
      <c r="I263" s="187"/>
      <c r="J263" s="188">
        <f>ROUND(I263*H263,2)</f>
        <v>0</v>
      </c>
      <c r="K263" s="184" t="s">
        <v>174</v>
      </c>
      <c r="L263" s="38"/>
      <c r="M263" s="189" t="s">
        <v>1</v>
      </c>
      <c r="N263" s="190" t="s">
        <v>43</v>
      </c>
      <c r="O263" s="70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3" t="s">
        <v>175</v>
      </c>
      <c r="AT263" s="193" t="s">
        <v>170</v>
      </c>
      <c r="AU263" s="193" t="s">
        <v>87</v>
      </c>
      <c r="AY263" s="16" t="s">
        <v>168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6" t="s">
        <v>83</v>
      </c>
      <c r="BK263" s="194">
        <f>ROUND(I263*H263,2)</f>
        <v>0</v>
      </c>
      <c r="BL263" s="16" t="s">
        <v>175</v>
      </c>
      <c r="BM263" s="193" t="s">
        <v>393</v>
      </c>
    </row>
    <row r="264" spans="1:65" s="2" customFormat="1" ht="11.25">
      <c r="A264" s="33"/>
      <c r="B264" s="34"/>
      <c r="C264" s="35"/>
      <c r="D264" s="195" t="s">
        <v>177</v>
      </c>
      <c r="E264" s="35"/>
      <c r="F264" s="196" t="s">
        <v>394</v>
      </c>
      <c r="G264" s="35"/>
      <c r="H264" s="35"/>
      <c r="I264" s="197"/>
      <c r="J264" s="35"/>
      <c r="K264" s="35"/>
      <c r="L264" s="38"/>
      <c r="M264" s="198"/>
      <c r="N264" s="199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177</v>
      </c>
      <c r="AU264" s="16" t="s">
        <v>87</v>
      </c>
    </row>
    <row r="265" spans="1:65" s="2" customFormat="1" ht="11.25">
      <c r="A265" s="33"/>
      <c r="B265" s="34"/>
      <c r="C265" s="35"/>
      <c r="D265" s="200" t="s">
        <v>179</v>
      </c>
      <c r="E265" s="35"/>
      <c r="F265" s="201" t="s">
        <v>395</v>
      </c>
      <c r="G265" s="35"/>
      <c r="H265" s="35"/>
      <c r="I265" s="197"/>
      <c r="J265" s="35"/>
      <c r="K265" s="35"/>
      <c r="L265" s="38"/>
      <c r="M265" s="198"/>
      <c r="N265" s="199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179</v>
      </c>
      <c r="AU265" s="16" t="s">
        <v>87</v>
      </c>
    </row>
    <row r="266" spans="1:65" s="13" customFormat="1" ht="11.25">
      <c r="B266" s="202"/>
      <c r="C266" s="203"/>
      <c r="D266" s="195" t="s">
        <v>181</v>
      </c>
      <c r="E266" s="204" t="s">
        <v>1</v>
      </c>
      <c r="F266" s="205" t="s">
        <v>396</v>
      </c>
      <c r="G266" s="203"/>
      <c r="H266" s="206">
        <v>70.75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181</v>
      </c>
      <c r="AU266" s="212" t="s">
        <v>87</v>
      </c>
      <c r="AV266" s="13" t="s">
        <v>87</v>
      </c>
      <c r="AW266" s="13" t="s">
        <v>33</v>
      </c>
      <c r="AX266" s="13" t="s">
        <v>78</v>
      </c>
      <c r="AY266" s="212" t="s">
        <v>168</v>
      </c>
    </row>
    <row r="267" spans="1:65" s="13" customFormat="1" ht="11.25">
      <c r="B267" s="202"/>
      <c r="C267" s="203"/>
      <c r="D267" s="195" t="s">
        <v>181</v>
      </c>
      <c r="E267" s="204" t="s">
        <v>1</v>
      </c>
      <c r="F267" s="205" t="s">
        <v>397</v>
      </c>
      <c r="G267" s="203"/>
      <c r="H267" s="206">
        <v>253.6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181</v>
      </c>
      <c r="AU267" s="212" t="s">
        <v>87</v>
      </c>
      <c r="AV267" s="13" t="s">
        <v>87</v>
      </c>
      <c r="AW267" s="13" t="s">
        <v>33</v>
      </c>
      <c r="AX267" s="13" t="s">
        <v>78</v>
      </c>
      <c r="AY267" s="212" t="s">
        <v>168</v>
      </c>
    </row>
    <row r="268" spans="1:65" s="14" customFormat="1" ht="11.25">
      <c r="B268" s="213"/>
      <c r="C268" s="214"/>
      <c r="D268" s="195" t="s">
        <v>181</v>
      </c>
      <c r="E268" s="215" t="s">
        <v>126</v>
      </c>
      <c r="F268" s="216" t="s">
        <v>250</v>
      </c>
      <c r="G268" s="214"/>
      <c r="H268" s="217">
        <v>324.35000000000002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181</v>
      </c>
      <c r="AU268" s="223" t="s">
        <v>87</v>
      </c>
      <c r="AV268" s="14" t="s">
        <v>175</v>
      </c>
      <c r="AW268" s="14" t="s">
        <v>33</v>
      </c>
      <c r="AX268" s="14" t="s">
        <v>83</v>
      </c>
      <c r="AY268" s="223" t="s">
        <v>168</v>
      </c>
    </row>
    <row r="269" spans="1:65" s="2" customFormat="1" ht="16.5" customHeight="1">
      <c r="A269" s="33"/>
      <c r="B269" s="34"/>
      <c r="C269" s="182" t="s">
        <v>398</v>
      </c>
      <c r="D269" s="182" t="s">
        <v>170</v>
      </c>
      <c r="E269" s="183" t="s">
        <v>399</v>
      </c>
      <c r="F269" s="184" t="s">
        <v>400</v>
      </c>
      <c r="G269" s="185" t="s">
        <v>173</v>
      </c>
      <c r="H269" s="186">
        <v>338</v>
      </c>
      <c r="I269" s="187"/>
      <c r="J269" s="188">
        <f>ROUND(I269*H269,2)</f>
        <v>0</v>
      </c>
      <c r="K269" s="184" t="s">
        <v>174</v>
      </c>
      <c r="L269" s="38"/>
      <c r="M269" s="189" t="s">
        <v>1</v>
      </c>
      <c r="N269" s="190" t="s">
        <v>43</v>
      </c>
      <c r="O269" s="70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3" t="s">
        <v>175</v>
      </c>
      <c r="AT269" s="193" t="s">
        <v>170</v>
      </c>
      <c r="AU269" s="193" t="s">
        <v>87</v>
      </c>
      <c r="AY269" s="16" t="s">
        <v>168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6" t="s">
        <v>83</v>
      </c>
      <c r="BK269" s="194">
        <f>ROUND(I269*H269,2)</f>
        <v>0</v>
      </c>
      <c r="BL269" s="16" t="s">
        <v>175</v>
      </c>
      <c r="BM269" s="193" t="s">
        <v>401</v>
      </c>
    </row>
    <row r="270" spans="1:65" s="2" customFormat="1" ht="11.25">
      <c r="A270" s="33"/>
      <c r="B270" s="34"/>
      <c r="C270" s="35"/>
      <c r="D270" s="195" t="s">
        <v>177</v>
      </c>
      <c r="E270" s="35"/>
      <c r="F270" s="196" t="s">
        <v>402</v>
      </c>
      <c r="G270" s="35"/>
      <c r="H270" s="35"/>
      <c r="I270" s="197"/>
      <c r="J270" s="35"/>
      <c r="K270" s="35"/>
      <c r="L270" s="38"/>
      <c r="M270" s="198"/>
      <c r="N270" s="199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177</v>
      </c>
      <c r="AU270" s="16" t="s">
        <v>87</v>
      </c>
    </row>
    <row r="271" spans="1:65" s="2" customFormat="1" ht="11.25">
      <c r="A271" s="33"/>
      <c r="B271" s="34"/>
      <c r="C271" s="35"/>
      <c r="D271" s="200" t="s">
        <v>179</v>
      </c>
      <c r="E271" s="35"/>
      <c r="F271" s="201" t="s">
        <v>403</v>
      </c>
      <c r="G271" s="35"/>
      <c r="H271" s="35"/>
      <c r="I271" s="197"/>
      <c r="J271" s="35"/>
      <c r="K271" s="35"/>
      <c r="L271" s="38"/>
      <c r="M271" s="198"/>
      <c r="N271" s="199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179</v>
      </c>
      <c r="AU271" s="16" t="s">
        <v>87</v>
      </c>
    </row>
    <row r="272" spans="1:65" s="13" customFormat="1" ht="11.25">
      <c r="B272" s="202"/>
      <c r="C272" s="203"/>
      <c r="D272" s="195" t="s">
        <v>181</v>
      </c>
      <c r="E272" s="204" t="s">
        <v>1</v>
      </c>
      <c r="F272" s="205" t="s">
        <v>404</v>
      </c>
      <c r="G272" s="203"/>
      <c r="H272" s="206">
        <v>84.4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181</v>
      </c>
      <c r="AU272" s="212" t="s">
        <v>87</v>
      </c>
      <c r="AV272" s="13" t="s">
        <v>87</v>
      </c>
      <c r="AW272" s="13" t="s">
        <v>33</v>
      </c>
      <c r="AX272" s="13" t="s">
        <v>78</v>
      </c>
      <c r="AY272" s="212" t="s">
        <v>168</v>
      </c>
    </row>
    <row r="273" spans="1:65" s="13" customFormat="1" ht="11.25">
      <c r="B273" s="202"/>
      <c r="C273" s="203"/>
      <c r="D273" s="195" t="s">
        <v>181</v>
      </c>
      <c r="E273" s="204" t="s">
        <v>1</v>
      </c>
      <c r="F273" s="205" t="s">
        <v>397</v>
      </c>
      <c r="G273" s="203"/>
      <c r="H273" s="206">
        <v>253.6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181</v>
      </c>
      <c r="AU273" s="212" t="s">
        <v>87</v>
      </c>
      <c r="AV273" s="13" t="s">
        <v>87</v>
      </c>
      <c r="AW273" s="13" t="s">
        <v>33</v>
      </c>
      <c r="AX273" s="13" t="s">
        <v>78</v>
      </c>
      <c r="AY273" s="212" t="s">
        <v>168</v>
      </c>
    </row>
    <row r="274" spans="1:65" s="14" customFormat="1" ht="11.25">
      <c r="B274" s="213"/>
      <c r="C274" s="214"/>
      <c r="D274" s="195" t="s">
        <v>181</v>
      </c>
      <c r="E274" s="215" t="s">
        <v>128</v>
      </c>
      <c r="F274" s="216" t="s">
        <v>250</v>
      </c>
      <c r="G274" s="214"/>
      <c r="H274" s="217">
        <v>338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181</v>
      </c>
      <c r="AU274" s="223" t="s">
        <v>87</v>
      </c>
      <c r="AV274" s="14" t="s">
        <v>175</v>
      </c>
      <c r="AW274" s="14" t="s">
        <v>33</v>
      </c>
      <c r="AX274" s="14" t="s">
        <v>83</v>
      </c>
      <c r="AY274" s="223" t="s">
        <v>168</v>
      </c>
    </row>
    <row r="275" spans="1:65" s="2" customFormat="1" ht="16.5" customHeight="1">
      <c r="A275" s="33"/>
      <c r="B275" s="34"/>
      <c r="C275" s="182" t="s">
        <v>405</v>
      </c>
      <c r="D275" s="182" t="s">
        <v>170</v>
      </c>
      <c r="E275" s="183" t="s">
        <v>406</v>
      </c>
      <c r="F275" s="184" t="s">
        <v>407</v>
      </c>
      <c r="G275" s="185" t="s">
        <v>173</v>
      </c>
      <c r="H275" s="186">
        <v>66.5</v>
      </c>
      <c r="I275" s="187"/>
      <c r="J275" s="188">
        <f>ROUND(I275*H275,2)</f>
        <v>0</v>
      </c>
      <c r="K275" s="184" t="s">
        <v>174</v>
      </c>
      <c r="L275" s="38"/>
      <c r="M275" s="189" t="s">
        <v>1</v>
      </c>
      <c r="N275" s="190" t="s">
        <v>43</v>
      </c>
      <c r="O275" s="70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3" t="s">
        <v>175</v>
      </c>
      <c r="AT275" s="193" t="s">
        <v>170</v>
      </c>
      <c r="AU275" s="193" t="s">
        <v>87</v>
      </c>
      <c r="AY275" s="16" t="s">
        <v>168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6" t="s">
        <v>83</v>
      </c>
      <c r="BK275" s="194">
        <f>ROUND(I275*H275,2)</f>
        <v>0</v>
      </c>
      <c r="BL275" s="16" t="s">
        <v>175</v>
      </c>
      <c r="BM275" s="193" t="s">
        <v>408</v>
      </c>
    </row>
    <row r="276" spans="1:65" s="2" customFormat="1" ht="11.25">
      <c r="A276" s="33"/>
      <c r="B276" s="34"/>
      <c r="C276" s="35"/>
      <c r="D276" s="195" t="s">
        <v>177</v>
      </c>
      <c r="E276" s="35"/>
      <c r="F276" s="196" t="s">
        <v>409</v>
      </c>
      <c r="G276" s="35"/>
      <c r="H276" s="35"/>
      <c r="I276" s="197"/>
      <c r="J276" s="35"/>
      <c r="K276" s="35"/>
      <c r="L276" s="38"/>
      <c r="M276" s="198"/>
      <c r="N276" s="199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177</v>
      </c>
      <c r="AU276" s="16" t="s">
        <v>87</v>
      </c>
    </row>
    <row r="277" spans="1:65" s="2" customFormat="1" ht="11.25">
      <c r="A277" s="33"/>
      <c r="B277" s="34"/>
      <c r="C277" s="35"/>
      <c r="D277" s="200" t="s">
        <v>179</v>
      </c>
      <c r="E277" s="35"/>
      <c r="F277" s="201" t="s">
        <v>410</v>
      </c>
      <c r="G277" s="35"/>
      <c r="H277" s="35"/>
      <c r="I277" s="197"/>
      <c r="J277" s="35"/>
      <c r="K277" s="35"/>
      <c r="L277" s="38"/>
      <c r="M277" s="198"/>
      <c r="N277" s="199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179</v>
      </c>
      <c r="AU277" s="16" t="s">
        <v>87</v>
      </c>
    </row>
    <row r="278" spans="1:65" s="13" customFormat="1" ht="11.25">
      <c r="B278" s="202"/>
      <c r="C278" s="203"/>
      <c r="D278" s="195" t="s">
        <v>181</v>
      </c>
      <c r="E278" s="204" t="s">
        <v>1</v>
      </c>
      <c r="F278" s="205" t="s">
        <v>121</v>
      </c>
      <c r="G278" s="203"/>
      <c r="H278" s="206">
        <v>66.5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181</v>
      </c>
      <c r="AU278" s="212" t="s">
        <v>87</v>
      </c>
      <c r="AV278" s="13" t="s">
        <v>87</v>
      </c>
      <c r="AW278" s="13" t="s">
        <v>33</v>
      </c>
      <c r="AX278" s="13" t="s">
        <v>83</v>
      </c>
      <c r="AY278" s="212" t="s">
        <v>168</v>
      </c>
    </row>
    <row r="279" spans="1:65" s="2" customFormat="1" ht="16.5" customHeight="1">
      <c r="A279" s="33"/>
      <c r="B279" s="34"/>
      <c r="C279" s="182" t="s">
        <v>411</v>
      </c>
      <c r="D279" s="182" t="s">
        <v>170</v>
      </c>
      <c r="E279" s="183" t="s">
        <v>412</v>
      </c>
      <c r="F279" s="184" t="s">
        <v>413</v>
      </c>
      <c r="G279" s="185" t="s">
        <v>173</v>
      </c>
      <c r="H279" s="186">
        <v>66.5</v>
      </c>
      <c r="I279" s="187"/>
      <c r="J279" s="188">
        <f>ROUND(I279*H279,2)</f>
        <v>0</v>
      </c>
      <c r="K279" s="184" t="s">
        <v>174</v>
      </c>
      <c r="L279" s="38"/>
      <c r="M279" s="189" t="s">
        <v>1</v>
      </c>
      <c r="N279" s="190" t="s">
        <v>43</v>
      </c>
      <c r="O279" s="70"/>
      <c r="P279" s="191">
        <f>O279*H279</f>
        <v>0</v>
      </c>
      <c r="Q279" s="191">
        <v>0</v>
      </c>
      <c r="R279" s="191">
        <f>Q279*H279</f>
        <v>0</v>
      </c>
      <c r="S279" s="191">
        <v>0</v>
      </c>
      <c r="T279" s="19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3" t="s">
        <v>175</v>
      </c>
      <c r="AT279" s="193" t="s">
        <v>170</v>
      </c>
      <c r="AU279" s="193" t="s">
        <v>87</v>
      </c>
      <c r="AY279" s="16" t="s">
        <v>168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6" t="s">
        <v>83</v>
      </c>
      <c r="BK279" s="194">
        <f>ROUND(I279*H279,2)</f>
        <v>0</v>
      </c>
      <c r="BL279" s="16" t="s">
        <v>175</v>
      </c>
      <c r="BM279" s="193" t="s">
        <v>414</v>
      </c>
    </row>
    <row r="280" spans="1:65" s="2" customFormat="1" ht="19.5">
      <c r="A280" s="33"/>
      <c r="B280" s="34"/>
      <c r="C280" s="35"/>
      <c r="D280" s="195" t="s">
        <v>177</v>
      </c>
      <c r="E280" s="35"/>
      <c r="F280" s="196" t="s">
        <v>415</v>
      </c>
      <c r="G280" s="35"/>
      <c r="H280" s="35"/>
      <c r="I280" s="197"/>
      <c r="J280" s="35"/>
      <c r="K280" s="35"/>
      <c r="L280" s="38"/>
      <c r="M280" s="198"/>
      <c r="N280" s="199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177</v>
      </c>
      <c r="AU280" s="16" t="s">
        <v>87</v>
      </c>
    </row>
    <row r="281" spans="1:65" s="2" customFormat="1" ht="11.25">
      <c r="A281" s="33"/>
      <c r="B281" s="34"/>
      <c r="C281" s="35"/>
      <c r="D281" s="200" t="s">
        <v>179</v>
      </c>
      <c r="E281" s="35"/>
      <c r="F281" s="201" t="s">
        <v>416</v>
      </c>
      <c r="G281" s="35"/>
      <c r="H281" s="35"/>
      <c r="I281" s="197"/>
      <c r="J281" s="35"/>
      <c r="K281" s="35"/>
      <c r="L281" s="38"/>
      <c r="M281" s="198"/>
      <c r="N281" s="199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179</v>
      </c>
      <c r="AU281" s="16" t="s">
        <v>87</v>
      </c>
    </row>
    <row r="282" spans="1:65" s="13" customFormat="1" ht="11.25">
      <c r="B282" s="202"/>
      <c r="C282" s="203"/>
      <c r="D282" s="195" t="s">
        <v>181</v>
      </c>
      <c r="E282" s="204" t="s">
        <v>1</v>
      </c>
      <c r="F282" s="205" t="s">
        <v>121</v>
      </c>
      <c r="G282" s="203"/>
      <c r="H282" s="206">
        <v>66.5</v>
      </c>
      <c r="I282" s="207"/>
      <c r="J282" s="203"/>
      <c r="K282" s="203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181</v>
      </c>
      <c r="AU282" s="212" t="s">
        <v>87</v>
      </c>
      <c r="AV282" s="13" t="s">
        <v>87</v>
      </c>
      <c r="AW282" s="13" t="s">
        <v>33</v>
      </c>
      <c r="AX282" s="13" t="s">
        <v>83</v>
      </c>
      <c r="AY282" s="212" t="s">
        <v>168</v>
      </c>
    </row>
    <row r="283" spans="1:65" s="2" customFormat="1" ht="16.5" customHeight="1">
      <c r="A283" s="33"/>
      <c r="B283" s="34"/>
      <c r="C283" s="182" t="s">
        <v>417</v>
      </c>
      <c r="D283" s="182" t="s">
        <v>170</v>
      </c>
      <c r="E283" s="183" t="s">
        <v>418</v>
      </c>
      <c r="F283" s="184" t="s">
        <v>419</v>
      </c>
      <c r="G283" s="185" t="s">
        <v>173</v>
      </c>
      <c r="H283" s="186">
        <v>66.5</v>
      </c>
      <c r="I283" s="187"/>
      <c r="J283" s="188">
        <f>ROUND(I283*H283,2)</f>
        <v>0</v>
      </c>
      <c r="K283" s="184" t="s">
        <v>174</v>
      </c>
      <c r="L283" s="38"/>
      <c r="M283" s="189" t="s">
        <v>1</v>
      </c>
      <c r="N283" s="190" t="s">
        <v>43</v>
      </c>
      <c r="O283" s="70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3" t="s">
        <v>175</v>
      </c>
      <c r="AT283" s="193" t="s">
        <v>170</v>
      </c>
      <c r="AU283" s="193" t="s">
        <v>87</v>
      </c>
      <c r="AY283" s="16" t="s">
        <v>168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6" t="s">
        <v>83</v>
      </c>
      <c r="BK283" s="194">
        <f>ROUND(I283*H283,2)</f>
        <v>0</v>
      </c>
      <c r="BL283" s="16" t="s">
        <v>175</v>
      </c>
      <c r="BM283" s="193" t="s">
        <v>420</v>
      </c>
    </row>
    <row r="284" spans="1:65" s="2" customFormat="1" ht="11.25">
      <c r="A284" s="33"/>
      <c r="B284" s="34"/>
      <c r="C284" s="35"/>
      <c r="D284" s="195" t="s">
        <v>177</v>
      </c>
      <c r="E284" s="35"/>
      <c r="F284" s="196" t="s">
        <v>421</v>
      </c>
      <c r="G284" s="35"/>
      <c r="H284" s="35"/>
      <c r="I284" s="197"/>
      <c r="J284" s="35"/>
      <c r="K284" s="35"/>
      <c r="L284" s="38"/>
      <c r="M284" s="198"/>
      <c r="N284" s="199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177</v>
      </c>
      <c r="AU284" s="16" t="s">
        <v>87</v>
      </c>
    </row>
    <row r="285" spans="1:65" s="2" customFormat="1" ht="11.25">
      <c r="A285" s="33"/>
      <c r="B285" s="34"/>
      <c r="C285" s="35"/>
      <c r="D285" s="200" t="s">
        <v>179</v>
      </c>
      <c r="E285" s="35"/>
      <c r="F285" s="201" t="s">
        <v>422</v>
      </c>
      <c r="G285" s="35"/>
      <c r="H285" s="35"/>
      <c r="I285" s="197"/>
      <c r="J285" s="35"/>
      <c r="K285" s="35"/>
      <c r="L285" s="38"/>
      <c r="M285" s="198"/>
      <c r="N285" s="199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179</v>
      </c>
      <c r="AU285" s="16" t="s">
        <v>87</v>
      </c>
    </row>
    <row r="286" spans="1:65" s="13" customFormat="1" ht="11.25">
      <c r="B286" s="202"/>
      <c r="C286" s="203"/>
      <c r="D286" s="195" t="s">
        <v>181</v>
      </c>
      <c r="E286" s="204" t="s">
        <v>1</v>
      </c>
      <c r="F286" s="205" t="s">
        <v>121</v>
      </c>
      <c r="G286" s="203"/>
      <c r="H286" s="206">
        <v>66.5</v>
      </c>
      <c r="I286" s="207"/>
      <c r="J286" s="203"/>
      <c r="K286" s="203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181</v>
      </c>
      <c r="AU286" s="212" t="s">
        <v>87</v>
      </c>
      <c r="AV286" s="13" t="s">
        <v>87</v>
      </c>
      <c r="AW286" s="13" t="s">
        <v>33</v>
      </c>
      <c r="AX286" s="13" t="s">
        <v>83</v>
      </c>
      <c r="AY286" s="212" t="s">
        <v>168</v>
      </c>
    </row>
    <row r="287" spans="1:65" s="2" customFormat="1" ht="16.5" customHeight="1">
      <c r="A287" s="33"/>
      <c r="B287" s="34"/>
      <c r="C287" s="182" t="s">
        <v>423</v>
      </c>
      <c r="D287" s="182" t="s">
        <v>170</v>
      </c>
      <c r="E287" s="183" t="s">
        <v>424</v>
      </c>
      <c r="F287" s="184" t="s">
        <v>425</v>
      </c>
      <c r="G287" s="185" t="s">
        <v>173</v>
      </c>
      <c r="H287" s="186">
        <v>66.5</v>
      </c>
      <c r="I287" s="187"/>
      <c r="J287" s="188">
        <f>ROUND(I287*H287,2)</f>
        <v>0</v>
      </c>
      <c r="K287" s="184" t="s">
        <v>174</v>
      </c>
      <c r="L287" s="38"/>
      <c r="M287" s="189" t="s">
        <v>1</v>
      </c>
      <c r="N287" s="190" t="s">
        <v>43</v>
      </c>
      <c r="O287" s="70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3" t="s">
        <v>175</v>
      </c>
      <c r="AT287" s="193" t="s">
        <v>170</v>
      </c>
      <c r="AU287" s="193" t="s">
        <v>87</v>
      </c>
      <c r="AY287" s="16" t="s">
        <v>168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6" t="s">
        <v>83</v>
      </c>
      <c r="BK287" s="194">
        <f>ROUND(I287*H287,2)</f>
        <v>0</v>
      </c>
      <c r="BL287" s="16" t="s">
        <v>175</v>
      </c>
      <c r="BM287" s="193" t="s">
        <v>426</v>
      </c>
    </row>
    <row r="288" spans="1:65" s="2" customFormat="1" ht="11.25">
      <c r="A288" s="33"/>
      <c r="B288" s="34"/>
      <c r="C288" s="35"/>
      <c r="D288" s="195" t="s">
        <v>177</v>
      </c>
      <c r="E288" s="35"/>
      <c r="F288" s="196" t="s">
        <v>427</v>
      </c>
      <c r="G288" s="35"/>
      <c r="H288" s="35"/>
      <c r="I288" s="197"/>
      <c r="J288" s="35"/>
      <c r="K288" s="35"/>
      <c r="L288" s="38"/>
      <c r="M288" s="198"/>
      <c r="N288" s="199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177</v>
      </c>
      <c r="AU288" s="16" t="s">
        <v>87</v>
      </c>
    </row>
    <row r="289" spans="1:65" s="2" customFormat="1" ht="11.25">
      <c r="A289" s="33"/>
      <c r="B289" s="34"/>
      <c r="C289" s="35"/>
      <c r="D289" s="200" t="s">
        <v>179</v>
      </c>
      <c r="E289" s="35"/>
      <c r="F289" s="201" t="s">
        <v>428</v>
      </c>
      <c r="G289" s="35"/>
      <c r="H289" s="35"/>
      <c r="I289" s="197"/>
      <c r="J289" s="35"/>
      <c r="K289" s="35"/>
      <c r="L289" s="38"/>
      <c r="M289" s="198"/>
      <c r="N289" s="199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179</v>
      </c>
      <c r="AU289" s="16" t="s">
        <v>87</v>
      </c>
    </row>
    <row r="290" spans="1:65" s="13" customFormat="1" ht="11.25">
      <c r="B290" s="202"/>
      <c r="C290" s="203"/>
      <c r="D290" s="195" t="s">
        <v>181</v>
      </c>
      <c r="E290" s="204" t="s">
        <v>1</v>
      </c>
      <c r="F290" s="205" t="s">
        <v>121</v>
      </c>
      <c r="G290" s="203"/>
      <c r="H290" s="206">
        <v>66.5</v>
      </c>
      <c r="I290" s="207"/>
      <c r="J290" s="203"/>
      <c r="K290" s="203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181</v>
      </c>
      <c r="AU290" s="212" t="s">
        <v>87</v>
      </c>
      <c r="AV290" s="13" t="s">
        <v>87</v>
      </c>
      <c r="AW290" s="13" t="s">
        <v>33</v>
      </c>
      <c r="AX290" s="13" t="s">
        <v>83</v>
      </c>
      <c r="AY290" s="212" t="s">
        <v>168</v>
      </c>
    </row>
    <row r="291" spans="1:65" s="2" customFormat="1" ht="16.5" customHeight="1">
      <c r="A291" s="33"/>
      <c r="B291" s="34"/>
      <c r="C291" s="182" t="s">
        <v>429</v>
      </c>
      <c r="D291" s="182" t="s">
        <v>170</v>
      </c>
      <c r="E291" s="183" t="s">
        <v>430</v>
      </c>
      <c r="F291" s="184" t="s">
        <v>431</v>
      </c>
      <c r="G291" s="185" t="s">
        <v>173</v>
      </c>
      <c r="H291" s="186">
        <v>66.5</v>
      </c>
      <c r="I291" s="187"/>
      <c r="J291" s="188">
        <f>ROUND(I291*H291,2)</f>
        <v>0</v>
      </c>
      <c r="K291" s="184" t="s">
        <v>174</v>
      </c>
      <c r="L291" s="38"/>
      <c r="M291" s="189" t="s">
        <v>1</v>
      </c>
      <c r="N291" s="190" t="s">
        <v>43</v>
      </c>
      <c r="O291" s="70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3" t="s">
        <v>175</v>
      </c>
      <c r="AT291" s="193" t="s">
        <v>170</v>
      </c>
      <c r="AU291" s="193" t="s">
        <v>87</v>
      </c>
      <c r="AY291" s="16" t="s">
        <v>168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16" t="s">
        <v>83</v>
      </c>
      <c r="BK291" s="194">
        <f>ROUND(I291*H291,2)</f>
        <v>0</v>
      </c>
      <c r="BL291" s="16" t="s">
        <v>175</v>
      </c>
      <c r="BM291" s="193" t="s">
        <v>432</v>
      </c>
    </row>
    <row r="292" spans="1:65" s="2" customFormat="1" ht="11.25">
      <c r="A292" s="33"/>
      <c r="B292" s="34"/>
      <c r="C292" s="35"/>
      <c r="D292" s="195" t="s">
        <v>177</v>
      </c>
      <c r="E292" s="35"/>
      <c r="F292" s="196" t="s">
        <v>433</v>
      </c>
      <c r="G292" s="35"/>
      <c r="H292" s="35"/>
      <c r="I292" s="197"/>
      <c r="J292" s="35"/>
      <c r="K292" s="35"/>
      <c r="L292" s="38"/>
      <c r="M292" s="198"/>
      <c r="N292" s="199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177</v>
      </c>
      <c r="AU292" s="16" t="s">
        <v>87</v>
      </c>
    </row>
    <row r="293" spans="1:65" s="2" customFormat="1" ht="11.25">
      <c r="A293" s="33"/>
      <c r="B293" s="34"/>
      <c r="C293" s="35"/>
      <c r="D293" s="200" t="s">
        <v>179</v>
      </c>
      <c r="E293" s="35"/>
      <c r="F293" s="201" t="s">
        <v>434</v>
      </c>
      <c r="G293" s="35"/>
      <c r="H293" s="35"/>
      <c r="I293" s="197"/>
      <c r="J293" s="35"/>
      <c r="K293" s="35"/>
      <c r="L293" s="38"/>
      <c r="M293" s="198"/>
      <c r="N293" s="199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179</v>
      </c>
      <c r="AU293" s="16" t="s">
        <v>87</v>
      </c>
    </row>
    <row r="294" spans="1:65" s="13" customFormat="1" ht="11.25">
      <c r="B294" s="202"/>
      <c r="C294" s="203"/>
      <c r="D294" s="195" t="s">
        <v>181</v>
      </c>
      <c r="E294" s="204" t="s">
        <v>1</v>
      </c>
      <c r="F294" s="205" t="s">
        <v>121</v>
      </c>
      <c r="G294" s="203"/>
      <c r="H294" s="206">
        <v>66.5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181</v>
      </c>
      <c r="AU294" s="212" t="s">
        <v>87</v>
      </c>
      <c r="AV294" s="13" t="s">
        <v>87</v>
      </c>
      <c r="AW294" s="13" t="s">
        <v>33</v>
      </c>
      <c r="AX294" s="13" t="s">
        <v>83</v>
      </c>
      <c r="AY294" s="212" t="s">
        <v>168</v>
      </c>
    </row>
    <row r="295" spans="1:65" s="2" customFormat="1" ht="21.75" customHeight="1">
      <c r="A295" s="33"/>
      <c r="B295" s="34"/>
      <c r="C295" s="182" t="s">
        <v>435</v>
      </c>
      <c r="D295" s="182" t="s">
        <v>170</v>
      </c>
      <c r="E295" s="183" t="s">
        <v>436</v>
      </c>
      <c r="F295" s="184" t="s">
        <v>437</v>
      </c>
      <c r="G295" s="185" t="s">
        <v>173</v>
      </c>
      <c r="H295" s="186">
        <v>66.5</v>
      </c>
      <c r="I295" s="187"/>
      <c r="J295" s="188">
        <f>ROUND(I295*H295,2)</f>
        <v>0</v>
      </c>
      <c r="K295" s="184" t="s">
        <v>174</v>
      </c>
      <c r="L295" s="38"/>
      <c r="M295" s="189" t="s">
        <v>1</v>
      </c>
      <c r="N295" s="190" t="s">
        <v>43</v>
      </c>
      <c r="O295" s="70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3" t="s">
        <v>175</v>
      </c>
      <c r="AT295" s="193" t="s">
        <v>170</v>
      </c>
      <c r="AU295" s="193" t="s">
        <v>87</v>
      </c>
      <c r="AY295" s="16" t="s">
        <v>168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6" t="s">
        <v>83</v>
      </c>
      <c r="BK295" s="194">
        <f>ROUND(I295*H295,2)</f>
        <v>0</v>
      </c>
      <c r="BL295" s="16" t="s">
        <v>175</v>
      </c>
      <c r="BM295" s="193" t="s">
        <v>438</v>
      </c>
    </row>
    <row r="296" spans="1:65" s="2" customFormat="1" ht="19.5">
      <c r="A296" s="33"/>
      <c r="B296" s="34"/>
      <c r="C296" s="35"/>
      <c r="D296" s="195" t="s">
        <v>177</v>
      </c>
      <c r="E296" s="35"/>
      <c r="F296" s="196" t="s">
        <v>439</v>
      </c>
      <c r="G296" s="35"/>
      <c r="H296" s="35"/>
      <c r="I296" s="197"/>
      <c r="J296" s="35"/>
      <c r="K296" s="35"/>
      <c r="L296" s="38"/>
      <c r="M296" s="198"/>
      <c r="N296" s="199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177</v>
      </c>
      <c r="AU296" s="16" t="s">
        <v>87</v>
      </c>
    </row>
    <row r="297" spans="1:65" s="2" customFormat="1" ht="11.25">
      <c r="A297" s="33"/>
      <c r="B297" s="34"/>
      <c r="C297" s="35"/>
      <c r="D297" s="200" t="s">
        <v>179</v>
      </c>
      <c r="E297" s="35"/>
      <c r="F297" s="201" t="s">
        <v>440</v>
      </c>
      <c r="G297" s="35"/>
      <c r="H297" s="35"/>
      <c r="I297" s="197"/>
      <c r="J297" s="35"/>
      <c r="K297" s="35"/>
      <c r="L297" s="38"/>
      <c r="M297" s="198"/>
      <c r="N297" s="199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179</v>
      </c>
      <c r="AU297" s="16" t="s">
        <v>87</v>
      </c>
    </row>
    <row r="298" spans="1:65" s="13" customFormat="1" ht="11.25">
      <c r="B298" s="202"/>
      <c r="C298" s="203"/>
      <c r="D298" s="195" t="s">
        <v>181</v>
      </c>
      <c r="E298" s="204" t="s">
        <v>1</v>
      </c>
      <c r="F298" s="205" t="s">
        <v>121</v>
      </c>
      <c r="G298" s="203"/>
      <c r="H298" s="206">
        <v>66.5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181</v>
      </c>
      <c r="AU298" s="212" t="s">
        <v>87</v>
      </c>
      <c r="AV298" s="13" t="s">
        <v>87</v>
      </c>
      <c r="AW298" s="13" t="s">
        <v>33</v>
      </c>
      <c r="AX298" s="13" t="s">
        <v>83</v>
      </c>
      <c r="AY298" s="212" t="s">
        <v>168</v>
      </c>
    </row>
    <row r="299" spans="1:65" s="2" customFormat="1" ht="21.75" customHeight="1">
      <c r="A299" s="33"/>
      <c r="B299" s="34"/>
      <c r="C299" s="182" t="s">
        <v>441</v>
      </c>
      <c r="D299" s="182" t="s">
        <v>170</v>
      </c>
      <c r="E299" s="183" t="s">
        <v>442</v>
      </c>
      <c r="F299" s="184" t="s">
        <v>443</v>
      </c>
      <c r="G299" s="185" t="s">
        <v>173</v>
      </c>
      <c r="H299" s="186">
        <v>253.6</v>
      </c>
      <c r="I299" s="187"/>
      <c r="J299" s="188">
        <f>ROUND(I299*H299,2)</f>
        <v>0</v>
      </c>
      <c r="K299" s="184" t="s">
        <v>174</v>
      </c>
      <c r="L299" s="38"/>
      <c r="M299" s="189" t="s">
        <v>1</v>
      </c>
      <c r="N299" s="190" t="s">
        <v>43</v>
      </c>
      <c r="O299" s="70"/>
      <c r="P299" s="191">
        <f>O299*H299</f>
        <v>0</v>
      </c>
      <c r="Q299" s="191">
        <v>8.9219999999999994E-2</v>
      </c>
      <c r="R299" s="191">
        <f>Q299*H299</f>
        <v>22.626192</v>
      </c>
      <c r="S299" s="191">
        <v>0</v>
      </c>
      <c r="T299" s="19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3" t="s">
        <v>175</v>
      </c>
      <c r="AT299" s="193" t="s">
        <v>170</v>
      </c>
      <c r="AU299" s="193" t="s">
        <v>87</v>
      </c>
      <c r="AY299" s="16" t="s">
        <v>168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6" t="s">
        <v>83</v>
      </c>
      <c r="BK299" s="194">
        <f>ROUND(I299*H299,2)</f>
        <v>0</v>
      </c>
      <c r="BL299" s="16" t="s">
        <v>175</v>
      </c>
      <c r="BM299" s="193" t="s">
        <v>444</v>
      </c>
    </row>
    <row r="300" spans="1:65" s="2" customFormat="1" ht="29.25">
      <c r="A300" s="33"/>
      <c r="B300" s="34"/>
      <c r="C300" s="35"/>
      <c r="D300" s="195" t="s">
        <v>177</v>
      </c>
      <c r="E300" s="35"/>
      <c r="F300" s="196" t="s">
        <v>445</v>
      </c>
      <c r="G300" s="35"/>
      <c r="H300" s="35"/>
      <c r="I300" s="197"/>
      <c r="J300" s="35"/>
      <c r="K300" s="35"/>
      <c r="L300" s="38"/>
      <c r="M300" s="198"/>
      <c r="N300" s="199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177</v>
      </c>
      <c r="AU300" s="16" t="s">
        <v>87</v>
      </c>
    </row>
    <row r="301" spans="1:65" s="2" customFormat="1" ht="11.25">
      <c r="A301" s="33"/>
      <c r="B301" s="34"/>
      <c r="C301" s="35"/>
      <c r="D301" s="200" t="s">
        <v>179</v>
      </c>
      <c r="E301" s="35"/>
      <c r="F301" s="201" t="s">
        <v>446</v>
      </c>
      <c r="G301" s="35"/>
      <c r="H301" s="35"/>
      <c r="I301" s="197"/>
      <c r="J301" s="35"/>
      <c r="K301" s="35"/>
      <c r="L301" s="38"/>
      <c r="M301" s="198"/>
      <c r="N301" s="199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179</v>
      </c>
      <c r="AU301" s="16" t="s">
        <v>87</v>
      </c>
    </row>
    <row r="302" spans="1:65" s="13" customFormat="1" ht="11.25">
      <c r="B302" s="202"/>
      <c r="C302" s="203"/>
      <c r="D302" s="195" t="s">
        <v>181</v>
      </c>
      <c r="E302" s="204" t="s">
        <v>1</v>
      </c>
      <c r="F302" s="205" t="s">
        <v>397</v>
      </c>
      <c r="G302" s="203"/>
      <c r="H302" s="206">
        <v>253.6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181</v>
      </c>
      <c r="AU302" s="212" t="s">
        <v>87</v>
      </c>
      <c r="AV302" s="13" t="s">
        <v>87</v>
      </c>
      <c r="AW302" s="13" t="s">
        <v>33</v>
      </c>
      <c r="AX302" s="13" t="s">
        <v>83</v>
      </c>
      <c r="AY302" s="212" t="s">
        <v>168</v>
      </c>
    </row>
    <row r="303" spans="1:65" s="2" customFormat="1" ht="16.5" customHeight="1">
      <c r="A303" s="33"/>
      <c r="B303" s="34"/>
      <c r="C303" s="224" t="s">
        <v>447</v>
      </c>
      <c r="D303" s="224" t="s">
        <v>323</v>
      </c>
      <c r="E303" s="225" t="s">
        <v>448</v>
      </c>
      <c r="F303" s="226" t="s">
        <v>449</v>
      </c>
      <c r="G303" s="227" t="s">
        <v>173</v>
      </c>
      <c r="H303" s="228">
        <v>12.648</v>
      </c>
      <c r="I303" s="229"/>
      <c r="J303" s="230">
        <f>ROUND(I303*H303,2)</f>
        <v>0</v>
      </c>
      <c r="K303" s="226" t="s">
        <v>174</v>
      </c>
      <c r="L303" s="231"/>
      <c r="M303" s="232" t="s">
        <v>1</v>
      </c>
      <c r="N303" s="233" t="s">
        <v>43</v>
      </c>
      <c r="O303" s="70"/>
      <c r="P303" s="191">
        <f>O303*H303</f>
        <v>0</v>
      </c>
      <c r="Q303" s="191">
        <v>0.13100000000000001</v>
      </c>
      <c r="R303" s="191">
        <f>Q303*H303</f>
        <v>1.6568879999999999</v>
      </c>
      <c r="S303" s="191">
        <v>0</v>
      </c>
      <c r="T303" s="19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3" t="s">
        <v>219</v>
      </c>
      <c r="AT303" s="193" t="s">
        <v>323</v>
      </c>
      <c r="AU303" s="193" t="s">
        <v>87</v>
      </c>
      <c r="AY303" s="16" t="s">
        <v>168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16" t="s">
        <v>83</v>
      </c>
      <c r="BK303" s="194">
        <f>ROUND(I303*H303,2)</f>
        <v>0</v>
      </c>
      <c r="BL303" s="16" t="s">
        <v>175</v>
      </c>
      <c r="BM303" s="193" t="s">
        <v>450</v>
      </c>
    </row>
    <row r="304" spans="1:65" s="2" customFormat="1" ht="11.25">
      <c r="A304" s="33"/>
      <c r="B304" s="34"/>
      <c r="C304" s="35"/>
      <c r="D304" s="195" t="s">
        <v>177</v>
      </c>
      <c r="E304" s="35"/>
      <c r="F304" s="196" t="s">
        <v>449</v>
      </c>
      <c r="G304" s="35"/>
      <c r="H304" s="35"/>
      <c r="I304" s="197"/>
      <c r="J304" s="35"/>
      <c r="K304" s="35"/>
      <c r="L304" s="38"/>
      <c r="M304" s="198"/>
      <c r="N304" s="199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177</v>
      </c>
      <c r="AU304" s="16" t="s">
        <v>87</v>
      </c>
    </row>
    <row r="305" spans="1:65" s="13" customFormat="1" ht="11.25">
      <c r="B305" s="202"/>
      <c r="C305" s="203"/>
      <c r="D305" s="195" t="s">
        <v>181</v>
      </c>
      <c r="E305" s="204" t="s">
        <v>1</v>
      </c>
      <c r="F305" s="205" t="s">
        <v>124</v>
      </c>
      <c r="G305" s="203"/>
      <c r="H305" s="206">
        <v>12.4</v>
      </c>
      <c r="I305" s="207"/>
      <c r="J305" s="203"/>
      <c r="K305" s="203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181</v>
      </c>
      <c r="AU305" s="212" t="s">
        <v>87</v>
      </c>
      <c r="AV305" s="13" t="s">
        <v>87</v>
      </c>
      <c r="AW305" s="13" t="s">
        <v>33</v>
      </c>
      <c r="AX305" s="13" t="s">
        <v>83</v>
      </c>
      <c r="AY305" s="212" t="s">
        <v>168</v>
      </c>
    </row>
    <row r="306" spans="1:65" s="13" customFormat="1" ht="11.25">
      <c r="B306" s="202"/>
      <c r="C306" s="203"/>
      <c r="D306" s="195" t="s">
        <v>181</v>
      </c>
      <c r="E306" s="203"/>
      <c r="F306" s="205" t="s">
        <v>451</v>
      </c>
      <c r="G306" s="203"/>
      <c r="H306" s="206">
        <v>12.648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181</v>
      </c>
      <c r="AU306" s="212" t="s">
        <v>87</v>
      </c>
      <c r="AV306" s="13" t="s">
        <v>87</v>
      </c>
      <c r="AW306" s="13" t="s">
        <v>4</v>
      </c>
      <c r="AX306" s="13" t="s">
        <v>83</v>
      </c>
      <c r="AY306" s="212" t="s">
        <v>168</v>
      </c>
    </row>
    <row r="307" spans="1:65" s="2" customFormat="1" ht="16.5" customHeight="1">
      <c r="A307" s="33"/>
      <c r="B307" s="34"/>
      <c r="C307" s="224" t="s">
        <v>452</v>
      </c>
      <c r="D307" s="224" t="s">
        <v>323</v>
      </c>
      <c r="E307" s="225" t="s">
        <v>453</v>
      </c>
      <c r="F307" s="226" t="s">
        <v>454</v>
      </c>
      <c r="G307" s="227" t="s">
        <v>173</v>
      </c>
      <c r="H307" s="228">
        <v>246.024</v>
      </c>
      <c r="I307" s="229"/>
      <c r="J307" s="230">
        <f>ROUND(I307*H307,2)</f>
        <v>0</v>
      </c>
      <c r="K307" s="226" t="s">
        <v>174</v>
      </c>
      <c r="L307" s="231"/>
      <c r="M307" s="232" t="s">
        <v>1</v>
      </c>
      <c r="N307" s="233" t="s">
        <v>43</v>
      </c>
      <c r="O307" s="70"/>
      <c r="P307" s="191">
        <f>O307*H307</f>
        <v>0</v>
      </c>
      <c r="Q307" s="191">
        <v>0.13100000000000001</v>
      </c>
      <c r="R307" s="191">
        <f>Q307*H307</f>
        <v>32.229143999999998</v>
      </c>
      <c r="S307" s="191">
        <v>0</v>
      </c>
      <c r="T307" s="19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3" t="s">
        <v>219</v>
      </c>
      <c r="AT307" s="193" t="s">
        <v>323</v>
      </c>
      <c r="AU307" s="193" t="s">
        <v>87</v>
      </c>
      <c r="AY307" s="16" t="s">
        <v>168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6" t="s">
        <v>83</v>
      </c>
      <c r="BK307" s="194">
        <f>ROUND(I307*H307,2)</f>
        <v>0</v>
      </c>
      <c r="BL307" s="16" t="s">
        <v>175</v>
      </c>
      <c r="BM307" s="193" t="s">
        <v>455</v>
      </c>
    </row>
    <row r="308" spans="1:65" s="2" customFormat="1" ht="11.25">
      <c r="A308" s="33"/>
      <c r="B308" s="34"/>
      <c r="C308" s="35"/>
      <c r="D308" s="195" t="s">
        <v>177</v>
      </c>
      <c r="E308" s="35"/>
      <c r="F308" s="196" t="s">
        <v>454</v>
      </c>
      <c r="G308" s="35"/>
      <c r="H308" s="35"/>
      <c r="I308" s="197"/>
      <c r="J308" s="35"/>
      <c r="K308" s="35"/>
      <c r="L308" s="38"/>
      <c r="M308" s="198"/>
      <c r="N308" s="199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177</v>
      </c>
      <c r="AU308" s="16" t="s">
        <v>87</v>
      </c>
    </row>
    <row r="309" spans="1:65" s="13" customFormat="1" ht="11.25">
      <c r="B309" s="202"/>
      <c r="C309" s="203"/>
      <c r="D309" s="195" t="s">
        <v>181</v>
      </c>
      <c r="E309" s="204" t="s">
        <v>1</v>
      </c>
      <c r="F309" s="205" t="s">
        <v>119</v>
      </c>
      <c r="G309" s="203"/>
      <c r="H309" s="206">
        <v>241.2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181</v>
      </c>
      <c r="AU309" s="212" t="s">
        <v>87</v>
      </c>
      <c r="AV309" s="13" t="s">
        <v>87</v>
      </c>
      <c r="AW309" s="13" t="s">
        <v>33</v>
      </c>
      <c r="AX309" s="13" t="s">
        <v>83</v>
      </c>
      <c r="AY309" s="212" t="s">
        <v>168</v>
      </c>
    </row>
    <row r="310" spans="1:65" s="13" customFormat="1" ht="11.25">
      <c r="B310" s="202"/>
      <c r="C310" s="203"/>
      <c r="D310" s="195" t="s">
        <v>181</v>
      </c>
      <c r="E310" s="203"/>
      <c r="F310" s="205" t="s">
        <v>456</v>
      </c>
      <c r="G310" s="203"/>
      <c r="H310" s="206">
        <v>246.024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181</v>
      </c>
      <c r="AU310" s="212" t="s">
        <v>87</v>
      </c>
      <c r="AV310" s="13" t="s">
        <v>87</v>
      </c>
      <c r="AW310" s="13" t="s">
        <v>4</v>
      </c>
      <c r="AX310" s="13" t="s">
        <v>83</v>
      </c>
      <c r="AY310" s="212" t="s">
        <v>168</v>
      </c>
    </row>
    <row r="311" spans="1:65" s="2" customFormat="1" ht="21.75" customHeight="1">
      <c r="A311" s="33"/>
      <c r="B311" s="34"/>
      <c r="C311" s="182" t="s">
        <v>457</v>
      </c>
      <c r="D311" s="182" t="s">
        <v>170</v>
      </c>
      <c r="E311" s="183" t="s">
        <v>458</v>
      </c>
      <c r="F311" s="184" t="s">
        <v>459</v>
      </c>
      <c r="G311" s="185" t="s">
        <v>173</v>
      </c>
      <c r="H311" s="186">
        <v>253.6</v>
      </c>
      <c r="I311" s="187"/>
      <c r="J311" s="188">
        <f>ROUND(I311*H311,2)</f>
        <v>0</v>
      </c>
      <c r="K311" s="184" t="s">
        <v>174</v>
      </c>
      <c r="L311" s="38"/>
      <c r="M311" s="189" t="s">
        <v>1</v>
      </c>
      <c r="N311" s="190" t="s">
        <v>43</v>
      </c>
      <c r="O311" s="70"/>
      <c r="P311" s="191">
        <f>O311*H311</f>
        <v>0</v>
      </c>
      <c r="Q311" s="191">
        <v>0</v>
      </c>
      <c r="R311" s="191">
        <f>Q311*H311</f>
        <v>0</v>
      </c>
      <c r="S311" s="191">
        <v>0</v>
      </c>
      <c r="T311" s="19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3" t="s">
        <v>175</v>
      </c>
      <c r="AT311" s="193" t="s">
        <v>170</v>
      </c>
      <c r="AU311" s="193" t="s">
        <v>87</v>
      </c>
      <c r="AY311" s="16" t="s">
        <v>168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16" t="s">
        <v>83</v>
      </c>
      <c r="BK311" s="194">
        <f>ROUND(I311*H311,2)</f>
        <v>0</v>
      </c>
      <c r="BL311" s="16" t="s">
        <v>175</v>
      </c>
      <c r="BM311" s="193" t="s">
        <v>460</v>
      </c>
    </row>
    <row r="312" spans="1:65" s="2" customFormat="1" ht="29.25">
      <c r="A312" s="33"/>
      <c r="B312" s="34"/>
      <c r="C312" s="35"/>
      <c r="D312" s="195" t="s">
        <v>177</v>
      </c>
      <c r="E312" s="35"/>
      <c r="F312" s="196" t="s">
        <v>461</v>
      </c>
      <c r="G312" s="35"/>
      <c r="H312" s="35"/>
      <c r="I312" s="197"/>
      <c r="J312" s="35"/>
      <c r="K312" s="35"/>
      <c r="L312" s="38"/>
      <c r="M312" s="198"/>
      <c r="N312" s="199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177</v>
      </c>
      <c r="AU312" s="16" t="s">
        <v>87</v>
      </c>
    </row>
    <row r="313" spans="1:65" s="2" customFormat="1" ht="11.25">
      <c r="A313" s="33"/>
      <c r="B313" s="34"/>
      <c r="C313" s="35"/>
      <c r="D313" s="200" t="s">
        <v>179</v>
      </c>
      <c r="E313" s="35"/>
      <c r="F313" s="201" t="s">
        <v>462</v>
      </c>
      <c r="G313" s="35"/>
      <c r="H313" s="35"/>
      <c r="I313" s="197"/>
      <c r="J313" s="35"/>
      <c r="K313" s="35"/>
      <c r="L313" s="38"/>
      <c r="M313" s="198"/>
      <c r="N313" s="199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179</v>
      </c>
      <c r="AU313" s="16" t="s">
        <v>87</v>
      </c>
    </row>
    <row r="314" spans="1:65" s="13" customFormat="1" ht="11.25">
      <c r="B314" s="202"/>
      <c r="C314" s="203"/>
      <c r="D314" s="195" t="s">
        <v>181</v>
      </c>
      <c r="E314" s="204" t="s">
        <v>1</v>
      </c>
      <c r="F314" s="205" t="s">
        <v>397</v>
      </c>
      <c r="G314" s="203"/>
      <c r="H314" s="206">
        <v>253.6</v>
      </c>
      <c r="I314" s="207"/>
      <c r="J314" s="203"/>
      <c r="K314" s="203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181</v>
      </c>
      <c r="AU314" s="212" t="s">
        <v>87</v>
      </c>
      <c r="AV314" s="13" t="s">
        <v>87</v>
      </c>
      <c r="AW314" s="13" t="s">
        <v>33</v>
      </c>
      <c r="AX314" s="13" t="s">
        <v>83</v>
      </c>
      <c r="AY314" s="212" t="s">
        <v>168</v>
      </c>
    </row>
    <row r="315" spans="1:65" s="12" customFormat="1" ht="22.9" customHeight="1">
      <c r="B315" s="166"/>
      <c r="C315" s="167"/>
      <c r="D315" s="168" t="s">
        <v>77</v>
      </c>
      <c r="E315" s="180" t="s">
        <v>219</v>
      </c>
      <c r="F315" s="180" t="s">
        <v>463</v>
      </c>
      <c r="G315" s="167"/>
      <c r="H315" s="167"/>
      <c r="I315" s="170"/>
      <c r="J315" s="181">
        <f>BK315</f>
        <v>0</v>
      </c>
      <c r="K315" s="167"/>
      <c r="L315" s="172"/>
      <c r="M315" s="173"/>
      <c r="N315" s="174"/>
      <c r="O315" s="174"/>
      <c r="P315" s="175">
        <f>SUM(P316:P318)</f>
        <v>0</v>
      </c>
      <c r="Q315" s="174"/>
      <c r="R315" s="175">
        <f>SUM(R316:R318)</f>
        <v>3.19956</v>
      </c>
      <c r="S315" s="174"/>
      <c r="T315" s="176">
        <f>SUM(T316:T318)</f>
        <v>1.7999999999999998</v>
      </c>
      <c r="AR315" s="177" t="s">
        <v>83</v>
      </c>
      <c r="AT315" s="178" t="s">
        <v>77</v>
      </c>
      <c r="AU315" s="178" t="s">
        <v>83</v>
      </c>
      <c r="AY315" s="177" t="s">
        <v>168</v>
      </c>
      <c r="BK315" s="179">
        <f>SUM(BK316:BK318)</f>
        <v>0</v>
      </c>
    </row>
    <row r="316" spans="1:65" s="2" customFormat="1" ht="16.5" customHeight="1">
      <c r="A316" s="33"/>
      <c r="B316" s="34"/>
      <c r="C316" s="182" t="s">
        <v>464</v>
      </c>
      <c r="D316" s="182" t="s">
        <v>170</v>
      </c>
      <c r="E316" s="183" t="s">
        <v>465</v>
      </c>
      <c r="F316" s="184" t="s">
        <v>466</v>
      </c>
      <c r="G316" s="185" t="s">
        <v>467</v>
      </c>
      <c r="H316" s="186">
        <v>6</v>
      </c>
      <c r="I316" s="187"/>
      <c r="J316" s="188">
        <f>ROUND(I316*H316,2)</f>
        <v>0</v>
      </c>
      <c r="K316" s="184" t="s">
        <v>174</v>
      </c>
      <c r="L316" s="38"/>
      <c r="M316" s="189" t="s">
        <v>1</v>
      </c>
      <c r="N316" s="190" t="s">
        <v>43</v>
      </c>
      <c r="O316" s="70"/>
      <c r="P316" s="191">
        <f>O316*H316</f>
        <v>0</v>
      </c>
      <c r="Q316" s="191">
        <v>0.53325999999999996</v>
      </c>
      <c r="R316" s="191">
        <f>Q316*H316</f>
        <v>3.19956</v>
      </c>
      <c r="S316" s="191">
        <v>0.3</v>
      </c>
      <c r="T316" s="192">
        <f>S316*H316</f>
        <v>1.7999999999999998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3" t="s">
        <v>175</v>
      </c>
      <c r="AT316" s="193" t="s">
        <v>170</v>
      </c>
      <c r="AU316" s="193" t="s">
        <v>87</v>
      </c>
      <c r="AY316" s="16" t="s">
        <v>168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6" t="s">
        <v>83</v>
      </c>
      <c r="BK316" s="194">
        <f>ROUND(I316*H316,2)</f>
        <v>0</v>
      </c>
      <c r="BL316" s="16" t="s">
        <v>175</v>
      </c>
      <c r="BM316" s="193" t="s">
        <v>468</v>
      </c>
    </row>
    <row r="317" spans="1:65" s="2" customFormat="1" ht="11.25">
      <c r="A317" s="33"/>
      <c r="B317" s="34"/>
      <c r="C317" s="35"/>
      <c r="D317" s="195" t="s">
        <v>177</v>
      </c>
      <c r="E317" s="35"/>
      <c r="F317" s="196" t="s">
        <v>469</v>
      </c>
      <c r="G317" s="35"/>
      <c r="H317" s="35"/>
      <c r="I317" s="197"/>
      <c r="J317" s="35"/>
      <c r="K317" s="35"/>
      <c r="L317" s="38"/>
      <c r="M317" s="198"/>
      <c r="N317" s="199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177</v>
      </c>
      <c r="AU317" s="16" t="s">
        <v>87</v>
      </c>
    </row>
    <row r="318" spans="1:65" s="2" customFormat="1" ht="11.25">
      <c r="A318" s="33"/>
      <c r="B318" s="34"/>
      <c r="C318" s="35"/>
      <c r="D318" s="200" t="s">
        <v>179</v>
      </c>
      <c r="E318" s="35"/>
      <c r="F318" s="201" t="s">
        <v>470</v>
      </c>
      <c r="G318" s="35"/>
      <c r="H318" s="35"/>
      <c r="I318" s="197"/>
      <c r="J318" s="35"/>
      <c r="K318" s="35"/>
      <c r="L318" s="38"/>
      <c r="M318" s="198"/>
      <c r="N318" s="199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179</v>
      </c>
      <c r="AU318" s="16" t="s">
        <v>87</v>
      </c>
    </row>
    <row r="319" spans="1:65" s="12" customFormat="1" ht="22.9" customHeight="1">
      <c r="B319" s="166"/>
      <c r="C319" s="167"/>
      <c r="D319" s="168" t="s">
        <v>77</v>
      </c>
      <c r="E319" s="180" t="s">
        <v>227</v>
      </c>
      <c r="F319" s="180" t="s">
        <v>471</v>
      </c>
      <c r="G319" s="167"/>
      <c r="H319" s="167"/>
      <c r="I319" s="170"/>
      <c r="J319" s="181">
        <f>BK319</f>
        <v>0</v>
      </c>
      <c r="K319" s="167"/>
      <c r="L319" s="172"/>
      <c r="M319" s="173"/>
      <c r="N319" s="174"/>
      <c r="O319" s="174"/>
      <c r="P319" s="175">
        <f>SUM(P320:P354)</f>
        <v>0</v>
      </c>
      <c r="Q319" s="174"/>
      <c r="R319" s="175">
        <f>SUM(R320:R354)</f>
        <v>66.785529600000004</v>
      </c>
      <c r="S319" s="174"/>
      <c r="T319" s="176">
        <f>SUM(T320:T354)</f>
        <v>0</v>
      </c>
      <c r="AR319" s="177" t="s">
        <v>83</v>
      </c>
      <c r="AT319" s="178" t="s">
        <v>77</v>
      </c>
      <c r="AU319" s="178" t="s">
        <v>83</v>
      </c>
      <c r="AY319" s="177" t="s">
        <v>168</v>
      </c>
      <c r="BK319" s="179">
        <f>SUM(BK320:BK354)</f>
        <v>0</v>
      </c>
    </row>
    <row r="320" spans="1:65" s="2" customFormat="1" ht="16.5" customHeight="1">
      <c r="A320" s="33"/>
      <c r="B320" s="34"/>
      <c r="C320" s="182" t="s">
        <v>472</v>
      </c>
      <c r="D320" s="182" t="s">
        <v>170</v>
      </c>
      <c r="E320" s="183" t="s">
        <v>473</v>
      </c>
      <c r="F320" s="184" t="s">
        <v>474</v>
      </c>
      <c r="G320" s="185" t="s">
        <v>222</v>
      </c>
      <c r="H320" s="186">
        <v>168.8</v>
      </c>
      <c r="I320" s="187"/>
      <c r="J320" s="188">
        <f>ROUND(I320*H320,2)</f>
        <v>0</v>
      </c>
      <c r="K320" s="184" t="s">
        <v>174</v>
      </c>
      <c r="L320" s="38"/>
      <c r="M320" s="189" t="s">
        <v>1</v>
      </c>
      <c r="N320" s="190" t="s">
        <v>43</v>
      </c>
      <c r="O320" s="70"/>
      <c r="P320" s="191">
        <f>O320*H320</f>
        <v>0</v>
      </c>
      <c r="Q320" s="191">
        <v>0.15540000000000001</v>
      </c>
      <c r="R320" s="191">
        <f>Q320*H320</f>
        <v>26.231520000000003</v>
      </c>
      <c r="S320" s="191">
        <v>0</v>
      </c>
      <c r="T320" s="19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3" t="s">
        <v>175</v>
      </c>
      <c r="AT320" s="193" t="s">
        <v>170</v>
      </c>
      <c r="AU320" s="193" t="s">
        <v>87</v>
      </c>
      <c r="AY320" s="16" t="s">
        <v>168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6" t="s">
        <v>83</v>
      </c>
      <c r="BK320" s="194">
        <f>ROUND(I320*H320,2)</f>
        <v>0</v>
      </c>
      <c r="BL320" s="16" t="s">
        <v>175</v>
      </c>
      <c r="BM320" s="193" t="s">
        <v>475</v>
      </c>
    </row>
    <row r="321" spans="1:65" s="2" customFormat="1" ht="19.5">
      <c r="A321" s="33"/>
      <c r="B321" s="34"/>
      <c r="C321" s="35"/>
      <c r="D321" s="195" t="s">
        <v>177</v>
      </c>
      <c r="E321" s="35"/>
      <c r="F321" s="196" t="s">
        <v>476</v>
      </c>
      <c r="G321" s="35"/>
      <c r="H321" s="35"/>
      <c r="I321" s="197"/>
      <c r="J321" s="35"/>
      <c r="K321" s="35"/>
      <c r="L321" s="38"/>
      <c r="M321" s="198"/>
      <c r="N321" s="199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177</v>
      </c>
      <c r="AU321" s="16" t="s">
        <v>87</v>
      </c>
    </row>
    <row r="322" spans="1:65" s="2" customFormat="1" ht="11.25">
      <c r="A322" s="33"/>
      <c r="B322" s="34"/>
      <c r="C322" s="35"/>
      <c r="D322" s="200" t="s">
        <v>179</v>
      </c>
      <c r="E322" s="35"/>
      <c r="F322" s="201" t="s">
        <v>477</v>
      </c>
      <c r="G322" s="35"/>
      <c r="H322" s="35"/>
      <c r="I322" s="197"/>
      <c r="J322" s="35"/>
      <c r="K322" s="35"/>
      <c r="L322" s="38"/>
      <c r="M322" s="198"/>
      <c r="N322" s="199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179</v>
      </c>
      <c r="AU322" s="16" t="s">
        <v>87</v>
      </c>
    </row>
    <row r="323" spans="1:65" s="13" customFormat="1" ht="11.25">
      <c r="B323" s="202"/>
      <c r="C323" s="203"/>
      <c r="D323" s="195" t="s">
        <v>181</v>
      </c>
      <c r="E323" s="204" t="s">
        <v>103</v>
      </c>
      <c r="F323" s="205" t="s">
        <v>226</v>
      </c>
      <c r="G323" s="203"/>
      <c r="H323" s="206">
        <v>168.8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181</v>
      </c>
      <c r="AU323" s="212" t="s">
        <v>87</v>
      </c>
      <c r="AV323" s="13" t="s">
        <v>87</v>
      </c>
      <c r="AW323" s="13" t="s">
        <v>33</v>
      </c>
      <c r="AX323" s="13" t="s">
        <v>83</v>
      </c>
      <c r="AY323" s="212" t="s">
        <v>168</v>
      </c>
    </row>
    <row r="324" spans="1:65" s="2" customFormat="1" ht="16.5" customHeight="1">
      <c r="A324" s="33"/>
      <c r="B324" s="34"/>
      <c r="C324" s="224" t="s">
        <v>478</v>
      </c>
      <c r="D324" s="224" t="s">
        <v>323</v>
      </c>
      <c r="E324" s="225" t="s">
        <v>479</v>
      </c>
      <c r="F324" s="226" t="s">
        <v>480</v>
      </c>
      <c r="G324" s="227" t="s">
        <v>222</v>
      </c>
      <c r="H324" s="228">
        <v>31.925999999999998</v>
      </c>
      <c r="I324" s="229"/>
      <c r="J324" s="230">
        <f>ROUND(I324*H324,2)</f>
        <v>0</v>
      </c>
      <c r="K324" s="226" t="s">
        <v>174</v>
      </c>
      <c r="L324" s="231"/>
      <c r="M324" s="232" t="s">
        <v>1</v>
      </c>
      <c r="N324" s="233" t="s">
        <v>43</v>
      </c>
      <c r="O324" s="70"/>
      <c r="P324" s="191">
        <f>O324*H324</f>
        <v>0</v>
      </c>
      <c r="Q324" s="191">
        <v>5.5E-2</v>
      </c>
      <c r="R324" s="191">
        <f>Q324*H324</f>
        <v>1.75593</v>
      </c>
      <c r="S324" s="191">
        <v>0</v>
      </c>
      <c r="T324" s="19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3" t="s">
        <v>219</v>
      </c>
      <c r="AT324" s="193" t="s">
        <v>323</v>
      </c>
      <c r="AU324" s="193" t="s">
        <v>87</v>
      </c>
      <c r="AY324" s="16" t="s">
        <v>168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6" t="s">
        <v>83</v>
      </c>
      <c r="BK324" s="194">
        <f>ROUND(I324*H324,2)</f>
        <v>0</v>
      </c>
      <c r="BL324" s="16" t="s">
        <v>175</v>
      </c>
      <c r="BM324" s="193" t="s">
        <v>481</v>
      </c>
    </row>
    <row r="325" spans="1:65" s="2" customFormat="1" ht="11.25">
      <c r="A325" s="33"/>
      <c r="B325" s="34"/>
      <c r="C325" s="35"/>
      <c r="D325" s="195" t="s">
        <v>177</v>
      </c>
      <c r="E325" s="35"/>
      <c r="F325" s="196" t="s">
        <v>480</v>
      </c>
      <c r="G325" s="35"/>
      <c r="H325" s="35"/>
      <c r="I325" s="197"/>
      <c r="J325" s="35"/>
      <c r="K325" s="35"/>
      <c r="L325" s="38"/>
      <c r="M325" s="198"/>
      <c r="N325" s="199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177</v>
      </c>
      <c r="AU325" s="16" t="s">
        <v>87</v>
      </c>
    </row>
    <row r="326" spans="1:65" s="13" customFormat="1" ht="11.25">
      <c r="B326" s="202"/>
      <c r="C326" s="203"/>
      <c r="D326" s="195" t="s">
        <v>181</v>
      </c>
      <c r="E326" s="204" t="s">
        <v>105</v>
      </c>
      <c r="F326" s="205" t="s">
        <v>482</v>
      </c>
      <c r="G326" s="203"/>
      <c r="H326" s="206">
        <v>31.3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181</v>
      </c>
      <c r="AU326" s="212" t="s">
        <v>87</v>
      </c>
      <c r="AV326" s="13" t="s">
        <v>87</v>
      </c>
      <c r="AW326" s="13" t="s">
        <v>33</v>
      </c>
      <c r="AX326" s="13" t="s">
        <v>83</v>
      </c>
      <c r="AY326" s="212" t="s">
        <v>168</v>
      </c>
    </row>
    <row r="327" spans="1:65" s="13" customFormat="1" ht="11.25">
      <c r="B327" s="202"/>
      <c r="C327" s="203"/>
      <c r="D327" s="195" t="s">
        <v>181</v>
      </c>
      <c r="E327" s="203"/>
      <c r="F327" s="205" t="s">
        <v>483</v>
      </c>
      <c r="G327" s="203"/>
      <c r="H327" s="206">
        <v>31.925999999999998</v>
      </c>
      <c r="I327" s="207"/>
      <c r="J327" s="203"/>
      <c r="K327" s="203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181</v>
      </c>
      <c r="AU327" s="212" t="s">
        <v>87</v>
      </c>
      <c r="AV327" s="13" t="s">
        <v>87</v>
      </c>
      <c r="AW327" s="13" t="s">
        <v>4</v>
      </c>
      <c r="AX327" s="13" t="s">
        <v>83</v>
      </c>
      <c r="AY327" s="212" t="s">
        <v>168</v>
      </c>
    </row>
    <row r="328" spans="1:65" s="2" customFormat="1" ht="16.5" customHeight="1">
      <c r="A328" s="33"/>
      <c r="B328" s="34"/>
      <c r="C328" s="224" t="s">
        <v>484</v>
      </c>
      <c r="D328" s="224" t="s">
        <v>323</v>
      </c>
      <c r="E328" s="225" t="s">
        <v>485</v>
      </c>
      <c r="F328" s="226" t="s">
        <v>486</v>
      </c>
      <c r="G328" s="227" t="s">
        <v>222</v>
      </c>
      <c r="H328" s="228">
        <v>16.32</v>
      </c>
      <c r="I328" s="229"/>
      <c r="J328" s="230">
        <f>ROUND(I328*H328,2)</f>
        <v>0</v>
      </c>
      <c r="K328" s="226" t="s">
        <v>174</v>
      </c>
      <c r="L328" s="231"/>
      <c r="M328" s="232" t="s">
        <v>1</v>
      </c>
      <c r="N328" s="233" t="s">
        <v>43</v>
      </c>
      <c r="O328" s="70"/>
      <c r="P328" s="191">
        <f>O328*H328</f>
        <v>0</v>
      </c>
      <c r="Q328" s="191">
        <v>8.5999999999999993E-2</v>
      </c>
      <c r="R328" s="191">
        <f>Q328*H328</f>
        <v>1.4035199999999999</v>
      </c>
      <c r="S328" s="191">
        <v>0</v>
      </c>
      <c r="T328" s="19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3" t="s">
        <v>219</v>
      </c>
      <c r="AT328" s="193" t="s">
        <v>323</v>
      </c>
      <c r="AU328" s="193" t="s">
        <v>87</v>
      </c>
      <c r="AY328" s="16" t="s">
        <v>168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6" t="s">
        <v>83</v>
      </c>
      <c r="BK328" s="194">
        <f>ROUND(I328*H328,2)</f>
        <v>0</v>
      </c>
      <c r="BL328" s="16" t="s">
        <v>175</v>
      </c>
      <c r="BM328" s="193" t="s">
        <v>487</v>
      </c>
    </row>
    <row r="329" spans="1:65" s="2" customFormat="1" ht="11.25">
      <c r="A329" s="33"/>
      <c r="B329" s="34"/>
      <c r="C329" s="35"/>
      <c r="D329" s="195" t="s">
        <v>177</v>
      </c>
      <c r="E329" s="35"/>
      <c r="F329" s="196" t="s">
        <v>486</v>
      </c>
      <c r="G329" s="35"/>
      <c r="H329" s="35"/>
      <c r="I329" s="197"/>
      <c r="J329" s="35"/>
      <c r="K329" s="35"/>
      <c r="L329" s="38"/>
      <c r="M329" s="198"/>
      <c r="N329" s="199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177</v>
      </c>
      <c r="AU329" s="16" t="s">
        <v>87</v>
      </c>
    </row>
    <row r="330" spans="1:65" s="13" customFormat="1" ht="11.25">
      <c r="B330" s="202"/>
      <c r="C330" s="203"/>
      <c r="D330" s="195" t="s">
        <v>181</v>
      </c>
      <c r="E330" s="204" t="s">
        <v>113</v>
      </c>
      <c r="F330" s="205" t="s">
        <v>114</v>
      </c>
      <c r="G330" s="203"/>
      <c r="H330" s="206">
        <v>16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181</v>
      </c>
      <c r="AU330" s="212" t="s">
        <v>87</v>
      </c>
      <c r="AV330" s="13" t="s">
        <v>87</v>
      </c>
      <c r="AW330" s="13" t="s">
        <v>33</v>
      </c>
      <c r="AX330" s="13" t="s">
        <v>83</v>
      </c>
      <c r="AY330" s="212" t="s">
        <v>168</v>
      </c>
    </row>
    <row r="331" spans="1:65" s="13" customFormat="1" ht="11.25">
      <c r="B331" s="202"/>
      <c r="C331" s="203"/>
      <c r="D331" s="195" t="s">
        <v>181</v>
      </c>
      <c r="E331" s="203"/>
      <c r="F331" s="205" t="s">
        <v>488</v>
      </c>
      <c r="G331" s="203"/>
      <c r="H331" s="206">
        <v>16.32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181</v>
      </c>
      <c r="AU331" s="212" t="s">
        <v>87</v>
      </c>
      <c r="AV331" s="13" t="s">
        <v>87</v>
      </c>
      <c r="AW331" s="13" t="s">
        <v>4</v>
      </c>
      <c r="AX331" s="13" t="s">
        <v>83</v>
      </c>
      <c r="AY331" s="212" t="s">
        <v>168</v>
      </c>
    </row>
    <row r="332" spans="1:65" s="2" customFormat="1" ht="16.5" customHeight="1">
      <c r="A332" s="33"/>
      <c r="B332" s="34"/>
      <c r="C332" s="224" t="s">
        <v>489</v>
      </c>
      <c r="D332" s="224" t="s">
        <v>323</v>
      </c>
      <c r="E332" s="225" t="s">
        <v>490</v>
      </c>
      <c r="F332" s="226" t="s">
        <v>491</v>
      </c>
      <c r="G332" s="227" t="s">
        <v>222</v>
      </c>
      <c r="H332" s="228">
        <v>123.93</v>
      </c>
      <c r="I332" s="229"/>
      <c r="J332" s="230">
        <f>ROUND(I332*H332,2)</f>
        <v>0</v>
      </c>
      <c r="K332" s="226" t="s">
        <v>174</v>
      </c>
      <c r="L332" s="231"/>
      <c r="M332" s="232" t="s">
        <v>1</v>
      </c>
      <c r="N332" s="233" t="s">
        <v>43</v>
      </c>
      <c r="O332" s="70"/>
      <c r="P332" s="191">
        <f>O332*H332</f>
        <v>0</v>
      </c>
      <c r="Q332" s="191">
        <v>0.08</v>
      </c>
      <c r="R332" s="191">
        <f>Q332*H332</f>
        <v>9.9144000000000005</v>
      </c>
      <c r="S332" s="191">
        <v>0</v>
      </c>
      <c r="T332" s="19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3" t="s">
        <v>219</v>
      </c>
      <c r="AT332" s="193" t="s">
        <v>323</v>
      </c>
      <c r="AU332" s="193" t="s">
        <v>87</v>
      </c>
      <c r="AY332" s="16" t="s">
        <v>168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6" t="s">
        <v>83</v>
      </c>
      <c r="BK332" s="194">
        <f>ROUND(I332*H332,2)</f>
        <v>0</v>
      </c>
      <c r="BL332" s="16" t="s">
        <v>175</v>
      </c>
      <c r="BM332" s="193" t="s">
        <v>492</v>
      </c>
    </row>
    <row r="333" spans="1:65" s="2" customFormat="1" ht="11.25">
      <c r="A333" s="33"/>
      <c r="B333" s="34"/>
      <c r="C333" s="35"/>
      <c r="D333" s="195" t="s">
        <v>177</v>
      </c>
      <c r="E333" s="35"/>
      <c r="F333" s="196" t="s">
        <v>491</v>
      </c>
      <c r="G333" s="35"/>
      <c r="H333" s="35"/>
      <c r="I333" s="197"/>
      <c r="J333" s="35"/>
      <c r="K333" s="35"/>
      <c r="L333" s="38"/>
      <c r="M333" s="198"/>
      <c r="N333" s="199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177</v>
      </c>
      <c r="AU333" s="16" t="s">
        <v>87</v>
      </c>
    </row>
    <row r="334" spans="1:65" s="13" customFormat="1" ht="11.25">
      <c r="B334" s="202"/>
      <c r="C334" s="203"/>
      <c r="D334" s="195" t="s">
        <v>181</v>
      </c>
      <c r="E334" s="204" t="s">
        <v>115</v>
      </c>
      <c r="F334" s="205" t="s">
        <v>493</v>
      </c>
      <c r="G334" s="203"/>
      <c r="H334" s="206">
        <v>121.5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181</v>
      </c>
      <c r="AU334" s="212" t="s">
        <v>87</v>
      </c>
      <c r="AV334" s="13" t="s">
        <v>87</v>
      </c>
      <c r="AW334" s="13" t="s">
        <v>33</v>
      </c>
      <c r="AX334" s="13" t="s">
        <v>83</v>
      </c>
      <c r="AY334" s="212" t="s">
        <v>168</v>
      </c>
    </row>
    <row r="335" spans="1:65" s="13" customFormat="1" ht="11.25">
      <c r="B335" s="202"/>
      <c r="C335" s="203"/>
      <c r="D335" s="195" t="s">
        <v>181</v>
      </c>
      <c r="E335" s="203"/>
      <c r="F335" s="205" t="s">
        <v>494</v>
      </c>
      <c r="G335" s="203"/>
      <c r="H335" s="206">
        <v>123.93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181</v>
      </c>
      <c r="AU335" s="212" t="s">
        <v>87</v>
      </c>
      <c r="AV335" s="13" t="s">
        <v>87</v>
      </c>
      <c r="AW335" s="13" t="s">
        <v>4</v>
      </c>
      <c r="AX335" s="13" t="s">
        <v>83</v>
      </c>
      <c r="AY335" s="212" t="s">
        <v>168</v>
      </c>
    </row>
    <row r="336" spans="1:65" s="2" customFormat="1" ht="16.5" customHeight="1">
      <c r="A336" s="33"/>
      <c r="B336" s="34"/>
      <c r="C336" s="182" t="s">
        <v>495</v>
      </c>
      <c r="D336" s="182" t="s">
        <v>170</v>
      </c>
      <c r="E336" s="183" t="s">
        <v>496</v>
      </c>
      <c r="F336" s="184" t="s">
        <v>497</v>
      </c>
      <c r="G336" s="185" t="s">
        <v>222</v>
      </c>
      <c r="H336" s="186">
        <v>141.5</v>
      </c>
      <c r="I336" s="187"/>
      <c r="J336" s="188">
        <f>ROUND(I336*H336,2)</f>
        <v>0</v>
      </c>
      <c r="K336" s="184" t="s">
        <v>174</v>
      </c>
      <c r="L336" s="38"/>
      <c r="M336" s="189" t="s">
        <v>1</v>
      </c>
      <c r="N336" s="190" t="s">
        <v>43</v>
      </c>
      <c r="O336" s="70"/>
      <c r="P336" s="191">
        <f>O336*H336</f>
        <v>0</v>
      </c>
      <c r="Q336" s="191">
        <v>0.1295</v>
      </c>
      <c r="R336" s="191">
        <f>Q336*H336</f>
        <v>18.324249999999999</v>
      </c>
      <c r="S336" s="191">
        <v>0</v>
      </c>
      <c r="T336" s="19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3" t="s">
        <v>175</v>
      </c>
      <c r="AT336" s="193" t="s">
        <v>170</v>
      </c>
      <c r="AU336" s="193" t="s">
        <v>87</v>
      </c>
      <c r="AY336" s="16" t="s">
        <v>168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6" t="s">
        <v>83</v>
      </c>
      <c r="BK336" s="194">
        <f>ROUND(I336*H336,2)</f>
        <v>0</v>
      </c>
      <c r="BL336" s="16" t="s">
        <v>175</v>
      </c>
      <c r="BM336" s="193" t="s">
        <v>498</v>
      </c>
    </row>
    <row r="337" spans="1:65" s="2" customFormat="1" ht="19.5">
      <c r="A337" s="33"/>
      <c r="B337" s="34"/>
      <c r="C337" s="35"/>
      <c r="D337" s="195" t="s">
        <v>177</v>
      </c>
      <c r="E337" s="35"/>
      <c r="F337" s="196" t="s">
        <v>499</v>
      </c>
      <c r="G337" s="35"/>
      <c r="H337" s="35"/>
      <c r="I337" s="197"/>
      <c r="J337" s="35"/>
      <c r="K337" s="35"/>
      <c r="L337" s="38"/>
      <c r="M337" s="198"/>
      <c r="N337" s="199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177</v>
      </c>
      <c r="AU337" s="16" t="s">
        <v>87</v>
      </c>
    </row>
    <row r="338" spans="1:65" s="2" customFormat="1" ht="11.25">
      <c r="A338" s="33"/>
      <c r="B338" s="34"/>
      <c r="C338" s="35"/>
      <c r="D338" s="200" t="s">
        <v>179</v>
      </c>
      <c r="E338" s="35"/>
      <c r="F338" s="201" t="s">
        <v>500</v>
      </c>
      <c r="G338" s="35"/>
      <c r="H338" s="35"/>
      <c r="I338" s="197"/>
      <c r="J338" s="35"/>
      <c r="K338" s="35"/>
      <c r="L338" s="38"/>
      <c r="M338" s="198"/>
      <c r="N338" s="199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179</v>
      </c>
      <c r="AU338" s="16" t="s">
        <v>87</v>
      </c>
    </row>
    <row r="339" spans="1:65" s="13" customFormat="1" ht="11.25">
      <c r="B339" s="202"/>
      <c r="C339" s="203"/>
      <c r="D339" s="195" t="s">
        <v>181</v>
      </c>
      <c r="E339" s="204" t="s">
        <v>107</v>
      </c>
      <c r="F339" s="205" t="s">
        <v>501</v>
      </c>
      <c r="G339" s="203"/>
      <c r="H339" s="206">
        <v>141.5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181</v>
      </c>
      <c r="AU339" s="212" t="s">
        <v>87</v>
      </c>
      <c r="AV339" s="13" t="s">
        <v>87</v>
      </c>
      <c r="AW339" s="13" t="s">
        <v>33</v>
      </c>
      <c r="AX339" s="13" t="s">
        <v>83</v>
      </c>
      <c r="AY339" s="212" t="s">
        <v>168</v>
      </c>
    </row>
    <row r="340" spans="1:65" s="2" customFormat="1" ht="16.5" customHeight="1">
      <c r="A340" s="33"/>
      <c r="B340" s="34"/>
      <c r="C340" s="224" t="s">
        <v>502</v>
      </c>
      <c r="D340" s="224" t="s">
        <v>323</v>
      </c>
      <c r="E340" s="225" t="s">
        <v>503</v>
      </c>
      <c r="F340" s="226" t="s">
        <v>504</v>
      </c>
      <c r="G340" s="227" t="s">
        <v>222</v>
      </c>
      <c r="H340" s="228">
        <v>144.33000000000001</v>
      </c>
      <c r="I340" s="229"/>
      <c r="J340" s="230">
        <f>ROUND(I340*H340,2)</f>
        <v>0</v>
      </c>
      <c r="K340" s="226" t="s">
        <v>174</v>
      </c>
      <c r="L340" s="231"/>
      <c r="M340" s="232" t="s">
        <v>1</v>
      </c>
      <c r="N340" s="233" t="s">
        <v>43</v>
      </c>
      <c r="O340" s="70"/>
      <c r="P340" s="191">
        <f>O340*H340</f>
        <v>0</v>
      </c>
      <c r="Q340" s="191">
        <v>5.6120000000000003E-2</v>
      </c>
      <c r="R340" s="191">
        <f>Q340*H340</f>
        <v>8.0997996000000008</v>
      </c>
      <c r="S340" s="191">
        <v>0</v>
      </c>
      <c r="T340" s="19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3" t="s">
        <v>219</v>
      </c>
      <c r="AT340" s="193" t="s">
        <v>323</v>
      </c>
      <c r="AU340" s="193" t="s">
        <v>87</v>
      </c>
      <c r="AY340" s="16" t="s">
        <v>168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6" t="s">
        <v>83</v>
      </c>
      <c r="BK340" s="194">
        <f>ROUND(I340*H340,2)</f>
        <v>0</v>
      </c>
      <c r="BL340" s="16" t="s">
        <v>175</v>
      </c>
      <c r="BM340" s="193" t="s">
        <v>505</v>
      </c>
    </row>
    <row r="341" spans="1:65" s="2" customFormat="1" ht="11.25">
      <c r="A341" s="33"/>
      <c r="B341" s="34"/>
      <c r="C341" s="35"/>
      <c r="D341" s="195" t="s">
        <v>177</v>
      </c>
      <c r="E341" s="35"/>
      <c r="F341" s="196" t="s">
        <v>504</v>
      </c>
      <c r="G341" s="35"/>
      <c r="H341" s="35"/>
      <c r="I341" s="197"/>
      <c r="J341" s="35"/>
      <c r="K341" s="35"/>
      <c r="L341" s="38"/>
      <c r="M341" s="198"/>
      <c r="N341" s="199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177</v>
      </c>
      <c r="AU341" s="16" t="s">
        <v>87</v>
      </c>
    </row>
    <row r="342" spans="1:65" s="13" customFormat="1" ht="11.25">
      <c r="B342" s="202"/>
      <c r="C342" s="203"/>
      <c r="D342" s="195" t="s">
        <v>181</v>
      </c>
      <c r="E342" s="203"/>
      <c r="F342" s="205" t="s">
        <v>506</v>
      </c>
      <c r="G342" s="203"/>
      <c r="H342" s="206">
        <v>144.33000000000001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181</v>
      </c>
      <c r="AU342" s="212" t="s">
        <v>87</v>
      </c>
      <c r="AV342" s="13" t="s">
        <v>87</v>
      </c>
      <c r="AW342" s="13" t="s">
        <v>4</v>
      </c>
      <c r="AX342" s="13" t="s">
        <v>83</v>
      </c>
      <c r="AY342" s="212" t="s">
        <v>168</v>
      </c>
    </row>
    <row r="343" spans="1:65" s="2" customFormat="1" ht="21.75" customHeight="1">
      <c r="A343" s="33"/>
      <c r="B343" s="34"/>
      <c r="C343" s="182" t="s">
        <v>507</v>
      </c>
      <c r="D343" s="182" t="s">
        <v>170</v>
      </c>
      <c r="E343" s="183" t="s">
        <v>508</v>
      </c>
      <c r="F343" s="184" t="s">
        <v>509</v>
      </c>
      <c r="G343" s="185" t="s">
        <v>222</v>
      </c>
      <c r="H343" s="186">
        <v>168.5</v>
      </c>
      <c r="I343" s="187"/>
      <c r="J343" s="188">
        <f>ROUND(I343*H343,2)</f>
        <v>0</v>
      </c>
      <c r="K343" s="184" t="s">
        <v>174</v>
      </c>
      <c r="L343" s="38"/>
      <c r="M343" s="189" t="s">
        <v>1</v>
      </c>
      <c r="N343" s="190" t="s">
        <v>43</v>
      </c>
      <c r="O343" s="70"/>
      <c r="P343" s="191">
        <f>O343*H343</f>
        <v>0</v>
      </c>
      <c r="Q343" s="191">
        <v>6.0999999999999997E-4</v>
      </c>
      <c r="R343" s="191">
        <f>Q343*H343</f>
        <v>0.102785</v>
      </c>
      <c r="S343" s="191">
        <v>0</v>
      </c>
      <c r="T343" s="19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3" t="s">
        <v>175</v>
      </c>
      <c r="AT343" s="193" t="s">
        <v>170</v>
      </c>
      <c r="AU343" s="193" t="s">
        <v>87</v>
      </c>
      <c r="AY343" s="16" t="s">
        <v>168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6" t="s">
        <v>83</v>
      </c>
      <c r="BK343" s="194">
        <f>ROUND(I343*H343,2)</f>
        <v>0</v>
      </c>
      <c r="BL343" s="16" t="s">
        <v>175</v>
      </c>
      <c r="BM343" s="193" t="s">
        <v>510</v>
      </c>
    </row>
    <row r="344" spans="1:65" s="2" customFormat="1" ht="19.5">
      <c r="A344" s="33"/>
      <c r="B344" s="34"/>
      <c r="C344" s="35"/>
      <c r="D344" s="195" t="s">
        <v>177</v>
      </c>
      <c r="E344" s="35"/>
      <c r="F344" s="196" t="s">
        <v>511</v>
      </c>
      <c r="G344" s="35"/>
      <c r="H344" s="35"/>
      <c r="I344" s="197"/>
      <c r="J344" s="35"/>
      <c r="K344" s="35"/>
      <c r="L344" s="38"/>
      <c r="M344" s="198"/>
      <c r="N344" s="199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177</v>
      </c>
      <c r="AU344" s="16" t="s">
        <v>87</v>
      </c>
    </row>
    <row r="345" spans="1:65" s="2" customFormat="1" ht="11.25">
      <c r="A345" s="33"/>
      <c r="B345" s="34"/>
      <c r="C345" s="35"/>
      <c r="D345" s="200" t="s">
        <v>179</v>
      </c>
      <c r="E345" s="35"/>
      <c r="F345" s="201" t="s">
        <v>512</v>
      </c>
      <c r="G345" s="35"/>
      <c r="H345" s="35"/>
      <c r="I345" s="197"/>
      <c r="J345" s="35"/>
      <c r="K345" s="35"/>
      <c r="L345" s="38"/>
      <c r="M345" s="198"/>
      <c r="N345" s="199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179</v>
      </c>
      <c r="AU345" s="16" t="s">
        <v>87</v>
      </c>
    </row>
    <row r="346" spans="1:65" s="13" customFormat="1" ht="11.25">
      <c r="B346" s="202"/>
      <c r="C346" s="203"/>
      <c r="D346" s="195" t="s">
        <v>181</v>
      </c>
      <c r="E346" s="204" t="s">
        <v>1</v>
      </c>
      <c r="F346" s="205" t="s">
        <v>85</v>
      </c>
      <c r="G346" s="203"/>
      <c r="H346" s="206">
        <v>168.5</v>
      </c>
      <c r="I346" s="207"/>
      <c r="J346" s="203"/>
      <c r="K346" s="203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181</v>
      </c>
      <c r="AU346" s="212" t="s">
        <v>87</v>
      </c>
      <c r="AV346" s="13" t="s">
        <v>87</v>
      </c>
      <c r="AW346" s="13" t="s">
        <v>33</v>
      </c>
      <c r="AX346" s="13" t="s">
        <v>83</v>
      </c>
      <c r="AY346" s="212" t="s">
        <v>168</v>
      </c>
    </row>
    <row r="347" spans="1:65" s="2" customFormat="1" ht="16.5" customHeight="1">
      <c r="A347" s="33"/>
      <c r="B347" s="34"/>
      <c r="C347" s="182" t="s">
        <v>513</v>
      </c>
      <c r="D347" s="182" t="s">
        <v>170</v>
      </c>
      <c r="E347" s="183" t="s">
        <v>514</v>
      </c>
      <c r="F347" s="184" t="s">
        <v>515</v>
      </c>
      <c r="G347" s="185" t="s">
        <v>222</v>
      </c>
      <c r="H347" s="186">
        <v>168.5</v>
      </c>
      <c r="I347" s="187"/>
      <c r="J347" s="188">
        <f>ROUND(I347*H347,2)</f>
        <v>0</v>
      </c>
      <c r="K347" s="184" t="s">
        <v>174</v>
      </c>
      <c r="L347" s="38"/>
      <c r="M347" s="189" t="s">
        <v>1</v>
      </c>
      <c r="N347" s="190" t="s">
        <v>43</v>
      </c>
      <c r="O347" s="70"/>
      <c r="P347" s="191">
        <f>O347*H347</f>
        <v>0</v>
      </c>
      <c r="Q347" s="191">
        <v>0</v>
      </c>
      <c r="R347" s="191">
        <f>Q347*H347</f>
        <v>0</v>
      </c>
      <c r="S347" s="191">
        <v>0</v>
      </c>
      <c r="T347" s="19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3" t="s">
        <v>175</v>
      </c>
      <c r="AT347" s="193" t="s">
        <v>170</v>
      </c>
      <c r="AU347" s="193" t="s">
        <v>87</v>
      </c>
      <c r="AY347" s="16" t="s">
        <v>168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6" t="s">
        <v>83</v>
      </c>
      <c r="BK347" s="194">
        <f>ROUND(I347*H347,2)</f>
        <v>0</v>
      </c>
      <c r="BL347" s="16" t="s">
        <v>175</v>
      </c>
      <c r="BM347" s="193" t="s">
        <v>516</v>
      </c>
    </row>
    <row r="348" spans="1:65" s="2" customFormat="1" ht="11.25">
      <c r="A348" s="33"/>
      <c r="B348" s="34"/>
      <c r="C348" s="35"/>
      <c r="D348" s="195" t="s">
        <v>177</v>
      </c>
      <c r="E348" s="35"/>
      <c r="F348" s="196" t="s">
        <v>517</v>
      </c>
      <c r="G348" s="35"/>
      <c r="H348" s="35"/>
      <c r="I348" s="197"/>
      <c r="J348" s="35"/>
      <c r="K348" s="35"/>
      <c r="L348" s="38"/>
      <c r="M348" s="198"/>
      <c r="N348" s="199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177</v>
      </c>
      <c r="AU348" s="16" t="s">
        <v>87</v>
      </c>
    </row>
    <row r="349" spans="1:65" s="2" customFormat="1" ht="11.25">
      <c r="A349" s="33"/>
      <c r="B349" s="34"/>
      <c r="C349" s="35"/>
      <c r="D349" s="200" t="s">
        <v>179</v>
      </c>
      <c r="E349" s="35"/>
      <c r="F349" s="201" t="s">
        <v>518</v>
      </c>
      <c r="G349" s="35"/>
      <c r="H349" s="35"/>
      <c r="I349" s="197"/>
      <c r="J349" s="35"/>
      <c r="K349" s="35"/>
      <c r="L349" s="38"/>
      <c r="M349" s="198"/>
      <c r="N349" s="199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179</v>
      </c>
      <c r="AU349" s="16" t="s">
        <v>87</v>
      </c>
    </row>
    <row r="350" spans="1:65" s="13" customFormat="1" ht="11.25">
      <c r="B350" s="202"/>
      <c r="C350" s="203"/>
      <c r="D350" s="195" t="s">
        <v>181</v>
      </c>
      <c r="E350" s="204" t="s">
        <v>85</v>
      </c>
      <c r="F350" s="205" t="s">
        <v>519</v>
      </c>
      <c r="G350" s="203"/>
      <c r="H350" s="206">
        <v>168.5</v>
      </c>
      <c r="I350" s="207"/>
      <c r="J350" s="203"/>
      <c r="K350" s="203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181</v>
      </c>
      <c r="AU350" s="212" t="s">
        <v>87</v>
      </c>
      <c r="AV350" s="13" t="s">
        <v>87</v>
      </c>
      <c r="AW350" s="13" t="s">
        <v>33</v>
      </c>
      <c r="AX350" s="13" t="s">
        <v>83</v>
      </c>
      <c r="AY350" s="212" t="s">
        <v>168</v>
      </c>
    </row>
    <row r="351" spans="1:65" s="2" customFormat="1" ht="16.5" customHeight="1">
      <c r="A351" s="33"/>
      <c r="B351" s="34"/>
      <c r="C351" s="182" t="s">
        <v>520</v>
      </c>
      <c r="D351" s="182" t="s">
        <v>170</v>
      </c>
      <c r="E351" s="183" t="s">
        <v>521</v>
      </c>
      <c r="F351" s="184" t="s">
        <v>522</v>
      </c>
      <c r="G351" s="185" t="s">
        <v>222</v>
      </c>
      <c r="H351" s="186">
        <v>7.5</v>
      </c>
      <c r="I351" s="187"/>
      <c r="J351" s="188">
        <f>ROUND(I351*H351,2)</f>
        <v>0</v>
      </c>
      <c r="K351" s="184" t="s">
        <v>174</v>
      </c>
      <c r="L351" s="38"/>
      <c r="M351" s="189" t="s">
        <v>1</v>
      </c>
      <c r="N351" s="190" t="s">
        <v>43</v>
      </c>
      <c r="O351" s="70"/>
      <c r="P351" s="191">
        <f>O351*H351</f>
        <v>0</v>
      </c>
      <c r="Q351" s="191">
        <v>0.12711</v>
      </c>
      <c r="R351" s="191">
        <f>Q351*H351</f>
        <v>0.95332499999999998</v>
      </c>
      <c r="S351" s="191">
        <v>0</v>
      </c>
      <c r="T351" s="19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3" t="s">
        <v>175</v>
      </c>
      <c r="AT351" s="193" t="s">
        <v>170</v>
      </c>
      <c r="AU351" s="193" t="s">
        <v>87</v>
      </c>
      <c r="AY351" s="16" t="s">
        <v>168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6" t="s">
        <v>83</v>
      </c>
      <c r="BK351" s="194">
        <f>ROUND(I351*H351,2)</f>
        <v>0</v>
      </c>
      <c r="BL351" s="16" t="s">
        <v>175</v>
      </c>
      <c r="BM351" s="193" t="s">
        <v>523</v>
      </c>
    </row>
    <row r="352" spans="1:65" s="2" customFormat="1" ht="11.25">
      <c r="A352" s="33"/>
      <c r="B352" s="34"/>
      <c r="C352" s="35"/>
      <c r="D352" s="195" t="s">
        <v>177</v>
      </c>
      <c r="E352" s="35"/>
      <c r="F352" s="196" t="s">
        <v>524</v>
      </c>
      <c r="G352" s="35"/>
      <c r="H352" s="35"/>
      <c r="I352" s="197"/>
      <c r="J352" s="35"/>
      <c r="K352" s="35"/>
      <c r="L352" s="38"/>
      <c r="M352" s="198"/>
      <c r="N352" s="199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177</v>
      </c>
      <c r="AU352" s="16" t="s">
        <v>87</v>
      </c>
    </row>
    <row r="353" spans="1:65" s="2" customFormat="1" ht="11.25">
      <c r="A353" s="33"/>
      <c r="B353" s="34"/>
      <c r="C353" s="35"/>
      <c r="D353" s="200" t="s">
        <v>179</v>
      </c>
      <c r="E353" s="35"/>
      <c r="F353" s="201" t="s">
        <v>525</v>
      </c>
      <c r="G353" s="35"/>
      <c r="H353" s="35"/>
      <c r="I353" s="197"/>
      <c r="J353" s="35"/>
      <c r="K353" s="35"/>
      <c r="L353" s="38"/>
      <c r="M353" s="198"/>
      <c r="N353" s="199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179</v>
      </c>
      <c r="AU353" s="16" t="s">
        <v>87</v>
      </c>
    </row>
    <row r="354" spans="1:65" s="13" customFormat="1" ht="11.25">
      <c r="B354" s="202"/>
      <c r="C354" s="203"/>
      <c r="D354" s="195" t="s">
        <v>181</v>
      </c>
      <c r="E354" s="204" t="s">
        <v>1</v>
      </c>
      <c r="F354" s="205" t="s">
        <v>526</v>
      </c>
      <c r="G354" s="203"/>
      <c r="H354" s="206">
        <v>7.5</v>
      </c>
      <c r="I354" s="207"/>
      <c r="J354" s="203"/>
      <c r="K354" s="203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181</v>
      </c>
      <c r="AU354" s="212" t="s">
        <v>87</v>
      </c>
      <c r="AV354" s="13" t="s">
        <v>87</v>
      </c>
      <c r="AW354" s="13" t="s">
        <v>33</v>
      </c>
      <c r="AX354" s="13" t="s">
        <v>83</v>
      </c>
      <c r="AY354" s="212" t="s">
        <v>168</v>
      </c>
    </row>
    <row r="355" spans="1:65" s="12" customFormat="1" ht="22.9" customHeight="1">
      <c r="B355" s="166"/>
      <c r="C355" s="167"/>
      <c r="D355" s="168" t="s">
        <v>77</v>
      </c>
      <c r="E355" s="180" t="s">
        <v>527</v>
      </c>
      <c r="F355" s="180" t="s">
        <v>528</v>
      </c>
      <c r="G355" s="167"/>
      <c r="H355" s="167"/>
      <c r="I355" s="170"/>
      <c r="J355" s="181">
        <f>BK355</f>
        <v>0</v>
      </c>
      <c r="K355" s="167"/>
      <c r="L355" s="172"/>
      <c r="M355" s="173"/>
      <c r="N355" s="174"/>
      <c r="O355" s="174"/>
      <c r="P355" s="175">
        <f>SUM(P356:P372)</f>
        <v>0</v>
      </c>
      <c r="Q355" s="174"/>
      <c r="R355" s="175">
        <f>SUM(R356:R372)</f>
        <v>0</v>
      </c>
      <c r="S355" s="174"/>
      <c r="T355" s="176">
        <f>SUM(T356:T372)</f>
        <v>0</v>
      </c>
      <c r="AR355" s="177" t="s">
        <v>83</v>
      </c>
      <c r="AT355" s="178" t="s">
        <v>77</v>
      </c>
      <c r="AU355" s="178" t="s">
        <v>83</v>
      </c>
      <c r="AY355" s="177" t="s">
        <v>168</v>
      </c>
      <c r="BK355" s="179">
        <f>SUM(BK356:BK372)</f>
        <v>0</v>
      </c>
    </row>
    <row r="356" spans="1:65" s="2" customFormat="1" ht="16.5" customHeight="1">
      <c r="A356" s="33"/>
      <c r="B356" s="34"/>
      <c r="C356" s="182" t="s">
        <v>529</v>
      </c>
      <c r="D356" s="182" t="s">
        <v>170</v>
      </c>
      <c r="E356" s="183" t="s">
        <v>530</v>
      </c>
      <c r="F356" s="184" t="s">
        <v>531</v>
      </c>
      <c r="G356" s="185" t="s">
        <v>292</v>
      </c>
      <c r="H356" s="186">
        <v>270.49700000000001</v>
      </c>
      <c r="I356" s="187"/>
      <c r="J356" s="188">
        <f>ROUND(I356*H356,2)</f>
        <v>0</v>
      </c>
      <c r="K356" s="184" t="s">
        <v>174</v>
      </c>
      <c r="L356" s="38"/>
      <c r="M356" s="189" t="s">
        <v>1</v>
      </c>
      <c r="N356" s="190" t="s">
        <v>43</v>
      </c>
      <c r="O356" s="70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3" t="s">
        <v>175</v>
      </c>
      <c r="AT356" s="193" t="s">
        <v>170</v>
      </c>
      <c r="AU356" s="193" t="s">
        <v>87</v>
      </c>
      <c r="AY356" s="16" t="s">
        <v>168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6" t="s">
        <v>83</v>
      </c>
      <c r="BK356" s="194">
        <f>ROUND(I356*H356,2)</f>
        <v>0</v>
      </c>
      <c r="BL356" s="16" t="s">
        <v>175</v>
      </c>
      <c r="BM356" s="193" t="s">
        <v>532</v>
      </c>
    </row>
    <row r="357" spans="1:65" s="2" customFormat="1" ht="11.25">
      <c r="A357" s="33"/>
      <c r="B357" s="34"/>
      <c r="C357" s="35"/>
      <c r="D357" s="195" t="s">
        <v>177</v>
      </c>
      <c r="E357" s="35"/>
      <c r="F357" s="196" t="s">
        <v>533</v>
      </c>
      <c r="G357" s="35"/>
      <c r="H357" s="35"/>
      <c r="I357" s="197"/>
      <c r="J357" s="35"/>
      <c r="K357" s="35"/>
      <c r="L357" s="38"/>
      <c r="M357" s="198"/>
      <c r="N357" s="199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177</v>
      </c>
      <c r="AU357" s="16" t="s">
        <v>87</v>
      </c>
    </row>
    <row r="358" spans="1:65" s="2" customFormat="1" ht="11.25">
      <c r="A358" s="33"/>
      <c r="B358" s="34"/>
      <c r="C358" s="35"/>
      <c r="D358" s="200" t="s">
        <v>179</v>
      </c>
      <c r="E358" s="35"/>
      <c r="F358" s="201" t="s">
        <v>534</v>
      </c>
      <c r="G358" s="35"/>
      <c r="H358" s="35"/>
      <c r="I358" s="197"/>
      <c r="J358" s="35"/>
      <c r="K358" s="35"/>
      <c r="L358" s="38"/>
      <c r="M358" s="198"/>
      <c r="N358" s="199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179</v>
      </c>
      <c r="AU358" s="16" t="s">
        <v>87</v>
      </c>
    </row>
    <row r="359" spans="1:65" s="2" customFormat="1" ht="16.5" customHeight="1">
      <c r="A359" s="33"/>
      <c r="B359" s="34"/>
      <c r="C359" s="182" t="s">
        <v>535</v>
      </c>
      <c r="D359" s="182" t="s">
        <v>170</v>
      </c>
      <c r="E359" s="183" t="s">
        <v>536</v>
      </c>
      <c r="F359" s="184" t="s">
        <v>537</v>
      </c>
      <c r="G359" s="185" t="s">
        <v>292</v>
      </c>
      <c r="H359" s="186">
        <v>3854.2469999999998</v>
      </c>
      <c r="I359" s="187"/>
      <c r="J359" s="188">
        <f>ROUND(I359*H359,2)</f>
        <v>0</v>
      </c>
      <c r="K359" s="184" t="s">
        <v>174</v>
      </c>
      <c r="L359" s="38"/>
      <c r="M359" s="189" t="s">
        <v>1</v>
      </c>
      <c r="N359" s="190" t="s">
        <v>43</v>
      </c>
      <c r="O359" s="70"/>
      <c r="P359" s="191">
        <f>O359*H359</f>
        <v>0</v>
      </c>
      <c r="Q359" s="191">
        <v>0</v>
      </c>
      <c r="R359" s="191">
        <f>Q359*H359</f>
        <v>0</v>
      </c>
      <c r="S359" s="191">
        <v>0</v>
      </c>
      <c r="T359" s="19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3" t="s">
        <v>175</v>
      </c>
      <c r="AT359" s="193" t="s">
        <v>170</v>
      </c>
      <c r="AU359" s="193" t="s">
        <v>87</v>
      </c>
      <c r="AY359" s="16" t="s">
        <v>168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6" t="s">
        <v>83</v>
      </c>
      <c r="BK359" s="194">
        <f>ROUND(I359*H359,2)</f>
        <v>0</v>
      </c>
      <c r="BL359" s="16" t="s">
        <v>175</v>
      </c>
      <c r="BM359" s="193" t="s">
        <v>538</v>
      </c>
    </row>
    <row r="360" spans="1:65" s="2" customFormat="1" ht="11.25">
      <c r="A360" s="33"/>
      <c r="B360" s="34"/>
      <c r="C360" s="35"/>
      <c r="D360" s="195" t="s">
        <v>177</v>
      </c>
      <c r="E360" s="35"/>
      <c r="F360" s="196" t="s">
        <v>539</v>
      </c>
      <c r="G360" s="35"/>
      <c r="H360" s="35"/>
      <c r="I360" s="197"/>
      <c r="J360" s="35"/>
      <c r="K360" s="35"/>
      <c r="L360" s="38"/>
      <c r="M360" s="198"/>
      <c r="N360" s="199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177</v>
      </c>
      <c r="AU360" s="16" t="s">
        <v>87</v>
      </c>
    </row>
    <row r="361" spans="1:65" s="2" customFormat="1" ht="11.25">
      <c r="A361" s="33"/>
      <c r="B361" s="34"/>
      <c r="C361" s="35"/>
      <c r="D361" s="200" t="s">
        <v>179</v>
      </c>
      <c r="E361" s="35"/>
      <c r="F361" s="201" t="s">
        <v>540</v>
      </c>
      <c r="G361" s="35"/>
      <c r="H361" s="35"/>
      <c r="I361" s="197"/>
      <c r="J361" s="35"/>
      <c r="K361" s="35"/>
      <c r="L361" s="38"/>
      <c r="M361" s="198"/>
      <c r="N361" s="199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179</v>
      </c>
      <c r="AU361" s="16" t="s">
        <v>87</v>
      </c>
    </row>
    <row r="362" spans="1:65" s="13" customFormat="1" ht="11.25">
      <c r="B362" s="202"/>
      <c r="C362" s="203"/>
      <c r="D362" s="195" t="s">
        <v>181</v>
      </c>
      <c r="E362" s="204" t="s">
        <v>1</v>
      </c>
      <c r="F362" s="205" t="s">
        <v>541</v>
      </c>
      <c r="G362" s="203"/>
      <c r="H362" s="206">
        <v>811.49099999999999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181</v>
      </c>
      <c r="AU362" s="212" t="s">
        <v>87</v>
      </c>
      <c r="AV362" s="13" t="s">
        <v>87</v>
      </c>
      <c r="AW362" s="13" t="s">
        <v>33</v>
      </c>
      <c r="AX362" s="13" t="s">
        <v>78</v>
      </c>
      <c r="AY362" s="212" t="s">
        <v>168</v>
      </c>
    </row>
    <row r="363" spans="1:65" s="13" customFormat="1" ht="11.25">
      <c r="B363" s="202"/>
      <c r="C363" s="203"/>
      <c r="D363" s="195" t="s">
        <v>181</v>
      </c>
      <c r="E363" s="204" t="s">
        <v>1</v>
      </c>
      <c r="F363" s="205" t="s">
        <v>542</v>
      </c>
      <c r="G363" s="203"/>
      <c r="H363" s="206">
        <v>3042.7559999999999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181</v>
      </c>
      <c r="AU363" s="212" t="s">
        <v>87</v>
      </c>
      <c r="AV363" s="13" t="s">
        <v>87</v>
      </c>
      <c r="AW363" s="13" t="s">
        <v>33</v>
      </c>
      <c r="AX363" s="13" t="s">
        <v>78</v>
      </c>
      <c r="AY363" s="212" t="s">
        <v>168</v>
      </c>
    </row>
    <row r="364" spans="1:65" s="14" customFormat="1" ht="11.25">
      <c r="B364" s="213"/>
      <c r="C364" s="214"/>
      <c r="D364" s="195" t="s">
        <v>181</v>
      </c>
      <c r="E364" s="215" t="s">
        <v>1</v>
      </c>
      <c r="F364" s="216" t="s">
        <v>250</v>
      </c>
      <c r="G364" s="214"/>
      <c r="H364" s="217">
        <v>3854.2469999999998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181</v>
      </c>
      <c r="AU364" s="223" t="s">
        <v>87</v>
      </c>
      <c r="AV364" s="14" t="s">
        <v>175</v>
      </c>
      <c r="AW364" s="14" t="s">
        <v>33</v>
      </c>
      <c r="AX364" s="14" t="s">
        <v>83</v>
      </c>
      <c r="AY364" s="223" t="s">
        <v>168</v>
      </c>
    </row>
    <row r="365" spans="1:65" s="2" customFormat="1" ht="24.2" customHeight="1">
      <c r="A365" s="33"/>
      <c r="B365" s="34"/>
      <c r="C365" s="182" t="s">
        <v>543</v>
      </c>
      <c r="D365" s="182" t="s">
        <v>170</v>
      </c>
      <c r="E365" s="183" t="s">
        <v>544</v>
      </c>
      <c r="F365" s="184" t="s">
        <v>545</v>
      </c>
      <c r="G365" s="185" t="s">
        <v>292</v>
      </c>
      <c r="H365" s="186">
        <v>154.41200000000001</v>
      </c>
      <c r="I365" s="187"/>
      <c r="J365" s="188">
        <f>ROUND(I365*H365,2)</f>
        <v>0</v>
      </c>
      <c r="K365" s="184" t="s">
        <v>174</v>
      </c>
      <c r="L365" s="38"/>
      <c r="M365" s="189" t="s">
        <v>1</v>
      </c>
      <c r="N365" s="190" t="s">
        <v>43</v>
      </c>
      <c r="O365" s="7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3" t="s">
        <v>175</v>
      </c>
      <c r="AT365" s="193" t="s">
        <v>170</v>
      </c>
      <c r="AU365" s="193" t="s">
        <v>87</v>
      </c>
      <c r="AY365" s="16" t="s">
        <v>168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6" t="s">
        <v>83</v>
      </c>
      <c r="BK365" s="194">
        <f>ROUND(I365*H365,2)</f>
        <v>0</v>
      </c>
      <c r="BL365" s="16" t="s">
        <v>175</v>
      </c>
      <c r="BM365" s="193" t="s">
        <v>546</v>
      </c>
    </row>
    <row r="366" spans="1:65" s="2" customFormat="1" ht="19.5">
      <c r="A366" s="33"/>
      <c r="B366" s="34"/>
      <c r="C366" s="35"/>
      <c r="D366" s="195" t="s">
        <v>177</v>
      </c>
      <c r="E366" s="35"/>
      <c r="F366" s="196" t="s">
        <v>294</v>
      </c>
      <c r="G366" s="35"/>
      <c r="H366" s="35"/>
      <c r="I366" s="197"/>
      <c r="J366" s="35"/>
      <c r="K366" s="35"/>
      <c r="L366" s="38"/>
      <c r="M366" s="198"/>
      <c r="N366" s="199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177</v>
      </c>
      <c r="AU366" s="16" t="s">
        <v>87</v>
      </c>
    </row>
    <row r="367" spans="1:65" s="2" customFormat="1" ht="11.25">
      <c r="A367" s="33"/>
      <c r="B367" s="34"/>
      <c r="C367" s="35"/>
      <c r="D367" s="200" t="s">
        <v>179</v>
      </c>
      <c r="E367" s="35"/>
      <c r="F367" s="201" t="s">
        <v>547</v>
      </c>
      <c r="G367" s="35"/>
      <c r="H367" s="35"/>
      <c r="I367" s="197"/>
      <c r="J367" s="35"/>
      <c r="K367" s="35"/>
      <c r="L367" s="38"/>
      <c r="M367" s="198"/>
      <c r="N367" s="199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179</v>
      </c>
      <c r="AU367" s="16" t="s">
        <v>87</v>
      </c>
    </row>
    <row r="368" spans="1:65" s="13" customFormat="1" ht="11.25">
      <c r="B368" s="202"/>
      <c r="C368" s="203"/>
      <c r="D368" s="195" t="s">
        <v>181</v>
      </c>
      <c r="E368" s="204" t="s">
        <v>132</v>
      </c>
      <c r="F368" s="205" t="s">
        <v>548</v>
      </c>
      <c r="G368" s="203"/>
      <c r="H368" s="206">
        <v>154.41200000000001</v>
      </c>
      <c r="I368" s="207"/>
      <c r="J368" s="203"/>
      <c r="K368" s="203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181</v>
      </c>
      <c r="AU368" s="212" t="s">
        <v>87</v>
      </c>
      <c r="AV368" s="13" t="s">
        <v>87</v>
      </c>
      <c r="AW368" s="13" t="s">
        <v>33</v>
      </c>
      <c r="AX368" s="13" t="s">
        <v>83</v>
      </c>
      <c r="AY368" s="212" t="s">
        <v>168</v>
      </c>
    </row>
    <row r="369" spans="1:65" s="2" customFormat="1" ht="24.2" customHeight="1">
      <c r="A369" s="33"/>
      <c r="B369" s="34"/>
      <c r="C369" s="182" t="s">
        <v>549</v>
      </c>
      <c r="D369" s="182" t="s">
        <v>170</v>
      </c>
      <c r="E369" s="183" t="s">
        <v>550</v>
      </c>
      <c r="F369" s="184" t="s">
        <v>551</v>
      </c>
      <c r="G369" s="185" t="s">
        <v>292</v>
      </c>
      <c r="H369" s="186">
        <v>14.63</v>
      </c>
      <c r="I369" s="187"/>
      <c r="J369" s="188">
        <f>ROUND(I369*H369,2)</f>
        <v>0</v>
      </c>
      <c r="K369" s="184" t="s">
        <v>174</v>
      </c>
      <c r="L369" s="38"/>
      <c r="M369" s="189" t="s">
        <v>1</v>
      </c>
      <c r="N369" s="190" t="s">
        <v>43</v>
      </c>
      <c r="O369" s="70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3" t="s">
        <v>175</v>
      </c>
      <c r="AT369" s="193" t="s">
        <v>170</v>
      </c>
      <c r="AU369" s="193" t="s">
        <v>87</v>
      </c>
      <c r="AY369" s="16" t="s">
        <v>168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16" t="s">
        <v>83</v>
      </c>
      <c r="BK369" s="194">
        <f>ROUND(I369*H369,2)</f>
        <v>0</v>
      </c>
      <c r="BL369" s="16" t="s">
        <v>175</v>
      </c>
      <c r="BM369" s="193" t="s">
        <v>552</v>
      </c>
    </row>
    <row r="370" spans="1:65" s="2" customFormat="1" ht="19.5">
      <c r="A370" s="33"/>
      <c r="B370" s="34"/>
      <c r="C370" s="35"/>
      <c r="D370" s="195" t="s">
        <v>177</v>
      </c>
      <c r="E370" s="35"/>
      <c r="F370" s="196" t="s">
        <v>553</v>
      </c>
      <c r="G370" s="35"/>
      <c r="H370" s="35"/>
      <c r="I370" s="197"/>
      <c r="J370" s="35"/>
      <c r="K370" s="35"/>
      <c r="L370" s="38"/>
      <c r="M370" s="198"/>
      <c r="N370" s="199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177</v>
      </c>
      <c r="AU370" s="16" t="s">
        <v>87</v>
      </c>
    </row>
    <row r="371" spans="1:65" s="2" customFormat="1" ht="11.25">
      <c r="A371" s="33"/>
      <c r="B371" s="34"/>
      <c r="C371" s="35"/>
      <c r="D371" s="200" t="s">
        <v>179</v>
      </c>
      <c r="E371" s="35"/>
      <c r="F371" s="201" t="s">
        <v>554</v>
      </c>
      <c r="G371" s="35"/>
      <c r="H371" s="35"/>
      <c r="I371" s="197"/>
      <c r="J371" s="35"/>
      <c r="K371" s="35"/>
      <c r="L371" s="38"/>
      <c r="M371" s="198"/>
      <c r="N371" s="199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179</v>
      </c>
      <c r="AU371" s="16" t="s">
        <v>87</v>
      </c>
    </row>
    <row r="372" spans="1:65" s="13" customFormat="1" ht="11.25">
      <c r="B372" s="202"/>
      <c r="C372" s="203"/>
      <c r="D372" s="195" t="s">
        <v>181</v>
      </c>
      <c r="E372" s="204" t="s">
        <v>1</v>
      </c>
      <c r="F372" s="205" t="s">
        <v>555</v>
      </c>
      <c r="G372" s="203"/>
      <c r="H372" s="206">
        <v>14.63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181</v>
      </c>
      <c r="AU372" s="212" t="s">
        <v>87</v>
      </c>
      <c r="AV372" s="13" t="s">
        <v>87</v>
      </c>
      <c r="AW372" s="13" t="s">
        <v>33</v>
      </c>
      <c r="AX372" s="13" t="s">
        <v>83</v>
      </c>
      <c r="AY372" s="212" t="s">
        <v>168</v>
      </c>
    </row>
    <row r="373" spans="1:65" s="12" customFormat="1" ht="22.9" customHeight="1">
      <c r="B373" s="166"/>
      <c r="C373" s="167"/>
      <c r="D373" s="168" t="s">
        <v>77</v>
      </c>
      <c r="E373" s="180" t="s">
        <v>556</v>
      </c>
      <c r="F373" s="180" t="s">
        <v>557</v>
      </c>
      <c r="G373" s="167"/>
      <c r="H373" s="167"/>
      <c r="I373" s="170"/>
      <c r="J373" s="181">
        <f>BK373</f>
        <v>0</v>
      </c>
      <c r="K373" s="167"/>
      <c r="L373" s="172"/>
      <c r="M373" s="173"/>
      <c r="N373" s="174"/>
      <c r="O373" s="174"/>
      <c r="P373" s="175">
        <f>SUM(P374:P376)</f>
        <v>0</v>
      </c>
      <c r="Q373" s="174"/>
      <c r="R373" s="175">
        <f>SUM(R374:R376)</f>
        <v>0</v>
      </c>
      <c r="S373" s="174"/>
      <c r="T373" s="176">
        <f>SUM(T374:T376)</f>
        <v>0</v>
      </c>
      <c r="AR373" s="177" t="s">
        <v>83</v>
      </c>
      <c r="AT373" s="178" t="s">
        <v>77</v>
      </c>
      <c r="AU373" s="178" t="s">
        <v>83</v>
      </c>
      <c r="AY373" s="177" t="s">
        <v>168</v>
      </c>
      <c r="BK373" s="179">
        <f>SUM(BK374:BK376)</f>
        <v>0</v>
      </c>
    </row>
    <row r="374" spans="1:65" s="2" customFormat="1" ht="16.5" customHeight="1">
      <c r="A374" s="33"/>
      <c r="B374" s="34"/>
      <c r="C374" s="182" t="s">
        <v>558</v>
      </c>
      <c r="D374" s="182" t="s">
        <v>170</v>
      </c>
      <c r="E374" s="183" t="s">
        <v>559</v>
      </c>
      <c r="F374" s="184" t="s">
        <v>560</v>
      </c>
      <c r="G374" s="185" t="s">
        <v>292</v>
      </c>
      <c r="H374" s="186">
        <v>146.09700000000001</v>
      </c>
      <c r="I374" s="187"/>
      <c r="J374" s="188">
        <f>ROUND(I374*H374,2)</f>
        <v>0</v>
      </c>
      <c r="K374" s="184" t="s">
        <v>174</v>
      </c>
      <c r="L374" s="38"/>
      <c r="M374" s="189" t="s">
        <v>1</v>
      </c>
      <c r="N374" s="190" t="s">
        <v>43</v>
      </c>
      <c r="O374" s="70"/>
      <c r="P374" s="191">
        <f>O374*H374</f>
        <v>0</v>
      </c>
      <c r="Q374" s="191">
        <v>0</v>
      </c>
      <c r="R374" s="191">
        <f>Q374*H374</f>
        <v>0</v>
      </c>
      <c r="S374" s="191">
        <v>0</v>
      </c>
      <c r="T374" s="19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3" t="s">
        <v>175</v>
      </c>
      <c r="AT374" s="193" t="s">
        <v>170</v>
      </c>
      <c r="AU374" s="193" t="s">
        <v>87</v>
      </c>
      <c r="AY374" s="16" t="s">
        <v>168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6" t="s">
        <v>83</v>
      </c>
      <c r="BK374" s="194">
        <f>ROUND(I374*H374,2)</f>
        <v>0</v>
      </c>
      <c r="BL374" s="16" t="s">
        <v>175</v>
      </c>
      <c r="BM374" s="193" t="s">
        <v>561</v>
      </c>
    </row>
    <row r="375" spans="1:65" s="2" customFormat="1" ht="11.25">
      <c r="A375" s="33"/>
      <c r="B375" s="34"/>
      <c r="C375" s="35"/>
      <c r="D375" s="195" t="s">
        <v>177</v>
      </c>
      <c r="E375" s="35"/>
      <c r="F375" s="196" t="s">
        <v>562</v>
      </c>
      <c r="G375" s="35"/>
      <c r="H375" s="35"/>
      <c r="I375" s="197"/>
      <c r="J375" s="35"/>
      <c r="K375" s="35"/>
      <c r="L375" s="38"/>
      <c r="M375" s="198"/>
      <c r="N375" s="199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177</v>
      </c>
      <c r="AU375" s="16" t="s">
        <v>87</v>
      </c>
    </row>
    <row r="376" spans="1:65" s="2" customFormat="1" ht="11.25">
      <c r="A376" s="33"/>
      <c r="B376" s="34"/>
      <c r="C376" s="35"/>
      <c r="D376" s="200" t="s">
        <v>179</v>
      </c>
      <c r="E376" s="35"/>
      <c r="F376" s="201" t="s">
        <v>563</v>
      </c>
      <c r="G376" s="35"/>
      <c r="H376" s="35"/>
      <c r="I376" s="197"/>
      <c r="J376" s="35"/>
      <c r="K376" s="35"/>
      <c r="L376" s="38"/>
      <c r="M376" s="198"/>
      <c r="N376" s="199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179</v>
      </c>
      <c r="AU376" s="16" t="s">
        <v>87</v>
      </c>
    </row>
    <row r="377" spans="1:65" s="12" customFormat="1" ht="25.9" customHeight="1">
      <c r="B377" s="166"/>
      <c r="C377" s="167"/>
      <c r="D377" s="168" t="s">
        <v>77</v>
      </c>
      <c r="E377" s="169" t="s">
        <v>564</v>
      </c>
      <c r="F377" s="169" t="s">
        <v>565</v>
      </c>
      <c r="G377" s="167"/>
      <c r="H377" s="167"/>
      <c r="I377" s="170"/>
      <c r="J377" s="171">
        <f>BK377</f>
        <v>0</v>
      </c>
      <c r="K377" s="167"/>
      <c r="L377" s="172"/>
      <c r="M377" s="173"/>
      <c r="N377" s="174"/>
      <c r="O377" s="174"/>
      <c r="P377" s="175">
        <f>P378</f>
        <v>0</v>
      </c>
      <c r="Q377" s="174"/>
      <c r="R377" s="175">
        <f>R378</f>
        <v>1.6370399999999997E-2</v>
      </c>
      <c r="S377" s="174"/>
      <c r="T377" s="176">
        <f>T378</f>
        <v>0</v>
      </c>
      <c r="AR377" s="177" t="s">
        <v>87</v>
      </c>
      <c r="AT377" s="178" t="s">
        <v>77</v>
      </c>
      <c r="AU377" s="178" t="s">
        <v>78</v>
      </c>
      <c r="AY377" s="177" t="s">
        <v>168</v>
      </c>
      <c r="BK377" s="179">
        <f>BK378</f>
        <v>0</v>
      </c>
    </row>
    <row r="378" spans="1:65" s="12" customFormat="1" ht="22.9" customHeight="1">
      <c r="B378" s="166"/>
      <c r="C378" s="167"/>
      <c r="D378" s="168" t="s">
        <v>77</v>
      </c>
      <c r="E378" s="180" t="s">
        <v>566</v>
      </c>
      <c r="F378" s="180" t="s">
        <v>567</v>
      </c>
      <c r="G378" s="167"/>
      <c r="H378" s="167"/>
      <c r="I378" s="170"/>
      <c r="J378" s="181">
        <f>BK378</f>
        <v>0</v>
      </c>
      <c r="K378" s="167"/>
      <c r="L378" s="172"/>
      <c r="M378" s="173"/>
      <c r="N378" s="174"/>
      <c r="O378" s="174"/>
      <c r="P378" s="175">
        <f>SUM(P379:P384)</f>
        <v>0</v>
      </c>
      <c r="Q378" s="174"/>
      <c r="R378" s="175">
        <f>SUM(R379:R384)</f>
        <v>1.6370399999999997E-2</v>
      </c>
      <c r="S378" s="174"/>
      <c r="T378" s="176">
        <f>SUM(T379:T384)</f>
        <v>0</v>
      </c>
      <c r="AR378" s="177" t="s">
        <v>87</v>
      </c>
      <c r="AT378" s="178" t="s">
        <v>77</v>
      </c>
      <c r="AU378" s="178" t="s">
        <v>83</v>
      </c>
      <c r="AY378" s="177" t="s">
        <v>168</v>
      </c>
      <c r="BK378" s="179">
        <f>SUM(BK379:BK384)</f>
        <v>0</v>
      </c>
    </row>
    <row r="379" spans="1:65" s="2" customFormat="1" ht="24.95" customHeight="1">
      <c r="A379" s="33"/>
      <c r="B379" s="34"/>
      <c r="C379" s="182" t="s">
        <v>568</v>
      </c>
      <c r="D379" s="182" t="s">
        <v>170</v>
      </c>
      <c r="E379" s="183" t="s">
        <v>569</v>
      </c>
      <c r="F379" s="184" t="s">
        <v>570</v>
      </c>
      <c r="G379" s="185" t="s">
        <v>173</v>
      </c>
      <c r="H379" s="186">
        <v>47.45</v>
      </c>
      <c r="I379" s="187"/>
      <c r="J379" s="188">
        <f>ROUND(I379*H379,2)</f>
        <v>0</v>
      </c>
      <c r="K379" s="184" t="s">
        <v>1</v>
      </c>
      <c r="L379" s="38"/>
      <c r="M379" s="189" t="s">
        <v>1</v>
      </c>
      <c r="N379" s="190" t="s">
        <v>43</v>
      </c>
      <c r="O379" s="70"/>
      <c r="P379" s="191">
        <f>O379*H379</f>
        <v>0</v>
      </c>
      <c r="Q379" s="191">
        <v>0</v>
      </c>
      <c r="R379" s="191">
        <f>Q379*H379</f>
        <v>0</v>
      </c>
      <c r="S379" s="191">
        <v>0</v>
      </c>
      <c r="T379" s="19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3" t="s">
        <v>114</v>
      </c>
      <c r="AT379" s="193" t="s">
        <v>170</v>
      </c>
      <c r="AU379" s="193" t="s">
        <v>87</v>
      </c>
      <c r="AY379" s="16" t="s">
        <v>168</v>
      </c>
      <c r="BE379" s="194">
        <f>IF(N379="základní",J379,0)</f>
        <v>0</v>
      </c>
      <c r="BF379" s="194">
        <f>IF(N379="snížená",J379,0)</f>
        <v>0</v>
      </c>
      <c r="BG379" s="194">
        <f>IF(N379="zákl. přenesená",J379,0)</f>
        <v>0</v>
      </c>
      <c r="BH379" s="194">
        <f>IF(N379="sníž. přenesená",J379,0)</f>
        <v>0</v>
      </c>
      <c r="BI379" s="194">
        <f>IF(N379="nulová",J379,0)</f>
        <v>0</v>
      </c>
      <c r="BJ379" s="16" t="s">
        <v>83</v>
      </c>
      <c r="BK379" s="194">
        <f>ROUND(I379*H379,2)</f>
        <v>0</v>
      </c>
      <c r="BL379" s="16" t="s">
        <v>114</v>
      </c>
      <c r="BM379" s="193" t="s">
        <v>571</v>
      </c>
    </row>
    <row r="380" spans="1:65" s="2" customFormat="1" ht="11.25">
      <c r="A380" s="33"/>
      <c r="B380" s="34"/>
      <c r="C380" s="35"/>
      <c r="D380" s="195" t="s">
        <v>177</v>
      </c>
      <c r="E380" s="35"/>
      <c r="F380" s="196" t="s">
        <v>570</v>
      </c>
      <c r="G380" s="35"/>
      <c r="H380" s="35"/>
      <c r="I380" s="197"/>
      <c r="J380" s="35"/>
      <c r="K380" s="35"/>
      <c r="L380" s="38"/>
      <c r="M380" s="198"/>
      <c r="N380" s="199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177</v>
      </c>
      <c r="AU380" s="16" t="s">
        <v>87</v>
      </c>
    </row>
    <row r="381" spans="1:65" s="13" customFormat="1" ht="11.25">
      <c r="B381" s="202"/>
      <c r="C381" s="203"/>
      <c r="D381" s="195" t="s">
        <v>181</v>
      </c>
      <c r="E381" s="204" t="s">
        <v>88</v>
      </c>
      <c r="F381" s="205" t="s">
        <v>572</v>
      </c>
      <c r="G381" s="203"/>
      <c r="H381" s="206">
        <v>47.45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181</v>
      </c>
      <c r="AU381" s="212" t="s">
        <v>87</v>
      </c>
      <c r="AV381" s="13" t="s">
        <v>87</v>
      </c>
      <c r="AW381" s="13" t="s">
        <v>33</v>
      </c>
      <c r="AX381" s="13" t="s">
        <v>83</v>
      </c>
      <c r="AY381" s="212" t="s">
        <v>168</v>
      </c>
    </row>
    <row r="382" spans="1:65" s="2" customFormat="1" ht="16.5" customHeight="1">
      <c r="A382" s="33"/>
      <c r="B382" s="34"/>
      <c r="C382" s="224" t="s">
        <v>573</v>
      </c>
      <c r="D382" s="224" t="s">
        <v>323</v>
      </c>
      <c r="E382" s="225" t="s">
        <v>574</v>
      </c>
      <c r="F382" s="226" t="s">
        <v>575</v>
      </c>
      <c r="G382" s="227" t="s">
        <v>173</v>
      </c>
      <c r="H382" s="228">
        <v>54.567999999999998</v>
      </c>
      <c r="I382" s="229"/>
      <c r="J382" s="230">
        <f>ROUND(I382*H382,2)</f>
        <v>0</v>
      </c>
      <c r="K382" s="226" t="s">
        <v>174</v>
      </c>
      <c r="L382" s="231"/>
      <c r="M382" s="232" t="s">
        <v>1</v>
      </c>
      <c r="N382" s="233" t="s">
        <v>43</v>
      </c>
      <c r="O382" s="70"/>
      <c r="P382" s="191">
        <f>O382*H382</f>
        <v>0</v>
      </c>
      <c r="Q382" s="191">
        <v>2.9999999999999997E-4</v>
      </c>
      <c r="R382" s="191">
        <f>Q382*H382</f>
        <v>1.6370399999999997E-2</v>
      </c>
      <c r="S382" s="191">
        <v>0</v>
      </c>
      <c r="T382" s="19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3" t="s">
        <v>379</v>
      </c>
      <c r="AT382" s="193" t="s">
        <v>323</v>
      </c>
      <c r="AU382" s="193" t="s">
        <v>87</v>
      </c>
      <c r="AY382" s="16" t="s">
        <v>168</v>
      </c>
      <c r="BE382" s="194">
        <f>IF(N382="základní",J382,0)</f>
        <v>0</v>
      </c>
      <c r="BF382" s="194">
        <f>IF(N382="snížená",J382,0)</f>
        <v>0</v>
      </c>
      <c r="BG382" s="194">
        <f>IF(N382="zákl. přenesená",J382,0)</f>
        <v>0</v>
      </c>
      <c r="BH382" s="194">
        <f>IF(N382="sníž. přenesená",J382,0)</f>
        <v>0</v>
      </c>
      <c r="BI382" s="194">
        <f>IF(N382="nulová",J382,0)</f>
        <v>0</v>
      </c>
      <c r="BJ382" s="16" t="s">
        <v>83</v>
      </c>
      <c r="BK382" s="194">
        <f>ROUND(I382*H382,2)</f>
        <v>0</v>
      </c>
      <c r="BL382" s="16" t="s">
        <v>114</v>
      </c>
      <c r="BM382" s="193" t="s">
        <v>576</v>
      </c>
    </row>
    <row r="383" spans="1:65" s="2" customFormat="1" ht="11.25">
      <c r="A383" s="33"/>
      <c r="B383" s="34"/>
      <c r="C383" s="35"/>
      <c r="D383" s="195" t="s">
        <v>177</v>
      </c>
      <c r="E383" s="35"/>
      <c r="F383" s="196" t="s">
        <v>575</v>
      </c>
      <c r="G383" s="35"/>
      <c r="H383" s="35"/>
      <c r="I383" s="197"/>
      <c r="J383" s="35"/>
      <c r="K383" s="35"/>
      <c r="L383" s="38"/>
      <c r="M383" s="198"/>
      <c r="N383" s="199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177</v>
      </c>
      <c r="AU383" s="16" t="s">
        <v>87</v>
      </c>
    </row>
    <row r="384" spans="1:65" s="13" customFormat="1" ht="11.25">
      <c r="B384" s="202"/>
      <c r="C384" s="203"/>
      <c r="D384" s="195" t="s">
        <v>181</v>
      </c>
      <c r="E384" s="203"/>
      <c r="F384" s="205" t="s">
        <v>577</v>
      </c>
      <c r="G384" s="203"/>
      <c r="H384" s="206">
        <v>54.567999999999998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181</v>
      </c>
      <c r="AU384" s="212" t="s">
        <v>87</v>
      </c>
      <c r="AV384" s="13" t="s">
        <v>87</v>
      </c>
      <c r="AW384" s="13" t="s">
        <v>4</v>
      </c>
      <c r="AX384" s="13" t="s">
        <v>83</v>
      </c>
      <c r="AY384" s="212" t="s">
        <v>168</v>
      </c>
    </row>
    <row r="385" spans="1:65" s="12" customFormat="1" ht="25.9" customHeight="1">
      <c r="B385" s="166"/>
      <c r="C385" s="167"/>
      <c r="D385" s="168" t="s">
        <v>77</v>
      </c>
      <c r="E385" s="169" t="s">
        <v>578</v>
      </c>
      <c r="F385" s="169" t="s">
        <v>579</v>
      </c>
      <c r="G385" s="167"/>
      <c r="H385" s="167"/>
      <c r="I385" s="170"/>
      <c r="J385" s="171">
        <f>BK385</f>
        <v>0</v>
      </c>
      <c r="K385" s="167"/>
      <c r="L385" s="172"/>
      <c r="M385" s="173"/>
      <c r="N385" s="174"/>
      <c r="O385" s="174"/>
      <c r="P385" s="175">
        <f>P386+SUM(P387:P391)+P407+P426+P429</f>
        <v>0</v>
      </c>
      <c r="Q385" s="174"/>
      <c r="R385" s="175">
        <f>R386+SUM(R387:R391)+R407+R426+R429</f>
        <v>0</v>
      </c>
      <c r="S385" s="174"/>
      <c r="T385" s="176">
        <f>T386+SUM(T387:T391)+T407+T426+T429</f>
        <v>0</v>
      </c>
      <c r="AR385" s="177" t="s">
        <v>199</v>
      </c>
      <c r="AT385" s="178" t="s">
        <v>77</v>
      </c>
      <c r="AU385" s="178" t="s">
        <v>78</v>
      </c>
      <c r="AY385" s="177" t="s">
        <v>168</v>
      </c>
      <c r="BK385" s="179">
        <f>BK386+SUM(BK387:BK391)+BK407+BK426+BK429</f>
        <v>0</v>
      </c>
    </row>
    <row r="386" spans="1:65" s="2" customFormat="1" ht="16.5" customHeight="1">
      <c r="A386" s="33"/>
      <c r="B386" s="34"/>
      <c r="C386" s="182" t="s">
        <v>580</v>
      </c>
      <c r="D386" s="182" t="s">
        <v>170</v>
      </c>
      <c r="E386" s="183" t="s">
        <v>581</v>
      </c>
      <c r="F386" s="184" t="s">
        <v>582</v>
      </c>
      <c r="G386" s="185" t="s">
        <v>583</v>
      </c>
      <c r="H386" s="186">
        <v>1</v>
      </c>
      <c r="I386" s="187"/>
      <c r="J386" s="188">
        <f>ROUND(I386*H386,2)</f>
        <v>0</v>
      </c>
      <c r="K386" s="184" t="s">
        <v>1</v>
      </c>
      <c r="L386" s="38"/>
      <c r="M386" s="189" t="s">
        <v>1</v>
      </c>
      <c r="N386" s="190" t="s">
        <v>43</v>
      </c>
      <c r="O386" s="70"/>
      <c r="P386" s="191">
        <f>O386*H386</f>
        <v>0</v>
      </c>
      <c r="Q386" s="191">
        <v>0</v>
      </c>
      <c r="R386" s="191">
        <f>Q386*H386</f>
        <v>0</v>
      </c>
      <c r="S386" s="191">
        <v>0</v>
      </c>
      <c r="T386" s="19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3" t="s">
        <v>584</v>
      </c>
      <c r="AT386" s="193" t="s">
        <v>170</v>
      </c>
      <c r="AU386" s="193" t="s">
        <v>83</v>
      </c>
      <c r="AY386" s="16" t="s">
        <v>168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6" t="s">
        <v>83</v>
      </c>
      <c r="BK386" s="194">
        <f>ROUND(I386*H386,2)</f>
        <v>0</v>
      </c>
      <c r="BL386" s="16" t="s">
        <v>584</v>
      </c>
      <c r="BM386" s="193" t="s">
        <v>585</v>
      </c>
    </row>
    <row r="387" spans="1:65" s="2" customFormat="1" ht="19.5">
      <c r="A387" s="33"/>
      <c r="B387" s="34"/>
      <c r="C387" s="35"/>
      <c r="D387" s="195" t="s">
        <v>177</v>
      </c>
      <c r="E387" s="35"/>
      <c r="F387" s="196" t="s">
        <v>586</v>
      </c>
      <c r="G387" s="35"/>
      <c r="H387" s="35"/>
      <c r="I387" s="197"/>
      <c r="J387" s="35"/>
      <c r="K387" s="35"/>
      <c r="L387" s="38"/>
      <c r="M387" s="198"/>
      <c r="N387" s="199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177</v>
      </c>
      <c r="AU387" s="16" t="s">
        <v>83</v>
      </c>
    </row>
    <row r="388" spans="1:65" s="2" customFormat="1" ht="16.5" customHeight="1">
      <c r="A388" s="33"/>
      <c r="B388" s="34"/>
      <c r="C388" s="182" t="s">
        <v>587</v>
      </c>
      <c r="D388" s="182" t="s">
        <v>170</v>
      </c>
      <c r="E388" s="183" t="s">
        <v>588</v>
      </c>
      <c r="F388" s="184" t="s">
        <v>589</v>
      </c>
      <c r="G388" s="185" t="s">
        <v>590</v>
      </c>
      <c r="H388" s="186">
        <v>1</v>
      </c>
      <c r="I388" s="187"/>
      <c r="J388" s="188">
        <f>ROUND(I388*H388,2)</f>
        <v>0</v>
      </c>
      <c r="K388" s="184" t="s">
        <v>1</v>
      </c>
      <c r="L388" s="38"/>
      <c r="M388" s="189" t="s">
        <v>1</v>
      </c>
      <c r="N388" s="190" t="s">
        <v>43</v>
      </c>
      <c r="O388" s="70"/>
      <c r="P388" s="191">
        <f>O388*H388</f>
        <v>0</v>
      </c>
      <c r="Q388" s="191">
        <v>0</v>
      </c>
      <c r="R388" s="191">
        <f>Q388*H388</f>
        <v>0</v>
      </c>
      <c r="S388" s="191">
        <v>0</v>
      </c>
      <c r="T388" s="19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3" t="s">
        <v>584</v>
      </c>
      <c r="AT388" s="193" t="s">
        <v>170</v>
      </c>
      <c r="AU388" s="193" t="s">
        <v>83</v>
      </c>
      <c r="AY388" s="16" t="s">
        <v>168</v>
      </c>
      <c r="BE388" s="194">
        <f>IF(N388="základní",J388,0)</f>
        <v>0</v>
      </c>
      <c r="BF388" s="194">
        <f>IF(N388="snížená",J388,0)</f>
        <v>0</v>
      </c>
      <c r="BG388" s="194">
        <f>IF(N388="zákl. přenesená",J388,0)</f>
        <v>0</v>
      </c>
      <c r="BH388" s="194">
        <f>IF(N388="sníž. přenesená",J388,0)</f>
        <v>0</v>
      </c>
      <c r="BI388" s="194">
        <f>IF(N388="nulová",J388,0)</f>
        <v>0</v>
      </c>
      <c r="BJ388" s="16" t="s">
        <v>83</v>
      </c>
      <c r="BK388" s="194">
        <f>ROUND(I388*H388,2)</f>
        <v>0</v>
      </c>
      <c r="BL388" s="16" t="s">
        <v>584</v>
      </c>
      <c r="BM388" s="193" t="s">
        <v>591</v>
      </c>
    </row>
    <row r="389" spans="1:65" s="2" customFormat="1" ht="11.25">
      <c r="A389" s="33"/>
      <c r="B389" s="34"/>
      <c r="C389" s="35"/>
      <c r="D389" s="195" t="s">
        <v>177</v>
      </c>
      <c r="E389" s="35"/>
      <c r="F389" s="196" t="s">
        <v>589</v>
      </c>
      <c r="G389" s="35"/>
      <c r="H389" s="35"/>
      <c r="I389" s="197"/>
      <c r="J389" s="35"/>
      <c r="K389" s="35"/>
      <c r="L389" s="38"/>
      <c r="M389" s="198"/>
      <c r="N389" s="199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177</v>
      </c>
      <c r="AU389" s="16" t="s">
        <v>83</v>
      </c>
    </row>
    <row r="390" spans="1:65" s="2" customFormat="1" ht="48.75">
      <c r="A390" s="33"/>
      <c r="B390" s="34"/>
      <c r="C390" s="35"/>
      <c r="D390" s="195" t="s">
        <v>592</v>
      </c>
      <c r="E390" s="35"/>
      <c r="F390" s="234" t="s">
        <v>593</v>
      </c>
      <c r="G390" s="35"/>
      <c r="H390" s="35"/>
      <c r="I390" s="197"/>
      <c r="J390" s="35"/>
      <c r="K390" s="35"/>
      <c r="L390" s="38"/>
      <c r="M390" s="198"/>
      <c r="N390" s="199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592</v>
      </c>
      <c r="AU390" s="16" t="s">
        <v>83</v>
      </c>
    </row>
    <row r="391" spans="1:65" s="12" customFormat="1" ht="22.9" customHeight="1">
      <c r="B391" s="166"/>
      <c r="C391" s="167"/>
      <c r="D391" s="168" t="s">
        <v>77</v>
      </c>
      <c r="E391" s="180" t="s">
        <v>594</v>
      </c>
      <c r="F391" s="180" t="s">
        <v>595</v>
      </c>
      <c r="G391" s="167"/>
      <c r="H391" s="167"/>
      <c r="I391" s="170"/>
      <c r="J391" s="181">
        <f>BK391</f>
        <v>0</v>
      </c>
      <c r="K391" s="167"/>
      <c r="L391" s="172"/>
      <c r="M391" s="173"/>
      <c r="N391" s="174"/>
      <c r="O391" s="174"/>
      <c r="P391" s="175">
        <f>SUM(P392:P406)</f>
        <v>0</v>
      </c>
      <c r="Q391" s="174"/>
      <c r="R391" s="175">
        <f>SUM(R392:R406)</f>
        <v>0</v>
      </c>
      <c r="S391" s="174"/>
      <c r="T391" s="176">
        <f>SUM(T392:T406)</f>
        <v>0</v>
      </c>
      <c r="AR391" s="177" t="s">
        <v>199</v>
      </c>
      <c r="AT391" s="178" t="s">
        <v>77</v>
      </c>
      <c r="AU391" s="178" t="s">
        <v>83</v>
      </c>
      <c r="AY391" s="177" t="s">
        <v>168</v>
      </c>
      <c r="BK391" s="179">
        <f>SUM(BK392:BK406)</f>
        <v>0</v>
      </c>
    </row>
    <row r="392" spans="1:65" s="2" customFormat="1" ht="16.5" customHeight="1">
      <c r="A392" s="33"/>
      <c r="B392" s="34"/>
      <c r="C392" s="182" t="s">
        <v>596</v>
      </c>
      <c r="D392" s="182" t="s">
        <v>170</v>
      </c>
      <c r="E392" s="183" t="s">
        <v>597</v>
      </c>
      <c r="F392" s="184" t="s">
        <v>598</v>
      </c>
      <c r="G392" s="185" t="s">
        <v>599</v>
      </c>
      <c r="H392" s="186">
        <v>1</v>
      </c>
      <c r="I392" s="187"/>
      <c r="J392" s="188">
        <f>ROUND(I392*H392,2)</f>
        <v>0</v>
      </c>
      <c r="K392" s="184" t="s">
        <v>174</v>
      </c>
      <c r="L392" s="38"/>
      <c r="M392" s="189" t="s">
        <v>1</v>
      </c>
      <c r="N392" s="190" t="s">
        <v>43</v>
      </c>
      <c r="O392" s="70"/>
      <c r="P392" s="191">
        <f>O392*H392</f>
        <v>0</v>
      </c>
      <c r="Q392" s="191">
        <v>0</v>
      </c>
      <c r="R392" s="191">
        <f>Q392*H392</f>
        <v>0</v>
      </c>
      <c r="S392" s="191">
        <v>0</v>
      </c>
      <c r="T392" s="19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3" t="s">
        <v>584</v>
      </c>
      <c r="AT392" s="193" t="s">
        <v>170</v>
      </c>
      <c r="AU392" s="193" t="s">
        <v>87</v>
      </c>
      <c r="AY392" s="16" t="s">
        <v>168</v>
      </c>
      <c r="BE392" s="194">
        <f>IF(N392="základní",J392,0)</f>
        <v>0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6" t="s">
        <v>83</v>
      </c>
      <c r="BK392" s="194">
        <f>ROUND(I392*H392,2)</f>
        <v>0</v>
      </c>
      <c r="BL392" s="16" t="s">
        <v>584</v>
      </c>
      <c r="BM392" s="193" t="s">
        <v>600</v>
      </c>
    </row>
    <row r="393" spans="1:65" s="2" customFormat="1" ht="11.25">
      <c r="A393" s="33"/>
      <c r="B393" s="34"/>
      <c r="C393" s="35"/>
      <c r="D393" s="195" t="s">
        <v>177</v>
      </c>
      <c r="E393" s="35"/>
      <c r="F393" s="196" t="s">
        <v>598</v>
      </c>
      <c r="G393" s="35"/>
      <c r="H393" s="35"/>
      <c r="I393" s="197"/>
      <c r="J393" s="35"/>
      <c r="K393" s="35"/>
      <c r="L393" s="38"/>
      <c r="M393" s="198"/>
      <c r="N393" s="199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177</v>
      </c>
      <c r="AU393" s="16" t="s">
        <v>87</v>
      </c>
    </row>
    <row r="394" spans="1:65" s="2" customFormat="1" ht="11.25">
      <c r="A394" s="33"/>
      <c r="B394" s="34"/>
      <c r="C394" s="35"/>
      <c r="D394" s="200" t="s">
        <v>179</v>
      </c>
      <c r="E394" s="35"/>
      <c r="F394" s="201" t="s">
        <v>601</v>
      </c>
      <c r="G394" s="35"/>
      <c r="H394" s="35"/>
      <c r="I394" s="197"/>
      <c r="J394" s="35"/>
      <c r="K394" s="35"/>
      <c r="L394" s="38"/>
      <c r="M394" s="198"/>
      <c r="N394" s="199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179</v>
      </c>
      <c r="AU394" s="16" t="s">
        <v>87</v>
      </c>
    </row>
    <row r="395" spans="1:65" s="2" customFormat="1" ht="16.5" customHeight="1">
      <c r="A395" s="33"/>
      <c r="B395" s="34"/>
      <c r="C395" s="182" t="s">
        <v>602</v>
      </c>
      <c r="D395" s="182" t="s">
        <v>170</v>
      </c>
      <c r="E395" s="183" t="s">
        <v>603</v>
      </c>
      <c r="F395" s="184" t="s">
        <v>604</v>
      </c>
      <c r="G395" s="185" t="s">
        <v>599</v>
      </c>
      <c r="H395" s="186">
        <v>1</v>
      </c>
      <c r="I395" s="187"/>
      <c r="J395" s="188">
        <f>ROUND(I395*H395,2)</f>
        <v>0</v>
      </c>
      <c r="K395" s="184" t="s">
        <v>174</v>
      </c>
      <c r="L395" s="38"/>
      <c r="M395" s="189" t="s">
        <v>1</v>
      </c>
      <c r="N395" s="190" t="s">
        <v>43</v>
      </c>
      <c r="O395" s="70"/>
      <c r="P395" s="191">
        <f>O395*H395</f>
        <v>0</v>
      </c>
      <c r="Q395" s="191">
        <v>0</v>
      </c>
      <c r="R395" s="191">
        <f>Q395*H395</f>
        <v>0</v>
      </c>
      <c r="S395" s="191">
        <v>0</v>
      </c>
      <c r="T395" s="19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3" t="s">
        <v>584</v>
      </c>
      <c r="AT395" s="193" t="s">
        <v>170</v>
      </c>
      <c r="AU395" s="193" t="s">
        <v>87</v>
      </c>
      <c r="AY395" s="16" t="s">
        <v>168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6" t="s">
        <v>83</v>
      </c>
      <c r="BK395" s="194">
        <f>ROUND(I395*H395,2)</f>
        <v>0</v>
      </c>
      <c r="BL395" s="16" t="s">
        <v>584</v>
      </c>
      <c r="BM395" s="193" t="s">
        <v>605</v>
      </c>
    </row>
    <row r="396" spans="1:65" s="2" customFormat="1" ht="11.25">
      <c r="A396" s="33"/>
      <c r="B396" s="34"/>
      <c r="C396" s="35"/>
      <c r="D396" s="195" t="s">
        <v>177</v>
      </c>
      <c r="E396" s="35"/>
      <c r="F396" s="196" t="s">
        <v>604</v>
      </c>
      <c r="G396" s="35"/>
      <c r="H396" s="35"/>
      <c r="I396" s="197"/>
      <c r="J396" s="35"/>
      <c r="K396" s="35"/>
      <c r="L396" s="38"/>
      <c r="M396" s="198"/>
      <c r="N396" s="199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177</v>
      </c>
      <c r="AU396" s="16" t="s">
        <v>87</v>
      </c>
    </row>
    <row r="397" spans="1:65" s="2" customFormat="1" ht="11.25">
      <c r="A397" s="33"/>
      <c r="B397" s="34"/>
      <c r="C397" s="35"/>
      <c r="D397" s="200" t="s">
        <v>179</v>
      </c>
      <c r="E397" s="35"/>
      <c r="F397" s="201" t="s">
        <v>606</v>
      </c>
      <c r="G397" s="35"/>
      <c r="H397" s="35"/>
      <c r="I397" s="197"/>
      <c r="J397" s="35"/>
      <c r="K397" s="35"/>
      <c r="L397" s="38"/>
      <c r="M397" s="198"/>
      <c r="N397" s="199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179</v>
      </c>
      <c r="AU397" s="16" t="s">
        <v>87</v>
      </c>
    </row>
    <row r="398" spans="1:65" s="2" customFormat="1" ht="16.5" customHeight="1">
      <c r="A398" s="33"/>
      <c r="B398" s="34"/>
      <c r="C398" s="182" t="s">
        <v>607</v>
      </c>
      <c r="D398" s="182" t="s">
        <v>170</v>
      </c>
      <c r="E398" s="183" t="s">
        <v>608</v>
      </c>
      <c r="F398" s="184" t="s">
        <v>609</v>
      </c>
      <c r="G398" s="185" t="s">
        <v>599</v>
      </c>
      <c r="H398" s="186">
        <v>1</v>
      </c>
      <c r="I398" s="187"/>
      <c r="J398" s="188">
        <f>ROUND(I398*H398,2)</f>
        <v>0</v>
      </c>
      <c r="K398" s="184" t="s">
        <v>174</v>
      </c>
      <c r="L398" s="38"/>
      <c r="M398" s="189" t="s">
        <v>1</v>
      </c>
      <c r="N398" s="190" t="s">
        <v>43</v>
      </c>
      <c r="O398" s="70"/>
      <c r="P398" s="191">
        <f>O398*H398</f>
        <v>0</v>
      </c>
      <c r="Q398" s="191">
        <v>0</v>
      </c>
      <c r="R398" s="191">
        <f>Q398*H398</f>
        <v>0</v>
      </c>
      <c r="S398" s="191">
        <v>0</v>
      </c>
      <c r="T398" s="19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3" t="s">
        <v>584</v>
      </c>
      <c r="AT398" s="193" t="s">
        <v>170</v>
      </c>
      <c r="AU398" s="193" t="s">
        <v>87</v>
      </c>
      <c r="AY398" s="16" t="s">
        <v>168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6" t="s">
        <v>83</v>
      </c>
      <c r="BK398" s="194">
        <f>ROUND(I398*H398,2)</f>
        <v>0</v>
      </c>
      <c r="BL398" s="16" t="s">
        <v>584</v>
      </c>
      <c r="BM398" s="193" t="s">
        <v>610</v>
      </c>
    </row>
    <row r="399" spans="1:65" s="2" customFormat="1" ht="11.25">
      <c r="A399" s="33"/>
      <c r="B399" s="34"/>
      <c r="C399" s="35"/>
      <c r="D399" s="195" t="s">
        <v>177</v>
      </c>
      <c r="E399" s="35"/>
      <c r="F399" s="196" t="s">
        <v>609</v>
      </c>
      <c r="G399" s="35"/>
      <c r="H399" s="35"/>
      <c r="I399" s="197"/>
      <c r="J399" s="35"/>
      <c r="K399" s="35"/>
      <c r="L399" s="38"/>
      <c r="M399" s="198"/>
      <c r="N399" s="199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177</v>
      </c>
      <c r="AU399" s="16" t="s">
        <v>87</v>
      </c>
    </row>
    <row r="400" spans="1:65" s="2" customFormat="1" ht="11.25">
      <c r="A400" s="33"/>
      <c r="B400" s="34"/>
      <c r="C400" s="35"/>
      <c r="D400" s="200" t="s">
        <v>179</v>
      </c>
      <c r="E400" s="35"/>
      <c r="F400" s="201" t="s">
        <v>611</v>
      </c>
      <c r="G400" s="35"/>
      <c r="H400" s="35"/>
      <c r="I400" s="197"/>
      <c r="J400" s="35"/>
      <c r="K400" s="35"/>
      <c r="L400" s="38"/>
      <c r="M400" s="198"/>
      <c r="N400" s="199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179</v>
      </c>
      <c r="AU400" s="16" t="s">
        <v>87</v>
      </c>
    </row>
    <row r="401" spans="1:65" s="2" customFormat="1" ht="16.5" customHeight="1">
      <c r="A401" s="33"/>
      <c r="B401" s="34"/>
      <c r="C401" s="182" t="s">
        <v>612</v>
      </c>
      <c r="D401" s="182" t="s">
        <v>170</v>
      </c>
      <c r="E401" s="183" t="s">
        <v>613</v>
      </c>
      <c r="F401" s="184" t="s">
        <v>614</v>
      </c>
      <c r="G401" s="185" t="s">
        <v>583</v>
      </c>
      <c r="H401" s="186">
        <v>1</v>
      </c>
      <c r="I401" s="187"/>
      <c r="J401" s="188">
        <f>ROUND(I401*H401,2)</f>
        <v>0</v>
      </c>
      <c r="K401" s="184" t="s">
        <v>1</v>
      </c>
      <c r="L401" s="38"/>
      <c r="M401" s="189" t="s">
        <v>1</v>
      </c>
      <c r="N401" s="190" t="s">
        <v>43</v>
      </c>
      <c r="O401" s="70"/>
      <c r="P401" s="191">
        <f>O401*H401</f>
        <v>0</v>
      </c>
      <c r="Q401" s="191">
        <v>0</v>
      </c>
      <c r="R401" s="191">
        <f>Q401*H401</f>
        <v>0</v>
      </c>
      <c r="S401" s="191">
        <v>0</v>
      </c>
      <c r="T401" s="19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3" t="s">
        <v>584</v>
      </c>
      <c r="AT401" s="193" t="s">
        <v>170</v>
      </c>
      <c r="AU401" s="193" t="s">
        <v>87</v>
      </c>
      <c r="AY401" s="16" t="s">
        <v>168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6" t="s">
        <v>83</v>
      </c>
      <c r="BK401" s="194">
        <f>ROUND(I401*H401,2)</f>
        <v>0</v>
      </c>
      <c r="BL401" s="16" t="s">
        <v>584</v>
      </c>
      <c r="BM401" s="193" t="s">
        <v>615</v>
      </c>
    </row>
    <row r="402" spans="1:65" s="2" customFormat="1" ht="19.5">
      <c r="A402" s="33"/>
      <c r="B402" s="34"/>
      <c r="C402" s="35"/>
      <c r="D402" s="195" t="s">
        <v>177</v>
      </c>
      <c r="E402" s="35"/>
      <c r="F402" s="196" t="s">
        <v>616</v>
      </c>
      <c r="G402" s="35"/>
      <c r="H402" s="35"/>
      <c r="I402" s="197"/>
      <c r="J402" s="35"/>
      <c r="K402" s="35"/>
      <c r="L402" s="38"/>
      <c r="M402" s="198"/>
      <c r="N402" s="199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177</v>
      </c>
      <c r="AU402" s="16" t="s">
        <v>87</v>
      </c>
    </row>
    <row r="403" spans="1:65" s="2" customFormat="1" ht="29.25">
      <c r="A403" s="33"/>
      <c r="B403" s="34"/>
      <c r="C403" s="35"/>
      <c r="D403" s="195" t="s">
        <v>592</v>
      </c>
      <c r="E403" s="35"/>
      <c r="F403" s="234" t="s">
        <v>617</v>
      </c>
      <c r="G403" s="35"/>
      <c r="H403" s="35"/>
      <c r="I403" s="197"/>
      <c r="J403" s="35"/>
      <c r="K403" s="35"/>
      <c r="L403" s="38"/>
      <c r="M403" s="198"/>
      <c r="N403" s="199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592</v>
      </c>
      <c r="AU403" s="16" t="s">
        <v>87</v>
      </c>
    </row>
    <row r="404" spans="1:65" s="2" customFormat="1" ht="16.5" customHeight="1">
      <c r="A404" s="33"/>
      <c r="B404" s="34"/>
      <c r="C404" s="182" t="s">
        <v>618</v>
      </c>
      <c r="D404" s="182" t="s">
        <v>170</v>
      </c>
      <c r="E404" s="183" t="s">
        <v>619</v>
      </c>
      <c r="F404" s="184" t="s">
        <v>620</v>
      </c>
      <c r="G404" s="185" t="s">
        <v>599</v>
      </c>
      <c r="H404" s="186">
        <v>1</v>
      </c>
      <c r="I404" s="187"/>
      <c r="J404" s="188">
        <f>ROUND(I404*H404,2)</f>
        <v>0</v>
      </c>
      <c r="K404" s="184" t="s">
        <v>174</v>
      </c>
      <c r="L404" s="38"/>
      <c r="M404" s="189" t="s">
        <v>1</v>
      </c>
      <c r="N404" s="190" t="s">
        <v>43</v>
      </c>
      <c r="O404" s="70"/>
      <c r="P404" s="191">
        <f>O404*H404</f>
        <v>0</v>
      </c>
      <c r="Q404" s="191">
        <v>0</v>
      </c>
      <c r="R404" s="191">
        <f>Q404*H404</f>
        <v>0</v>
      </c>
      <c r="S404" s="191">
        <v>0</v>
      </c>
      <c r="T404" s="19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93" t="s">
        <v>584</v>
      </c>
      <c r="AT404" s="193" t="s">
        <v>170</v>
      </c>
      <c r="AU404" s="193" t="s">
        <v>87</v>
      </c>
      <c r="AY404" s="16" t="s">
        <v>168</v>
      </c>
      <c r="BE404" s="194">
        <f>IF(N404="základní",J404,0)</f>
        <v>0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6" t="s">
        <v>83</v>
      </c>
      <c r="BK404" s="194">
        <f>ROUND(I404*H404,2)</f>
        <v>0</v>
      </c>
      <c r="BL404" s="16" t="s">
        <v>584</v>
      </c>
      <c r="BM404" s="193" t="s">
        <v>621</v>
      </c>
    </row>
    <row r="405" spans="1:65" s="2" customFormat="1" ht="11.25">
      <c r="A405" s="33"/>
      <c r="B405" s="34"/>
      <c r="C405" s="35"/>
      <c r="D405" s="195" t="s">
        <v>177</v>
      </c>
      <c r="E405" s="35"/>
      <c r="F405" s="196" t="s">
        <v>620</v>
      </c>
      <c r="G405" s="35"/>
      <c r="H405" s="35"/>
      <c r="I405" s="197"/>
      <c r="J405" s="35"/>
      <c r="K405" s="35"/>
      <c r="L405" s="38"/>
      <c r="M405" s="198"/>
      <c r="N405" s="199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177</v>
      </c>
      <c r="AU405" s="16" t="s">
        <v>87</v>
      </c>
    </row>
    <row r="406" spans="1:65" s="2" customFormat="1" ht="11.25">
      <c r="A406" s="33"/>
      <c r="B406" s="34"/>
      <c r="C406" s="35"/>
      <c r="D406" s="200" t="s">
        <v>179</v>
      </c>
      <c r="E406" s="35"/>
      <c r="F406" s="201" t="s">
        <v>622</v>
      </c>
      <c r="G406" s="35"/>
      <c r="H406" s="35"/>
      <c r="I406" s="197"/>
      <c r="J406" s="35"/>
      <c r="K406" s="35"/>
      <c r="L406" s="38"/>
      <c r="M406" s="198"/>
      <c r="N406" s="199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179</v>
      </c>
      <c r="AU406" s="16" t="s">
        <v>87</v>
      </c>
    </row>
    <row r="407" spans="1:65" s="12" customFormat="1" ht="22.9" customHeight="1">
      <c r="B407" s="166"/>
      <c r="C407" s="167"/>
      <c r="D407" s="168" t="s">
        <v>77</v>
      </c>
      <c r="E407" s="180" t="s">
        <v>623</v>
      </c>
      <c r="F407" s="180" t="s">
        <v>624</v>
      </c>
      <c r="G407" s="167"/>
      <c r="H407" s="167"/>
      <c r="I407" s="170"/>
      <c r="J407" s="181">
        <f>BK407</f>
        <v>0</v>
      </c>
      <c r="K407" s="167"/>
      <c r="L407" s="172"/>
      <c r="M407" s="173"/>
      <c r="N407" s="174"/>
      <c r="O407" s="174"/>
      <c r="P407" s="175">
        <f>SUM(P408:P425)</f>
        <v>0</v>
      </c>
      <c r="Q407" s="174"/>
      <c r="R407" s="175">
        <f>SUM(R408:R425)</f>
        <v>0</v>
      </c>
      <c r="S407" s="174"/>
      <c r="T407" s="176">
        <f>SUM(T408:T425)</f>
        <v>0</v>
      </c>
      <c r="AR407" s="177" t="s">
        <v>199</v>
      </c>
      <c r="AT407" s="178" t="s">
        <v>77</v>
      </c>
      <c r="AU407" s="178" t="s">
        <v>83</v>
      </c>
      <c r="AY407" s="177" t="s">
        <v>168</v>
      </c>
      <c r="BK407" s="179">
        <f>SUM(BK408:BK425)</f>
        <v>0</v>
      </c>
    </row>
    <row r="408" spans="1:65" s="2" customFormat="1" ht="16.5" customHeight="1">
      <c r="A408" s="33"/>
      <c r="B408" s="34"/>
      <c r="C408" s="182" t="s">
        <v>625</v>
      </c>
      <c r="D408" s="182" t="s">
        <v>170</v>
      </c>
      <c r="E408" s="183" t="s">
        <v>626</v>
      </c>
      <c r="F408" s="184" t="s">
        <v>624</v>
      </c>
      <c r="G408" s="185" t="s">
        <v>599</v>
      </c>
      <c r="H408" s="186">
        <v>1</v>
      </c>
      <c r="I408" s="187"/>
      <c r="J408" s="188">
        <f>ROUND(I408*H408,2)</f>
        <v>0</v>
      </c>
      <c r="K408" s="184" t="s">
        <v>174</v>
      </c>
      <c r="L408" s="38"/>
      <c r="M408" s="189" t="s">
        <v>1</v>
      </c>
      <c r="N408" s="190" t="s">
        <v>43</v>
      </c>
      <c r="O408" s="70"/>
      <c r="P408" s="191">
        <f>O408*H408</f>
        <v>0</v>
      </c>
      <c r="Q408" s="191">
        <v>0</v>
      </c>
      <c r="R408" s="191">
        <f>Q408*H408</f>
        <v>0</v>
      </c>
      <c r="S408" s="191">
        <v>0</v>
      </c>
      <c r="T408" s="19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3" t="s">
        <v>584</v>
      </c>
      <c r="AT408" s="193" t="s">
        <v>170</v>
      </c>
      <c r="AU408" s="193" t="s">
        <v>87</v>
      </c>
      <c r="AY408" s="16" t="s">
        <v>168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16" t="s">
        <v>83</v>
      </c>
      <c r="BK408" s="194">
        <f>ROUND(I408*H408,2)</f>
        <v>0</v>
      </c>
      <c r="BL408" s="16" t="s">
        <v>584</v>
      </c>
      <c r="BM408" s="193" t="s">
        <v>627</v>
      </c>
    </row>
    <row r="409" spans="1:65" s="2" customFormat="1" ht="11.25">
      <c r="A409" s="33"/>
      <c r="B409" s="34"/>
      <c r="C409" s="35"/>
      <c r="D409" s="195" t="s">
        <v>177</v>
      </c>
      <c r="E409" s="35"/>
      <c r="F409" s="196" t="s">
        <v>624</v>
      </c>
      <c r="G409" s="35"/>
      <c r="H409" s="35"/>
      <c r="I409" s="197"/>
      <c r="J409" s="35"/>
      <c r="K409" s="35"/>
      <c r="L409" s="38"/>
      <c r="M409" s="198"/>
      <c r="N409" s="199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177</v>
      </c>
      <c r="AU409" s="16" t="s">
        <v>87</v>
      </c>
    </row>
    <row r="410" spans="1:65" s="2" customFormat="1" ht="11.25">
      <c r="A410" s="33"/>
      <c r="B410" s="34"/>
      <c r="C410" s="35"/>
      <c r="D410" s="200" t="s">
        <v>179</v>
      </c>
      <c r="E410" s="35"/>
      <c r="F410" s="201" t="s">
        <v>628</v>
      </c>
      <c r="G410" s="35"/>
      <c r="H410" s="35"/>
      <c r="I410" s="197"/>
      <c r="J410" s="35"/>
      <c r="K410" s="35"/>
      <c r="L410" s="38"/>
      <c r="M410" s="198"/>
      <c r="N410" s="199"/>
      <c r="O410" s="70"/>
      <c r="P410" s="70"/>
      <c r="Q410" s="70"/>
      <c r="R410" s="70"/>
      <c r="S410" s="70"/>
      <c r="T410" s="7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179</v>
      </c>
      <c r="AU410" s="16" t="s">
        <v>87</v>
      </c>
    </row>
    <row r="411" spans="1:65" s="2" customFormat="1" ht="16.5" customHeight="1">
      <c r="A411" s="33"/>
      <c r="B411" s="34"/>
      <c r="C411" s="182" t="s">
        <v>629</v>
      </c>
      <c r="D411" s="182" t="s">
        <v>170</v>
      </c>
      <c r="E411" s="183" t="s">
        <v>630</v>
      </c>
      <c r="F411" s="184" t="s">
        <v>631</v>
      </c>
      <c r="G411" s="185" t="s">
        <v>599</v>
      </c>
      <c r="H411" s="186">
        <v>1</v>
      </c>
      <c r="I411" s="187"/>
      <c r="J411" s="188">
        <f>ROUND(I411*H411,2)</f>
        <v>0</v>
      </c>
      <c r="K411" s="184" t="s">
        <v>174</v>
      </c>
      <c r="L411" s="38"/>
      <c r="M411" s="189" t="s">
        <v>1</v>
      </c>
      <c r="N411" s="190" t="s">
        <v>43</v>
      </c>
      <c r="O411" s="70"/>
      <c r="P411" s="191">
        <f>O411*H411</f>
        <v>0</v>
      </c>
      <c r="Q411" s="191">
        <v>0</v>
      </c>
      <c r="R411" s="191">
        <f>Q411*H411</f>
        <v>0</v>
      </c>
      <c r="S411" s="191">
        <v>0</v>
      </c>
      <c r="T411" s="19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3" t="s">
        <v>584</v>
      </c>
      <c r="AT411" s="193" t="s">
        <v>170</v>
      </c>
      <c r="AU411" s="193" t="s">
        <v>87</v>
      </c>
      <c r="AY411" s="16" t="s">
        <v>168</v>
      </c>
      <c r="BE411" s="194">
        <f>IF(N411="základní",J411,0)</f>
        <v>0</v>
      </c>
      <c r="BF411" s="194">
        <f>IF(N411="snížená",J411,0)</f>
        <v>0</v>
      </c>
      <c r="BG411" s="194">
        <f>IF(N411="zákl. přenesená",J411,0)</f>
        <v>0</v>
      </c>
      <c r="BH411" s="194">
        <f>IF(N411="sníž. přenesená",J411,0)</f>
        <v>0</v>
      </c>
      <c r="BI411" s="194">
        <f>IF(N411="nulová",J411,0)</f>
        <v>0</v>
      </c>
      <c r="BJ411" s="16" t="s">
        <v>83</v>
      </c>
      <c r="BK411" s="194">
        <f>ROUND(I411*H411,2)</f>
        <v>0</v>
      </c>
      <c r="BL411" s="16" t="s">
        <v>584</v>
      </c>
      <c r="BM411" s="193" t="s">
        <v>632</v>
      </c>
    </row>
    <row r="412" spans="1:65" s="2" customFormat="1" ht="11.25">
      <c r="A412" s="33"/>
      <c r="B412" s="34"/>
      <c r="C412" s="35"/>
      <c r="D412" s="195" t="s">
        <v>177</v>
      </c>
      <c r="E412" s="35"/>
      <c r="F412" s="196" t="s">
        <v>631</v>
      </c>
      <c r="G412" s="35"/>
      <c r="H412" s="35"/>
      <c r="I412" s="197"/>
      <c r="J412" s="35"/>
      <c r="K412" s="35"/>
      <c r="L412" s="38"/>
      <c r="M412" s="198"/>
      <c r="N412" s="199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177</v>
      </c>
      <c r="AU412" s="16" t="s">
        <v>87</v>
      </c>
    </row>
    <row r="413" spans="1:65" s="2" customFormat="1" ht="11.25">
      <c r="A413" s="33"/>
      <c r="B413" s="34"/>
      <c r="C413" s="35"/>
      <c r="D413" s="200" t="s">
        <v>179</v>
      </c>
      <c r="E413" s="35"/>
      <c r="F413" s="201" t="s">
        <v>633</v>
      </c>
      <c r="G413" s="35"/>
      <c r="H413" s="35"/>
      <c r="I413" s="197"/>
      <c r="J413" s="35"/>
      <c r="K413" s="35"/>
      <c r="L413" s="38"/>
      <c r="M413" s="198"/>
      <c r="N413" s="199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179</v>
      </c>
      <c r="AU413" s="16" t="s">
        <v>87</v>
      </c>
    </row>
    <row r="414" spans="1:65" s="2" customFormat="1" ht="16.5" customHeight="1">
      <c r="A414" s="33"/>
      <c r="B414" s="34"/>
      <c r="C414" s="182" t="s">
        <v>634</v>
      </c>
      <c r="D414" s="182" t="s">
        <v>170</v>
      </c>
      <c r="E414" s="183" t="s">
        <v>635</v>
      </c>
      <c r="F414" s="184" t="s">
        <v>636</v>
      </c>
      <c r="G414" s="185" t="s">
        <v>599</v>
      </c>
      <c r="H414" s="186">
        <v>10</v>
      </c>
      <c r="I414" s="187"/>
      <c r="J414" s="188">
        <f>ROUND(I414*H414,2)</f>
        <v>0</v>
      </c>
      <c r="K414" s="184" t="s">
        <v>174</v>
      </c>
      <c r="L414" s="38"/>
      <c r="M414" s="189" t="s">
        <v>1</v>
      </c>
      <c r="N414" s="190" t="s">
        <v>43</v>
      </c>
      <c r="O414" s="70"/>
      <c r="P414" s="191">
        <f>O414*H414</f>
        <v>0</v>
      </c>
      <c r="Q414" s="191">
        <v>0</v>
      </c>
      <c r="R414" s="191">
        <f>Q414*H414</f>
        <v>0</v>
      </c>
      <c r="S414" s="191">
        <v>0</v>
      </c>
      <c r="T414" s="19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93" t="s">
        <v>584</v>
      </c>
      <c r="AT414" s="193" t="s">
        <v>170</v>
      </c>
      <c r="AU414" s="193" t="s">
        <v>87</v>
      </c>
      <c r="AY414" s="16" t="s">
        <v>168</v>
      </c>
      <c r="BE414" s="194">
        <f>IF(N414="základní",J414,0)</f>
        <v>0</v>
      </c>
      <c r="BF414" s="194">
        <f>IF(N414="snížená",J414,0)</f>
        <v>0</v>
      </c>
      <c r="BG414" s="194">
        <f>IF(N414="zákl. přenesená",J414,0)</f>
        <v>0</v>
      </c>
      <c r="BH414" s="194">
        <f>IF(N414="sníž. přenesená",J414,0)</f>
        <v>0</v>
      </c>
      <c r="BI414" s="194">
        <f>IF(N414="nulová",J414,0)</f>
        <v>0</v>
      </c>
      <c r="BJ414" s="16" t="s">
        <v>83</v>
      </c>
      <c r="BK414" s="194">
        <f>ROUND(I414*H414,2)</f>
        <v>0</v>
      </c>
      <c r="BL414" s="16" t="s">
        <v>584</v>
      </c>
      <c r="BM414" s="193" t="s">
        <v>637</v>
      </c>
    </row>
    <row r="415" spans="1:65" s="2" customFormat="1" ht="11.25">
      <c r="A415" s="33"/>
      <c r="B415" s="34"/>
      <c r="C415" s="35"/>
      <c r="D415" s="195" t="s">
        <v>177</v>
      </c>
      <c r="E415" s="35"/>
      <c r="F415" s="196" t="s">
        <v>636</v>
      </c>
      <c r="G415" s="35"/>
      <c r="H415" s="35"/>
      <c r="I415" s="197"/>
      <c r="J415" s="35"/>
      <c r="K415" s="35"/>
      <c r="L415" s="38"/>
      <c r="M415" s="198"/>
      <c r="N415" s="199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177</v>
      </c>
      <c r="AU415" s="16" t="s">
        <v>87</v>
      </c>
    </row>
    <row r="416" spans="1:65" s="2" customFormat="1" ht="11.25">
      <c r="A416" s="33"/>
      <c r="B416" s="34"/>
      <c r="C416" s="35"/>
      <c r="D416" s="200" t="s">
        <v>179</v>
      </c>
      <c r="E416" s="35"/>
      <c r="F416" s="201" t="s">
        <v>638</v>
      </c>
      <c r="G416" s="35"/>
      <c r="H416" s="35"/>
      <c r="I416" s="197"/>
      <c r="J416" s="35"/>
      <c r="K416" s="35"/>
      <c r="L416" s="38"/>
      <c r="M416" s="198"/>
      <c r="N416" s="199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179</v>
      </c>
      <c r="AU416" s="16" t="s">
        <v>87</v>
      </c>
    </row>
    <row r="417" spans="1:65" s="2" customFormat="1" ht="16.5" customHeight="1">
      <c r="A417" s="33"/>
      <c r="B417" s="34"/>
      <c r="C417" s="182" t="s">
        <v>639</v>
      </c>
      <c r="D417" s="182" t="s">
        <v>170</v>
      </c>
      <c r="E417" s="183" t="s">
        <v>640</v>
      </c>
      <c r="F417" s="184" t="s">
        <v>641</v>
      </c>
      <c r="G417" s="185" t="s">
        <v>642</v>
      </c>
      <c r="H417" s="186">
        <v>10</v>
      </c>
      <c r="I417" s="187"/>
      <c r="J417" s="188">
        <f>ROUND(I417*H417,2)</f>
        <v>0</v>
      </c>
      <c r="K417" s="184" t="s">
        <v>1</v>
      </c>
      <c r="L417" s="38"/>
      <c r="M417" s="189" t="s">
        <v>1</v>
      </c>
      <c r="N417" s="190" t="s">
        <v>43</v>
      </c>
      <c r="O417" s="70"/>
      <c r="P417" s="191">
        <f>O417*H417</f>
        <v>0</v>
      </c>
      <c r="Q417" s="191">
        <v>0</v>
      </c>
      <c r="R417" s="191">
        <f>Q417*H417</f>
        <v>0</v>
      </c>
      <c r="S417" s="191">
        <v>0</v>
      </c>
      <c r="T417" s="19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3" t="s">
        <v>584</v>
      </c>
      <c r="AT417" s="193" t="s">
        <v>170</v>
      </c>
      <c r="AU417" s="193" t="s">
        <v>87</v>
      </c>
      <c r="AY417" s="16" t="s">
        <v>168</v>
      </c>
      <c r="BE417" s="194">
        <f>IF(N417="základní",J417,0)</f>
        <v>0</v>
      </c>
      <c r="BF417" s="194">
        <f>IF(N417="snížená",J417,0)</f>
        <v>0</v>
      </c>
      <c r="BG417" s="194">
        <f>IF(N417="zákl. přenesená",J417,0)</f>
        <v>0</v>
      </c>
      <c r="BH417" s="194">
        <f>IF(N417="sníž. přenesená",J417,0)</f>
        <v>0</v>
      </c>
      <c r="BI417" s="194">
        <f>IF(N417="nulová",J417,0)</f>
        <v>0</v>
      </c>
      <c r="BJ417" s="16" t="s">
        <v>83</v>
      </c>
      <c r="BK417" s="194">
        <f>ROUND(I417*H417,2)</f>
        <v>0</v>
      </c>
      <c r="BL417" s="16" t="s">
        <v>584</v>
      </c>
      <c r="BM417" s="193" t="s">
        <v>643</v>
      </c>
    </row>
    <row r="418" spans="1:65" s="2" customFormat="1" ht="11.25">
      <c r="A418" s="33"/>
      <c r="B418" s="34"/>
      <c r="C418" s="35"/>
      <c r="D418" s="195" t="s">
        <v>177</v>
      </c>
      <c r="E418" s="35"/>
      <c r="F418" s="196" t="s">
        <v>644</v>
      </c>
      <c r="G418" s="35"/>
      <c r="H418" s="35"/>
      <c r="I418" s="197"/>
      <c r="J418" s="35"/>
      <c r="K418" s="35"/>
      <c r="L418" s="38"/>
      <c r="M418" s="198"/>
      <c r="N418" s="199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177</v>
      </c>
      <c r="AU418" s="16" t="s">
        <v>87</v>
      </c>
    </row>
    <row r="419" spans="1:65" s="2" customFormat="1" ht="58.5">
      <c r="A419" s="33"/>
      <c r="B419" s="34"/>
      <c r="C419" s="35"/>
      <c r="D419" s="195" t="s">
        <v>592</v>
      </c>
      <c r="E419" s="35"/>
      <c r="F419" s="234" t="s">
        <v>645</v>
      </c>
      <c r="G419" s="35"/>
      <c r="H419" s="35"/>
      <c r="I419" s="197"/>
      <c r="J419" s="35"/>
      <c r="K419" s="35"/>
      <c r="L419" s="38"/>
      <c r="M419" s="198"/>
      <c r="N419" s="199"/>
      <c r="O419" s="70"/>
      <c r="P419" s="70"/>
      <c r="Q419" s="70"/>
      <c r="R419" s="70"/>
      <c r="S419" s="70"/>
      <c r="T419" s="71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592</v>
      </c>
      <c r="AU419" s="16" t="s">
        <v>87</v>
      </c>
    </row>
    <row r="420" spans="1:65" s="2" customFormat="1" ht="16.5" customHeight="1">
      <c r="A420" s="33"/>
      <c r="B420" s="34"/>
      <c r="C420" s="182" t="s">
        <v>646</v>
      </c>
      <c r="D420" s="182" t="s">
        <v>170</v>
      </c>
      <c r="E420" s="183" t="s">
        <v>647</v>
      </c>
      <c r="F420" s="184" t="s">
        <v>648</v>
      </c>
      <c r="G420" s="185" t="s">
        <v>599</v>
      </c>
      <c r="H420" s="186">
        <v>2</v>
      </c>
      <c r="I420" s="187"/>
      <c r="J420" s="188">
        <f>ROUND(I420*H420,2)</f>
        <v>0</v>
      </c>
      <c r="K420" s="184" t="s">
        <v>174</v>
      </c>
      <c r="L420" s="38"/>
      <c r="M420" s="189" t="s">
        <v>1</v>
      </c>
      <c r="N420" s="190" t="s">
        <v>43</v>
      </c>
      <c r="O420" s="70"/>
      <c r="P420" s="191">
        <f>O420*H420</f>
        <v>0</v>
      </c>
      <c r="Q420" s="191">
        <v>0</v>
      </c>
      <c r="R420" s="191">
        <f>Q420*H420</f>
        <v>0</v>
      </c>
      <c r="S420" s="191">
        <v>0</v>
      </c>
      <c r="T420" s="19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93" t="s">
        <v>584</v>
      </c>
      <c r="AT420" s="193" t="s">
        <v>170</v>
      </c>
      <c r="AU420" s="193" t="s">
        <v>87</v>
      </c>
      <c r="AY420" s="16" t="s">
        <v>168</v>
      </c>
      <c r="BE420" s="194">
        <f>IF(N420="základní",J420,0)</f>
        <v>0</v>
      </c>
      <c r="BF420" s="194">
        <f>IF(N420="snížená",J420,0)</f>
        <v>0</v>
      </c>
      <c r="BG420" s="194">
        <f>IF(N420="zákl. přenesená",J420,0)</f>
        <v>0</v>
      </c>
      <c r="BH420" s="194">
        <f>IF(N420="sníž. přenesená",J420,0)</f>
        <v>0</v>
      </c>
      <c r="BI420" s="194">
        <f>IF(N420="nulová",J420,0)</f>
        <v>0</v>
      </c>
      <c r="BJ420" s="16" t="s">
        <v>83</v>
      </c>
      <c r="BK420" s="194">
        <f>ROUND(I420*H420,2)</f>
        <v>0</v>
      </c>
      <c r="BL420" s="16" t="s">
        <v>584</v>
      </c>
      <c r="BM420" s="193" t="s">
        <v>649</v>
      </c>
    </row>
    <row r="421" spans="1:65" s="2" customFormat="1" ht="11.25">
      <c r="A421" s="33"/>
      <c r="B421" s="34"/>
      <c r="C421" s="35"/>
      <c r="D421" s="195" t="s">
        <v>177</v>
      </c>
      <c r="E421" s="35"/>
      <c r="F421" s="196" t="s">
        <v>648</v>
      </c>
      <c r="G421" s="35"/>
      <c r="H421" s="35"/>
      <c r="I421" s="197"/>
      <c r="J421" s="35"/>
      <c r="K421" s="35"/>
      <c r="L421" s="38"/>
      <c r="M421" s="198"/>
      <c r="N421" s="199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177</v>
      </c>
      <c r="AU421" s="16" t="s">
        <v>87</v>
      </c>
    </row>
    <row r="422" spans="1:65" s="2" customFormat="1" ht="11.25">
      <c r="A422" s="33"/>
      <c r="B422" s="34"/>
      <c r="C422" s="35"/>
      <c r="D422" s="200" t="s">
        <v>179</v>
      </c>
      <c r="E422" s="35"/>
      <c r="F422" s="201" t="s">
        <v>650</v>
      </c>
      <c r="G422" s="35"/>
      <c r="H422" s="35"/>
      <c r="I422" s="197"/>
      <c r="J422" s="35"/>
      <c r="K422" s="35"/>
      <c r="L422" s="38"/>
      <c r="M422" s="198"/>
      <c r="N422" s="199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179</v>
      </c>
      <c r="AU422" s="16" t="s">
        <v>87</v>
      </c>
    </row>
    <row r="423" spans="1:65" s="2" customFormat="1" ht="16.5" customHeight="1">
      <c r="A423" s="33"/>
      <c r="B423" s="34"/>
      <c r="C423" s="182" t="s">
        <v>651</v>
      </c>
      <c r="D423" s="182" t="s">
        <v>170</v>
      </c>
      <c r="E423" s="183" t="s">
        <v>652</v>
      </c>
      <c r="F423" s="184" t="s">
        <v>653</v>
      </c>
      <c r="G423" s="185" t="s">
        <v>599</v>
      </c>
      <c r="H423" s="186">
        <v>1</v>
      </c>
      <c r="I423" s="187"/>
      <c r="J423" s="188">
        <f>ROUND(I423*H423,2)</f>
        <v>0</v>
      </c>
      <c r="K423" s="184" t="s">
        <v>174</v>
      </c>
      <c r="L423" s="38"/>
      <c r="M423" s="189" t="s">
        <v>1</v>
      </c>
      <c r="N423" s="190" t="s">
        <v>43</v>
      </c>
      <c r="O423" s="70"/>
      <c r="P423" s="191">
        <f>O423*H423</f>
        <v>0</v>
      </c>
      <c r="Q423" s="191">
        <v>0</v>
      </c>
      <c r="R423" s="191">
        <f>Q423*H423</f>
        <v>0</v>
      </c>
      <c r="S423" s="191">
        <v>0</v>
      </c>
      <c r="T423" s="19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3" t="s">
        <v>584</v>
      </c>
      <c r="AT423" s="193" t="s">
        <v>170</v>
      </c>
      <c r="AU423" s="193" t="s">
        <v>87</v>
      </c>
      <c r="AY423" s="16" t="s">
        <v>168</v>
      </c>
      <c r="BE423" s="194">
        <f>IF(N423="základní",J423,0)</f>
        <v>0</v>
      </c>
      <c r="BF423" s="194">
        <f>IF(N423="snížená",J423,0)</f>
        <v>0</v>
      </c>
      <c r="BG423" s="194">
        <f>IF(N423="zákl. přenesená",J423,0)</f>
        <v>0</v>
      </c>
      <c r="BH423" s="194">
        <f>IF(N423="sníž. přenesená",J423,0)</f>
        <v>0</v>
      </c>
      <c r="BI423" s="194">
        <f>IF(N423="nulová",J423,0)</f>
        <v>0</v>
      </c>
      <c r="BJ423" s="16" t="s">
        <v>83</v>
      </c>
      <c r="BK423" s="194">
        <f>ROUND(I423*H423,2)</f>
        <v>0</v>
      </c>
      <c r="BL423" s="16" t="s">
        <v>584</v>
      </c>
      <c r="BM423" s="193" t="s">
        <v>654</v>
      </c>
    </row>
    <row r="424" spans="1:65" s="2" customFormat="1" ht="11.25">
      <c r="A424" s="33"/>
      <c r="B424" s="34"/>
      <c r="C424" s="35"/>
      <c r="D424" s="195" t="s">
        <v>177</v>
      </c>
      <c r="E424" s="35"/>
      <c r="F424" s="196" t="s">
        <v>653</v>
      </c>
      <c r="G424" s="35"/>
      <c r="H424" s="35"/>
      <c r="I424" s="197"/>
      <c r="J424" s="35"/>
      <c r="K424" s="35"/>
      <c r="L424" s="38"/>
      <c r="M424" s="198"/>
      <c r="N424" s="199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177</v>
      </c>
      <c r="AU424" s="16" t="s">
        <v>87</v>
      </c>
    </row>
    <row r="425" spans="1:65" s="2" customFormat="1" ht="11.25">
      <c r="A425" s="33"/>
      <c r="B425" s="34"/>
      <c r="C425" s="35"/>
      <c r="D425" s="200" t="s">
        <v>179</v>
      </c>
      <c r="E425" s="35"/>
      <c r="F425" s="201" t="s">
        <v>655</v>
      </c>
      <c r="G425" s="35"/>
      <c r="H425" s="35"/>
      <c r="I425" s="197"/>
      <c r="J425" s="35"/>
      <c r="K425" s="35"/>
      <c r="L425" s="38"/>
      <c r="M425" s="198"/>
      <c r="N425" s="199"/>
      <c r="O425" s="70"/>
      <c r="P425" s="70"/>
      <c r="Q425" s="70"/>
      <c r="R425" s="70"/>
      <c r="S425" s="70"/>
      <c r="T425" s="71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6" t="s">
        <v>179</v>
      </c>
      <c r="AU425" s="16" t="s">
        <v>87</v>
      </c>
    </row>
    <row r="426" spans="1:65" s="12" customFormat="1" ht="22.9" customHeight="1">
      <c r="B426" s="166"/>
      <c r="C426" s="167"/>
      <c r="D426" s="168" t="s">
        <v>77</v>
      </c>
      <c r="E426" s="180" t="s">
        <v>656</v>
      </c>
      <c r="F426" s="180" t="s">
        <v>657</v>
      </c>
      <c r="G426" s="167"/>
      <c r="H426" s="167"/>
      <c r="I426" s="170"/>
      <c r="J426" s="181">
        <f>BK426</f>
        <v>0</v>
      </c>
      <c r="K426" s="167"/>
      <c r="L426" s="172"/>
      <c r="M426" s="173"/>
      <c r="N426" s="174"/>
      <c r="O426" s="174"/>
      <c r="P426" s="175">
        <f>SUM(P427:P428)</f>
        <v>0</v>
      </c>
      <c r="Q426" s="174"/>
      <c r="R426" s="175">
        <f>SUM(R427:R428)</f>
        <v>0</v>
      </c>
      <c r="S426" s="174"/>
      <c r="T426" s="176">
        <f>SUM(T427:T428)</f>
        <v>0</v>
      </c>
      <c r="AR426" s="177" t="s">
        <v>199</v>
      </c>
      <c r="AT426" s="178" t="s">
        <v>77</v>
      </c>
      <c r="AU426" s="178" t="s">
        <v>83</v>
      </c>
      <c r="AY426" s="177" t="s">
        <v>168</v>
      </c>
      <c r="BK426" s="179">
        <f>SUM(BK427:BK428)</f>
        <v>0</v>
      </c>
    </row>
    <row r="427" spans="1:65" s="2" customFormat="1" ht="16.5" customHeight="1">
      <c r="A427" s="33"/>
      <c r="B427" s="34"/>
      <c r="C427" s="182" t="s">
        <v>658</v>
      </c>
      <c r="D427" s="182" t="s">
        <v>170</v>
      </c>
      <c r="E427" s="183" t="s">
        <v>659</v>
      </c>
      <c r="F427" s="184" t="s">
        <v>660</v>
      </c>
      <c r="G427" s="185" t="s">
        <v>661</v>
      </c>
      <c r="H427" s="186">
        <v>1</v>
      </c>
      <c r="I427" s="187"/>
      <c r="J427" s="188">
        <f>ROUND(I427*H427,2)</f>
        <v>0</v>
      </c>
      <c r="K427" s="184" t="s">
        <v>1</v>
      </c>
      <c r="L427" s="38"/>
      <c r="M427" s="189" t="s">
        <v>1</v>
      </c>
      <c r="N427" s="190" t="s">
        <v>43</v>
      </c>
      <c r="O427" s="70"/>
      <c r="P427" s="191">
        <f>O427*H427</f>
        <v>0</v>
      </c>
      <c r="Q427" s="191">
        <v>0</v>
      </c>
      <c r="R427" s="191">
        <f>Q427*H427</f>
        <v>0</v>
      </c>
      <c r="S427" s="191">
        <v>0</v>
      </c>
      <c r="T427" s="19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3" t="s">
        <v>584</v>
      </c>
      <c r="AT427" s="193" t="s">
        <v>170</v>
      </c>
      <c r="AU427" s="193" t="s">
        <v>87</v>
      </c>
      <c r="AY427" s="16" t="s">
        <v>168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16" t="s">
        <v>83</v>
      </c>
      <c r="BK427" s="194">
        <f>ROUND(I427*H427,2)</f>
        <v>0</v>
      </c>
      <c r="BL427" s="16" t="s">
        <v>584</v>
      </c>
      <c r="BM427" s="193" t="s">
        <v>662</v>
      </c>
    </row>
    <row r="428" spans="1:65" s="2" customFormat="1" ht="11.25">
      <c r="A428" s="33"/>
      <c r="B428" s="34"/>
      <c r="C428" s="35"/>
      <c r="D428" s="195" t="s">
        <v>177</v>
      </c>
      <c r="E428" s="35"/>
      <c r="F428" s="196" t="s">
        <v>663</v>
      </c>
      <c r="G428" s="35"/>
      <c r="H428" s="35"/>
      <c r="I428" s="197"/>
      <c r="J428" s="35"/>
      <c r="K428" s="35"/>
      <c r="L428" s="38"/>
      <c r="M428" s="198"/>
      <c r="N428" s="199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177</v>
      </c>
      <c r="AU428" s="16" t="s">
        <v>87</v>
      </c>
    </row>
    <row r="429" spans="1:65" s="12" customFormat="1" ht="22.9" customHeight="1">
      <c r="B429" s="166"/>
      <c r="C429" s="167"/>
      <c r="D429" s="168" t="s">
        <v>77</v>
      </c>
      <c r="E429" s="180" t="s">
        <v>664</v>
      </c>
      <c r="F429" s="180" t="s">
        <v>665</v>
      </c>
      <c r="G429" s="167"/>
      <c r="H429" s="167"/>
      <c r="I429" s="170"/>
      <c r="J429" s="181">
        <f>BK429</f>
        <v>0</v>
      </c>
      <c r="K429" s="167"/>
      <c r="L429" s="172"/>
      <c r="M429" s="173"/>
      <c r="N429" s="174"/>
      <c r="O429" s="174"/>
      <c r="P429" s="175">
        <f>SUM(P430:P432)</f>
        <v>0</v>
      </c>
      <c r="Q429" s="174"/>
      <c r="R429" s="175">
        <f>SUM(R430:R432)</f>
        <v>0</v>
      </c>
      <c r="S429" s="174"/>
      <c r="T429" s="176">
        <f>SUM(T430:T432)</f>
        <v>0</v>
      </c>
      <c r="AR429" s="177" t="s">
        <v>199</v>
      </c>
      <c r="AT429" s="178" t="s">
        <v>77</v>
      </c>
      <c r="AU429" s="178" t="s">
        <v>83</v>
      </c>
      <c r="AY429" s="177" t="s">
        <v>168</v>
      </c>
      <c r="BK429" s="179">
        <f>SUM(BK430:BK432)</f>
        <v>0</v>
      </c>
    </row>
    <row r="430" spans="1:65" s="2" customFormat="1" ht="16.5" customHeight="1">
      <c r="A430" s="33"/>
      <c r="B430" s="34"/>
      <c r="C430" s="182" t="s">
        <v>666</v>
      </c>
      <c r="D430" s="182" t="s">
        <v>170</v>
      </c>
      <c r="E430" s="183" t="s">
        <v>667</v>
      </c>
      <c r="F430" s="184" t="s">
        <v>668</v>
      </c>
      <c r="G430" s="185" t="s">
        <v>661</v>
      </c>
      <c r="H430" s="186">
        <v>4</v>
      </c>
      <c r="I430" s="187"/>
      <c r="J430" s="188">
        <f>ROUND(I430*H430,2)</f>
        <v>0</v>
      </c>
      <c r="K430" s="184" t="s">
        <v>1</v>
      </c>
      <c r="L430" s="38"/>
      <c r="M430" s="189" t="s">
        <v>1</v>
      </c>
      <c r="N430" s="190" t="s">
        <v>43</v>
      </c>
      <c r="O430" s="70"/>
      <c r="P430" s="191">
        <f>O430*H430</f>
        <v>0</v>
      </c>
      <c r="Q430" s="191">
        <v>0</v>
      </c>
      <c r="R430" s="191">
        <f>Q430*H430</f>
        <v>0</v>
      </c>
      <c r="S430" s="191">
        <v>0</v>
      </c>
      <c r="T430" s="19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3" t="s">
        <v>584</v>
      </c>
      <c r="AT430" s="193" t="s">
        <v>170</v>
      </c>
      <c r="AU430" s="193" t="s">
        <v>87</v>
      </c>
      <c r="AY430" s="16" t="s">
        <v>168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6" t="s">
        <v>83</v>
      </c>
      <c r="BK430" s="194">
        <f>ROUND(I430*H430,2)</f>
        <v>0</v>
      </c>
      <c r="BL430" s="16" t="s">
        <v>584</v>
      </c>
      <c r="BM430" s="193" t="s">
        <v>669</v>
      </c>
    </row>
    <row r="431" spans="1:65" s="2" customFormat="1" ht="11.25">
      <c r="A431" s="33"/>
      <c r="B431" s="34"/>
      <c r="C431" s="35"/>
      <c r="D431" s="195" t="s">
        <v>177</v>
      </c>
      <c r="E431" s="35"/>
      <c r="F431" s="196" t="s">
        <v>670</v>
      </c>
      <c r="G431" s="35"/>
      <c r="H431" s="35"/>
      <c r="I431" s="197"/>
      <c r="J431" s="35"/>
      <c r="K431" s="35"/>
      <c r="L431" s="38"/>
      <c r="M431" s="198"/>
      <c r="N431" s="199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177</v>
      </c>
      <c r="AU431" s="16" t="s">
        <v>87</v>
      </c>
    </row>
    <row r="432" spans="1:65" s="2" customFormat="1" ht="29.25">
      <c r="A432" s="33"/>
      <c r="B432" s="34"/>
      <c r="C432" s="35"/>
      <c r="D432" s="195" t="s">
        <v>592</v>
      </c>
      <c r="E432" s="35"/>
      <c r="F432" s="234" t="s">
        <v>671</v>
      </c>
      <c r="G432" s="35"/>
      <c r="H432" s="35"/>
      <c r="I432" s="197"/>
      <c r="J432" s="35"/>
      <c r="K432" s="35"/>
      <c r="L432" s="38"/>
      <c r="M432" s="235"/>
      <c r="N432" s="236"/>
      <c r="O432" s="237"/>
      <c r="P432" s="237"/>
      <c r="Q432" s="237"/>
      <c r="R432" s="237"/>
      <c r="S432" s="237"/>
      <c r="T432" s="238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592</v>
      </c>
      <c r="AU432" s="16" t="s">
        <v>87</v>
      </c>
    </row>
    <row r="433" spans="1:31" s="2" customFormat="1" ht="6.95" customHeight="1">
      <c r="A433" s="3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38"/>
      <c r="M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</row>
  </sheetData>
  <sheetProtection algorithmName="SHA-512" hashValue="9g8sdD1kEvbaIlHCGg81EFdsuzkJLdhfabvf7sQ52FEGJIYbE2wXgy+M/4UsutdiFlfknirWjNoDLnWCi3OtYg==" saltValue="8/qdySDzJYxp19q+XPKoTYeyVZeiubAPkWAzHkb6XbuxLLv/I+RvvGPXeNnVvPzVKcD7KvpeMTe8U92YtXhdiw==" spinCount="100000" sheet="1" objects="1" scenarios="1" formatColumns="0" formatRows="0" autoFilter="0"/>
  <autoFilter ref="C125:K432"/>
  <mergeCells count="6">
    <mergeCell ref="L2:V2"/>
    <mergeCell ref="E7:H7"/>
    <mergeCell ref="E16:H16"/>
    <mergeCell ref="E25:H25"/>
    <mergeCell ref="E85:H85"/>
    <mergeCell ref="E118:H118"/>
  </mergeCells>
  <hyperlinks>
    <hyperlink ref="F131" r:id="rId1"/>
    <hyperlink ref="F135" r:id="rId2"/>
    <hyperlink ref="F139" r:id="rId3"/>
    <hyperlink ref="F143" r:id="rId4"/>
    <hyperlink ref="F147" r:id="rId5"/>
    <hyperlink ref="F151" r:id="rId6"/>
    <hyperlink ref="F155" r:id="rId7"/>
    <hyperlink ref="F159" r:id="rId8"/>
    <hyperlink ref="F163" r:id="rId9"/>
    <hyperlink ref="F167" r:id="rId10"/>
    <hyperlink ref="F171" r:id="rId11"/>
    <hyperlink ref="F177" r:id="rId12"/>
    <hyperlink ref="F181" r:id="rId13"/>
    <hyperlink ref="F185" r:id="rId14"/>
    <hyperlink ref="F189" r:id="rId15"/>
    <hyperlink ref="F193" r:id="rId16"/>
    <hyperlink ref="F197" r:id="rId17"/>
    <hyperlink ref="F201" r:id="rId18"/>
    <hyperlink ref="F205" r:id="rId19"/>
    <hyperlink ref="F209" r:id="rId20"/>
    <hyperlink ref="F213" r:id="rId21"/>
    <hyperlink ref="F217" r:id="rId22"/>
    <hyperlink ref="F224" r:id="rId23"/>
    <hyperlink ref="F231" r:id="rId24"/>
    <hyperlink ref="F239" r:id="rId25"/>
    <hyperlink ref="F243" r:id="rId26"/>
    <hyperlink ref="F250" r:id="rId27"/>
    <hyperlink ref="F258" r:id="rId28"/>
    <hyperlink ref="F265" r:id="rId29"/>
    <hyperlink ref="F271" r:id="rId30"/>
    <hyperlink ref="F277" r:id="rId31"/>
    <hyperlink ref="F281" r:id="rId32"/>
    <hyperlink ref="F285" r:id="rId33"/>
    <hyperlink ref="F289" r:id="rId34"/>
    <hyperlink ref="F293" r:id="rId35"/>
    <hyperlink ref="F297" r:id="rId36"/>
    <hyperlink ref="F301" r:id="rId37"/>
    <hyperlink ref="F313" r:id="rId38"/>
    <hyperlink ref="F318" r:id="rId39"/>
    <hyperlink ref="F322" r:id="rId40"/>
    <hyperlink ref="F338" r:id="rId41"/>
    <hyperlink ref="F345" r:id="rId42"/>
    <hyperlink ref="F349" r:id="rId43"/>
    <hyperlink ref="F353" r:id="rId44"/>
    <hyperlink ref="F358" r:id="rId45"/>
    <hyperlink ref="F361" r:id="rId46"/>
    <hyperlink ref="F367" r:id="rId47"/>
    <hyperlink ref="F371" r:id="rId48"/>
    <hyperlink ref="F376" r:id="rId49"/>
    <hyperlink ref="F394" r:id="rId50"/>
    <hyperlink ref="F397" r:id="rId51"/>
    <hyperlink ref="F400" r:id="rId52"/>
    <hyperlink ref="F406" r:id="rId53"/>
    <hyperlink ref="F410" r:id="rId54"/>
    <hyperlink ref="F413" r:id="rId55"/>
    <hyperlink ref="F416" r:id="rId56"/>
    <hyperlink ref="F422" r:id="rId57"/>
    <hyperlink ref="F425" r:id="rId5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19"/>
    </row>
    <row r="4" spans="1:8" s="1" customFormat="1" ht="24.95" customHeight="1">
      <c r="B4" s="19"/>
      <c r="C4" s="105" t="s">
        <v>672</v>
      </c>
      <c r="H4" s="19"/>
    </row>
    <row r="5" spans="1:8" s="1" customFormat="1" ht="12" customHeight="1">
      <c r="B5" s="19"/>
      <c r="C5" s="239" t="s">
        <v>13</v>
      </c>
      <c r="D5" s="298" t="s">
        <v>14</v>
      </c>
      <c r="E5" s="293"/>
      <c r="F5" s="293"/>
      <c r="H5" s="19"/>
    </row>
    <row r="6" spans="1:8" s="1" customFormat="1" ht="36.950000000000003" customHeight="1">
      <c r="B6" s="19"/>
      <c r="C6" s="240" t="s">
        <v>16</v>
      </c>
      <c r="D6" s="300" t="s">
        <v>17</v>
      </c>
      <c r="E6" s="293"/>
      <c r="F6" s="293"/>
      <c r="H6" s="19"/>
    </row>
    <row r="7" spans="1:8" s="1" customFormat="1" ht="16.5" customHeight="1">
      <c r="B7" s="19"/>
      <c r="C7" s="107" t="s">
        <v>23</v>
      </c>
      <c r="D7" s="109" t="str">
        <f>'Rekapitulace stavby'!AN8</f>
        <v>6. 2. 2024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5"/>
      <c r="B9" s="241"/>
      <c r="C9" s="242" t="s">
        <v>59</v>
      </c>
      <c r="D9" s="243" t="s">
        <v>60</v>
      </c>
      <c r="E9" s="243" t="s">
        <v>155</v>
      </c>
      <c r="F9" s="244" t="s">
        <v>673</v>
      </c>
      <c r="G9" s="155"/>
      <c r="H9" s="241"/>
    </row>
    <row r="10" spans="1:8" s="2" customFormat="1" ht="26.45" customHeight="1">
      <c r="A10" s="33"/>
      <c r="B10" s="38"/>
      <c r="C10" s="245" t="s">
        <v>14</v>
      </c>
      <c r="D10" s="245" t="s">
        <v>17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6" t="s">
        <v>121</v>
      </c>
      <c r="D11" s="247" t="s">
        <v>1</v>
      </c>
      <c r="E11" s="248" t="s">
        <v>1</v>
      </c>
      <c r="F11" s="249">
        <v>66.5</v>
      </c>
      <c r="G11" s="33"/>
      <c r="H11" s="38"/>
    </row>
    <row r="12" spans="1:8" s="2" customFormat="1" ht="16.899999999999999" customHeight="1">
      <c r="A12" s="33"/>
      <c r="B12" s="38"/>
      <c r="C12" s="250" t="s">
        <v>121</v>
      </c>
      <c r="D12" s="250" t="s">
        <v>218</v>
      </c>
      <c r="E12" s="16" t="s">
        <v>1</v>
      </c>
      <c r="F12" s="251">
        <v>66.5</v>
      </c>
      <c r="G12" s="33"/>
      <c r="H12" s="38"/>
    </row>
    <row r="13" spans="1:8" s="2" customFormat="1" ht="16.899999999999999" customHeight="1">
      <c r="A13" s="33"/>
      <c r="B13" s="38"/>
      <c r="C13" s="252" t="s">
        <v>674</v>
      </c>
      <c r="D13" s="33"/>
      <c r="E13" s="33"/>
      <c r="F13" s="33"/>
      <c r="G13" s="33"/>
      <c r="H13" s="38"/>
    </row>
    <row r="14" spans="1:8" s="2" customFormat="1" ht="16.899999999999999" customHeight="1">
      <c r="A14" s="33"/>
      <c r="B14" s="38"/>
      <c r="C14" s="250" t="s">
        <v>341</v>
      </c>
      <c r="D14" s="250" t="s">
        <v>342</v>
      </c>
      <c r="E14" s="16" t="s">
        <v>173</v>
      </c>
      <c r="F14" s="251">
        <v>475.25</v>
      </c>
      <c r="G14" s="33"/>
      <c r="H14" s="38"/>
    </row>
    <row r="15" spans="1:8" s="2" customFormat="1" ht="16.899999999999999" customHeight="1">
      <c r="A15" s="33"/>
      <c r="B15" s="38"/>
      <c r="C15" s="250" t="s">
        <v>406</v>
      </c>
      <c r="D15" s="250" t="s">
        <v>407</v>
      </c>
      <c r="E15" s="16" t="s">
        <v>173</v>
      </c>
      <c r="F15" s="251">
        <v>66.5</v>
      </c>
      <c r="G15" s="33"/>
      <c r="H15" s="38"/>
    </row>
    <row r="16" spans="1:8" s="2" customFormat="1" ht="16.899999999999999" customHeight="1">
      <c r="A16" s="33"/>
      <c r="B16" s="38"/>
      <c r="C16" s="250" t="s">
        <v>412</v>
      </c>
      <c r="D16" s="250" t="s">
        <v>413</v>
      </c>
      <c r="E16" s="16" t="s">
        <v>173</v>
      </c>
      <c r="F16" s="251">
        <v>66.5</v>
      </c>
      <c r="G16" s="33"/>
      <c r="H16" s="38"/>
    </row>
    <row r="17" spans="1:8" s="2" customFormat="1" ht="16.899999999999999" customHeight="1">
      <c r="A17" s="33"/>
      <c r="B17" s="38"/>
      <c r="C17" s="250" t="s">
        <v>418</v>
      </c>
      <c r="D17" s="250" t="s">
        <v>419</v>
      </c>
      <c r="E17" s="16" t="s">
        <v>173</v>
      </c>
      <c r="F17" s="251">
        <v>66.5</v>
      </c>
      <c r="G17" s="33"/>
      <c r="H17" s="38"/>
    </row>
    <row r="18" spans="1:8" s="2" customFormat="1" ht="16.899999999999999" customHeight="1">
      <c r="A18" s="33"/>
      <c r="B18" s="38"/>
      <c r="C18" s="250" t="s">
        <v>424</v>
      </c>
      <c r="D18" s="250" t="s">
        <v>425</v>
      </c>
      <c r="E18" s="16" t="s">
        <v>173</v>
      </c>
      <c r="F18" s="251">
        <v>66.5</v>
      </c>
      <c r="G18" s="33"/>
      <c r="H18" s="38"/>
    </row>
    <row r="19" spans="1:8" s="2" customFormat="1" ht="16.899999999999999" customHeight="1">
      <c r="A19" s="33"/>
      <c r="B19" s="38"/>
      <c r="C19" s="250" t="s">
        <v>430</v>
      </c>
      <c r="D19" s="250" t="s">
        <v>431</v>
      </c>
      <c r="E19" s="16" t="s">
        <v>173</v>
      </c>
      <c r="F19" s="251">
        <v>66.5</v>
      </c>
      <c r="G19" s="33"/>
      <c r="H19" s="38"/>
    </row>
    <row r="20" spans="1:8" s="2" customFormat="1" ht="16.899999999999999" customHeight="1">
      <c r="A20" s="33"/>
      <c r="B20" s="38"/>
      <c r="C20" s="250" t="s">
        <v>436</v>
      </c>
      <c r="D20" s="250" t="s">
        <v>437</v>
      </c>
      <c r="E20" s="16" t="s">
        <v>173</v>
      </c>
      <c r="F20" s="251">
        <v>66.5</v>
      </c>
      <c r="G20" s="33"/>
      <c r="H20" s="38"/>
    </row>
    <row r="21" spans="1:8" s="2" customFormat="1" ht="16.899999999999999" customHeight="1">
      <c r="A21" s="33"/>
      <c r="B21" s="38"/>
      <c r="C21" s="246" t="s">
        <v>88</v>
      </c>
      <c r="D21" s="247" t="s">
        <v>1</v>
      </c>
      <c r="E21" s="248" t="s">
        <v>1</v>
      </c>
      <c r="F21" s="249">
        <v>47.45</v>
      </c>
      <c r="G21" s="33"/>
      <c r="H21" s="38"/>
    </row>
    <row r="22" spans="1:8" s="2" customFormat="1" ht="16.899999999999999" customHeight="1">
      <c r="A22" s="33"/>
      <c r="B22" s="38"/>
      <c r="C22" s="250" t="s">
        <v>88</v>
      </c>
      <c r="D22" s="250" t="s">
        <v>572</v>
      </c>
      <c r="E22" s="16" t="s">
        <v>1</v>
      </c>
      <c r="F22" s="251">
        <v>47.45</v>
      </c>
      <c r="G22" s="33"/>
      <c r="H22" s="38"/>
    </row>
    <row r="23" spans="1:8" s="2" customFormat="1" ht="16.899999999999999" customHeight="1">
      <c r="A23" s="33"/>
      <c r="B23" s="38"/>
      <c r="C23" s="246" t="s">
        <v>97</v>
      </c>
      <c r="D23" s="247" t="s">
        <v>1</v>
      </c>
      <c r="E23" s="248" t="s">
        <v>1</v>
      </c>
      <c r="F23" s="249">
        <v>57.5</v>
      </c>
      <c r="G23" s="33"/>
      <c r="H23" s="38"/>
    </row>
    <row r="24" spans="1:8" s="2" customFormat="1" ht="16.899999999999999" customHeight="1">
      <c r="A24" s="33"/>
      <c r="B24" s="38"/>
      <c r="C24" s="250" t="s">
        <v>97</v>
      </c>
      <c r="D24" s="250" t="s">
        <v>315</v>
      </c>
      <c r="E24" s="16" t="s">
        <v>1</v>
      </c>
      <c r="F24" s="251">
        <v>57.5</v>
      </c>
      <c r="G24" s="33"/>
      <c r="H24" s="38"/>
    </row>
    <row r="25" spans="1:8" s="2" customFormat="1" ht="16.899999999999999" customHeight="1">
      <c r="A25" s="33"/>
      <c r="B25" s="38"/>
      <c r="C25" s="252" t="s">
        <v>674</v>
      </c>
      <c r="D25" s="33"/>
      <c r="E25" s="33"/>
      <c r="F25" s="33"/>
      <c r="G25" s="33"/>
      <c r="H25" s="38"/>
    </row>
    <row r="26" spans="1:8" s="2" customFormat="1" ht="16.899999999999999" customHeight="1">
      <c r="A26" s="33"/>
      <c r="B26" s="38"/>
      <c r="C26" s="250" t="s">
        <v>310</v>
      </c>
      <c r="D26" s="250" t="s">
        <v>311</v>
      </c>
      <c r="E26" s="16" t="s">
        <v>173</v>
      </c>
      <c r="F26" s="251">
        <v>57.5</v>
      </c>
      <c r="G26" s="33"/>
      <c r="H26" s="38"/>
    </row>
    <row r="27" spans="1:8" s="2" customFormat="1" ht="16.899999999999999" customHeight="1">
      <c r="A27" s="33"/>
      <c r="B27" s="38"/>
      <c r="C27" s="250" t="s">
        <v>235</v>
      </c>
      <c r="D27" s="250" t="s">
        <v>236</v>
      </c>
      <c r="E27" s="16" t="s">
        <v>237</v>
      </c>
      <c r="F27" s="251">
        <v>5.75</v>
      </c>
      <c r="G27" s="33"/>
      <c r="H27" s="38"/>
    </row>
    <row r="28" spans="1:8" s="2" customFormat="1" ht="16.899999999999999" customHeight="1">
      <c r="A28" s="33"/>
      <c r="B28" s="38"/>
      <c r="C28" s="250" t="s">
        <v>317</v>
      </c>
      <c r="D28" s="250" t="s">
        <v>318</v>
      </c>
      <c r="E28" s="16" t="s">
        <v>173</v>
      </c>
      <c r="F28" s="251">
        <v>57.5</v>
      </c>
      <c r="G28" s="33"/>
      <c r="H28" s="38"/>
    </row>
    <row r="29" spans="1:8" s="2" customFormat="1" ht="16.899999999999999" customHeight="1">
      <c r="A29" s="33"/>
      <c r="B29" s="38"/>
      <c r="C29" s="250" t="s">
        <v>329</v>
      </c>
      <c r="D29" s="250" t="s">
        <v>330</v>
      </c>
      <c r="E29" s="16" t="s">
        <v>173</v>
      </c>
      <c r="F29" s="251">
        <v>57.5</v>
      </c>
      <c r="G29" s="33"/>
      <c r="H29" s="38"/>
    </row>
    <row r="30" spans="1:8" s="2" customFormat="1" ht="16.899999999999999" customHeight="1">
      <c r="A30" s="33"/>
      <c r="B30" s="38"/>
      <c r="C30" s="250" t="s">
        <v>350</v>
      </c>
      <c r="D30" s="250" t="s">
        <v>351</v>
      </c>
      <c r="E30" s="16" t="s">
        <v>173</v>
      </c>
      <c r="F30" s="251">
        <v>57.5</v>
      </c>
      <c r="G30" s="33"/>
      <c r="H30" s="38"/>
    </row>
    <row r="31" spans="1:8" s="2" customFormat="1" ht="16.899999999999999" customHeight="1">
      <c r="A31" s="33"/>
      <c r="B31" s="38"/>
      <c r="C31" s="250" t="s">
        <v>324</v>
      </c>
      <c r="D31" s="250" t="s">
        <v>325</v>
      </c>
      <c r="E31" s="16" t="s">
        <v>292</v>
      </c>
      <c r="F31" s="251">
        <v>9.7750000000000004</v>
      </c>
      <c r="G31" s="33"/>
      <c r="H31" s="38"/>
    </row>
    <row r="32" spans="1:8" s="2" customFormat="1" ht="16.899999999999999" customHeight="1">
      <c r="A32" s="33"/>
      <c r="B32" s="38"/>
      <c r="C32" s="246" t="s">
        <v>130</v>
      </c>
      <c r="D32" s="247" t="s">
        <v>1</v>
      </c>
      <c r="E32" s="248" t="s">
        <v>1</v>
      </c>
      <c r="F32" s="249">
        <v>19.100000000000001</v>
      </c>
      <c r="G32" s="33"/>
      <c r="H32" s="38"/>
    </row>
    <row r="33" spans="1:8" s="2" customFormat="1" ht="16.899999999999999" customHeight="1">
      <c r="A33" s="33"/>
      <c r="B33" s="38"/>
      <c r="C33" s="250" t="s">
        <v>130</v>
      </c>
      <c r="D33" s="250" t="s">
        <v>372</v>
      </c>
      <c r="E33" s="16" t="s">
        <v>1</v>
      </c>
      <c r="F33" s="251">
        <v>19.100000000000001</v>
      </c>
      <c r="G33" s="33"/>
      <c r="H33" s="38"/>
    </row>
    <row r="34" spans="1:8" s="2" customFormat="1" ht="16.899999999999999" customHeight="1">
      <c r="A34" s="33"/>
      <c r="B34" s="38"/>
      <c r="C34" s="252" t="s">
        <v>674</v>
      </c>
      <c r="D34" s="33"/>
      <c r="E34" s="33"/>
      <c r="F34" s="33"/>
      <c r="G34" s="33"/>
      <c r="H34" s="38"/>
    </row>
    <row r="35" spans="1:8" s="2" customFormat="1" ht="16.899999999999999" customHeight="1">
      <c r="A35" s="33"/>
      <c r="B35" s="38"/>
      <c r="C35" s="250" t="s">
        <v>367</v>
      </c>
      <c r="D35" s="250" t="s">
        <v>368</v>
      </c>
      <c r="E35" s="16" t="s">
        <v>173</v>
      </c>
      <c r="F35" s="251">
        <v>19.100000000000001</v>
      </c>
      <c r="G35" s="33"/>
      <c r="H35" s="38"/>
    </row>
    <row r="36" spans="1:8" s="2" customFormat="1" ht="16.899999999999999" customHeight="1">
      <c r="A36" s="33"/>
      <c r="B36" s="38"/>
      <c r="C36" s="250" t="s">
        <v>356</v>
      </c>
      <c r="D36" s="250" t="s">
        <v>357</v>
      </c>
      <c r="E36" s="16" t="s">
        <v>173</v>
      </c>
      <c r="F36" s="251">
        <v>19.100000000000001</v>
      </c>
      <c r="G36" s="33"/>
      <c r="H36" s="38"/>
    </row>
    <row r="37" spans="1:8" s="2" customFormat="1" ht="16.899999999999999" customHeight="1">
      <c r="A37" s="33"/>
      <c r="B37" s="38"/>
      <c r="C37" s="246" t="s">
        <v>111</v>
      </c>
      <c r="D37" s="247" t="s">
        <v>1</v>
      </c>
      <c r="E37" s="248" t="s">
        <v>1</v>
      </c>
      <c r="F37" s="249">
        <v>17.687999999999999</v>
      </c>
      <c r="G37" s="33"/>
      <c r="H37" s="38"/>
    </row>
    <row r="38" spans="1:8" s="2" customFormat="1" ht="16.899999999999999" customHeight="1">
      <c r="A38" s="33"/>
      <c r="B38" s="38"/>
      <c r="C38" s="250" t="s">
        <v>111</v>
      </c>
      <c r="D38" s="250" t="s">
        <v>303</v>
      </c>
      <c r="E38" s="16" t="s">
        <v>1</v>
      </c>
      <c r="F38" s="251">
        <v>17.687999999999999</v>
      </c>
      <c r="G38" s="33"/>
      <c r="H38" s="38"/>
    </row>
    <row r="39" spans="1:8" s="2" customFormat="1" ht="16.899999999999999" customHeight="1">
      <c r="A39" s="33"/>
      <c r="B39" s="38"/>
      <c r="C39" s="252" t="s">
        <v>674</v>
      </c>
      <c r="D39" s="33"/>
      <c r="E39" s="33"/>
      <c r="F39" s="33"/>
      <c r="G39" s="33"/>
      <c r="H39" s="38"/>
    </row>
    <row r="40" spans="1:8" s="2" customFormat="1" ht="16.899999999999999" customHeight="1">
      <c r="A40" s="33"/>
      <c r="B40" s="38"/>
      <c r="C40" s="250" t="s">
        <v>298</v>
      </c>
      <c r="D40" s="250" t="s">
        <v>299</v>
      </c>
      <c r="E40" s="16" t="s">
        <v>237</v>
      </c>
      <c r="F40" s="251">
        <v>17.687999999999999</v>
      </c>
      <c r="G40" s="33"/>
      <c r="H40" s="38"/>
    </row>
    <row r="41" spans="1:8" s="2" customFormat="1" ht="16.899999999999999" customHeight="1">
      <c r="A41" s="33"/>
      <c r="B41" s="38"/>
      <c r="C41" s="250" t="s">
        <v>258</v>
      </c>
      <c r="D41" s="250" t="s">
        <v>259</v>
      </c>
      <c r="E41" s="16" t="s">
        <v>237</v>
      </c>
      <c r="F41" s="251">
        <v>35.375999999999998</v>
      </c>
      <c r="G41" s="33"/>
      <c r="H41" s="38"/>
    </row>
    <row r="42" spans="1:8" s="2" customFormat="1" ht="16.899999999999999" customHeight="1">
      <c r="A42" s="33"/>
      <c r="B42" s="38"/>
      <c r="C42" s="250" t="s">
        <v>271</v>
      </c>
      <c r="D42" s="250" t="s">
        <v>272</v>
      </c>
      <c r="E42" s="16" t="s">
        <v>237</v>
      </c>
      <c r="F42" s="251">
        <v>102.687</v>
      </c>
      <c r="G42" s="33"/>
      <c r="H42" s="38"/>
    </row>
    <row r="43" spans="1:8" s="2" customFormat="1" ht="16.899999999999999" customHeight="1">
      <c r="A43" s="33"/>
      <c r="B43" s="38"/>
      <c r="C43" s="250" t="s">
        <v>284</v>
      </c>
      <c r="D43" s="250" t="s">
        <v>285</v>
      </c>
      <c r="E43" s="16" t="s">
        <v>237</v>
      </c>
      <c r="F43" s="251">
        <v>17.687999999999999</v>
      </c>
      <c r="G43" s="33"/>
      <c r="H43" s="38"/>
    </row>
    <row r="44" spans="1:8" s="2" customFormat="1" ht="16.899999999999999" customHeight="1">
      <c r="A44" s="33"/>
      <c r="B44" s="38"/>
      <c r="C44" s="250" t="s">
        <v>305</v>
      </c>
      <c r="D44" s="250" t="s">
        <v>306</v>
      </c>
      <c r="E44" s="16" t="s">
        <v>237</v>
      </c>
      <c r="F44" s="251">
        <v>17.687999999999999</v>
      </c>
      <c r="G44" s="33"/>
      <c r="H44" s="38"/>
    </row>
    <row r="45" spans="1:8" s="2" customFormat="1" ht="16.899999999999999" customHeight="1">
      <c r="A45" s="33"/>
      <c r="B45" s="38"/>
      <c r="C45" s="246" t="s">
        <v>107</v>
      </c>
      <c r="D45" s="247" t="s">
        <v>1</v>
      </c>
      <c r="E45" s="248" t="s">
        <v>1</v>
      </c>
      <c r="F45" s="249">
        <v>141.5</v>
      </c>
      <c r="G45" s="33"/>
      <c r="H45" s="38"/>
    </row>
    <row r="46" spans="1:8" s="2" customFormat="1" ht="16.899999999999999" customHeight="1">
      <c r="A46" s="33"/>
      <c r="B46" s="38"/>
      <c r="C46" s="250" t="s">
        <v>107</v>
      </c>
      <c r="D46" s="250" t="s">
        <v>501</v>
      </c>
      <c r="E46" s="16" t="s">
        <v>1</v>
      </c>
      <c r="F46" s="251">
        <v>141.5</v>
      </c>
      <c r="G46" s="33"/>
      <c r="H46" s="38"/>
    </row>
    <row r="47" spans="1:8" s="2" customFormat="1" ht="16.899999999999999" customHeight="1">
      <c r="A47" s="33"/>
      <c r="B47" s="38"/>
      <c r="C47" s="252" t="s">
        <v>674</v>
      </c>
      <c r="D47" s="33"/>
      <c r="E47" s="33"/>
      <c r="F47" s="33"/>
      <c r="G47" s="33"/>
      <c r="H47" s="38"/>
    </row>
    <row r="48" spans="1:8" s="2" customFormat="1" ht="16.899999999999999" customHeight="1">
      <c r="A48" s="33"/>
      <c r="B48" s="38"/>
      <c r="C48" s="250" t="s">
        <v>496</v>
      </c>
      <c r="D48" s="250" t="s">
        <v>497</v>
      </c>
      <c r="E48" s="16" t="s">
        <v>222</v>
      </c>
      <c r="F48" s="251">
        <v>141.5</v>
      </c>
      <c r="G48" s="33"/>
      <c r="H48" s="38"/>
    </row>
    <row r="49" spans="1:8" s="2" customFormat="1" ht="16.899999999999999" customHeight="1">
      <c r="A49" s="33"/>
      <c r="B49" s="38"/>
      <c r="C49" s="250" t="s">
        <v>251</v>
      </c>
      <c r="D49" s="250" t="s">
        <v>252</v>
      </c>
      <c r="E49" s="16" t="s">
        <v>237</v>
      </c>
      <c r="F49" s="251">
        <v>77.575000000000003</v>
      </c>
      <c r="G49" s="33"/>
      <c r="H49" s="38"/>
    </row>
    <row r="50" spans="1:8" s="2" customFormat="1" ht="16.899999999999999" customHeight="1">
      <c r="A50" s="33"/>
      <c r="B50" s="38"/>
      <c r="C50" s="250" t="s">
        <v>298</v>
      </c>
      <c r="D50" s="250" t="s">
        <v>299</v>
      </c>
      <c r="E50" s="16" t="s">
        <v>237</v>
      </c>
      <c r="F50" s="251">
        <v>17.687999999999999</v>
      </c>
      <c r="G50" s="33"/>
      <c r="H50" s="38"/>
    </row>
    <row r="51" spans="1:8" s="2" customFormat="1" ht="16.899999999999999" customHeight="1">
      <c r="A51" s="33"/>
      <c r="B51" s="38"/>
      <c r="C51" s="250" t="s">
        <v>341</v>
      </c>
      <c r="D51" s="250" t="s">
        <v>342</v>
      </c>
      <c r="E51" s="16" t="s">
        <v>173</v>
      </c>
      <c r="F51" s="251">
        <v>475.25</v>
      </c>
      <c r="G51" s="33"/>
      <c r="H51" s="38"/>
    </row>
    <row r="52" spans="1:8" s="2" customFormat="1" ht="16.899999999999999" customHeight="1">
      <c r="A52" s="33"/>
      <c r="B52" s="38"/>
      <c r="C52" s="250" t="s">
        <v>391</v>
      </c>
      <c r="D52" s="250" t="s">
        <v>392</v>
      </c>
      <c r="E52" s="16" t="s">
        <v>173</v>
      </c>
      <c r="F52" s="251">
        <v>324.35000000000002</v>
      </c>
      <c r="G52" s="33"/>
      <c r="H52" s="38"/>
    </row>
    <row r="53" spans="1:8" s="2" customFormat="1" ht="16.899999999999999" customHeight="1">
      <c r="A53" s="33"/>
      <c r="B53" s="38"/>
      <c r="C53" s="246" t="s">
        <v>103</v>
      </c>
      <c r="D53" s="247" t="s">
        <v>1</v>
      </c>
      <c r="E53" s="248" t="s">
        <v>1</v>
      </c>
      <c r="F53" s="249">
        <v>168.8</v>
      </c>
      <c r="G53" s="33"/>
      <c r="H53" s="38"/>
    </row>
    <row r="54" spans="1:8" s="2" customFormat="1" ht="16.899999999999999" customHeight="1">
      <c r="A54" s="33"/>
      <c r="B54" s="38"/>
      <c r="C54" s="250" t="s">
        <v>103</v>
      </c>
      <c r="D54" s="250" t="s">
        <v>226</v>
      </c>
      <c r="E54" s="16" t="s">
        <v>1</v>
      </c>
      <c r="F54" s="251">
        <v>168.8</v>
      </c>
      <c r="G54" s="33"/>
      <c r="H54" s="38"/>
    </row>
    <row r="55" spans="1:8" s="2" customFormat="1" ht="16.899999999999999" customHeight="1">
      <c r="A55" s="33"/>
      <c r="B55" s="38"/>
      <c r="C55" s="252" t="s">
        <v>674</v>
      </c>
      <c r="D55" s="33"/>
      <c r="E55" s="33"/>
      <c r="F55" s="33"/>
      <c r="G55" s="33"/>
      <c r="H55" s="38"/>
    </row>
    <row r="56" spans="1:8" s="2" customFormat="1" ht="16.899999999999999" customHeight="1">
      <c r="A56" s="33"/>
      <c r="B56" s="38"/>
      <c r="C56" s="250" t="s">
        <v>473</v>
      </c>
      <c r="D56" s="250" t="s">
        <v>474</v>
      </c>
      <c r="E56" s="16" t="s">
        <v>222</v>
      </c>
      <c r="F56" s="251">
        <v>168.8</v>
      </c>
      <c r="G56" s="33"/>
      <c r="H56" s="38"/>
    </row>
    <row r="57" spans="1:8" s="2" customFormat="1" ht="16.899999999999999" customHeight="1">
      <c r="A57" s="33"/>
      <c r="B57" s="38"/>
      <c r="C57" s="250" t="s">
        <v>251</v>
      </c>
      <c r="D57" s="250" t="s">
        <v>252</v>
      </c>
      <c r="E57" s="16" t="s">
        <v>237</v>
      </c>
      <c r="F57" s="251">
        <v>77.575000000000003</v>
      </c>
      <c r="G57" s="33"/>
      <c r="H57" s="38"/>
    </row>
    <row r="58" spans="1:8" s="2" customFormat="1" ht="16.899999999999999" customHeight="1">
      <c r="A58" s="33"/>
      <c r="B58" s="38"/>
      <c r="C58" s="250" t="s">
        <v>341</v>
      </c>
      <c r="D58" s="250" t="s">
        <v>342</v>
      </c>
      <c r="E58" s="16" t="s">
        <v>173</v>
      </c>
      <c r="F58" s="251">
        <v>475.25</v>
      </c>
      <c r="G58" s="33"/>
      <c r="H58" s="38"/>
    </row>
    <row r="59" spans="1:8" s="2" customFormat="1" ht="16.899999999999999" customHeight="1">
      <c r="A59" s="33"/>
      <c r="B59" s="38"/>
      <c r="C59" s="250" t="s">
        <v>399</v>
      </c>
      <c r="D59" s="250" t="s">
        <v>400</v>
      </c>
      <c r="E59" s="16" t="s">
        <v>173</v>
      </c>
      <c r="F59" s="251">
        <v>338</v>
      </c>
      <c r="G59" s="33"/>
      <c r="H59" s="38"/>
    </row>
    <row r="60" spans="1:8" s="2" customFormat="1" ht="16.899999999999999" customHeight="1">
      <c r="A60" s="33"/>
      <c r="B60" s="38"/>
      <c r="C60" s="250" t="s">
        <v>490</v>
      </c>
      <c r="D60" s="250" t="s">
        <v>491</v>
      </c>
      <c r="E60" s="16" t="s">
        <v>222</v>
      </c>
      <c r="F60" s="251">
        <v>123.93</v>
      </c>
      <c r="G60" s="33"/>
      <c r="H60" s="38"/>
    </row>
    <row r="61" spans="1:8" s="2" customFormat="1" ht="16.899999999999999" customHeight="1">
      <c r="A61" s="33"/>
      <c r="B61" s="38"/>
      <c r="C61" s="246" t="s">
        <v>105</v>
      </c>
      <c r="D61" s="247" t="s">
        <v>1</v>
      </c>
      <c r="E61" s="248" t="s">
        <v>1</v>
      </c>
      <c r="F61" s="249">
        <v>31.3</v>
      </c>
      <c r="G61" s="33"/>
      <c r="H61" s="38"/>
    </row>
    <row r="62" spans="1:8" s="2" customFormat="1" ht="16.899999999999999" customHeight="1">
      <c r="A62" s="33"/>
      <c r="B62" s="38"/>
      <c r="C62" s="250" t="s">
        <v>105</v>
      </c>
      <c r="D62" s="250" t="s">
        <v>482</v>
      </c>
      <c r="E62" s="16" t="s">
        <v>1</v>
      </c>
      <c r="F62" s="251">
        <v>31.3</v>
      </c>
      <c r="G62" s="33"/>
      <c r="H62" s="38"/>
    </row>
    <row r="63" spans="1:8" s="2" customFormat="1" ht="16.899999999999999" customHeight="1">
      <c r="A63" s="33"/>
      <c r="B63" s="38"/>
      <c r="C63" s="252" t="s">
        <v>674</v>
      </c>
      <c r="D63" s="33"/>
      <c r="E63" s="33"/>
      <c r="F63" s="33"/>
      <c r="G63" s="33"/>
      <c r="H63" s="38"/>
    </row>
    <row r="64" spans="1:8" s="2" customFormat="1" ht="16.899999999999999" customHeight="1">
      <c r="A64" s="33"/>
      <c r="B64" s="38"/>
      <c r="C64" s="250" t="s">
        <v>479</v>
      </c>
      <c r="D64" s="250" t="s">
        <v>480</v>
      </c>
      <c r="E64" s="16" t="s">
        <v>222</v>
      </c>
      <c r="F64" s="251">
        <v>31.3</v>
      </c>
      <c r="G64" s="33"/>
      <c r="H64" s="38"/>
    </row>
    <row r="65" spans="1:8" s="2" customFormat="1" ht="16.899999999999999" customHeight="1">
      <c r="A65" s="33"/>
      <c r="B65" s="38"/>
      <c r="C65" s="250" t="s">
        <v>490</v>
      </c>
      <c r="D65" s="250" t="s">
        <v>491</v>
      </c>
      <c r="E65" s="16" t="s">
        <v>222</v>
      </c>
      <c r="F65" s="251">
        <v>123.93</v>
      </c>
      <c r="G65" s="33"/>
      <c r="H65" s="38"/>
    </row>
    <row r="66" spans="1:8" s="2" customFormat="1" ht="16.899999999999999" customHeight="1">
      <c r="A66" s="33"/>
      <c r="B66" s="38"/>
      <c r="C66" s="246" t="s">
        <v>113</v>
      </c>
      <c r="D66" s="247" t="s">
        <v>1</v>
      </c>
      <c r="E66" s="248" t="s">
        <v>1</v>
      </c>
      <c r="F66" s="249">
        <v>16</v>
      </c>
      <c r="G66" s="33"/>
      <c r="H66" s="38"/>
    </row>
    <row r="67" spans="1:8" s="2" customFormat="1" ht="16.899999999999999" customHeight="1">
      <c r="A67" s="33"/>
      <c r="B67" s="38"/>
      <c r="C67" s="250" t="s">
        <v>113</v>
      </c>
      <c r="D67" s="250" t="s">
        <v>114</v>
      </c>
      <c r="E67" s="16" t="s">
        <v>1</v>
      </c>
      <c r="F67" s="251">
        <v>16</v>
      </c>
      <c r="G67" s="33"/>
      <c r="H67" s="38"/>
    </row>
    <row r="68" spans="1:8" s="2" customFormat="1" ht="16.899999999999999" customHeight="1">
      <c r="A68" s="33"/>
      <c r="B68" s="38"/>
      <c r="C68" s="252" t="s">
        <v>674</v>
      </c>
      <c r="D68" s="33"/>
      <c r="E68" s="33"/>
      <c r="F68" s="33"/>
      <c r="G68" s="33"/>
      <c r="H68" s="38"/>
    </row>
    <row r="69" spans="1:8" s="2" customFormat="1" ht="16.899999999999999" customHeight="1">
      <c r="A69" s="33"/>
      <c r="B69" s="38"/>
      <c r="C69" s="250" t="s">
        <v>485</v>
      </c>
      <c r="D69" s="250" t="s">
        <v>486</v>
      </c>
      <c r="E69" s="16" t="s">
        <v>222</v>
      </c>
      <c r="F69" s="251">
        <v>16</v>
      </c>
      <c r="G69" s="33"/>
      <c r="H69" s="38"/>
    </row>
    <row r="70" spans="1:8" s="2" customFormat="1" ht="16.899999999999999" customHeight="1">
      <c r="A70" s="33"/>
      <c r="B70" s="38"/>
      <c r="C70" s="250" t="s">
        <v>490</v>
      </c>
      <c r="D70" s="250" t="s">
        <v>491</v>
      </c>
      <c r="E70" s="16" t="s">
        <v>222</v>
      </c>
      <c r="F70" s="251">
        <v>123.93</v>
      </c>
      <c r="G70" s="33"/>
      <c r="H70" s="38"/>
    </row>
    <row r="71" spans="1:8" s="2" customFormat="1" ht="16.899999999999999" customHeight="1">
      <c r="A71" s="33"/>
      <c r="B71" s="38"/>
      <c r="C71" s="246" t="s">
        <v>115</v>
      </c>
      <c r="D71" s="247" t="s">
        <v>1</v>
      </c>
      <c r="E71" s="248" t="s">
        <v>1</v>
      </c>
      <c r="F71" s="249">
        <v>121.5</v>
      </c>
      <c r="G71" s="33"/>
      <c r="H71" s="38"/>
    </row>
    <row r="72" spans="1:8" s="2" customFormat="1" ht="16.899999999999999" customHeight="1">
      <c r="A72" s="33"/>
      <c r="B72" s="38"/>
      <c r="C72" s="250" t="s">
        <v>115</v>
      </c>
      <c r="D72" s="250" t="s">
        <v>493</v>
      </c>
      <c r="E72" s="16" t="s">
        <v>1</v>
      </c>
      <c r="F72" s="251">
        <v>121.5</v>
      </c>
      <c r="G72" s="33"/>
      <c r="H72" s="38"/>
    </row>
    <row r="73" spans="1:8" s="2" customFormat="1" ht="16.899999999999999" customHeight="1">
      <c r="A73" s="33"/>
      <c r="B73" s="38"/>
      <c r="C73" s="246" t="s">
        <v>101</v>
      </c>
      <c r="D73" s="247" t="s">
        <v>1</v>
      </c>
      <c r="E73" s="248" t="s">
        <v>1</v>
      </c>
      <c r="F73" s="249">
        <v>42.8</v>
      </c>
      <c r="G73" s="33"/>
      <c r="H73" s="38"/>
    </row>
    <row r="74" spans="1:8" s="2" customFormat="1" ht="16.899999999999999" customHeight="1">
      <c r="A74" s="33"/>
      <c r="B74" s="38"/>
      <c r="C74" s="250" t="s">
        <v>1</v>
      </c>
      <c r="D74" s="250" t="s">
        <v>248</v>
      </c>
      <c r="E74" s="16" t="s">
        <v>1</v>
      </c>
      <c r="F74" s="251">
        <v>13.32</v>
      </c>
      <c r="G74" s="33"/>
      <c r="H74" s="38"/>
    </row>
    <row r="75" spans="1:8" s="2" customFormat="1" ht="16.899999999999999" customHeight="1">
      <c r="A75" s="33"/>
      <c r="B75" s="38"/>
      <c r="C75" s="250" t="s">
        <v>1</v>
      </c>
      <c r="D75" s="250" t="s">
        <v>249</v>
      </c>
      <c r="E75" s="16" t="s">
        <v>1</v>
      </c>
      <c r="F75" s="251">
        <v>29.48</v>
      </c>
      <c r="G75" s="33"/>
      <c r="H75" s="38"/>
    </row>
    <row r="76" spans="1:8" s="2" customFormat="1" ht="16.899999999999999" customHeight="1">
      <c r="A76" s="33"/>
      <c r="B76" s="38"/>
      <c r="C76" s="250" t="s">
        <v>101</v>
      </c>
      <c r="D76" s="250" t="s">
        <v>250</v>
      </c>
      <c r="E76" s="16" t="s">
        <v>1</v>
      </c>
      <c r="F76" s="251">
        <v>42.8</v>
      </c>
      <c r="G76" s="33"/>
      <c r="H76" s="38"/>
    </row>
    <row r="77" spans="1:8" s="2" customFormat="1" ht="16.899999999999999" customHeight="1">
      <c r="A77" s="33"/>
      <c r="B77" s="38"/>
      <c r="C77" s="252" t="s">
        <v>674</v>
      </c>
      <c r="D77" s="33"/>
      <c r="E77" s="33"/>
      <c r="F77" s="33"/>
      <c r="G77" s="33"/>
      <c r="H77" s="38"/>
    </row>
    <row r="78" spans="1:8" s="2" customFormat="1" ht="16.899999999999999" customHeight="1">
      <c r="A78" s="33"/>
      <c r="B78" s="38"/>
      <c r="C78" s="250" t="s">
        <v>243</v>
      </c>
      <c r="D78" s="250" t="s">
        <v>244</v>
      </c>
      <c r="E78" s="16" t="s">
        <v>237</v>
      </c>
      <c r="F78" s="251">
        <v>42.8</v>
      </c>
      <c r="G78" s="33"/>
      <c r="H78" s="38"/>
    </row>
    <row r="79" spans="1:8" s="2" customFormat="1" ht="16.899999999999999" customHeight="1">
      <c r="A79" s="33"/>
      <c r="B79" s="38"/>
      <c r="C79" s="250" t="s">
        <v>271</v>
      </c>
      <c r="D79" s="250" t="s">
        <v>272</v>
      </c>
      <c r="E79" s="16" t="s">
        <v>237</v>
      </c>
      <c r="F79" s="251">
        <v>102.687</v>
      </c>
      <c r="G79" s="33"/>
      <c r="H79" s="38"/>
    </row>
    <row r="80" spans="1:8" s="2" customFormat="1" ht="16.899999999999999" customHeight="1">
      <c r="A80" s="33"/>
      <c r="B80" s="38"/>
      <c r="C80" s="246" t="s">
        <v>91</v>
      </c>
      <c r="D80" s="247" t="s">
        <v>1</v>
      </c>
      <c r="E80" s="248" t="s">
        <v>1</v>
      </c>
      <c r="F80" s="249">
        <v>226.5</v>
      </c>
      <c r="G80" s="33"/>
      <c r="H80" s="38"/>
    </row>
    <row r="81" spans="1:8" s="2" customFormat="1" ht="16.899999999999999" customHeight="1">
      <c r="A81" s="33"/>
      <c r="B81" s="38"/>
      <c r="C81" s="250" t="s">
        <v>91</v>
      </c>
      <c r="D81" s="250" t="s">
        <v>182</v>
      </c>
      <c r="E81" s="16" t="s">
        <v>1</v>
      </c>
      <c r="F81" s="251">
        <v>226.5</v>
      </c>
      <c r="G81" s="33"/>
      <c r="H81" s="38"/>
    </row>
    <row r="82" spans="1:8" s="2" customFormat="1" ht="16.899999999999999" customHeight="1">
      <c r="A82" s="33"/>
      <c r="B82" s="38"/>
      <c r="C82" s="252" t="s">
        <v>674</v>
      </c>
      <c r="D82" s="33"/>
      <c r="E82" s="33"/>
      <c r="F82" s="33"/>
      <c r="G82" s="33"/>
      <c r="H82" s="38"/>
    </row>
    <row r="83" spans="1:8" s="2" customFormat="1" ht="16.899999999999999" customHeight="1">
      <c r="A83" s="33"/>
      <c r="B83" s="38"/>
      <c r="C83" s="250" t="s">
        <v>171</v>
      </c>
      <c r="D83" s="250" t="s">
        <v>172</v>
      </c>
      <c r="E83" s="16" t="s">
        <v>173</v>
      </c>
      <c r="F83" s="251">
        <v>226.5</v>
      </c>
      <c r="G83" s="33"/>
      <c r="H83" s="38"/>
    </row>
    <row r="84" spans="1:8" s="2" customFormat="1" ht="16.899999999999999" customHeight="1">
      <c r="A84" s="33"/>
      <c r="B84" s="38"/>
      <c r="C84" s="250" t="s">
        <v>189</v>
      </c>
      <c r="D84" s="250" t="s">
        <v>190</v>
      </c>
      <c r="E84" s="16" t="s">
        <v>173</v>
      </c>
      <c r="F84" s="251">
        <v>226.5</v>
      </c>
      <c r="G84" s="33"/>
      <c r="H84" s="38"/>
    </row>
    <row r="85" spans="1:8" s="2" customFormat="1" ht="16.899999999999999" customHeight="1">
      <c r="A85" s="33"/>
      <c r="B85" s="38"/>
      <c r="C85" s="250" t="s">
        <v>243</v>
      </c>
      <c r="D85" s="250" t="s">
        <v>244</v>
      </c>
      <c r="E85" s="16" t="s">
        <v>237</v>
      </c>
      <c r="F85" s="251">
        <v>42.8</v>
      </c>
      <c r="G85" s="33"/>
      <c r="H85" s="38"/>
    </row>
    <row r="86" spans="1:8" s="2" customFormat="1" ht="16.899999999999999" customHeight="1">
      <c r="A86" s="33"/>
      <c r="B86" s="38"/>
      <c r="C86" s="246" t="s">
        <v>95</v>
      </c>
      <c r="D86" s="247" t="s">
        <v>1</v>
      </c>
      <c r="E86" s="248" t="s">
        <v>1</v>
      </c>
      <c r="F86" s="249">
        <v>66.5</v>
      </c>
      <c r="G86" s="33"/>
      <c r="H86" s="38"/>
    </row>
    <row r="87" spans="1:8" s="2" customFormat="1" ht="16.899999999999999" customHeight="1">
      <c r="A87" s="33"/>
      <c r="B87" s="38"/>
      <c r="C87" s="250" t="s">
        <v>95</v>
      </c>
      <c r="D87" s="250" t="s">
        <v>218</v>
      </c>
      <c r="E87" s="16" t="s">
        <v>1</v>
      </c>
      <c r="F87" s="251">
        <v>66.5</v>
      </c>
      <c r="G87" s="33"/>
      <c r="H87" s="38"/>
    </row>
    <row r="88" spans="1:8" s="2" customFormat="1" ht="16.899999999999999" customHeight="1">
      <c r="A88" s="33"/>
      <c r="B88" s="38"/>
      <c r="C88" s="252" t="s">
        <v>674</v>
      </c>
      <c r="D88" s="33"/>
      <c r="E88" s="33"/>
      <c r="F88" s="33"/>
      <c r="G88" s="33"/>
      <c r="H88" s="38"/>
    </row>
    <row r="89" spans="1:8" s="2" customFormat="1" ht="16.899999999999999" customHeight="1">
      <c r="A89" s="33"/>
      <c r="B89" s="38"/>
      <c r="C89" s="250" t="s">
        <v>213</v>
      </c>
      <c r="D89" s="250" t="s">
        <v>214</v>
      </c>
      <c r="E89" s="16" t="s">
        <v>173</v>
      </c>
      <c r="F89" s="251">
        <v>66.5</v>
      </c>
      <c r="G89" s="33"/>
      <c r="H89" s="38"/>
    </row>
    <row r="90" spans="1:8" s="2" customFormat="1" ht="16.899999999999999" customHeight="1">
      <c r="A90" s="33"/>
      <c r="B90" s="38"/>
      <c r="C90" s="250" t="s">
        <v>200</v>
      </c>
      <c r="D90" s="250" t="s">
        <v>201</v>
      </c>
      <c r="E90" s="16" t="s">
        <v>173</v>
      </c>
      <c r="F90" s="251">
        <v>66.5</v>
      </c>
      <c r="G90" s="33"/>
      <c r="H90" s="38"/>
    </row>
    <row r="91" spans="1:8" s="2" customFormat="1" ht="16.899999999999999" customHeight="1">
      <c r="A91" s="33"/>
      <c r="B91" s="38"/>
      <c r="C91" s="250" t="s">
        <v>243</v>
      </c>
      <c r="D91" s="250" t="s">
        <v>244</v>
      </c>
      <c r="E91" s="16" t="s">
        <v>237</v>
      </c>
      <c r="F91" s="251">
        <v>42.8</v>
      </c>
      <c r="G91" s="33"/>
      <c r="H91" s="38"/>
    </row>
    <row r="92" spans="1:8" s="2" customFormat="1" ht="16.899999999999999" customHeight="1">
      <c r="A92" s="33"/>
      <c r="B92" s="38"/>
      <c r="C92" s="246" t="s">
        <v>93</v>
      </c>
      <c r="D92" s="247" t="s">
        <v>1</v>
      </c>
      <c r="E92" s="248" t="s">
        <v>1</v>
      </c>
      <c r="F92" s="249">
        <v>1.8</v>
      </c>
      <c r="G92" s="33"/>
      <c r="H92" s="38"/>
    </row>
    <row r="93" spans="1:8" s="2" customFormat="1" ht="16.899999999999999" customHeight="1">
      <c r="A93" s="33"/>
      <c r="B93" s="38"/>
      <c r="C93" s="250" t="s">
        <v>93</v>
      </c>
      <c r="D93" s="250" t="s">
        <v>94</v>
      </c>
      <c r="E93" s="16" t="s">
        <v>1</v>
      </c>
      <c r="F93" s="251">
        <v>1.8</v>
      </c>
      <c r="G93" s="33"/>
      <c r="H93" s="38"/>
    </row>
    <row r="94" spans="1:8" s="2" customFormat="1" ht="16.899999999999999" customHeight="1">
      <c r="A94" s="33"/>
      <c r="B94" s="38"/>
      <c r="C94" s="252" t="s">
        <v>674</v>
      </c>
      <c r="D94" s="33"/>
      <c r="E94" s="33"/>
      <c r="F94" s="33"/>
      <c r="G94" s="33"/>
      <c r="H94" s="38"/>
    </row>
    <row r="95" spans="1:8" s="2" customFormat="1" ht="16.899999999999999" customHeight="1">
      <c r="A95" s="33"/>
      <c r="B95" s="38"/>
      <c r="C95" s="250" t="s">
        <v>183</v>
      </c>
      <c r="D95" s="250" t="s">
        <v>184</v>
      </c>
      <c r="E95" s="16" t="s">
        <v>173</v>
      </c>
      <c r="F95" s="251">
        <v>1.8</v>
      </c>
      <c r="G95" s="33"/>
      <c r="H95" s="38"/>
    </row>
    <row r="96" spans="1:8" s="2" customFormat="1" ht="16.899999999999999" customHeight="1">
      <c r="A96" s="33"/>
      <c r="B96" s="38"/>
      <c r="C96" s="250" t="s">
        <v>194</v>
      </c>
      <c r="D96" s="250" t="s">
        <v>195</v>
      </c>
      <c r="E96" s="16" t="s">
        <v>173</v>
      </c>
      <c r="F96" s="251">
        <v>1.8</v>
      </c>
      <c r="G96" s="33"/>
      <c r="H96" s="38"/>
    </row>
    <row r="97" spans="1:8" s="2" customFormat="1" ht="16.899999999999999" customHeight="1">
      <c r="A97" s="33"/>
      <c r="B97" s="38"/>
      <c r="C97" s="250" t="s">
        <v>243</v>
      </c>
      <c r="D97" s="250" t="s">
        <v>244</v>
      </c>
      <c r="E97" s="16" t="s">
        <v>237</v>
      </c>
      <c r="F97" s="251">
        <v>42.8</v>
      </c>
      <c r="G97" s="33"/>
      <c r="H97" s="38"/>
    </row>
    <row r="98" spans="1:8" s="2" customFormat="1" ht="16.899999999999999" customHeight="1">
      <c r="A98" s="33"/>
      <c r="B98" s="38"/>
      <c r="C98" s="246" t="s">
        <v>99</v>
      </c>
      <c r="D98" s="247" t="s">
        <v>1</v>
      </c>
      <c r="E98" s="248" t="s">
        <v>1</v>
      </c>
      <c r="F98" s="249">
        <v>5.75</v>
      </c>
      <c r="G98" s="33"/>
      <c r="H98" s="38"/>
    </row>
    <row r="99" spans="1:8" s="2" customFormat="1" ht="16.899999999999999" customHeight="1">
      <c r="A99" s="33"/>
      <c r="B99" s="38"/>
      <c r="C99" s="250" t="s">
        <v>99</v>
      </c>
      <c r="D99" s="250" t="s">
        <v>241</v>
      </c>
      <c r="E99" s="16" t="s">
        <v>1</v>
      </c>
      <c r="F99" s="251">
        <v>5.75</v>
      </c>
      <c r="G99" s="33"/>
      <c r="H99" s="38"/>
    </row>
    <row r="100" spans="1:8" s="2" customFormat="1" ht="16.899999999999999" customHeight="1">
      <c r="A100" s="33"/>
      <c r="B100" s="38"/>
      <c r="C100" s="252" t="s">
        <v>674</v>
      </c>
      <c r="D100" s="33"/>
      <c r="E100" s="33"/>
      <c r="F100" s="33"/>
      <c r="G100" s="33"/>
      <c r="H100" s="38"/>
    </row>
    <row r="101" spans="1:8" s="2" customFormat="1" ht="16.899999999999999" customHeight="1">
      <c r="A101" s="33"/>
      <c r="B101" s="38"/>
      <c r="C101" s="250" t="s">
        <v>235</v>
      </c>
      <c r="D101" s="250" t="s">
        <v>236</v>
      </c>
      <c r="E101" s="16" t="s">
        <v>237</v>
      </c>
      <c r="F101" s="251">
        <v>5.75</v>
      </c>
      <c r="G101" s="33"/>
      <c r="H101" s="38"/>
    </row>
    <row r="102" spans="1:8" s="2" customFormat="1" ht="16.899999999999999" customHeight="1">
      <c r="A102" s="33"/>
      <c r="B102" s="38"/>
      <c r="C102" s="250" t="s">
        <v>265</v>
      </c>
      <c r="D102" s="250" t="s">
        <v>266</v>
      </c>
      <c r="E102" s="16" t="s">
        <v>237</v>
      </c>
      <c r="F102" s="251">
        <v>5.75</v>
      </c>
      <c r="G102" s="33"/>
      <c r="H102" s="38"/>
    </row>
    <row r="103" spans="1:8" s="2" customFormat="1" ht="16.899999999999999" customHeight="1">
      <c r="A103" s="33"/>
      <c r="B103" s="38"/>
      <c r="C103" s="246" t="s">
        <v>122</v>
      </c>
      <c r="D103" s="247" t="s">
        <v>1</v>
      </c>
      <c r="E103" s="248" t="s">
        <v>1</v>
      </c>
      <c r="F103" s="249">
        <v>475.25</v>
      </c>
      <c r="G103" s="33"/>
      <c r="H103" s="38"/>
    </row>
    <row r="104" spans="1:8" s="2" customFormat="1" ht="16.899999999999999" customHeight="1">
      <c r="A104" s="33"/>
      <c r="B104" s="38"/>
      <c r="C104" s="250" t="s">
        <v>1</v>
      </c>
      <c r="D104" s="250" t="s">
        <v>346</v>
      </c>
      <c r="E104" s="16" t="s">
        <v>1</v>
      </c>
      <c r="F104" s="251">
        <v>155.15</v>
      </c>
      <c r="G104" s="33"/>
      <c r="H104" s="38"/>
    </row>
    <row r="105" spans="1:8" s="2" customFormat="1" ht="16.899999999999999" customHeight="1">
      <c r="A105" s="33"/>
      <c r="B105" s="38"/>
      <c r="C105" s="250" t="s">
        <v>121</v>
      </c>
      <c r="D105" s="250" t="s">
        <v>218</v>
      </c>
      <c r="E105" s="16" t="s">
        <v>1</v>
      </c>
      <c r="F105" s="251">
        <v>66.5</v>
      </c>
      <c r="G105" s="33"/>
      <c r="H105" s="38"/>
    </row>
    <row r="106" spans="1:8" s="2" customFormat="1" ht="16.899999999999999" customHeight="1">
      <c r="A106" s="33"/>
      <c r="B106" s="38"/>
      <c r="C106" s="250" t="s">
        <v>119</v>
      </c>
      <c r="D106" s="250" t="s">
        <v>347</v>
      </c>
      <c r="E106" s="16" t="s">
        <v>1</v>
      </c>
      <c r="F106" s="251">
        <v>241.2</v>
      </c>
      <c r="G106" s="33"/>
      <c r="H106" s="38"/>
    </row>
    <row r="107" spans="1:8" s="2" customFormat="1" ht="16.899999999999999" customHeight="1">
      <c r="A107" s="33"/>
      <c r="B107" s="38"/>
      <c r="C107" s="250" t="s">
        <v>124</v>
      </c>
      <c r="D107" s="250" t="s">
        <v>348</v>
      </c>
      <c r="E107" s="16" t="s">
        <v>1</v>
      </c>
      <c r="F107" s="251">
        <v>12.4</v>
      </c>
      <c r="G107" s="33"/>
      <c r="H107" s="38"/>
    </row>
    <row r="108" spans="1:8" s="2" customFormat="1" ht="16.899999999999999" customHeight="1">
      <c r="A108" s="33"/>
      <c r="B108" s="38"/>
      <c r="C108" s="250" t="s">
        <v>122</v>
      </c>
      <c r="D108" s="250" t="s">
        <v>250</v>
      </c>
      <c r="E108" s="16" t="s">
        <v>1</v>
      </c>
      <c r="F108" s="251">
        <v>475.25</v>
      </c>
      <c r="G108" s="33"/>
      <c r="H108" s="38"/>
    </row>
    <row r="109" spans="1:8" s="2" customFormat="1" ht="16.899999999999999" customHeight="1">
      <c r="A109" s="33"/>
      <c r="B109" s="38"/>
      <c r="C109" s="252" t="s">
        <v>674</v>
      </c>
      <c r="D109" s="33"/>
      <c r="E109" s="33"/>
      <c r="F109" s="33"/>
      <c r="G109" s="33"/>
      <c r="H109" s="38"/>
    </row>
    <row r="110" spans="1:8" s="2" customFormat="1" ht="16.899999999999999" customHeight="1">
      <c r="A110" s="33"/>
      <c r="B110" s="38"/>
      <c r="C110" s="250" t="s">
        <v>341</v>
      </c>
      <c r="D110" s="250" t="s">
        <v>342</v>
      </c>
      <c r="E110" s="16" t="s">
        <v>173</v>
      </c>
      <c r="F110" s="251">
        <v>475.25</v>
      </c>
      <c r="G110" s="33"/>
      <c r="H110" s="38"/>
    </row>
    <row r="111" spans="1:8" s="2" customFormat="1" ht="16.899999999999999" customHeight="1">
      <c r="A111" s="33"/>
      <c r="B111" s="38"/>
      <c r="C111" s="250" t="s">
        <v>380</v>
      </c>
      <c r="D111" s="250" t="s">
        <v>381</v>
      </c>
      <c r="E111" s="16" t="s">
        <v>173</v>
      </c>
      <c r="F111" s="251">
        <v>475.25</v>
      </c>
      <c r="G111" s="33"/>
      <c r="H111" s="38"/>
    </row>
    <row r="112" spans="1:8" s="2" customFormat="1" ht="16.899999999999999" customHeight="1">
      <c r="A112" s="33"/>
      <c r="B112" s="38"/>
      <c r="C112" s="250" t="s">
        <v>386</v>
      </c>
      <c r="D112" s="250" t="s">
        <v>387</v>
      </c>
      <c r="E112" s="16" t="s">
        <v>292</v>
      </c>
      <c r="F112" s="251">
        <v>5.0469999999999997</v>
      </c>
      <c r="G112" s="33"/>
      <c r="H112" s="38"/>
    </row>
    <row r="113" spans="1:8" s="2" customFormat="1" ht="16.899999999999999" customHeight="1">
      <c r="A113" s="33"/>
      <c r="B113" s="38"/>
      <c r="C113" s="246" t="s">
        <v>109</v>
      </c>
      <c r="D113" s="247" t="s">
        <v>1</v>
      </c>
      <c r="E113" s="248" t="s">
        <v>1</v>
      </c>
      <c r="F113" s="249">
        <v>77.575000000000003</v>
      </c>
      <c r="G113" s="33"/>
      <c r="H113" s="38"/>
    </row>
    <row r="114" spans="1:8" s="2" customFormat="1" ht="16.899999999999999" customHeight="1">
      <c r="A114" s="33"/>
      <c r="B114" s="38"/>
      <c r="C114" s="250" t="s">
        <v>109</v>
      </c>
      <c r="D114" s="250" t="s">
        <v>256</v>
      </c>
      <c r="E114" s="16" t="s">
        <v>1</v>
      </c>
      <c r="F114" s="251">
        <v>77.575000000000003</v>
      </c>
      <c r="G114" s="33"/>
      <c r="H114" s="38"/>
    </row>
    <row r="115" spans="1:8" s="2" customFormat="1" ht="16.899999999999999" customHeight="1">
      <c r="A115" s="33"/>
      <c r="B115" s="38"/>
      <c r="C115" s="252" t="s">
        <v>674</v>
      </c>
      <c r="D115" s="33"/>
      <c r="E115" s="33"/>
      <c r="F115" s="33"/>
      <c r="G115" s="33"/>
      <c r="H115" s="38"/>
    </row>
    <row r="116" spans="1:8" s="2" customFormat="1" ht="16.899999999999999" customHeight="1">
      <c r="A116" s="33"/>
      <c r="B116" s="38"/>
      <c r="C116" s="250" t="s">
        <v>251</v>
      </c>
      <c r="D116" s="250" t="s">
        <v>252</v>
      </c>
      <c r="E116" s="16" t="s">
        <v>237</v>
      </c>
      <c r="F116" s="251">
        <v>77.575000000000003</v>
      </c>
      <c r="G116" s="33"/>
      <c r="H116" s="38"/>
    </row>
    <row r="117" spans="1:8" s="2" customFormat="1" ht="16.899999999999999" customHeight="1">
      <c r="A117" s="33"/>
      <c r="B117" s="38"/>
      <c r="C117" s="250" t="s">
        <v>271</v>
      </c>
      <c r="D117" s="250" t="s">
        <v>272</v>
      </c>
      <c r="E117" s="16" t="s">
        <v>237</v>
      </c>
      <c r="F117" s="251">
        <v>102.687</v>
      </c>
      <c r="G117" s="33"/>
      <c r="H117" s="38"/>
    </row>
    <row r="118" spans="1:8" s="2" customFormat="1" ht="16.899999999999999" customHeight="1">
      <c r="A118" s="33"/>
      <c r="B118" s="38"/>
      <c r="C118" s="246" t="s">
        <v>85</v>
      </c>
      <c r="D118" s="247" t="s">
        <v>1</v>
      </c>
      <c r="E118" s="248" t="s">
        <v>1</v>
      </c>
      <c r="F118" s="249">
        <v>168.5</v>
      </c>
      <c r="G118" s="33"/>
      <c r="H118" s="38"/>
    </row>
    <row r="119" spans="1:8" s="2" customFormat="1" ht="16.899999999999999" customHeight="1">
      <c r="A119" s="33"/>
      <c r="B119" s="38"/>
      <c r="C119" s="250" t="s">
        <v>85</v>
      </c>
      <c r="D119" s="250" t="s">
        <v>519</v>
      </c>
      <c r="E119" s="16" t="s">
        <v>1</v>
      </c>
      <c r="F119" s="251">
        <v>168.5</v>
      </c>
      <c r="G119" s="33"/>
      <c r="H119" s="38"/>
    </row>
    <row r="120" spans="1:8" s="2" customFormat="1" ht="16.899999999999999" customHeight="1">
      <c r="A120" s="33"/>
      <c r="B120" s="38"/>
      <c r="C120" s="252" t="s">
        <v>674</v>
      </c>
      <c r="D120" s="33"/>
      <c r="E120" s="33"/>
      <c r="F120" s="33"/>
      <c r="G120" s="33"/>
      <c r="H120" s="38"/>
    </row>
    <row r="121" spans="1:8" s="2" customFormat="1" ht="16.899999999999999" customHeight="1">
      <c r="A121" s="33"/>
      <c r="B121" s="38"/>
      <c r="C121" s="250" t="s">
        <v>514</v>
      </c>
      <c r="D121" s="250" t="s">
        <v>515</v>
      </c>
      <c r="E121" s="16" t="s">
        <v>222</v>
      </c>
      <c r="F121" s="251">
        <v>168.5</v>
      </c>
      <c r="G121" s="33"/>
      <c r="H121" s="38"/>
    </row>
    <row r="122" spans="1:8" s="2" customFormat="1" ht="16.899999999999999" customHeight="1">
      <c r="A122" s="33"/>
      <c r="B122" s="38"/>
      <c r="C122" s="250" t="s">
        <v>508</v>
      </c>
      <c r="D122" s="250" t="s">
        <v>509</v>
      </c>
      <c r="E122" s="16" t="s">
        <v>222</v>
      </c>
      <c r="F122" s="251">
        <v>168.5</v>
      </c>
      <c r="G122" s="33"/>
      <c r="H122" s="38"/>
    </row>
    <row r="123" spans="1:8" s="2" customFormat="1" ht="16.899999999999999" customHeight="1">
      <c r="A123" s="33"/>
      <c r="B123" s="38"/>
      <c r="C123" s="246" t="s">
        <v>132</v>
      </c>
      <c r="D123" s="247" t="s">
        <v>1</v>
      </c>
      <c r="E123" s="248" t="s">
        <v>1</v>
      </c>
      <c r="F123" s="249">
        <v>154.41200000000001</v>
      </c>
      <c r="G123" s="33"/>
      <c r="H123" s="38"/>
    </row>
    <row r="124" spans="1:8" s="2" customFormat="1" ht="16.899999999999999" customHeight="1">
      <c r="A124" s="33"/>
      <c r="B124" s="38"/>
      <c r="C124" s="250" t="s">
        <v>132</v>
      </c>
      <c r="D124" s="250" t="s">
        <v>548</v>
      </c>
      <c r="E124" s="16" t="s">
        <v>1</v>
      </c>
      <c r="F124" s="251">
        <v>154.41200000000001</v>
      </c>
      <c r="G124" s="33"/>
      <c r="H124" s="38"/>
    </row>
    <row r="125" spans="1:8" s="2" customFormat="1" ht="16.899999999999999" customHeight="1">
      <c r="A125" s="33"/>
      <c r="B125" s="38"/>
      <c r="C125" s="246" t="s">
        <v>126</v>
      </c>
      <c r="D125" s="247" t="s">
        <v>1</v>
      </c>
      <c r="E125" s="248" t="s">
        <v>1</v>
      </c>
      <c r="F125" s="249">
        <v>324.35000000000002</v>
      </c>
      <c r="G125" s="33"/>
      <c r="H125" s="38"/>
    </row>
    <row r="126" spans="1:8" s="2" customFormat="1" ht="16.899999999999999" customHeight="1">
      <c r="A126" s="33"/>
      <c r="B126" s="38"/>
      <c r="C126" s="250" t="s">
        <v>1</v>
      </c>
      <c r="D126" s="250" t="s">
        <v>396</v>
      </c>
      <c r="E126" s="16" t="s">
        <v>1</v>
      </c>
      <c r="F126" s="251">
        <v>70.75</v>
      </c>
      <c r="G126" s="33"/>
      <c r="H126" s="38"/>
    </row>
    <row r="127" spans="1:8" s="2" customFormat="1" ht="16.899999999999999" customHeight="1">
      <c r="A127" s="33"/>
      <c r="B127" s="38"/>
      <c r="C127" s="250" t="s">
        <v>1</v>
      </c>
      <c r="D127" s="250" t="s">
        <v>397</v>
      </c>
      <c r="E127" s="16" t="s">
        <v>1</v>
      </c>
      <c r="F127" s="251">
        <v>253.6</v>
      </c>
      <c r="G127" s="33"/>
      <c r="H127" s="38"/>
    </row>
    <row r="128" spans="1:8" s="2" customFormat="1" ht="16.899999999999999" customHeight="1">
      <c r="A128" s="33"/>
      <c r="B128" s="38"/>
      <c r="C128" s="250" t="s">
        <v>126</v>
      </c>
      <c r="D128" s="250" t="s">
        <v>250</v>
      </c>
      <c r="E128" s="16" t="s">
        <v>1</v>
      </c>
      <c r="F128" s="251">
        <v>324.35000000000002</v>
      </c>
      <c r="G128" s="33"/>
      <c r="H128" s="38"/>
    </row>
    <row r="129" spans="1:8" s="2" customFormat="1" ht="16.899999999999999" customHeight="1">
      <c r="A129" s="33"/>
      <c r="B129" s="38"/>
      <c r="C129" s="246" t="s">
        <v>128</v>
      </c>
      <c r="D129" s="247" t="s">
        <v>1</v>
      </c>
      <c r="E129" s="248" t="s">
        <v>1</v>
      </c>
      <c r="F129" s="249">
        <v>338</v>
      </c>
      <c r="G129" s="33"/>
      <c r="H129" s="38"/>
    </row>
    <row r="130" spans="1:8" s="2" customFormat="1" ht="16.899999999999999" customHeight="1">
      <c r="A130" s="33"/>
      <c r="B130" s="38"/>
      <c r="C130" s="250" t="s">
        <v>1</v>
      </c>
      <c r="D130" s="250" t="s">
        <v>404</v>
      </c>
      <c r="E130" s="16" t="s">
        <v>1</v>
      </c>
      <c r="F130" s="251">
        <v>84.4</v>
      </c>
      <c r="G130" s="33"/>
      <c r="H130" s="38"/>
    </row>
    <row r="131" spans="1:8" s="2" customFormat="1" ht="16.899999999999999" customHeight="1">
      <c r="A131" s="33"/>
      <c r="B131" s="38"/>
      <c r="C131" s="250" t="s">
        <v>1</v>
      </c>
      <c r="D131" s="250" t="s">
        <v>397</v>
      </c>
      <c r="E131" s="16" t="s">
        <v>1</v>
      </c>
      <c r="F131" s="251">
        <v>253.6</v>
      </c>
      <c r="G131" s="33"/>
      <c r="H131" s="38"/>
    </row>
    <row r="132" spans="1:8" s="2" customFormat="1" ht="16.899999999999999" customHeight="1">
      <c r="A132" s="33"/>
      <c r="B132" s="38"/>
      <c r="C132" s="250" t="s">
        <v>128</v>
      </c>
      <c r="D132" s="250" t="s">
        <v>250</v>
      </c>
      <c r="E132" s="16" t="s">
        <v>1</v>
      </c>
      <c r="F132" s="251">
        <v>338</v>
      </c>
      <c r="G132" s="33"/>
      <c r="H132" s="38"/>
    </row>
    <row r="133" spans="1:8" s="2" customFormat="1" ht="16.899999999999999" customHeight="1">
      <c r="A133" s="33"/>
      <c r="B133" s="38"/>
      <c r="C133" s="246" t="s">
        <v>124</v>
      </c>
      <c r="D133" s="247" t="s">
        <v>1</v>
      </c>
      <c r="E133" s="248" t="s">
        <v>1</v>
      </c>
      <c r="F133" s="249">
        <v>12.4</v>
      </c>
      <c r="G133" s="33"/>
      <c r="H133" s="38"/>
    </row>
    <row r="134" spans="1:8" s="2" customFormat="1" ht="16.899999999999999" customHeight="1">
      <c r="A134" s="33"/>
      <c r="B134" s="38"/>
      <c r="C134" s="250" t="s">
        <v>124</v>
      </c>
      <c r="D134" s="250" t="s">
        <v>348</v>
      </c>
      <c r="E134" s="16" t="s">
        <v>1</v>
      </c>
      <c r="F134" s="251">
        <v>12.4</v>
      </c>
      <c r="G134" s="33"/>
      <c r="H134" s="38"/>
    </row>
    <row r="135" spans="1:8" s="2" customFormat="1" ht="16.899999999999999" customHeight="1">
      <c r="A135" s="33"/>
      <c r="B135" s="38"/>
      <c r="C135" s="252" t="s">
        <v>674</v>
      </c>
      <c r="D135" s="33"/>
      <c r="E135" s="33"/>
      <c r="F135" s="33"/>
      <c r="G135" s="33"/>
      <c r="H135" s="38"/>
    </row>
    <row r="136" spans="1:8" s="2" customFormat="1" ht="16.899999999999999" customHeight="1">
      <c r="A136" s="33"/>
      <c r="B136" s="38"/>
      <c r="C136" s="250" t="s">
        <v>341</v>
      </c>
      <c r="D136" s="250" t="s">
        <v>342</v>
      </c>
      <c r="E136" s="16" t="s">
        <v>173</v>
      </c>
      <c r="F136" s="251">
        <v>475.25</v>
      </c>
      <c r="G136" s="33"/>
      <c r="H136" s="38"/>
    </row>
    <row r="137" spans="1:8" s="2" customFormat="1" ht="16.899999999999999" customHeight="1">
      <c r="A137" s="33"/>
      <c r="B137" s="38"/>
      <c r="C137" s="250" t="s">
        <v>391</v>
      </c>
      <c r="D137" s="250" t="s">
        <v>392</v>
      </c>
      <c r="E137" s="16" t="s">
        <v>173</v>
      </c>
      <c r="F137" s="251">
        <v>324.35000000000002</v>
      </c>
      <c r="G137" s="33"/>
      <c r="H137" s="38"/>
    </row>
    <row r="138" spans="1:8" s="2" customFormat="1" ht="16.899999999999999" customHeight="1">
      <c r="A138" s="33"/>
      <c r="B138" s="38"/>
      <c r="C138" s="250" t="s">
        <v>399</v>
      </c>
      <c r="D138" s="250" t="s">
        <v>400</v>
      </c>
      <c r="E138" s="16" t="s">
        <v>173</v>
      </c>
      <c r="F138" s="251">
        <v>338</v>
      </c>
      <c r="G138" s="33"/>
      <c r="H138" s="38"/>
    </row>
    <row r="139" spans="1:8" s="2" customFormat="1" ht="16.899999999999999" customHeight="1">
      <c r="A139" s="33"/>
      <c r="B139" s="38"/>
      <c r="C139" s="250" t="s">
        <v>442</v>
      </c>
      <c r="D139" s="250" t="s">
        <v>443</v>
      </c>
      <c r="E139" s="16" t="s">
        <v>173</v>
      </c>
      <c r="F139" s="251">
        <v>253.6</v>
      </c>
      <c r="G139" s="33"/>
      <c r="H139" s="38"/>
    </row>
    <row r="140" spans="1:8" s="2" customFormat="1" ht="16.899999999999999" customHeight="1">
      <c r="A140" s="33"/>
      <c r="B140" s="38"/>
      <c r="C140" s="250" t="s">
        <v>458</v>
      </c>
      <c r="D140" s="250" t="s">
        <v>459</v>
      </c>
      <c r="E140" s="16" t="s">
        <v>173</v>
      </c>
      <c r="F140" s="251">
        <v>253.6</v>
      </c>
      <c r="G140" s="33"/>
      <c r="H140" s="38"/>
    </row>
    <row r="141" spans="1:8" s="2" customFormat="1" ht="16.899999999999999" customHeight="1">
      <c r="A141" s="33"/>
      <c r="B141" s="38"/>
      <c r="C141" s="250" t="s">
        <v>448</v>
      </c>
      <c r="D141" s="250" t="s">
        <v>449</v>
      </c>
      <c r="E141" s="16" t="s">
        <v>173</v>
      </c>
      <c r="F141" s="251">
        <v>12.648</v>
      </c>
      <c r="G141" s="33"/>
      <c r="H141" s="38"/>
    </row>
    <row r="142" spans="1:8" s="2" customFormat="1" ht="16.899999999999999" customHeight="1">
      <c r="A142" s="33"/>
      <c r="B142" s="38"/>
      <c r="C142" s="246" t="s">
        <v>119</v>
      </c>
      <c r="D142" s="247" t="s">
        <v>1</v>
      </c>
      <c r="E142" s="248" t="s">
        <v>1</v>
      </c>
      <c r="F142" s="249">
        <v>241.2</v>
      </c>
      <c r="G142" s="33"/>
      <c r="H142" s="38"/>
    </row>
    <row r="143" spans="1:8" s="2" customFormat="1" ht="16.899999999999999" customHeight="1">
      <c r="A143" s="33"/>
      <c r="B143" s="38"/>
      <c r="C143" s="250" t="s">
        <v>119</v>
      </c>
      <c r="D143" s="250" t="s">
        <v>347</v>
      </c>
      <c r="E143" s="16" t="s">
        <v>1</v>
      </c>
      <c r="F143" s="251">
        <v>241.2</v>
      </c>
      <c r="G143" s="33"/>
      <c r="H143" s="38"/>
    </row>
    <row r="144" spans="1:8" s="2" customFormat="1" ht="16.899999999999999" customHeight="1">
      <c r="A144" s="33"/>
      <c r="B144" s="38"/>
      <c r="C144" s="252" t="s">
        <v>674</v>
      </c>
      <c r="D144" s="33"/>
      <c r="E144" s="33"/>
      <c r="F144" s="33"/>
      <c r="G144" s="33"/>
      <c r="H144" s="38"/>
    </row>
    <row r="145" spans="1:8" s="2" customFormat="1" ht="16.899999999999999" customHeight="1">
      <c r="A145" s="33"/>
      <c r="B145" s="38"/>
      <c r="C145" s="250" t="s">
        <v>341</v>
      </c>
      <c r="D145" s="250" t="s">
        <v>342</v>
      </c>
      <c r="E145" s="16" t="s">
        <v>173</v>
      </c>
      <c r="F145" s="251">
        <v>475.25</v>
      </c>
      <c r="G145" s="33"/>
      <c r="H145" s="38"/>
    </row>
    <row r="146" spans="1:8" s="2" customFormat="1" ht="16.899999999999999" customHeight="1">
      <c r="A146" s="33"/>
      <c r="B146" s="38"/>
      <c r="C146" s="250" t="s">
        <v>391</v>
      </c>
      <c r="D146" s="250" t="s">
        <v>392</v>
      </c>
      <c r="E146" s="16" t="s">
        <v>173</v>
      </c>
      <c r="F146" s="251">
        <v>324.35000000000002</v>
      </c>
      <c r="G146" s="33"/>
      <c r="H146" s="38"/>
    </row>
    <row r="147" spans="1:8" s="2" customFormat="1" ht="16.899999999999999" customHeight="1">
      <c r="A147" s="33"/>
      <c r="B147" s="38"/>
      <c r="C147" s="250" t="s">
        <v>399</v>
      </c>
      <c r="D147" s="250" t="s">
        <v>400</v>
      </c>
      <c r="E147" s="16" t="s">
        <v>173</v>
      </c>
      <c r="F147" s="251">
        <v>338</v>
      </c>
      <c r="G147" s="33"/>
      <c r="H147" s="38"/>
    </row>
    <row r="148" spans="1:8" s="2" customFormat="1" ht="16.899999999999999" customHeight="1">
      <c r="A148" s="33"/>
      <c r="B148" s="38"/>
      <c r="C148" s="250" t="s">
        <v>442</v>
      </c>
      <c r="D148" s="250" t="s">
        <v>443</v>
      </c>
      <c r="E148" s="16" t="s">
        <v>173</v>
      </c>
      <c r="F148" s="251">
        <v>253.6</v>
      </c>
      <c r="G148" s="33"/>
      <c r="H148" s="38"/>
    </row>
    <row r="149" spans="1:8" s="2" customFormat="1" ht="16.899999999999999" customHeight="1">
      <c r="A149" s="33"/>
      <c r="B149" s="38"/>
      <c r="C149" s="250" t="s">
        <v>458</v>
      </c>
      <c r="D149" s="250" t="s">
        <v>459</v>
      </c>
      <c r="E149" s="16" t="s">
        <v>173</v>
      </c>
      <c r="F149" s="251">
        <v>253.6</v>
      </c>
      <c r="G149" s="33"/>
      <c r="H149" s="38"/>
    </row>
    <row r="150" spans="1:8" s="2" customFormat="1" ht="16.899999999999999" customHeight="1">
      <c r="A150" s="33"/>
      <c r="B150" s="38"/>
      <c r="C150" s="250" t="s">
        <v>453</v>
      </c>
      <c r="D150" s="250" t="s">
        <v>454</v>
      </c>
      <c r="E150" s="16" t="s">
        <v>173</v>
      </c>
      <c r="F150" s="251">
        <v>246.024</v>
      </c>
      <c r="G150" s="33"/>
      <c r="H150" s="38"/>
    </row>
    <row r="151" spans="1:8" s="2" customFormat="1" ht="16.899999999999999" customHeight="1">
      <c r="A151" s="33"/>
      <c r="B151" s="38"/>
      <c r="C151" s="246" t="s">
        <v>117</v>
      </c>
      <c r="D151" s="247" t="s">
        <v>1</v>
      </c>
      <c r="E151" s="248" t="s">
        <v>1</v>
      </c>
      <c r="F151" s="249">
        <v>102.687</v>
      </c>
      <c r="G151" s="33"/>
      <c r="H151" s="38"/>
    </row>
    <row r="152" spans="1:8" s="2" customFormat="1" ht="16.899999999999999" customHeight="1">
      <c r="A152" s="33"/>
      <c r="B152" s="38"/>
      <c r="C152" s="250" t="s">
        <v>117</v>
      </c>
      <c r="D152" s="250" t="s">
        <v>276</v>
      </c>
      <c r="E152" s="16" t="s">
        <v>1</v>
      </c>
      <c r="F152" s="251">
        <v>102.687</v>
      </c>
      <c r="G152" s="33"/>
      <c r="H152" s="38"/>
    </row>
    <row r="153" spans="1:8" s="2" customFormat="1" ht="16.899999999999999" customHeight="1">
      <c r="A153" s="33"/>
      <c r="B153" s="38"/>
      <c r="C153" s="252" t="s">
        <v>674</v>
      </c>
      <c r="D153" s="33"/>
      <c r="E153" s="33"/>
      <c r="F153" s="33"/>
      <c r="G153" s="33"/>
      <c r="H153" s="38"/>
    </row>
    <row r="154" spans="1:8" s="2" customFormat="1" ht="16.899999999999999" customHeight="1">
      <c r="A154" s="33"/>
      <c r="B154" s="38"/>
      <c r="C154" s="250" t="s">
        <v>271</v>
      </c>
      <c r="D154" s="250" t="s">
        <v>272</v>
      </c>
      <c r="E154" s="16" t="s">
        <v>237</v>
      </c>
      <c r="F154" s="251">
        <v>102.687</v>
      </c>
      <c r="G154" s="33"/>
      <c r="H154" s="38"/>
    </row>
    <row r="155" spans="1:8" s="2" customFormat="1" ht="16.899999999999999" customHeight="1">
      <c r="A155" s="33"/>
      <c r="B155" s="38"/>
      <c r="C155" s="250" t="s">
        <v>277</v>
      </c>
      <c r="D155" s="250" t="s">
        <v>278</v>
      </c>
      <c r="E155" s="16" t="s">
        <v>237</v>
      </c>
      <c r="F155" s="251">
        <v>1232.2439999999999</v>
      </c>
      <c r="G155" s="33"/>
      <c r="H155" s="38"/>
    </row>
    <row r="156" spans="1:8" s="2" customFormat="1" ht="16.899999999999999" customHeight="1">
      <c r="A156" s="33"/>
      <c r="B156" s="38"/>
      <c r="C156" s="250" t="s">
        <v>290</v>
      </c>
      <c r="D156" s="250" t="s">
        <v>291</v>
      </c>
      <c r="E156" s="16" t="s">
        <v>292</v>
      </c>
      <c r="F156" s="251">
        <v>174.56800000000001</v>
      </c>
      <c r="G156" s="33"/>
      <c r="H156" s="38"/>
    </row>
    <row r="157" spans="1:8" s="2" customFormat="1" ht="7.35" customHeight="1">
      <c r="A157" s="33"/>
      <c r="B157" s="135"/>
      <c r="C157" s="136"/>
      <c r="D157" s="136"/>
      <c r="E157" s="136"/>
      <c r="F157" s="136"/>
      <c r="G157" s="136"/>
      <c r="H157" s="38"/>
    </row>
    <row r="158" spans="1:8" s="2" customFormat="1" ht="11.25">
      <c r="A158" s="33"/>
      <c r="B158" s="33"/>
      <c r="C158" s="33"/>
      <c r="D158" s="33"/>
      <c r="E158" s="33"/>
      <c r="F158" s="33"/>
      <c r="G158" s="33"/>
      <c r="H158" s="33"/>
    </row>
  </sheetData>
  <sheetProtection algorithmName="SHA-512" hashValue="QCzdZERNzW3pC4pMFuYW8qSYSV3BdEQcw5jrs2auTpR9O3E2pQukqatoeSFVnGqUvbGr+FGXsjqYWoXN4kRSfw==" saltValue="qygghTshWHhYrq+T/HPH967ouOnwX7b+bOJxMqDKnuRUJXYr+oekqQjTfE8ubNgKqvtzylBv/EnXOUGkPkSZY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1148_UB_04_U_vody - Uhers...</vt:lpstr>
      <vt:lpstr>Seznam figur</vt:lpstr>
      <vt:lpstr>'1148_UB_04_U_vody - Uhers...'!Názvy_tisku</vt:lpstr>
      <vt:lpstr>'Rekapitulace stavby'!Názvy_tisku</vt:lpstr>
      <vt:lpstr>'Seznam figur'!Názvy_tisku</vt:lpstr>
      <vt:lpstr>'1148_UB_04_U_vody - Uhers...'!Oblast_tisku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Hečová Petra, Ing</cp:lastModifiedBy>
  <cp:lastPrinted>2024-04-29T06:43:25Z</cp:lastPrinted>
  <dcterms:created xsi:type="dcterms:W3CDTF">2024-02-08T10:33:21Z</dcterms:created>
  <dcterms:modified xsi:type="dcterms:W3CDTF">2024-04-29T06:43:28Z</dcterms:modified>
</cp:coreProperties>
</file>