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Dokumenty\Výtah dvůr\Rozpočet\"/>
    </mc:Choice>
  </mc:AlternateContent>
  <bookViews>
    <workbookView xWindow="0" yWindow="0" windowWidth="19155" windowHeight="6360"/>
  </bookViews>
  <sheets>
    <sheet name="Rekapitulace stavby" sheetId="1" r:id="rId1"/>
    <sheet name="0123 - Stavebně konstrukč..." sheetId="2" r:id="rId2"/>
    <sheet name="CCTV - Kamerový systém" sheetId="3" r:id="rId3"/>
    <sheet name="Elektro - Elektro" sheetId="4" r:id="rId4"/>
    <sheet name="EPS - Elektrická požární ..." sheetId="5" r:id="rId5"/>
    <sheet name="výtah - výtah" sheetId="6" r:id="rId6"/>
    <sheet name="Pokyny pro vyplnění" sheetId="7" r:id="rId7"/>
  </sheets>
  <definedNames>
    <definedName name="_xlnm._FilterDatabase" localSheetId="1" hidden="1">'0123 - Stavebně konstrukč...'!$C$106:$K$671</definedName>
    <definedName name="_xlnm._FilterDatabase" localSheetId="2" hidden="1">'CCTV - Kamerový systém'!$C$81:$K$96</definedName>
    <definedName name="_xlnm._FilterDatabase" localSheetId="3" hidden="1">'Elektro - Elektro'!$C$84:$K$120</definedName>
    <definedName name="_xlnm._FilterDatabase" localSheetId="4" hidden="1">'EPS - Elektrická požární ...'!$C$84:$K$105</definedName>
    <definedName name="_xlnm._FilterDatabase" localSheetId="5" hidden="1">'výtah - výtah'!$C$80:$K$94</definedName>
    <definedName name="_xlnm.Print_Titles" localSheetId="1">'0123 - Stavebně konstrukč...'!$106:$106</definedName>
    <definedName name="_xlnm.Print_Titles" localSheetId="2">'CCTV - Kamerový systém'!$81:$81</definedName>
    <definedName name="_xlnm.Print_Titles" localSheetId="3">'Elektro - Elektro'!$84:$84</definedName>
    <definedName name="_xlnm.Print_Titles" localSheetId="4">'EPS - Elektrická požární ...'!$84:$84</definedName>
    <definedName name="_xlnm.Print_Titles" localSheetId="0">'Rekapitulace stavby'!$52:$52</definedName>
    <definedName name="_xlnm.Print_Titles" localSheetId="5">'výtah - výtah'!$80:$80</definedName>
    <definedName name="_xlnm.Print_Area" localSheetId="1">'0123 - Stavebně konstrukč...'!$C$4:$J$39,'0123 - Stavebně konstrukč...'!$C$45:$J$88,'0123 - Stavebně konstrukč...'!$C$94:$K$671</definedName>
    <definedName name="_xlnm.Print_Area" localSheetId="2">'CCTV - Kamerový systém'!$C$4:$J$39,'CCTV - Kamerový systém'!$C$45:$J$63,'CCTV - Kamerový systém'!$C$69:$K$96</definedName>
    <definedName name="_xlnm.Print_Area" localSheetId="3">'Elektro - Elektro'!$C$4:$J$39,'Elektro - Elektro'!$C$45:$J$66,'Elektro - Elektro'!$C$72:$K$120</definedName>
    <definedName name="_xlnm.Print_Area" localSheetId="4">'EPS - Elektrická požární ...'!$C$4:$J$39,'EPS - Elektrická požární ...'!$C$45:$J$66,'EPS - Elektrická požární ...'!$C$72:$K$105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5">'výtah - výtah'!$C$4:$J$39,'výtah - výtah'!$C$45:$J$62,'výtah - výtah'!$C$68:$K$94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55" i="6" s="1"/>
  <c r="J17" i="6"/>
  <c r="J12" i="6"/>
  <c r="J52" i="6" s="1"/>
  <c r="E7" i="6"/>
  <c r="E71" i="6" s="1"/>
  <c r="J37" i="5"/>
  <c r="J36" i="5"/>
  <c r="AY58" i="1"/>
  <c r="J35" i="5"/>
  <c r="AX58" i="1"/>
  <c r="BI104" i="5"/>
  <c r="BH104" i="5"/>
  <c r="BG104" i="5"/>
  <c r="BF104" i="5"/>
  <c r="T104" i="5"/>
  <c r="T103" i="5"/>
  <c r="R104" i="5"/>
  <c r="R103" i="5"/>
  <c r="P104" i="5"/>
  <c r="P103" i="5"/>
  <c r="BI101" i="5"/>
  <c r="BH101" i="5"/>
  <c r="BG101" i="5"/>
  <c r="BF101" i="5"/>
  <c r="T101" i="5"/>
  <c r="T100" i="5"/>
  <c r="T99" i="5" s="1"/>
  <c r="R101" i="5"/>
  <c r="R100" i="5" s="1"/>
  <c r="R99" i="5" s="1"/>
  <c r="P101" i="5"/>
  <c r="P100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J81" i="5"/>
  <c r="F79" i="5"/>
  <c r="E77" i="5"/>
  <c r="J54" i="5"/>
  <c r="F52" i="5"/>
  <c r="E50" i="5"/>
  <c r="J24" i="5"/>
  <c r="E24" i="5"/>
  <c r="J55" i="5" s="1"/>
  <c r="J23" i="5"/>
  <c r="J18" i="5"/>
  <c r="E18" i="5"/>
  <c r="F82" i="5" s="1"/>
  <c r="J17" i="5"/>
  <c r="J15" i="5"/>
  <c r="E15" i="5"/>
  <c r="F54" i="5" s="1"/>
  <c r="J14" i="5"/>
  <c r="J12" i="5"/>
  <c r="J79" i="5" s="1"/>
  <c r="E7" i="5"/>
  <c r="E48" i="5"/>
  <c r="J37" i="4"/>
  <c r="J36" i="4"/>
  <c r="AY57" i="1" s="1"/>
  <c r="J35" i="4"/>
  <c r="AX57" i="1" s="1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F79" i="4"/>
  <c r="E77" i="4"/>
  <c r="F52" i="4"/>
  <c r="E50" i="4"/>
  <c r="J24" i="4"/>
  <c r="E24" i="4"/>
  <c r="J82" i="4" s="1"/>
  <c r="J23" i="4"/>
  <c r="J21" i="4"/>
  <c r="E21" i="4"/>
  <c r="J81" i="4" s="1"/>
  <c r="J20" i="4"/>
  <c r="J18" i="4"/>
  <c r="E18" i="4"/>
  <c r="F55" i="4" s="1"/>
  <c r="J17" i="4"/>
  <c r="J15" i="4"/>
  <c r="E15" i="4"/>
  <c r="F54" i="4" s="1"/>
  <c r="J14" i="4"/>
  <c r="J12" i="4"/>
  <c r="J79" i="4" s="1"/>
  <c r="E7" i="4"/>
  <c r="E48" i="4"/>
  <c r="J37" i="3"/>
  <c r="J36" i="3"/>
  <c r="AY56" i="1" s="1"/>
  <c r="J35" i="3"/>
  <c r="AX56" i="1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5" i="3"/>
  <c r="BH85" i="3"/>
  <c r="BG85" i="3"/>
  <c r="BF85" i="3"/>
  <c r="T85" i="3"/>
  <c r="T84" i="3"/>
  <c r="R85" i="3"/>
  <c r="R84" i="3" s="1"/>
  <c r="P85" i="3"/>
  <c r="P84" i="3"/>
  <c r="J78" i="3"/>
  <c r="F76" i="3"/>
  <c r="E74" i="3"/>
  <c r="J54" i="3"/>
  <c r="F52" i="3"/>
  <c r="E50" i="3"/>
  <c r="J24" i="3"/>
  <c r="E24" i="3"/>
  <c r="J79" i="3" s="1"/>
  <c r="J23" i="3"/>
  <c r="J18" i="3"/>
  <c r="E18" i="3"/>
  <c r="F79" i="3"/>
  <c r="J17" i="3"/>
  <c r="J15" i="3"/>
  <c r="E15" i="3"/>
  <c r="F78" i="3" s="1"/>
  <c r="J14" i="3"/>
  <c r="J12" i="3"/>
  <c r="J52" i="3" s="1"/>
  <c r="E7" i="3"/>
  <c r="E72" i="3" s="1"/>
  <c r="J37" i="2"/>
  <c r="J36" i="2"/>
  <c r="AY55" i="1" s="1"/>
  <c r="J35" i="2"/>
  <c r="AX55" i="1"/>
  <c r="BI670" i="2"/>
  <c r="BH670" i="2"/>
  <c r="BG670" i="2"/>
  <c r="BF670" i="2"/>
  <c r="T670" i="2"/>
  <c r="T669" i="2" s="1"/>
  <c r="R670" i="2"/>
  <c r="R669" i="2"/>
  <c r="P670" i="2"/>
  <c r="P669" i="2"/>
  <c r="BI667" i="2"/>
  <c r="BH667" i="2"/>
  <c r="BG667" i="2"/>
  <c r="BF667" i="2"/>
  <c r="T667" i="2"/>
  <c r="T666" i="2"/>
  <c r="R667" i="2"/>
  <c r="R666" i="2"/>
  <c r="P667" i="2"/>
  <c r="P666" i="2"/>
  <c r="BI664" i="2"/>
  <c r="BH664" i="2"/>
  <c r="BG664" i="2"/>
  <c r="BF664" i="2"/>
  <c r="T664" i="2"/>
  <c r="T663" i="2"/>
  <c r="R664" i="2"/>
  <c r="R663" i="2"/>
  <c r="P664" i="2"/>
  <c r="P663" i="2" s="1"/>
  <c r="P656" i="2" s="1"/>
  <c r="BI661" i="2"/>
  <c r="BH661" i="2"/>
  <c r="BG661" i="2"/>
  <c r="BF661" i="2"/>
  <c r="T661" i="2"/>
  <c r="T660" i="2"/>
  <c r="R661" i="2"/>
  <c r="R660" i="2" s="1"/>
  <c r="R656" i="2" s="1"/>
  <c r="P661" i="2"/>
  <c r="P660" i="2"/>
  <c r="BI658" i="2"/>
  <c r="BH658" i="2"/>
  <c r="BG658" i="2"/>
  <c r="BF658" i="2"/>
  <c r="T658" i="2"/>
  <c r="T657" i="2" s="1"/>
  <c r="T656" i="2" s="1"/>
  <c r="R658" i="2"/>
  <c r="R657" i="2"/>
  <c r="P658" i="2"/>
  <c r="P657" i="2"/>
  <c r="BI651" i="2"/>
  <c r="BH651" i="2"/>
  <c r="BG651" i="2"/>
  <c r="BF651" i="2"/>
  <c r="T651" i="2"/>
  <c r="T650" i="2" s="1"/>
  <c r="R651" i="2"/>
  <c r="R650" i="2"/>
  <c r="P651" i="2"/>
  <c r="P650" i="2"/>
  <c r="BI648" i="2"/>
  <c r="BH648" i="2"/>
  <c r="BG648" i="2"/>
  <c r="BF648" i="2"/>
  <c r="T648" i="2"/>
  <c r="R648" i="2"/>
  <c r="P648" i="2"/>
  <c r="BI646" i="2"/>
  <c r="BH646" i="2"/>
  <c r="BG646" i="2"/>
  <c r="BF646" i="2"/>
  <c r="T646" i="2"/>
  <c r="R646" i="2"/>
  <c r="P646" i="2"/>
  <c r="BI639" i="2"/>
  <c r="BH639" i="2"/>
  <c r="BG639" i="2"/>
  <c r="BF639" i="2"/>
  <c r="T639" i="2"/>
  <c r="R639" i="2"/>
  <c r="P639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09" i="2"/>
  <c r="BH609" i="2"/>
  <c r="BG609" i="2"/>
  <c r="BF609" i="2"/>
  <c r="T609" i="2"/>
  <c r="R609" i="2"/>
  <c r="P609" i="2"/>
  <c r="BI600" i="2"/>
  <c r="BH600" i="2"/>
  <c r="BG600" i="2"/>
  <c r="BF600" i="2"/>
  <c r="T600" i="2"/>
  <c r="R600" i="2"/>
  <c r="P600" i="2"/>
  <c r="BI591" i="2"/>
  <c r="BH591" i="2"/>
  <c r="BG591" i="2"/>
  <c r="BF591" i="2"/>
  <c r="T591" i="2"/>
  <c r="R591" i="2"/>
  <c r="P591" i="2"/>
  <c r="BI589" i="2"/>
  <c r="BH589" i="2"/>
  <c r="BG589" i="2"/>
  <c r="BF589" i="2"/>
  <c r="T589" i="2"/>
  <c r="R589" i="2"/>
  <c r="P589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16" i="2"/>
  <c r="BH516" i="2"/>
  <c r="BG516" i="2"/>
  <c r="BF516" i="2"/>
  <c r="T516" i="2"/>
  <c r="R516" i="2"/>
  <c r="P516" i="2"/>
  <c r="BI507" i="2"/>
  <c r="BH507" i="2"/>
  <c r="BG507" i="2"/>
  <c r="BF507" i="2"/>
  <c r="T507" i="2"/>
  <c r="R507" i="2"/>
  <c r="P507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86" i="2"/>
  <c r="BH486" i="2"/>
  <c r="BG486" i="2"/>
  <c r="BF486" i="2"/>
  <c r="T486" i="2"/>
  <c r="R486" i="2"/>
  <c r="P486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T304" i="2"/>
  <c r="R305" i="2"/>
  <c r="R304" i="2" s="1"/>
  <c r="P305" i="2"/>
  <c r="P304" i="2"/>
  <c r="BI301" i="2"/>
  <c r="BH301" i="2"/>
  <c r="BG301" i="2"/>
  <c r="BF301" i="2"/>
  <c r="T301" i="2"/>
  <c r="T300" i="2" s="1"/>
  <c r="R301" i="2"/>
  <c r="R300" i="2"/>
  <c r="P301" i="2"/>
  <c r="P300" i="2" s="1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T276" i="2"/>
  <c r="R277" i="2"/>
  <c r="R276" i="2" s="1"/>
  <c r="P277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8" i="2"/>
  <c r="BH228" i="2"/>
  <c r="BG228" i="2"/>
  <c r="BF228" i="2"/>
  <c r="T228" i="2"/>
  <c r="R228" i="2"/>
  <c r="P228" i="2"/>
  <c r="BI217" i="2"/>
  <c r="BH217" i="2"/>
  <c r="BG217" i="2"/>
  <c r="BF217" i="2"/>
  <c r="T217" i="2"/>
  <c r="R217" i="2"/>
  <c r="P217" i="2"/>
  <c r="BI209" i="2"/>
  <c r="BH209" i="2"/>
  <c r="BG209" i="2"/>
  <c r="BF209" i="2"/>
  <c r="T209" i="2"/>
  <c r="R209" i="2"/>
  <c r="P20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J104" i="2"/>
  <c r="J103" i="2"/>
  <c r="F103" i="2"/>
  <c r="F101" i="2"/>
  <c r="E99" i="2"/>
  <c r="J55" i="2"/>
  <c r="J54" i="2"/>
  <c r="F54" i="2"/>
  <c r="F52" i="2"/>
  <c r="E50" i="2"/>
  <c r="J18" i="2"/>
  <c r="E18" i="2"/>
  <c r="F104" i="2" s="1"/>
  <c r="J17" i="2"/>
  <c r="J12" i="2"/>
  <c r="J101" i="2" s="1"/>
  <c r="E7" i="2"/>
  <c r="E97" i="2" s="1"/>
  <c r="L50" i="1"/>
  <c r="AM50" i="1"/>
  <c r="AM49" i="1"/>
  <c r="L49" i="1"/>
  <c r="AM47" i="1"/>
  <c r="L47" i="1"/>
  <c r="L45" i="1"/>
  <c r="L44" i="1"/>
  <c r="J442" i="2"/>
  <c r="J542" i="2"/>
  <c r="BK287" i="2"/>
  <c r="BK134" i="2"/>
  <c r="J97" i="4"/>
  <c r="J88" i="5"/>
  <c r="J445" i="2"/>
  <c r="J364" i="2"/>
  <c r="BK546" i="2"/>
  <c r="J552" i="2"/>
  <c r="J268" i="2"/>
  <c r="BK154" i="2"/>
  <c r="J625" i="2"/>
  <c r="BK95" i="4"/>
  <c r="J90" i="5"/>
  <c r="BK91" i="6"/>
  <c r="BK386" i="2"/>
  <c r="BK453" i="2"/>
  <c r="J270" i="2"/>
  <c r="J134" i="2"/>
  <c r="J93" i="4"/>
  <c r="BK95" i="5"/>
  <c r="BK439" i="2"/>
  <c r="BK346" i="2"/>
  <c r="BK497" i="2"/>
  <c r="BK298" i="2"/>
  <c r="J160" i="2"/>
  <c r="J620" i="2"/>
  <c r="BK92" i="4"/>
  <c r="J430" i="2"/>
  <c r="BK361" i="2"/>
  <c r="BK580" i="2"/>
  <c r="J486" i="2"/>
  <c r="J322" i="2"/>
  <c r="BK266" i="2"/>
  <c r="J144" i="2"/>
  <c r="J609" i="2"/>
  <c r="BK113" i="4"/>
  <c r="J97" i="5"/>
  <c r="BK358" i="2"/>
  <c r="J535" i="2"/>
  <c r="J289" i="2"/>
  <c r="J228" i="2"/>
  <c r="J646" i="2"/>
  <c r="BK105" i="4"/>
  <c r="BK90" i="5"/>
  <c r="BK424" i="2"/>
  <c r="J667" i="2"/>
  <c r="J497" i="2"/>
  <c r="J138" i="2"/>
  <c r="BK115" i="4"/>
  <c r="J89" i="5"/>
  <c r="J421" i="2"/>
  <c r="BK507" i="2"/>
  <c r="J284" i="2"/>
  <c r="BK157" i="2"/>
  <c r="J618" i="2"/>
  <c r="J87" i="4"/>
  <c r="J90" i="6"/>
  <c r="J386" i="2"/>
  <c r="BK242" i="2"/>
  <c r="BK87" i="4"/>
  <c r="J91" i="5"/>
  <c r="J433" i="2"/>
  <c r="J346" i="2"/>
  <c r="BK549" i="2"/>
  <c r="BK479" i="2"/>
  <c r="BK301" i="2"/>
  <c r="BK245" i="2"/>
  <c r="J141" i="2"/>
  <c r="J639" i="2"/>
  <c r="BK116" i="4"/>
  <c r="BK102" i="4"/>
  <c r="BK94" i="5"/>
  <c r="BK448" i="2"/>
  <c r="J369" i="2"/>
  <c r="BK528" i="2"/>
  <c r="J324" i="2"/>
  <c r="J257" i="2"/>
  <c r="BK144" i="2"/>
  <c r="BK108" i="4"/>
  <c r="BK91" i="5"/>
  <c r="J451" i="2"/>
  <c r="BK364" i="2"/>
  <c r="J556" i="2"/>
  <c r="J465" i="2"/>
  <c r="BK260" i="2"/>
  <c r="BK141" i="2"/>
  <c r="BK96" i="3"/>
  <c r="J99" i="4"/>
  <c r="BK445" i="2"/>
  <c r="BK400" i="2"/>
  <c r="J348" i="2"/>
  <c r="J561" i="2"/>
  <c r="J501" i="2"/>
  <c r="BK576" i="2"/>
  <c r="BK284" i="2"/>
  <c r="BK167" i="2"/>
  <c r="J110" i="2"/>
  <c r="BK110" i="4"/>
  <c r="BK88" i="4"/>
  <c r="BK97" i="5"/>
  <c r="BK415" i="2"/>
  <c r="BK578" i="2"/>
  <c r="J493" i="2"/>
  <c r="J298" i="2"/>
  <c r="BK113" i="2"/>
  <c r="J105" i="4"/>
  <c r="BK96" i="5"/>
  <c r="J439" i="2"/>
  <c r="J591" i="2"/>
  <c r="BK562" i="2"/>
  <c r="J251" i="2"/>
  <c r="J628" i="2"/>
  <c r="BK120" i="4"/>
  <c r="BK93" i="4"/>
  <c r="J453" i="2"/>
  <c r="BK357" i="2"/>
  <c r="BK493" i="2"/>
  <c r="J293" i="2"/>
  <c r="BK171" i="2"/>
  <c r="BK625" i="2"/>
  <c r="J104" i="4"/>
  <c r="J104" i="5"/>
  <c r="J450" i="2"/>
  <c r="BK379" i="2"/>
  <c r="BK322" i="2"/>
  <c r="BK554" i="2"/>
  <c r="BK501" i="2"/>
  <c r="BK454" i="2"/>
  <c r="J301" i="2"/>
  <c r="J260" i="2"/>
  <c r="BK183" i="2"/>
  <c r="J154" i="2"/>
  <c r="BK622" i="2"/>
  <c r="J118" i="4"/>
  <c r="J98" i="4"/>
  <c r="J95" i="4"/>
  <c r="BK87" i="6"/>
  <c r="J406" i="2"/>
  <c r="J589" i="2"/>
  <c r="J503" i="2"/>
  <c r="J317" i="2"/>
  <c r="J272" i="2"/>
  <c r="J193" i="2"/>
  <c r="J122" i="2"/>
  <c r="BK94" i="3"/>
  <c r="J112" i="4"/>
  <c r="J102" i="4"/>
  <c r="BK85" i="6"/>
  <c r="BK336" i="2"/>
  <c r="BK548" i="2"/>
  <c r="J469" i="2"/>
  <c r="BK281" i="2"/>
  <c r="BK217" i="2"/>
  <c r="J119" i="2"/>
  <c r="J90" i="4"/>
  <c r="J100" i="4"/>
  <c r="J85" i="6"/>
  <c r="J424" i="2"/>
  <c r="J400" i="2"/>
  <c r="BK516" i="2"/>
  <c r="BK319" i="2"/>
  <c r="BK248" i="2"/>
  <c r="J128" i="2"/>
  <c r="J96" i="3"/>
  <c r="J119" i="4"/>
  <c r="J648" i="2"/>
  <c r="BK411" i="2"/>
  <c r="J341" i="2"/>
  <c r="J549" i="2"/>
  <c r="J541" i="2"/>
  <c r="J454" i="2"/>
  <c r="BK305" i="2"/>
  <c r="BK272" i="2"/>
  <c r="BK193" i="2"/>
  <c r="BK620" i="2"/>
  <c r="J95" i="3"/>
  <c r="BK112" i="4"/>
  <c r="BK104" i="5"/>
  <c r="BK90" i="6"/>
  <c r="BK369" i="2"/>
  <c r="BK552" i="2"/>
  <c r="BK658" i="2"/>
  <c r="BK268" i="2"/>
  <c r="J183" i="2"/>
  <c r="BK600" i="2"/>
  <c r="BK109" i="4"/>
  <c r="J94" i="5"/>
  <c r="BK450" i="2"/>
  <c r="J370" i="2"/>
  <c r="J548" i="2"/>
  <c r="BK465" i="2"/>
  <c r="J277" i="2"/>
  <c r="BK149" i="2"/>
  <c r="J93" i="3"/>
  <c r="BK114" i="4"/>
  <c r="BK92" i="6"/>
  <c r="BK430" i="2"/>
  <c r="J562" i="2"/>
  <c r="J576" i="2"/>
  <c r="J274" i="2"/>
  <c r="BK138" i="2"/>
  <c r="BK90" i="3"/>
  <c r="J103" i="4"/>
  <c r="BK84" i="6"/>
  <c r="BK403" i="2"/>
  <c r="BK317" i="2"/>
  <c r="J600" i="2"/>
  <c r="J86" i="6"/>
  <c r="J419" i="2"/>
  <c r="J358" i="2"/>
  <c r="BK569" i="2"/>
  <c r="J466" i="2"/>
  <c r="J296" i="2"/>
  <c r="BK251" i="2"/>
  <c r="J167" i="2"/>
  <c r="BK591" i="2"/>
  <c r="J120" i="4"/>
  <c r="J101" i="5"/>
  <c r="J87" i="6"/>
  <c r="BK421" i="2"/>
  <c r="BK661" i="2"/>
  <c r="BK503" i="2"/>
  <c r="J305" i="2"/>
  <c r="BK174" i="2"/>
  <c r="J92" i="3"/>
  <c r="BK98" i="4"/>
  <c r="J93" i="6"/>
  <c r="BK406" i="2"/>
  <c r="BK331" i="2"/>
  <c r="BK539" i="2"/>
  <c r="BK567" i="2"/>
  <c r="BK239" i="2"/>
  <c r="J116" i="2"/>
  <c r="J107" i="4"/>
  <c r="BK99" i="4"/>
  <c r="J436" i="2"/>
  <c r="BK373" i="2"/>
  <c r="J664" i="2"/>
  <c r="J545" i="2"/>
  <c r="BK469" i="2"/>
  <c r="BK296" i="2"/>
  <c r="J236" i="2"/>
  <c r="BK119" i="2"/>
  <c r="BK88" i="3"/>
  <c r="BK107" i="4"/>
  <c r="BK94" i="6"/>
  <c r="BK433" i="2"/>
  <c r="J336" i="2"/>
  <c r="J507" i="2"/>
  <c r="J319" i="2"/>
  <c r="J248" i="2"/>
  <c r="BK128" i="2"/>
  <c r="J90" i="3"/>
  <c r="BK89" i="4"/>
  <c r="BK89" i="5"/>
  <c r="J415" i="2"/>
  <c r="J567" i="2"/>
  <c r="J554" i="2"/>
  <c r="J266" i="2"/>
  <c r="J171" i="2"/>
  <c r="BK618" i="2"/>
  <c r="BK103" i="4"/>
  <c r="J95" i="5"/>
  <c r="BK442" i="2"/>
  <c r="BK324" i="2"/>
  <c r="BK535" i="2"/>
  <c r="BK308" i="2"/>
  <c r="BK196" i="2"/>
  <c r="BK93" i="3"/>
  <c r="BK100" i="4"/>
  <c r="J91" i="6"/>
  <c r="J427" i="2"/>
  <c r="J366" i="2"/>
  <c r="J357" i="2"/>
  <c r="J580" i="2"/>
  <c r="J528" i="2"/>
  <c r="J479" i="2"/>
  <c r="J572" i="2"/>
  <c r="BK270" i="2"/>
  <c r="BK228" i="2"/>
  <c r="BK164" i="2"/>
  <c r="J113" i="2"/>
  <c r="J88" i="3"/>
  <c r="J114" i="4"/>
  <c r="BK90" i="4"/>
  <c r="J88" i="6"/>
  <c r="BK427" i="2"/>
  <c r="BK370" i="2"/>
  <c r="J651" i="2"/>
  <c r="BK541" i="2"/>
  <c r="J670" i="2"/>
  <c r="J281" i="2"/>
  <c r="J239" i="2"/>
  <c r="BK110" i="2"/>
  <c r="BK609" i="2"/>
  <c r="J96" i="4"/>
  <c r="J88" i="4"/>
  <c r="BK92" i="5"/>
  <c r="BK436" i="2"/>
  <c r="BK348" i="2"/>
  <c r="BK572" i="2"/>
  <c r="BK486" i="2"/>
  <c r="BK293" i="2"/>
  <c r="BK160" i="2"/>
  <c r="BK574" i="2"/>
  <c r="J108" i="4"/>
  <c r="BK101" i="5"/>
  <c r="BK86" i="6"/>
  <c r="J379" i="2"/>
  <c r="J546" i="2"/>
  <c r="BK561" i="2"/>
  <c r="J287" i="2"/>
  <c r="J209" i="2"/>
  <c r="J661" i="2"/>
  <c r="BK118" i="4"/>
  <c r="F37" i="5"/>
  <c r="J254" i="2"/>
  <c r="J157" i="2"/>
  <c r="BK628" i="2"/>
  <c r="BK85" i="3"/>
  <c r="BK96" i="4"/>
  <c r="J98" i="5"/>
  <c r="BK93" i="6"/>
  <c r="BK391" i="2"/>
  <c r="BK542" i="2"/>
  <c r="BK670" i="2"/>
  <c r="BK254" i="2"/>
  <c r="J164" i="2"/>
  <c r="J622" i="2"/>
  <c r="J94" i="3"/>
  <c r="BK97" i="4"/>
  <c r="J94" i="6"/>
  <c r="J391" i="2"/>
  <c r="BK341" i="2"/>
  <c r="J516" i="2"/>
  <c r="J308" i="2"/>
  <c r="BK236" i="2"/>
  <c r="BK116" i="2"/>
  <c r="BK92" i="3"/>
  <c r="BK94" i="4"/>
  <c r="J89" i="6"/>
  <c r="J403" i="2"/>
  <c r="BK651" i="2"/>
  <c r="BK466" i="2"/>
  <c r="BK257" i="2"/>
  <c r="BK122" i="2"/>
  <c r="J116" i="4"/>
  <c r="J92" i="5"/>
  <c r="BK556" i="2"/>
  <c r="BK639" i="2"/>
  <c r="BK98" i="5"/>
  <c r="BK648" i="2"/>
  <c r="BK389" i="2"/>
  <c r="J331" i="2"/>
  <c r="BK524" i="2"/>
  <c r="BK451" i="2"/>
  <c r="BK289" i="2"/>
  <c r="BK209" i="2"/>
  <c r="BK131" i="2"/>
  <c r="J85" i="3"/>
  <c r="J92" i="4"/>
  <c r="BK88" i="5"/>
  <c r="BK89" i="6"/>
  <c r="J411" i="2"/>
  <c r="BK589" i="2"/>
  <c r="BK646" i="2"/>
  <c r="J245" i="2"/>
  <c r="AS54" i="1"/>
  <c r="J578" i="2"/>
  <c r="BK472" i="2"/>
  <c r="BK274" i="2"/>
  <c r="J174" i="2"/>
  <c r="BK119" i="4"/>
  <c r="J96" i="5"/>
  <c r="BK419" i="2"/>
  <c r="BK366" i="2"/>
  <c r="J658" i="2"/>
  <c r="J524" i="2"/>
  <c r="J569" i="2"/>
  <c r="BK292" i="2"/>
  <c r="J217" i="2"/>
  <c r="J131" i="2"/>
  <c r="BK95" i="3"/>
  <c r="J110" i="4"/>
  <c r="J94" i="4"/>
  <c r="BK88" i="6"/>
  <c r="J448" i="2"/>
  <c r="J389" i="2"/>
  <c r="J472" i="2"/>
  <c r="BK277" i="2"/>
  <c r="J149" i="2"/>
  <c r="BK104" i="4"/>
  <c r="J92" i="6"/>
  <c r="J361" i="2"/>
  <c r="J539" i="2"/>
  <c r="J292" i="2"/>
  <c r="J196" i="2"/>
  <c r="BK667" i="2"/>
  <c r="J113" i="4"/>
  <c r="J109" i="4"/>
  <c r="J84" i="6"/>
  <c r="J373" i="2"/>
  <c r="BK545" i="2"/>
  <c r="J574" i="2"/>
  <c r="J242" i="2"/>
  <c r="BK664" i="2"/>
  <c r="J115" i="4"/>
  <c r="J89" i="4"/>
  <c r="P99" i="5" l="1"/>
  <c r="T127" i="2"/>
  <c r="T137" i="2"/>
  <c r="P280" i="2"/>
  <c r="T307" i="2"/>
  <c r="BK429" i="2"/>
  <c r="J429" i="2"/>
  <c r="J73" i="2"/>
  <c r="P441" i="2"/>
  <c r="P447" i="2"/>
  <c r="BK551" i="2"/>
  <c r="J551" i="2"/>
  <c r="J77" i="2"/>
  <c r="BK624" i="2"/>
  <c r="J624" i="2"/>
  <c r="J79" i="2"/>
  <c r="P87" i="3"/>
  <c r="P83" i="3"/>
  <c r="P82" i="3"/>
  <c r="AU56" i="1" s="1"/>
  <c r="BK91" i="4"/>
  <c r="J91" i="4"/>
  <c r="J61" i="4"/>
  <c r="BK101" i="4"/>
  <c r="J101" i="4" s="1"/>
  <c r="J62" i="4" s="1"/>
  <c r="P106" i="4"/>
  <c r="P111" i="4"/>
  <c r="P117" i="4"/>
  <c r="BK93" i="5"/>
  <c r="J93" i="5"/>
  <c r="J62" i="5"/>
  <c r="BK109" i="2"/>
  <c r="J109" i="2"/>
  <c r="J61" i="2"/>
  <c r="R127" i="2"/>
  <c r="R137" i="2"/>
  <c r="R265" i="2"/>
  <c r="BK307" i="2"/>
  <c r="J307" i="2"/>
  <c r="J71" i="2" s="1"/>
  <c r="P468" i="2"/>
  <c r="P551" i="2"/>
  <c r="P624" i="2"/>
  <c r="T87" i="3"/>
  <c r="T83" i="3"/>
  <c r="T82" i="3"/>
  <c r="P86" i="4"/>
  <c r="T91" i="4"/>
  <c r="T101" i="4"/>
  <c r="BK111" i="4"/>
  <c r="J111" i="4" s="1"/>
  <c r="J64" i="4" s="1"/>
  <c r="BK117" i="4"/>
  <c r="J117" i="4"/>
  <c r="J65" i="4"/>
  <c r="R93" i="5"/>
  <c r="R109" i="2"/>
  <c r="R170" i="2"/>
  <c r="BK280" i="2"/>
  <c r="J280" i="2"/>
  <c r="J68" i="2"/>
  <c r="BK372" i="2"/>
  <c r="J372" i="2"/>
  <c r="J72" i="2" s="1"/>
  <c r="P429" i="2"/>
  <c r="BK447" i="2"/>
  <c r="J447" i="2" s="1"/>
  <c r="J75" i="2" s="1"/>
  <c r="BK571" i="2"/>
  <c r="J571" i="2"/>
  <c r="J78" i="2"/>
  <c r="BK638" i="2"/>
  <c r="J638" i="2"/>
  <c r="J80" i="2"/>
  <c r="BK87" i="5"/>
  <c r="J87" i="5"/>
  <c r="J61" i="5"/>
  <c r="P93" i="5"/>
  <c r="P109" i="2"/>
  <c r="P170" i="2"/>
  <c r="T265" i="2"/>
  <c r="R372" i="2"/>
  <c r="R429" i="2"/>
  <c r="BK441" i="2"/>
  <c r="J441" i="2"/>
  <c r="J74" i="2"/>
  <c r="T441" i="2"/>
  <c r="T447" i="2"/>
  <c r="T571" i="2"/>
  <c r="P638" i="2"/>
  <c r="R87" i="3"/>
  <c r="R83" i="3"/>
  <c r="R82" i="3"/>
  <c r="P87" i="5"/>
  <c r="P86" i="5"/>
  <c r="P85" i="5" s="1"/>
  <c r="AU58" i="1" s="1"/>
  <c r="BK83" i="6"/>
  <c r="J83" i="6" s="1"/>
  <c r="J61" i="6" s="1"/>
  <c r="BK170" i="2"/>
  <c r="J170" i="2"/>
  <c r="J64" i="2"/>
  <c r="R280" i="2"/>
  <c r="P307" i="2"/>
  <c r="T468" i="2"/>
  <c r="R551" i="2"/>
  <c r="R624" i="2"/>
  <c r="BK86" i="4"/>
  <c r="J86" i="4"/>
  <c r="J60" i="4"/>
  <c r="T86" i="4"/>
  <c r="P91" i="4"/>
  <c r="P101" i="4"/>
  <c r="BK106" i="4"/>
  <c r="J106" i="4"/>
  <c r="J63" i="4"/>
  <c r="R106" i="4"/>
  <c r="R111" i="4"/>
  <c r="R117" i="4"/>
  <c r="T87" i="5"/>
  <c r="T86" i="5" s="1"/>
  <c r="P83" i="6"/>
  <c r="P82" i="6"/>
  <c r="P81" i="6"/>
  <c r="AU59" i="1"/>
  <c r="P127" i="2"/>
  <c r="P137" i="2"/>
  <c r="P265" i="2"/>
  <c r="R307" i="2"/>
  <c r="R468" i="2"/>
  <c r="T551" i="2"/>
  <c r="T638" i="2"/>
  <c r="BK87" i="3"/>
  <c r="J87" i="3"/>
  <c r="J62" i="3" s="1"/>
  <c r="T93" i="5"/>
  <c r="R83" i="6"/>
  <c r="R82" i="6" s="1"/>
  <c r="R81" i="6" s="1"/>
  <c r="T109" i="2"/>
  <c r="T170" i="2"/>
  <c r="T280" i="2"/>
  <c r="P372" i="2"/>
  <c r="BK468" i="2"/>
  <c r="J468" i="2" s="1"/>
  <c r="J76" i="2" s="1"/>
  <c r="P571" i="2"/>
  <c r="T624" i="2"/>
  <c r="BK127" i="2"/>
  <c r="J127" i="2"/>
  <c r="J62" i="2" s="1"/>
  <c r="BK137" i="2"/>
  <c r="J137" i="2" s="1"/>
  <c r="J63" i="2" s="1"/>
  <c r="BK265" i="2"/>
  <c r="J265" i="2"/>
  <c r="J65" i="2"/>
  <c r="T372" i="2"/>
  <c r="T429" i="2"/>
  <c r="R441" i="2"/>
  <c r="R447" i="2"/>
  <c r="R571" i="2"/>
  <c r="R638" i="2"/>
  <c r="R86" i="4"/>
  <c r="R91" i="4"/>
  <c r="R101" i="4"/>
  <c r="T106" i="4"/>
  <c r="T111" i="4"/>
  <c r="T117" i="4"/>
  <c r="R87" i="5"/>
  <c r="R86" i="5"/>
  <c r="R85" i="5"/>
  <c r="T83" i="6"/>
  <c r="T82" i="6"/>
  <c r="T81" i="6" s="1"/>
  <c r="BK650" i="2"/>
  <c r="J650" i="2" s="1"/>
  <c r="J81" i="2" s="1"/>
  <c r="BK103" i="5"/>
  <c r="J103" i="5"/>
  <c r="J65" i="5"/>
  <c r="BK304" i="2"/>
  <c r="J304" i="2" s="1"/>
  <c r="J70" i="2" s="1"/>
  <c r="BK84" i="3"/>
  <c r="J84" i="3" s="1"/>
  <c r="J61" i="3" s="1"/>
  <c r="BK100" i="5"/>
  <c r="J100" i="5"/>
  <c r="J64" i="5"/>
  <c r="BK300" i="2"/>
  <c r="J300" i="2"/>
  <c r="J69" i="2" s="1"/>
  <c r="BK657" i="2"/>
  <c r="J657" i="2"/>
  <c r="J83" i="2"/>
  <c r="BK660" i="2"/>
  <c r="J660" i="2"/>
  <c r="J84" i="2" s="1"/>
  <c r="BK669" i="2"/>
  <c r="J669" i="2" s="1"/>
  <c r="J87" i="2" s="1"/>
  <c r="BK666" i="2"/>
  <c r="J666" i="2"/>
  <c r="J86" i="2"/>
  <c r="BK276" i="2"/>
  <c r="J276" i="2" s="1"/>
  <c r="J66" i="2" s="1"/>
  <c r="BK663" i="2"/>
  <c r="J663" i="2" s="1"/>
  <c r="J85" i="2" s="1"/>
  <c r="F78" i="6"/>
  <c r="BE84" i="6"/>
  <c r="BE90" i="6"/>
  <c r="BE91" i="6"/>
  <c r="BE88" i="6"/>
  <c r="J75" i="6"/>
  <c r="BE85" i="6"/>
  <c r="BE86" i="6"/>
  <c r="BE87" i="6"/>
  <c r="BE89" i="6"/>
  <c r="BE92" i="6"/>
  <c r="E48" i="6"/>
  <c r="BK86" i="5"/>
  <c r="BE93" i="6"/>
  <c r="BE94" i="6"/>
  <c r="F55" i="5"/>
  <c r="BE90" i="5"/>
  <c r="BE91" i="5"/>
  <c r="BE95" i="5"/>
  <c r="BE97" i="5"/>
  <c r="E75" i="5"/>
  <c r="J82" i="5"/>
  <c r="BE89" i="5"/>
  <c r="BE101" i="5"/>
  <c r="BE88" i="5"/>
  <c r="BE92" i="5"/>
  <c r="J52" i="5"/>
  <c r="F81" i="5"/>
  <c r="BE94" i="5"/>
  <c r="BE96" i="5"/>
  <c r="BE98" i="5"/>
  <c r="BE104" i="5"/>
  <c r="BD58" i="1"/>
  <c r="J54" i="4"/>
  <c r="F82" i="4"/>
  <c r="BE88" i="4"/>
  <c r="BE92" i="4"/>
  <c r="BE96" i="4"/>
  <c r="BE98" i="4"/>
  <c r="BE115" i="4"/>
  <c r="J55" i="4"/>
  <c r="F81" i="4"/>
  <c r="BE93" i="4"/>
  <c r="BE97" i="4"/>
  <c r="BE99" i="4"/>
  <c r="BE110" i="4"/>
  <c r="BE114" i="4"/>
  <c r="BE116" i="4"/>
  <c r="E75" i="4"/>
  <c r="BE87" i="4"/>
  <c r="BE108" i="4"/>
  <c r="BE109" i="4"/>
  <c r="BE118" i="4"/>
  <c r="BE94" i="4"/>
  <c r="BE100" i="4"/>
  <c r="BE119" i="4"/>
  <c r="J52" i="4"/>
  <c r="BE103" i="4"/>
  <c r="BE104" i="4"/>
  <c r="BE113" i="4"/>
  <c r="BE89" i="4"/>
  <c r="BE90" i="4"/>
  <c r="BE95" i="4"/>
  <c r="BE102" i="4"/>
  <c r="BE105" i="4"/>
  <c r="BE107" i="4"/>
  <c r="BE112" i="4"/>
  <c r="BE120" i="4"/>
  <c r="F54" i="3"/>
  <c r="BE88" i="3"/>
  <c r="F55" i="3"/>
  <c r="J76" i="3"/>
  <c r="BE90" i="3"/>
  <c r="E48" i="3"/>
  <c r="BE93" i="3"/>
  <c r="BE92" i="3"/>
  <c r="BE95" i="3"/>
  <c r="BE96" i="3"/>
  <c r="J55" i="3"/>
  <c r="BE85" i="3"/>
  <c r="BE94" i="3"/>
  <c r="BE589" i="2"/>
  <c r="BE591" i="2"/>
  <c r="BE600" i="2"/>
  <c r="BE609" i="2"/>
  <c r="BE618" i="2"/>
  <c r="BE620" i="2"/>
  <c r="BE622" i="2"/>
  <c r="BE625" i="2"/>
  <c r="BE628" i="2"/>
  <c r="BE639" i="2"/>
  <c r="BE670" i="2"/>
  <c r="E48" i="2"/>
  <c r="J52" i="2"/>
  <c r="F55" i="2"/>
  <c r="BE110" i="2"/>
  <c r="BE113" i="2"/>
  <c r="BE116" i="2"/>
  <c r="BE119" i="2"/>
  <c r="BE122" i="2"/>
  <c r="BE128" i="2"/>
  <c r="BE131" i="2"/>
  <c r="BE134" i="2"/>
  <c r="BE138" i="2"/>
  <c r="BE141" i="2"/>
  <c r="BE144" i="2"/>
  <c r="BE149" i="2"/>
  <c r="BE154" i="2"/>
  <c r="BE157" i="2"/>
  <c r="BE160" i="2"/>
  <c r="BE164" i="2"/>
  <c r="BE167" i="2"/>
  <c r="BE171" i="2"/>
  <c r="BE174" i="2"/>
  <c r="BE183" i="2"/>
  <c r="BE193" i="2"/>
  <c r="BE196" i="2"/>
  <c r="BE209" i="2"/>
  <c r="BE217" i="2"/>
  <c r="BE228" i="2"/>
  <c r="BE236" i="2"/>
  <c r="BE239" i="2"/>
  <c r="BE242" i="2"/>
  <c r="BE245" i="2"/>
  <c r="BE248" i="2"/>
  <c r="BE251" i="2"/>
  <c r="BE254" i="2"/>
  <c r="BE257" i="2"/>
  <c r="BE260" i="2"/>
  <c r="BE266" i="2"/>
  <c r="BE268" i="2"/>
  <c r="BE270" i="2"/>
  <c r="BE272" i="2"/>
  <c r="BE274" i="2"/>
  <c r="BE277" i="2"/>
  <c r="BE281" i="2"/>
  <c r="BE284" i="2"/>
  <c r="BE287" i="2"/>
  <c r="BE289" i="2"/>
  <c r="BE292" i="2"/>
  <c r="BE293" i="2"/>
  <c r="BE296" i="2"/>
  <c r="BE298" i="2"/>
  <c r="BE301" i="2"/>
  <c r="BE305" i="2"/>
  <c r="BE308" i="2"/>
  <c r="BE317" i="2"/>
  <c r="BE319" i="2"/>
  <c r="BE331" i="2"/>
  <c r="BE651" i="2"/>
  <c r="BE562" i="2"/>
  <c r="BE567" i="2"/>
  <c r="BE569" i="2"/>
  <c r="BE576" i="2"/>
  <c r="BE554" i="2"/>
  <c r="BE556" i="2"/>
  <c r="BE561" i="2"/>
  <c r="BE572" i="2"/>
  <c r="BE451" i="2"/>
  <c r="BE453" i="2"/>
  <c r="BE454" i="2"/>
  <c r="BE465" i="2"/>
  <c r="BE466" i="2"/>
  <c r="BE469" i="2"/>
  <c r="BE472" i="2"/>
  <c r="BE479" i="2"/>
  <c r="BE486" i="2"/>
  <c r="BE493" i="2"/>
  <c r="BE497" i="2"/>
  <c r="BE501" i="2"/>
  <c r="BE503" i="2"/>
  <c r="BE507" i="2"/>
  <c r="BE516" i="2"/>
  <c r="BE524" i="2"/>
  <c r="BE528" i="2"/>
  <c r="BE535" i="2"/>
  <c r="BE539" i="2"/>
  <c r="BE541" i="2"/>
  <c r="BE542" i="2"/>
  <c r="BE545" i="2"/>
  <c r="BE546" i="2"/>
  <c r="BE548" i="2"/>
  <c r="BE549" i="2"/>
  <c r="BE552" i="2"/>
  <c r="BE574" i="2"/>
  <c r="BE578" i="2"/>
  <c r="BE580" i="2"/>
  <c r="BE379" i="2"/>
  <c r="BE386" i="2"/>
  <c r="BE391" i="2"/>
  <c r="BE658" i="2"/>
  <c r="BE661" i="2"/>
  <c r="BE664" i="2"/>
  <c r="BE667" i="2"/>
  <c r="BE322" i="2"/>
  <c r="BE324" i="2"/>
  <c r="BE336" i="2"/>
  <c r="BE341" i="2"/>
  <c r="BE346" i="2"/>
  <c r="BE348" i="2"/>
  <c r="BE357" i="2"/>
  <c r="BE358" i="2"/>
  <c r="BE361" i="2"/>
  <c r="BE364" i="2"/>
  <c r="BE366" i="2"/>
  <c r="BE369" i="2"/>
  <c r="BE370" i="2"/>
  <c r="BE373" i="2"/>
  <c r="BE389" i="2"/>
  <c r="BE400" i="2"/>
  <c r="BE403" i="2"/>
  <c r="BE406" i="2"/>
  <c r="BE411" i="2"/>
  <c r="BE415" i="2"/>
  <c r="BE419" i="2"/>
  <c r="BE421" i="2"/>
  <c r="BE424" i="2"/>
  <c r="BE427" i="2"/>
  <c r="BE430" i="2"/>
  <c r="BE433" i="2"/>
  <c r="BE436" i="2"/>
  <c r="BE439" i="2"/>
  <c r="BE442" i="2"/>
  <c r="BE445" i="2"/>
  <c r="BE448" i="2"/>
  <c r="BE450" i="2"/>
  <c r="BE646" i="2"/>
  <c r="BE648" i="2"/>
  <c r="F34" i="3"/>
  <c r="BA56" i="1"/>
  <c r="J34" i="4"/>
  <c r="AW57" i="1"/>
  <c r="F35" i="5"/>
  <c r="BB58" i="1"/>
  <c r="F37" i="6"/>
  <c r="BD59" i="1"/>
  <c r="F35" i="3"/>
  <c r="BB56" i="1" s="1"/>
  <c r="F36" i="2"/>
  <c r="BC55" i="1" s="1"/>
  <c r="F34" i="2"/>
  <c r="BA55" i="1"/>
  <c r="J34" i="2"/>
  <c r="AW55" i="1"/>
  <c r="F36" i="3"/>
  <c r="BC56" i="1" s="1"/>
  <c r="F34" i="4"/>
  <c r="BA57" i="1" s="1"/>
  <c r="J34" i="5"/>
  <c r="AW58" i="1"/>
  <c r="F34" i="6"/>
  <c r="BA59" i="1"/>
  <c r="F35" i="6"/>
  <c r="BB59" i="1" s="1"/>
  <c r="F35" i="2"/>
  <c r="BB55" i="1" s="1"/>
  <c r="J34" i="3"/>
  <c r="AW56" i="1"/>
  <c r="F37" i="4"/>
  <c r="BD57" i="1"/>
  <c r="F34" i="5"/>
  <c r="BA58" i="1" s="1"/>
  <c r="F36" i="5"/>
  <c r="BC58" i="1" s="1"/>
  <c r="F37" i="2"/>
  <c r="BD55" i="1"/>
  <c r="F37" i="3"/>
  <c r="BD56" i="1"/>
  <c r="F36" i="4"/>
  <c r="BC57" i="1" s="1"/>
  <c r="F35" i="4"/>
  <c r="BB57" i="1" s="1"/>
  <c r="J34" i="6"/>
  <c r="AW59" i="1"/>
  <c r="F36" i="6"/>
  <c r="BC59" i="1"/>
  <c r="BK85" i="4" l="1"/>
  <c r="J85" i="4" s="1"/>
  <c r="J30" i="4" s="1"/>
  <c r="BK279" i="2"/>
  <c r="J279" i="2" s="1"/>
  <c r="J67" i="2" s="1"/>
  <c r="R85" i="4"/>
  <c r="T85" i="5"/>
  <c r="T85" i="4"/>
  <c r="R279" i="2"/>
  <c r="P108" i="2"/>
  <c r="R108" i="2"/>
  <c r="R107" i="2" s="1"/>
  <c r="P85" i="4"/>
  <c r="AU57" i="1" s="1"/>
  <c r="T108" i="2"/>
  <c r="T279" i="2"/>
  <c r="T107" i="2"/>
  <c r="P279" i="2"/>
  <c r="BK108" i="2"/>
  <c r="J108" i="2" s="1"/>
  <c r="J60" i="2" s="1"/>
  <c r="BK82" i="6"/>
  <c r="J82" i="6"/>
  <c r="J60" i="6"/>
  <c r="BK99" i="5"/>
  <c r="J99" i="5"/>
  <c r="J63" i="5"/>
  <c r="BK83" i="3"/>
  <c r="J83" i="3"/>
  <c r="J60" i="3" s="1"/>
  <c r="BK656" i="2"/>
  <c r="J656" i="2"/>
  <c r="J82" i="2"/>
  <c r="J86" i="5"/>
  <c r="J60" i="5"/>
  <c r="AG57" i="1"/>
  <c r="J59" i="4"/>
  <c r="F33" i="3"/>
  <c r="AZ56" i="1"/>
  <c r="J33" i="3"/>
  <c r="AV56" i="1" s="1"/>
  <c r="AT56" i="1" s="1"/>
  <c r="BD54" i="1"/>
  <c r="W33" i="1"/>
  <c r="F33" i="6"/>
  <c r="AZ59" i="1"/>
  <c r="F33" i="4"/>
  <c r="AZ57" i="1"/>
  <c r="F33" i="5"/>
  <c r="AZ58" i="1"/>
  <c r="J33" i="4"/>
  <c r="AV57" i="1"/>
  <c r="AT57" i="1"/>
  <c r="AN57" i="1"/>
  <c r="BB54" i="1"/>
  <c r="W31" i="1"/>
  <c r="J33" i="6"/>
  <c r="AV59" i="1"/>
  <c r="AT59" i="1" s="1"/>
  <c r="BC54" i="1"/>
  <c r="W32" i="1"/>
  <c r="BA54" i="1"/>
  <c r="W30" i="1"/>
  <c r="J33" i="5"/>
  <c r="AV58" i="1" s="1"/>
  <c r="AT58" i="1" s="1"/>
  <c r="J33" i="2"/>
  <c r="AV55" i="1" s="1"/>
  <c r="AT55" i="1" s="1"/>
  <c r="F33" i="2"/>
  <c r="AZ55" i="1" s="1"/>
  <c r="BK107" i="2" l="1"/>
  <c r="J107" i="2" s="1"/>
  <c r="J59" i="2" s="1"/>
  <c r="P107" i="2"/>
  <c r="AU55" i="1"/>
  <c r="AU54" i="1" s="1"/>
  <c r="BK85" i="5"/>
  <c r="J85" i="5"/>
  <c r="J59" i="5"/>
  <c r="BK82" i="3"/>
  <c r="J82" i="3"/>
  <c r="J30" i="3" s="1"/>
  <c r="AG56" i="1" s="1"/>
  <c r="BK81" i="6"/>
  <c r="J81" i="6"/>
  <c r="J59" i="6"/>
  <c r="J39" i="4"/>
  <c r="AY54" i="1"/>
  <c r="AW54" i="1"/>
  <c r="AK30" i="1"/>
  <c r="AX54" i="1"/>
  <c r="J30" i="2"/>
  <c r="AG55" i="1"/>
  <c r="AZ54" i="1"/>
  <c r="W29" i="1"/>
  <c r="J39" i="3" l="1"/>
  <c r="J59" i="3"/>
  <c r="J39" i="2"/>
  <c r="AN55" i="1"/>
  <c r="AN56" i="1"/>
  <c r="J30" i="5"/>
  <c r="AG58" i="1"/>
  <c r="AN58" i="1"/>
  <c r="J30" i="6"/>
  <c r="AG59" i="1"/>
  <c r="AV54" i="1"/>
  <c r="AK29" i="1"/>
  <c r="J39" i="5" l="1"/>
  <c r="J39" i="6"/>
  <c r="AN59" i="1"/>
  <c r="AG54" i="1"/>
  <c r="AK26" i="1"/>
  <c r="AT54" i="1"/>
  <c r="AN54" i="1" s="1"/>
  <c r="AK35" i="1" l="1"/>
</calcChain>
</file>

<file path=xl/sharedStrings.xml><?xml version="1.0" encoding="utf-8"?>
<sst xmlns="http://schemas.openxmlformats.org/spreadsheetml/2006/main" count="7507" uniqueCount="1482">
  <si>
    <t>Export Komplet</t>
  </si>
  <si>
    <t>VZ</t>
  </si>
  <si>
    <t>2.0</t>
  </si>
  <si>
    <t>ZAMOK</t>
  </si>
  <si>
    <t>False</t>
  </si>
  <si>
    <t>{a904376d-8779-421a-ac6c-5c212d7555cb}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</si>
  <si>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</si>
  <si>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</si>
  <si>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</si>
  <si>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</si>
  <si>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</si>
  <si>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</si>
  <si>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</si>
  <si>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</si>
  <si>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020924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</si>
  <si>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</si>
  <si>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</si>
  <si>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stávajícího výtahu</t>
  </si>
  <si>
    <t>KSO:</t>
  </si>
  <si>
    <t/>
  </si>
  <si>
    <t>CC-CZ:</t>
  </si>
  <si>
    <t>Místo:</t>
  </si>
  <si>
    <t>Praha</t>
  </si>
  <si>
    <t>Datum:</t>
  </si>
  <si>
    <t>10. 2. 2024</t>
  </si>
  <si>
    <t>Zadavatel:</t>
  </si>
  <si>
    <t>IČ:</t>
  </si>
  <si>
    <t>Český rozhlas Vinohradská 1409/12, Praha 2</t>
  </si>
  <si>
    <t>DIČ:</t>
  </si>
  <si>
    <t>Uchazeč:</t>
  </si>
  <si>
    <t>Vyplň údaj</t>
  </si>
  <si>
    <t>Projektant:</t>
  </si>
  <si>
    <t>QPROJEKT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</si>
  <si>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</si>
  <si>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</si>
  <si>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</si>
  <si>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</si>
  <si>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</si>
  <si>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</si>
  <si>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</si>
  <si>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</si>
  <si>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</si>
  <si>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</si>
  <si>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</si>
  <si>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</si>
  <si>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</si>
  <si>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</si>
  <si>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</si>
  <si>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</si>
  <si>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</si>
  <si>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</si>
  <si>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</si>
  <si>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</si>
  <si>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</si>
  <si>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</si>
  <si>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</si>
  <si>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</si>
  <si>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</si>
  <si>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</si>
  <si>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</si>
  <si>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</si>
  <si>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</si>
  <si>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</si>
  <si>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</si>
  <si>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</si>
  <si>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</si>
  <si>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</si>
  <si>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</si>
  <si>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</si>
  <si>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</si>
  <si>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</si>
  <si>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</si>
  <si>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</si>
  <si>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</si>
  <si>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</si>
  <si>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</si>
  <si>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</si>
  <si>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0123</t>
  </si>
  <si>
    <t>Stavebně konstrukční část</t>
  </si>
  <si>
    <t>STA</t>
  </si>
  <si>
    <t>1</t>
  </si>
  <si>
    <t>{28c54e3d-bd8f-4699-92a9-a8f757528e2c}</t>
  </si>
  <si>
    <t>2</t>
  </si>
  <si>
    <t>CCTV</t>
  </si>
  <si>
    <t>Kamerový systém</t>
  </si>
  <si>
    <t>{c0da72fc-a6ab-4607-a928-389fc5f78a32}</t>
  </si>
  <si>
    <t>Elektro</t>
  </si>
  <si>
    <t>{47908f32-9995-4f7a-937c-6b3e94d77c22}</t>
  </si>
  <si>
    <t>EPS</t>
  </si>
  <si>
    <t>Elektrická požární signalizace</t>
  </si>
  <si>
    <t>{88fc0abe-b8d6-4988-833e-d21e88524437}</t>
  </si>
  <si>
    <t>výtah</t>
  </si>
  <si>
    <t>{333acccd-11e1-4287-9d22-3a42f7962974}</t>
  </si>
  <si>
    <t>KRYCÍ LIST SOUPISU PRACÍ</t>
  </si>
  <si>
    <t>Objekt:</t>
  </si>
  <si>
    <t>0123 - Stavebně konstrukční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</si>
  <si>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</si>
  <si>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</si>
  <si>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</si>
  <si>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</si>
  <si>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</si>
  <si>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</si>
  <si>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</si>
  <si>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</si>
  <si>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</si>
  <si>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</si>
  <si>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</si>
  <si>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</si>
  <si>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</si>
  <si>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</si>
  <si>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</si>
  <si>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</si>
  <si>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</si>
  <si>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</si>
  <si>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</si>
  <si>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</si>
  <si>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</si>
  <si>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</si>
  <si>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</si>
  <si>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</si>
  <si>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</si>
  <si>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</si>
  <si>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</si>
  <si>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</si>
  <si>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</si>
  <si>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</si>
  <si>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</si>
  <si>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</si>
  <si>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</si>
  <si>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</si>
  <si>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</si>
  <si>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</si>
  <si>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</si>
  <si>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</si>
  <si>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</si>
  <si>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</si>
  <si>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</si>
  <si>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</si>
  <si>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</si>
  <si>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</si>
  <si>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</si>
  <si>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</si>
  <si>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</si>
  <si>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</si>
  <si>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</si>
  <si>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</si>
  <si>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</si>
  <si>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311272211</t>
  </si>
  <si>
    <t>Zdivo z pórobetonových tvárnic na tenké maltové lože, tl. zdiva 300 mm pevnost tvárnic do P2, objemová hmotnost do 450 kg/m3 hladkých</t>
  </si>
  <si>
    <t>m2</t>
  </si>
  <si>
    <t>CS ÚRS 2023 01</t>
  </si>
  <si>
    <t>4</t>
  </si>
  <si>
    <t>1969213720</t>
  </si>
  <si>
    <t>Online PSC</t>
  </si>
  <si>
    <t>https://podminky.urs.cz/item/CS_URS_2023_01/311272211</t>
  </si>
  <si>
    <t>VV</t>
  </si>
  <si>
    <t>(2,46*2+1,86*2)*0,41</t>
  </si>
  <si>
    <t>317142434</t>
  </si>
  <si>
    <t>Překlady nenosné z pórobetonu osazené do tenkého maltového lože, výšky do 250 mm, šířky překladu 125 mm, délky překladu přes 1250 do 1500 mm</t>
  </si>
  <si>
    <t>kus</t>
  </si>
  <si>
    <t>1070512191</t>
  </si>
  <si>
    <t>https://podminky.urs.cz/item/CS_URS_2023_01/317142434</t>
  </si>
  <si>
    <t>"5,6 np" 5</t>
  </si>
  <si>
    <t>340271025</t>
  </si>
  <si>
    <t>Zazdívka otvorů v příčkách nebo stěnách pórobetonovými tvárnicemi plochy přes 1 m2 do 4 m2, objemová hmotnost 500 kg/m3, tloušťka příčky 100 mm</t>
  </si>
  <si>
    <t>312525831</t>
  </si>
  <si>
    <t>https://podminky.urs.cz/item/CS_URS_2023_01/340271025</t>
  </si>
  <si>
    <t>"5.01" 1,155*2,3</t>
  </si>
  <si>
    <t>340271035</t>
  </si>
  <si>
    <t>Zazdívka otvorů v příčkách nebo stěnách pórobetonovými tvárnicemi plochy přes 1 m2 do 4 m2, objemová hmotnost 500 kg/m3, tloušťka příčky 125 mm</t>
  </si>
  <si>
    <t>775332674</t>
  </si>
  <si>
    <t>https://podminky.urs.cz/item/CS_URS_2023_01/340271035</t>
  </si>
  <si>
    <t>"zazdívka provizorních průchodů 5,6 np" 1,15*2,17*4</t>
  </si>
  <si>
    <t>5</t>
  </si>
  <si>
    <t>342272235</t>
  </si>
  <si>
    <t>Příčky z pórobetonových tvárnic hladkých na tenké maltové lože objemová hmotnost do 500 kg/m3, tloušťka příčky 125 mm</t>
  </si>
  <si>
    <t>-1118548953</t>
  </si>
  <si>
    <t>https://podminky.urs.cz/item/CS_URS_2023_01/342272235</t>
  </si>
  <si>
    <t>"5 np"2*4,75*3-0,9*2,2-1,03*2,17-1,1*2,2</t>
  </si>
  <si>
    <t>"6 np"2*4,75*3-0,9*2,2-1,03*2,17</t>
  </si>
  <si>
    <t>Součet</t>
  </si>
  <si>
    <t>Vodorovné konstrukce</t>
  </si>
  <si>
    <t>6</t>
  </si>
  <si>
    <t>411322424</t>
  </si>
  <si>
    <t>Stropy z betonu železového (bez výztuže) trámových, žebrových, kazetových nebo vložkových z tvárnic nebo z hraněných či zaoblených vln zabudovaného plechového bednění tř. C 25/30</t>
  </si>
  <si>
    <t>m3</t>
  </si>
  <si>
    <t>-1408850306</t>
  </si>
  <si>
    <t>https://podminky.urs.cz/item/CS_URS_2023_01/411322424</t>
  </si>
  <si>
    <t>"Zabetonování trapezového plechu, 50 mm přes "125,3*0,09</t>
  </si>
  <si>
    <t>7</t>
  </si>
  <si>
    <t>411354239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</si>
  <si>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1,00 mm</t>
  </si>
  <si>
    <t>-1010208335</t>
  </si>
  <si>
    <t>https://podminky.urs.cz/item/CS_URS_2023_01/411354239</t>
  </si>
  <si>
    <t>"TRAPÉZOVÝ PLECH TR 50/250/1 - pro případ nového IPE 300 a náhrady stropního pole, 30% mat. pro přesahy a prořez"125,3</t>
  </si>
  <si>
    <t>8</t>
  </si>
  <si>
    <t>417388171</t>
  </si>
  <si>
    <t>Ztužující věnce pro keramické stropní konstrukce pro vnitřní zdivo z děrovaných cihel z betonu železového včetně výztuže šířka vnitřní zdi 30 cm, stropní konstrukce tl. 19 cm</t>
  </si>
  <si>
    <t>m</t>
  </si>
  <si>
    <t>272982696</t>
  </si>
  <si>
    <t>https://podminky.urs.cz/item/CS_URS_2023_01/417388171</t>
  </si>
  <si>
    <t>(2,46+1,86)*2 "výtah šachta"</t>
  </si>
  <si>
    <t>Úpravy povrchů, podlahy a osazování výplní</t>
  </si>
  <si>
    <t>9</t>
  </si>
  <si>
    <t>611142001</t>
  </si>
  <si>
    <t>Potažení vnitřních ploch pletivem v ploše nebo pruzích, na plném podkladu sklovláknitým vtlačením do tmelu stropů</t>
  </si>
  <si>
    <t>-1456673165</t>
  </si>
  <si>
    <t>https://podminky.urs.cz/item/CS_URS_2023_01/611142001</t>
  </si>
  <si>
    <t>"5,6np, skl.3,4,3.1,4.1"125,3</t>
  </si>
  <si>
    <t>10</t>
  </si>
  <si>
    <t>611181001</t>
  </si>
  <si>
    <t>Sádrová stěrka vnitřních povrchů tloušťky do 3 mm bez penetrace, včetně následného přebroušení vodorovných konstrukcí stropů rovných</t>
  </si>
  <si>
    <t>-266935873</t>
  </si>
  <si>
    <t>https://podminky.urs.cz/item/CS_URS_2023_01/611181001</t>
  </si>
  <si>
    <t>11</t>
  </si>
  <si>
    <t>611311145</t>
  </si>
  <si>
    <t>Omítka vápenná vnitřních ploch nanášená ručně dvouvrstvá štuková, tloušťky jádrové omítky do 10 mm a tloušťky štuku do 3 mm schodišťových konstrukcí stropů, stěn, ramen nebo nosníků</t>
  </si>
  <si>
    <t>1576054963</t>
  </si>
  <si>
    <t>https://podminky.urs.cz/item/CS_URS_2023_01/611311145</t>
  </si>
  <si>
    <t>"6np"4,75*2*3+4,75*3+2*3-1,03*2,17-0,9*2,2</t>
  </si>
  <si>
    <t>"5np"4,75*2*3+4,75*3+2*3-1,03*2,17-0,9*2,2-0,9*2,2</t>
  </si>
  <si>
    <t>612315225</t>
  </si>
  <si>
    <t>Vápenná omítka jednotlivých malých ploch štuková na stěnách, plochy jednotlivě přes 1,0 do 4 m2</t>
  </si>
  <si>
    <t>2027657628</t>
  </si>
  <si>
    <t>https://podminky.urs.cz/item/CS_URS_2023_01/612315225</t>
  </si>
  <si>
    <t>"5,6np provizorní otvory" 4*2</t>
  </si>
  <si>
    <t>"501"1</t>
  </si>
  <si>
    <t>13</t>
  </si>
  <si>
    <t>631311131</t>
  </si>
  <si>
    <t>Doplnění dosavadních mazanin prostým betonem s dodáním hmot, bez potěru, plochy jednotlivě do 1 m2 a tl. přes 80 mm</t>
  </si>
  <si>
    <t>-1092142856</t>
  </si>
  <si>
    <t>https://podminky.urs.cz/item/CS_URS_2023_01/631311131</t>
  </si>
  <si>
    <t>0,4*1,82*0,11</t>
  </si>
  <si>
    <t>14</t>
  </si>
  <si>
    <t>632451234</t>
  </si>
  <si>
    <t>Potěr cementový samonivelační litý tř. C 25, tl. přes 45 do 50 mm</t>
  </si>
  <si>
    <t>-1354980259</t>
  </si>
  <si>
    <t>https://podminky.urs.cz/item/CS_URS_2023_01/632451234</t>
  </si>
  <si>
    <t>"5+6np"125,3</t>
  </si>
  <si>
    <t>15</t>
  </si>
  <si>
    <t>631362021</t>
  </si>
  <si>
    <t>Výztuž mazanin ze svařovaných sítí z drátů typu KARI</t>
  </si>
  <si>
    <t>t</t>
  </si>
  <si>
    <t>-450613327</t>
  </si>
  <si>
    <t>https://podminky.urs.cz/item/CS_URS_2023_01/631362021</t>
  </si>
  <si>
    <t>P</t>
  </si>
  <si>
    <t>Poznámka k položce:_x000D_
(položka pro potěr)</t>
  </si>
  <si>
    <t>125,3*0,003</t>
  </si>
  <si>
    <t>16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</si>
  <si>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</si>
  <si>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</si>
  <si>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-1843467345</t>
  </si>
  <si>
    <t>https://podminky.urs.cz/item/CS_URS_2023_01/632451441</t>
  </si>
  <si>
    <t>0,4*1,82</t>
  </si>
  <si>
    <t>17</t>
  </si>
  <si>
    <t>632481212</t>
  </si>
  <si>
    <t>Separační vrstva k oddělení podlahových vrstev z asfaltovaného pásu</t>
  </si>
  <si>
    <t>822577608</t>
  </si>
  <si>
    <t>https://podminky.urs.cz/item/CS_URS_2023_01/632481212</t>
  </si>
  <si>
    <t>125,3*2 "skl.3,4,3.1,4.1"</t>
  </si>
  <si>
    <t>Ostatní konstrukce a práce, bourání</t>
  </si>
  <si>
    <t>18</t>
  </si>
  <si>
    <t>952901111</t>
  </si>
  <si>
    <t>Vyčištění budov nebo objektů před předáním do užívání budov bytové nebo občanské výstavby, světlé výšky podlaží do 4 m</t>
  </si>
  <si>
    <t>-1485881729</t>
  </si>
  <si>
    <t>https://podminky.urs.cz/item/CS_URS_2023_01/952901111</t>
  </si>
  <si>
    <t>300</t>
  </si>
  <si>
    <t>19</t>
  </si>
  <si>
    <t>962031132</t>
  </si>
  <si>
    <t>Bourání příček z cihel, tvárnic nebo příčkovek z cihel pálených, plných nebo dutých na maltu vápennou nebo vápenocementovou, tl. do 100 mm</t>
  </si>
  <si>
    <t>6756851</t>
  </si>
  <si>
    <t>https://podminky.urs.cz/item/CS_URS_2023_01/962031132</t>
  </si>
  <si>
    <t>"1.np" (6,73+2,14)*3,88+1,1*2,3</t>
  </si>
  <si>
    <t>"2.np"(2,7+2,36+1,59)*3,885+1,2*2,3</t>
  </si>
  <si>
    <t>"3.np" (3,88+2,7+1,1)*3,9+(1,1+0,52)*2,3</t>
  </si>
  <si>
    <t>"4.np" 6,75*3,56+1,14*2,3+(1,1*2+0,2+0,33+0,265)*2,3</t>
  </si>
  <si>
    <t>"5.np" (4,73+4,73+4,205)*3,06</t>
  </si>
  <si>
    <t>"6.np" (4,73+4,73+4,205)*3,06</t>
  </si>
  <si>
    <t>20</t>
  </si>
  <si>
    <t>963013530</t>
  </si>
  <si>
    <t>Bourání stropů s keramickou výplní včetně vybourání nosníků a jejich odklizení jakékoliv tloušťky</t>
  </si>
  <si>
    <t>122685631</t>
  </si>
  <si>
    <t>https://podminky.urs.cz/item/CS_URS_2023_01/963013530</t>
  </si>
  <si>
    <t>"1.np"2,7*4,34*0,25</t>
  </si>
  <si>
    <t>"2.np"2,7*4,47*0,25</t>
  </si>
  <si>
    <t>"3.np"2,7*4,47*0,25</t>
  </si>
  <si>
    <t>"4.np"2,7*4,47*0,25</t>
  </si>
  <si>
    <t>"5.np"2,7*4,47*0,25</t>
  </si>
  <si>
    <t>"6.np"4,6*6,475*0,25</t>
  </si>
  <si>
    <t>"7.np"4,6*6,475*0,25</t>
  </si>
  <si>
    <t>963051113</t>
  </si>
  <si>
    <t>Bourání železobetonových stropů deskových, tl. přes 80 mm</t>
  </si>
  <si>
    <t>-1479877537</t>
  </si>
  <si>
    <t>https://podminky.urs.cz/item/CS_URS_2023_01/963051113</t>
  </si>
  <si>
    <t>"5.np, skladba S2"4,6*6,475*0,15</t>
  </si>
  <si>
    <t>22</t>
  </si>
  <si>
    <t>965043331</t>
  </si>
  <si>
    <t>Bourání mazanin betonových s potěrem nebo teracem tl. do 100 mm, plochy do 4 m2</t>
  </si>
  <si>
    <t>-1319536204</t>
  </si>
  <si>
    <t>https://podminky.urs.cz/item/CS_URS_2023_01/965043331</t>
  </si>
  <si>
    <t>"1.np"2,7*4,34*0,09</t>
  </si>
  <si>
    <t>"2.np"2,7*4,47*0,09</t>
  </si>
  <si>
    <t>"3.np"2,7*4,47*0,09</t>
  </si>
  <si>
    <t>"4.np"2,7*4,47*0,0,9</t>
  </si>
  <si>
    <t>"5.np"2,7*4,47*0,09</t>
  </si>
  <si>
    <t>"6.np"4,6*6,475*0,09</t>
  </si>
  <si>
    <t>"7.np"4,6*6,475*0,09</t>
  </si>
  <si>
    <t>Mezisoučet "skladba S1"</t>
  </si>
  <si>
    <t>"5.np" 4,6*6,475*0,09</t>
  </si>
  <si>
    <t>Mezisoučet"skladbaS2"</t>
  </si>
  <si>
    <t>23</t>
  </si>
  <si>
    <t>968072455</t>
  </si>
  <si>
    <t>Vybourání kovových rámů oken s křídly, dveřních zárubní, vrat, stěn, ostění nebo obkladů dveřních zárubní, plochy do 2 m2</t>
  </si>
  <si>
    <t>2019445697</t>
  </si>
  <si>
    <t>https://podminky.urs.cz/item/CS_URS_2023_01/968072455</t>
  </si>
  <si>
    <t>"1.np"1</t>
  </si>
  <si>
    <t>"3.np"3</t>
  </si>
  <si>
    <t>"4.np" 3</t>
  </si>
  <si>
    <t>"5.np"2</t>
  </si>
  <si>
    <t>"6.np"1</t>
  </si>
  <si>
    <t>24</t>
  </si>
  <si>
    <t>971033631</t>
  </si>
  <si>
    <t>Vybourání otvorů ve zdivu základovém nebo nadzákladovém z cihel, tvárnic, příčkovek z cihel pálených na maltu vápennou nebo vápenocementovou plochy do 4 m2, tl. do 150 mm</t>
  </si>
  <si>
    <t>1995930433</t>
  </si>
  <si>
    <t>https://podminky.urs.cz/item/CS_URS_2023_01/971033631</t>
  </si>
  <si>
    <t>"1.np" 0,9*2,2</t>
  </si>
  <si>
    <t>"2.np" 0,9*2,2</t>
  </si>
  <si>
    <t>"3.np" 1,62*2,3</t>
  </si>
  <si>
    <t>"4.np" 0,9*2,2*3</t>
  </si>
  <si>
    <t>"5.np" 1,03*2,3*2</t>
  </si>
  <si>
    <t>"6.np" 1,18*2,3</t>
  </si>
  <si>
    <t>"5np provizorní průchod"1,15*2,17*2</t>
  </si>
  <si>
    <t>"6np provizorní průchod" 1,15*2,17*2</t>
  </si>
  <si>
    <t>25</t>
  </si>
  <si>
    <t>973031151</t>
  </si>
  <si>
    <t>Vysekání výklenků nebo kapes ve zdivu z cihel na maltu vápennou nebo vápenocementovou výklenků, pohledové plochy přes 0,25 m2</t>
  </si>
  <si>
    <t>-1836774258</t>
  </si>
  <si>
    <t>https://podminky.urs.cz/item/CS_URS_2023_01/973031151</t>
  </si>
  <si>
    <t>"mezipatro"2,67*0,365*4,51</t>
  </si>
  <si>
    <t>"1.np" 2,7*0,3*4,5</t>
  </si>
  <si>
    <t>"2.np"2,7*0,3*4,3</t>
  </si>
  <si>
    <t>"3.np"2,7*0,2*4,3</t>
  </si>
  <si>
    <t>"4.np" 2,7*0,15*4,5</t>
  </si>
  <si>
    <t>26</t>
  </si>
  <si>
    <t>975111211</t>
  </si>
  <si>
    <t>Plošné podchycení konstrukcí systémovými prvky samostatnými stojkami výšky přes 4 do 5 m, zatížení do 6 kPa zřízení</t>
  </si>
  <si>
    <t>180048818</t>
  </si>
  <si>
    <t>https://podminky.urs.cz/item/CS_URS_2023_01/975111211</t>
  </si>
  <si>
    <t>" pro 7. pater" 2*2*7</t>
  </si>
  <si>
    <t>27</t>
  </si>
  <si>
    <t>975111212</t>
  </si>
  <si>
    <t>Plošné podchycení konstrukcí systémovými prvky samostatnými stojkami výšky přes 4 do 5 m, zatížení do 6 kPa příplatek za první a každý další den použití</t>
  </si>
  <si>
    <t>1052867716</t>
  </si>
  <si>
    <t>https://podminky.urs.cz/item/CS_URS_2023_01/975111212</t>
  </si>
  <si>
    <t>" pro 7. pater 31 dní" 2*2*7*31</t>
  </si>
  <si>
    <t>28</t>
  </si>
  <si>
    <t>975111213</t>
  </si>
  <si>
    <t>Plošné podchycení konstrukcí systémovými prvky samostatnými stojkami výšky přes 4 do 5 m, zatížení do 6 kPa odstranění</t>
  </si>
  <si>
    <t>-1954983918</t>
  </si>
  <si>
    <t>https://podminky.urs.cz/item/CS_URS_2023_01/975111213</t>
  </si>
  <si>
    <t>29</t>
  </si>
  <si>
    <t>975121211</t>
  </si>
  <si>
    <t>Jednořadé podchycení konstrukcí systémovými prvky samostatnými stojkami výšky podepření přes 4 do 5 m, zatížení do 750 kg/m zřízení</t>
  </si>
  <si>
    <t>-688448658</t>
  </si>
  <si>
    <t>https://podminky.urs.cz/item/CS_URS_2023_01/975121211</t>
  </si>
  <si>
    <t>30</t>
  </si>
  <si>
    <t>975121212</t>
  </si>
  <si>
    <t>Jednořadé podchycení konstrukcí systémovými prvky samostatnými stojkami výšky podepření přes 4 do 5 m, zatížení do 750 kg/m příplatek za první a každý další den použití</t>
  </si>
  <si>
    <t>-179747052</t>
  </si>
  <si>
    <t>https://podminky.urs.cz/item/CS_URS_2023_01/975121212</t>
  </si>
  <si>
    <t>31</t>
  </si>
  <si>
    <t>975121213</t>
  </si>
  <si>
    <t>Jednořadé podchycení konstrukcí systémovými prvky samostatnými stojkami výšky podepření přes 4 do 5 m, zatížení do 750 kg/m odstranění</t>
  </si>
  <si>
    <t>-1166796403</t>
  </si>
  <si>
    <t>https://podminky.urs.cz/item/CS_URS_2023_01/975121213</t>
  </si>
  <si>
    <t>32</t>
  </si>
  <si>
    <t>977312114</t>
  </si>
  <si>
    <t>Řezání stávajících betonových mazanin s vyztužením hloubky přes 150 do 200 mm</t>
  </si>
  <si>
    <t>-711074477</t>
  </si>
  <si>
    <t>https://podminky.urs.cz/item/CS_URS_2023_01/977312114</t>
  </si>
  <si>
    <t>(1,86+1,97)*2*7</t>
  </si>
  <si>
    <t>33</t>
  </si>
  <si>
    <t>978012191</t>
  </si>
  <si>
    <t>Otlučení vápenných nebo vápenocementových omítek vnitřních ploch stropů rákosovaných, v rozsahu přes 50 do 100 %</t>
  </si>
  <si>
    <t>1678017479</t>
  </si>
  <si>
    <t>https://podminky.urs.cz/item/CS_URS_2023_01/978012191</t>
  </si>
  <si>
    <t>"pro dvě patra šachty" 1,86*1,97*2</t>
  </si>
  <si>
    <t>34</t>
  </si>
  <si>
    <t>978059541</t>
  </si>
  <si>
    <t>Odsekání obkladů stěn včetně otlučení podkladní omítky až na zdivo z obkládaček vnitřních, z jakýchkoliv materiálů, plochy přes 1 m2</t>
  </si>
  <si>
    <t>-1281503971</t>
  </si>
  <si>
    <t>https://podminky.urs.cz/item/CS_URS_2023_01/978059541</t>
  </si>
  <si>
    <t>"2.np"1,5*2</t>
  </si>
  <si>
    <t>"3.np" 1,5*1,5</t>
  </si>
  <si>
    <t>997</t>
  </si>
  <si>
    <t>Přesun sutě</t>
  </si>
  <si>
    <t>35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</si>
  <si>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</si>
  <si>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</si>
  <si>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-1531335586</t>
  </si>
  <si>
    <t>https://podminky.urs.cz/item/CS_URS_2023_01/997013869</t>
  </si>
  <si>
    <t>36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</si>
  <si>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</si>
  <si>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</si>
  <si>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2024858935</t>
  </si>
  <si>
    <t>https://podminky.urs.cz/item/CS_URS_2023_01/997211111</t>
  </si>
  <si>
    <t>37</t>
  </si>
  <si>
    <t>997211119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</si>
  <si>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</si>
  <si>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-2126348847</t>
  </si>
  <si>
    <t>https://podminky.urs.cz/item/CS_URS_2023_01/997211119</t>
  </si>
  <si>
    <t>38</t>
  </si>
  <si>
    <t>997211511</t>
  </si>
  <si>
    <t>Vodorovná doprava suti nebo vybouraných hmot suti se složením a hrubým urovnáním, na vzdálenost do 1 km</t>
  </si>
  <si>
    <t>-148437780</t>
  </si>
  <si>
    <t>https://podminky.urs.cz/item/CS_URS_2023_01/997211511</t>
  </si>
  <si>
    <t>39</t>
  </si>
  <si>
    <t>997211519</t>
  </si>
  <si>
    <t>Vodorovná doprava suti nebo vybouraných hmot suti se složením a hrubým urovnáním, na vzdálenost Příplatek k ceně za každý další i započatý 1 km přes 1 km</t>
  </si>
  <si>
    <t>-1414037651</t>
  </si>
  <si>
    <t>https://podminky.urs.cz/item/CS_URS_2023_01/997211519</t>
  </si>
  <si>
    <t>998</t>
  </si>
  <si>
    <t>Přesun hmot</t>
  </si>
  <si>
    <t>40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</si>
  <si>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</si>
  <si>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</si>
  <si>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-380508939</t>
  </si>
  <si>
    <t>https://podminky.urs.cz/item/CS_URS_2023_01/998018003</t>
  </si>
  <si>
    <t>PSV</t>
  </si>
  <si>
    <t>Práce a dodávky PSV</t>
  </si>
  <si>
    <t>713</t>
  </si>
  <si>
    <t>Izolace tepelné</t>
  </si>
  <si>
    <t>41</t>
  </si>
  <si>
    <t>713120811</t>
  </si>
  <si>
    <t>Odstranění tepelné izolace podlah z rohoží, pásů, dílců, desek, bloků podlah volně kladených nebo mezi trámy z vláknitých materiálů suchých, tloušťka izolace do 100 mm</t>
  </si>
  <si>
    <t>2076973424</t>
  </si>
  <si>
    <t>https://podminky.urs.cz/item/CS_URS_2023_01/713120811</t>
  </si>
  <si>
    <t>"5.np, skl. S2" 4,6*6,475</t>
  </si>
  <si>
    <t>42</t>
  </si>
  <si>
    <t>713121111</t>
  </si>
  <si>
    <t>Montáž tepelné izolace podlah rohožemi, pásy, deskami, dílci, bloky (izolační materiál ve specifikaci) kladenými volně jednovrstvá</t>
  </si>
  <si>
    <t>-222936950</t>
  </si>
  <si>
    <t>https://podminky.urs.cz/item/CS_URS_2023_01/713121111</t>
  </si>
  <si>
    <t>125,3 "skl.3,4,3.1,4.1"</t>
  </si>
  <si>
    <t>43</t>
  </si>
  <si>
    <t>M</t>
  </si>
  <si>
    <t>63141431</t>
  </si>
  <si>
    <t>deska tepelně izolační minerální plovoucích podlah λ=0,033-0,035 tl 25mm</t>
  </si>
  <si>
    <t>71780809</t>
  </si>
  <si>
    <t>125,3*1,05 'Přepočtené koeficientem množství</t>
  </si>
  <si>
    <t>44</t>
  </si>
  <si>
    <t>713131141</t>
  </si>
  <si>
    <t>Montáž tepelné izolace stěn rohožemi, pásy, deskami, dílci, bloky (izolační materiál ve specifikaci) lepením celoplošně</t>
  </si>
  <si>
    <t>-1046853330</t>
  </si>
  <si>
    <t>https://podminky.urs.cz/item/CS_URS_2023_01/713131141</t>
  </si>
  <si>
    <t>0,67*2,66*4</t>
  </si>
  <si>
    <t>45</t>
  </si>
  <si>
    <t>28375938</t>
  </si>
  <si>
    <t>deska EPS 70 fasádní λ=0,039 tl 100mm</t>
  </si>
  <si>
    <t>656225973</t>
  </si>
  <si>
    <t>46</t>
  </si>
  <si>
    <t>713151111</t>
  </si>
  <si>
    <t>Montáž tepelné izolace střech šikmých rohožemi, pásy, deskami (izolační materiál ve specifikaci) kladenými volně mezi krokve</t>
  </si>
  <si>
    <t>-2084079445</t>
  </si>
  <si>
    <t>https://podminky.urs.cz/item/CS_URS_2023_01/713151111</t>
  </si>
  <si>
    <t>2,77*2,66</t>
  </si>
  <si>
    <t>47</t>
  </si>
  <si>
    <t>63148157</t>
  </si>
  <si>
    <t>deska tepelně izolační minerální univerzální λ=0,035 tl 160mm</t>
  </si>
  <si>
    <t>-642123351</t>
  </si>
  <si>
    <t>7,368*1,02 'Přepočtené koeficientem množství</t>
  </si>
  <si>
    <t>48</t>
  </si>
  <si>
    <t>998713104</t>
  </si>
  <si>
    <t>Přesun hmot pro izolace tepelné stanovený z hmotnosti přesunovaného materiálu vodorovná dopravní vzdálenost do 50 m v objektech výšky přes 24 m do 36 m</t>
  </si>
  <si>
    <t>-622462420</t>
  </si>
  <si>
    <t>https://podminky.urs.cz/item/CS_URS_2023_01/998713104</t>
  </si>
  <si>
    <t>725</t>
  </si>
  <si>
    <t>Zdravotechnika - zařizovací předměty</t>
  </si>
  <si>
    <t>49</t>
  </si>
  <si>
    <t>725210821</t>
  </si>
  <si>
    <t>Demontáž umyvadel bez výtokových armatur umyvadel</t>
  </si>
  <si>
    <t>soubor</t>
  </si>
  <si>
    <t>281279362</t>
  </si>
  <si>
    <t>https://podminky.urs.cz/item/CS_URS_2023_01/725210821</t>
  </si>
  <si>
    <t>"2.np" 1+"3.np"1</t>
  </si>
  <si>
    <t>741</t>
  </si>
  <si>
    <t>Elektroinstalace - silnoproud</t>
  </si>
  <si>
    <t>50</t>
  </si>
  <si>
    <t>741374863</t>
  </si>
  <si>
    <t>Demontáž svítidel se zachováním funkčnosti interiérových se standardní paticí (E27, T5, GU10) nebo integrovaným zdrojem LED zavěšených, ploše přes 0,09 do 0,36 m2</t>
  </si>
  <si>
    <t>1418981491</t>
  </si>
  <si>
    <t>https://podminky.urs.cz/item/CS_URS_2023_01/741374863</t>
  </si>
  <si>
    <t>762</t>
  </si>
  <si>
    <t>Konstrukce tesařské</t>
  </si>
  <si>
    <t>51</t>
  </si>
  <si>
    <t>762112110</t>
  </si>
  <si>
    <t>Montáž konstrukce stěn a příček na hladko (bez zářezů) z hraněného a polohraněného řeziva průřezové plochy do 120 cm2</t>
  </si>
  <si>
    <t>CS ÚRS 2023 02</t>
  </si>
  <si>
    <t>-435103534</t>
  </si>
  <si>
    <t>https://podminky.urs.cz/item/CS_URS_2023_02/762112110</t>
  </si>
  <si>
    <t>(11,6+5,8*4,09)</t>
  </si>
  <si>
    <t>(12+6*4,5)</t>
  </si>
  <si>
    <t>(11+5,5*4,3)</t>
  </si>
  <si>
    <t>(12,5+6,25*4,3)</t>
  </si>
  <si>
    <t>(5,8+5,5*4,5)</t>
  </si>
  <si>
    <t>(10,6+6*3,4)</t>
  </si>
  <si>
    <t>52</t>
  </si>
  <si>
    <t>60512125</t>
  </si>
  <si>
    <t>hranol stavební řezivo průřezu do 120cm2 do dl 6m</t>
  </si>
  <si>
    <t>492085338</t>
  </si>
  <si>
    <t>209*0,1*0,1</t>
  </si>
  <si>
    <t>53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</si>
  <si>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</si>
  <si>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</si>
  <si>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-1729110437</t>
  </si>
  <si>
    <t>https://podminky.urs.cz/item/CS_URS_2023_01/762332132</t>
  </si>
  <si>
    <t>2,77*4</t>
  </si>
  <si>
    <t>54</t>
  </si>
  <si>
    <t>60512130</t>
  </si>
  <si>
    <t>hranol stavební řezivo průřezu do 224cm2 do dl 6m</t>
  </si>
  <si>
    <t>1374320299</t>
  </si>
  <si>
    <t>11,08*0,16*0,1</t>
  </si>
  <si>
    <t>55</t>
  </si>
  <si>
    <t>762341680</t>
  </si>
  <si>
    <t>Montáž bednění stěn z desek cementotřískových nebo cementových na sraz</t>
  </si>
  <si>
    <t>-1971334366</t>
  </si>
  <si>
    <t>https://podminky.urs.cz/item/CS_URS_2023_01/762341680</t>
  </si>
  <si>
    <t>Poznámka k položce:_x000D_
(Výtahová šachta)</t>
  </si>
  <si>
    <t>"suteren 2xobklad" ((1,86+1,97)*2*3,6)*2</t>
  </si>
  <si>
    <t>"přízemí a mezipatro 2xobklad" ((1,86+1,97)*2*(4,59+4,51))*2</t>
  </si>
  <si>
    <t>"stropy 1xobklad" (1,86+1,97)*2*7</t>
  </si>
  <si>
    <t>56</t>
  </si>
  <si>
    <t>59590738</t>
  </si>
  <si>
    <t>deska cementotřísková bez povrchové úpravy tl 14mm</t>
  </si>
  <si>
    <t>2140615951</t>
  </si>
  <si>
    <t>139,412</t>
  </si>
  <si>
    <t>"ztratné 1,5%" 139,412*0,015</t>
  </si>
  <si>
    <t>141,503*1,1 'Přepočtené koeficientem množství</t>
  </si>
  <si>
    <t>57</t>
  </si>
  <si>
    <t>59590739</t>
  </si>
  <si>
    <t>deska cementotřísková bez povrchové úpravy tl 16mm</t>
  </si>
  <si>
    <t>-57804949</t>
  </si>
  <si>
    <t>55,152+53,62</t>
  </si>
  <si>
    <t>"ztratné" 108,772*0,015</t>
  </si>
  <si>
    <t>110,404*1,1 'Přepočtené koeficientem množství</t>
  </si>
  <si>
    <t>58</t>
  </si>
  <si>
    <t>762361313</t>
  </si>
  <si>
    <t>Konstrukční vrstva pod klempířské prvky pro oplechování horních ploch zdí a nadezdívek (atik) z desek dřevoštěpkových šroubovaných do podkladu, tloušťky desky 25 mm</t>
  </si>
  <si>
    <t>453469939</t>
  </si>
  <si>
    <t>https://podminky.urs.cz/item/CS_URS_2023_01/762361313</t>
  </si>
  <si>
    <t>2,77*2,66 "nad střechou"</t>
  </si>
  <si>
    <t>1,86*1,97"pod střechou"</t>
  </si>
  <si>
    <t>59</t>
  </si>
  <si>
    <t>762395000</t>
  </si>
  <si>
    <t>Spojovací prostředky krovů, bednění a laťování, nadstřešních konstrukcí svory, prkna, hřebíky, pásová ocel, vruty</t>
  </si>
  <si>
    <t>2035657594</t>
  </si>
  <si>
    <t>https://podminky.urs.cz/item/CS_URS_2023_02/762395000</t>
  </si>
  <si>
    <t>60</t>
  </si>
  <si>
    <t>762431024</t>
  </si>
  <si>
    <t>Obložení stěn z dřevoštěpkových desek OSB přibíjených na pero a drážku nebroušených, tloušťky desky 18 mm</t>
  </si>
  <si>
    <t>-673073563</t>
  </si>
  <si>
    <t>https://podminky.urs.cz/item/CS_URS_2023_02/762431024</t>
  </si>
  <si>
    <t>(2,205+3,6)*2*4,09</t>
  </si>
  <si>
    <t>(1,01+5,12)*4,5</t>
  </si>
  <si>
    <t>(3,5+1*2)*4,3</t>
  </si>
  <si>
    <t>(1*2+4,25)*4,3</t>
  </si>
  <si>
    <t>(0,835*2+4,25)*4,5</t>
  </si>
  <si>
    <t>(0,815*2+4,22)*3,4</t>
  </si>
  <si>
    <t>61</t>
  </si>
  <si>
    <t>60726274</t>
  </si>
  <si>
    <t>deska dřevoštěpková OSB 3 P+D nebroušená tl 18mm</t>
  </si>
  <si>
    <t>1656378975</t>
  </si>
  <si>
    <t>62</t>
  </si>
  <si>
    <t>762431023</t>
  </si>
  <si>
    <t>Obložení stěn z dřevoštěpkových desek OSB přibíjených na pero a drážku nebroušených, tloušťky desky 15 mm</t>
  </si>
  <si>
    <t>-1057170877</t>
  </si>
  <si>
    <t>https://podminky.urs.cz/item/CS_URS_2023_01/762431023</t>
  </si>
  <si>
    <t>"provizorní obložení stěn schodiště" 150</t>
  </si>
  <si>
    <t>63</t>
  </si>
  <si>
    <t>762439001</t>
  </si>
  <si>
    <t>Obložení stěn montáž roštu podkladového</t>
  </si>
  <si>
    <t>1156006779</t>
  </si>
  <si>
    <t>https://podminky.urs.cz/item/CS_URS_2023_01/762439001</t>
  </si>
  <si>
    <t>"nosná konstrukce provizorního obložení schodišťových stěn"150*3,5</t>
  </si>
  <si>
    <t>64</t>
  </si>
  <si>
    <t>60514106</t>
  </si>
  <si>
    <t>řezivo jehličnaté lať pevnostní třída S10-13 průřez 40x60mm</t>
  </si>
  <si>
    <t>-1315547465</t>
  </si>
  <si>
    <t>"mat. pro nosnou konstrukci prov obložení schodiště" 525*0,1*0,1*1,02</t>
  </si>
  <si>
    <t>65</t>
  </si>
  <si>
    <t>762511262</t>
  </si>
  <si>
    <t>Podlahové konstrukce podkladové z dřevoštěpkových desek OSB jednovrstvých šroubovaných na pero a drážku nebroušených, tloušťky desky 12 mm</t>
  </si>
  <si>
    <t>1259172100</t>
  </si>
  <si>
    <t>https://podminky.urs.cz/item/CS_URS_2023_02/762511262</t>
  </si>
  <si>
    <t>"ochrana podlah" 2,178*1,47+1*5+3,5*1+1*4,25+0,835*4,25+0,815*4,22</t>
  </si>
  <si>
    <t>66</t>
  </si>
  <si>
    <t>60726270</t>
  </si>
  <si>
    <t>deska dřevoštěpková OSB 3 P+D nebroušená tl 12mm</t>
  </si>
  <si>
    <t>310553982</t>
  </si>
  <si>
    <t>67</t>
  </si>
  <si>
    <t>998762104</t>
  </si>
  <si>
    <t>Přesun hmot pro konstrukce tesařské stanovený z hmotnosti přesunovaného materiálu vodorovná dopravní vzdálenost do 50 m v objektech výšky přes 24 do 36 m</t>
  </si>
  <si>
    <t>418868455</t>
  </si>
  <si>
    <t>https://podminky.urs.cz/item/CS_URS_2023_02/998762104</t>
  </si>
  <si>
    <t>763</t>
  </si>
  <si>
    <t>Konstrukce suché výstavby</t>
  </si>
  <si>
    <t>68</t>
  </si>
  <si>
    <t>763111411</t>
  </si>
  <si>
    <t>Příčka ze sádrokartonových desek s nosnou konstrukcí z jednoduchých ocelových profilů UW, CW dvojitě opláštěná deskami standardními A tl. 2 x 12,5 mm s izolací, EI 60, příčka tl. 100 mm, profil 50, Rw do 51 dB</t>
  </si>
  <si>
    <t>2066384254</t>
  </si>
  <si>
    <t>https://podminky.urs.cz/item/CS_URS_2023_01/763111411</t>
  </si>
  <si>
    <t>Poznámka k položce:_x000D_
Příčka bude uchycena rozepřením, bez poškození podlahy,pod příčku umístit,oddělující podložku.</t>
  </si>
  <si>
    <t>"dočasná příčka 5.np" (1,89*2+2,34+3,47+4,24+3,532)</t>
  </si>
  <si>
    <t>"dočasná příčka 6.np"(1,89*2+2,79+3,49+4,254+3,21)*3</t>
  </si>
  <si>
    <t>69</t>
  </si>
  <si>
    <t>763111431</t>
  </si>
  <si>
    <t>Příčka ze sádrokartonových desek s nosnou konstrukcí z jednoduchých ocelových profilů UW, CW dvojitě opláštěná deskami impregnovanými H2 tl. 2 x 12,5 mm EI 60, příčka tl. 100 mm, profil 50, s izolací, Rw do 51 dB</t>
  </si>
  <si>
    <t>663383712</t>
  </si>
  <si>
    <t>https://podminky.urs.cz/item/CS_URS_2023_01/763111431</t>
  </si>
  <si>
    <t>"201" 2,47*3,88</t>
  </si>
  <si>
    <t>"301" 2,49*3,9+1*2,3</t>
  </si>
  <si>
    <t>"4.01" 2,48*3,56+1,14*2,3</t>
  </si>
  <si>
    <t>"6.01" 1,905*3,1"</t>
  </si>
  <si>
    <t>70</t>
  </si>
  <si>
    <t>763111812</t>
  </si>
  <si>
    <t>Demontáž příček ze sádrokartonových desek s nosnou konstrukcí z ocelových profilů jednoduchých, opláštění dvojité</t>
  </si>
  <si>
    <t>1831340267</t>
  </si>
  <si>
    <t>https://podminky.urs.cz/item/CS_URS_2023_01/763111812</t>
  </si>
  <si>
    <t>"provizorní konstr. 5,6np"69,934</t>
  </si>
  <si>
    <t>71</t>
  </si>
  <si>
    <t>763122R_01</t>
  </si>
  <si>
    <t>Stěna šachtová ze sádrokartonových desek s nosnou konstrukcí z ocelových profilů CW, UW dvojitě opláštěná deskami 2x Habito 12,5 mm s minerální vlnou konstr. 150 mm, s deskou RF12,5 mm</t>
  </si>
  <si>
    <t>-1757772600</t>
  </si>
  <si>
    <t>(2,37+2,47)*2*(3,88+3,88+3,9+3,55+3,1+3,01)</t>
  </si>
  <si>
    <t>72</t>
  </si>
  <si>
    <t>763131411</t>
  </si>
  <si>
    <t>Podhled ze sádrokartonových desek dvouvrstvá zavěšená spodní konstrukce z ocelových profilů CD, UD jednoduše opláštěná deskou standardní A, tl. 12,5 mm, bez izolace</t>
  </si>
  <si>
    <t>2121346860</t>
  </si>
  <si>
    <t>https://podminky.urs.cz/item/CS_URS_2023_01/763131411</t>
  </si>
  <si>
    <t>"strop výtahové šachty" 1,86*1,97</t>
  </si>
  <si>
    <t>"2np"5,67+18,23</t>
  </si>
  <si>
    <t>"3np"51,33</t>
  </si>
  <si>
    <t>"4np"25,34</t>
  </si>
  <si>
    <t>"5np"14,3</t>
  </si>
  <si>
    <t>"6np"28,48</t>
  </si>
  <si>
    <t>73</t>
  </si>
  <si>
    <t>763131822</t>
  </si>
  <si>
    <t>Demontáž podhledu nebo samostatného požárního předělu ze sádrokartonových desek s nosnou konstrukcí dvouvrstvou z ocelových profilů, opláštění dvojité</t>
  </si>
  <si>
    <t>94315805</t>
  </si>
  <si>
    <t>https://podminky.urs.cz/item/CS_URS_2023_01/763131822</t>
  </si>
  <si>
    <t>"podhled 602"14,6</t>
  </si>
  <si>
    <t>74</t>
  </si>
  <si>
    <t>763164531</t>
  </si>
  <si>
    <t>Obklad konstrukcí sádrokartonovými deskami včetně ochranných úhelníků ve tvaru L rozvinuté šíře přes 0,4 do 0,8 m, opláštěný deskou standardní A, tl. 12,5 mm</t>
  </si>
  <si>
    <t>-878748368</t>
  </si>
  <si>
    <t>https://podminky.urs.cz/item/CS_URS_2023_01/763164531</t>
  </si>
  <si>
    <t>"500+601"(1,82+2,3)*2</t>
  </si>
  <si>
    <t>75</t>
  </si>
  <si>
    <t>763181311</t>
  </si>
  <si>
    <t>Výplně otvorů konstrukcí ze sádrokartonových desek montáž zárubně kovové s konstrukcí jednokřídlové</t>
  </si>
  <si>
    <t>84787920</t>
  </si>
  <si>
    <t>https://podminky.urs.cz/item/CS_URS_2023_01/763181311</t>
  </si>
  <si>
    <t>"5np"4</t>
  </si>
  <si>
    <t>"6np"4</t>
  </si>
  <si>
    <t>76</t>
  </si>
  <si>
    <t>55331590</t>
  </si>
  <si>
    <t>zárubeň jednokřídlá ocelová pro sádrokartonové příčky tl stěny 75-100mm rozměru 800/1970, 2100mm</t>
  </si>
  <si>
    <t>736485020</t>
  </si>
  <si>
    <t>"5np"3</t>
  </si>
  <si>
    <t>"6np"3</t>
  </si>
  <si>
    <t>77</t>
  </si>
  <si>
    <t>55331591</t>
  </si>
  <si>
    <t>zárubeň jednokřídlá ocelová pro sádrokartonové příčky tl stěny 75-100mm rozměru 900/1970, 2100mm</t>
  </si>
  <si>
    <t>-279030908</t>
  </si>
  <si>
    <t>"5np"1</t>
  </si>
  <si>
    <t>"6np"1</t>
  </si>
  <si>
    <t>78</t>
  </si>
  <si>
    <t>763181411</t>
  </si>
  <si>
    <t>Výplně otvorů konstrukcí ze sádrokartonových desek ztužující výplň otvoru pro dveře s CW a UW profilem, výšky příčky do 2,75 m nebo zátěže dveřního křídla do 25 kg</t>
  </si>
  <si>
    <t>842349440</t>
  </si>
  <si>
    <t>https://podminky.urs.cz/item/CS_URS_2023_01/763181411</t>
  </si>
  <si>
    <t>79</t>
  </si>
  <si>
    <t>763181811</t>
  </si>
  <si>
    <t>Demontáž kovových zárubní konstrukcí ze sádrokartonových příček výšky do 2,75 m jednokřídlových</t>
  </si>
  <si>
    <t>-1512591709</t>
  </si>
  <si>
    <t>https://podminky.urs.cz/item/CS_URS_2023_01/763181811</t>
  </si>
  <si>
    <t>"z provizorní příčky" 8</t>
  </si>
  <si>
    <t>80</t>
  </si>
  <si>
    <t>763331113</t>
  </si>
  <si>
    <t>Podhled z cementovláknitých nebo cementových desek dvouvrstvá zavěšená spodní konstrukce z ocelových profilů CD, UD jednoduše opláštěná deskou tl. 12,5 mm, bez izolace, EI 15</t>
  </si>
  <si>
    <t>-1039717868</t>
  </si>
  <si>
    <t>https://podminky.urs.cz/item/CS_URS_2023_01/763331113</t>
  </si>
  <si>
    <t>81</t>
  </si>
  <si>
    <t>998763304</t>
  </si>
  <si>
    <t>Přesun hmot pro konstrukce montované z desek sádrokartonových, sádrovláknitých, cementovláknitých nebo cementových stanovený z hmotnosti přesunovaného materiálu vodorovná dopravní vzdálenost do 50 m v objektech výšky přes 24 do 36 m</t>
  </si>
  <si>
    <t>-1026319735</t>
  </si>
  <si>
    <t>https://podminky.urs.cz/item/CS_URS_2023_01/998763304</t>
  </si>
  <si>
    <t>764</t>
  </si>
  <si>
    <t>Konstrukce klempířské</t>
  </si>
  <si>
    <t>82</t>
  </si>
  <si>
    <t>764031411</t>
  </si>
  <si>
    <t>Podkladní plech z měděného plechu rš 150 mm</t>
  </si>
  <si>
    <t>-215581415</t>
  </si>
  <si>
    <t>https://podminky.urs.cz/item/CS_URS_2023_01/764031411</t>
  </si>
  <si>
    <t>(2,77+2,66)*2</t>
  </si>
  <si>
    <t>83</t>
  </si>
  <si>
    <t>764131401</t>
  </si>
  <si>
    <t>Krytina ze svitků nebo tabulí z měděného plechu s úpravou u okapů, prostupů a výčnělků střechy rovné drážkováním ze svitků rš 500 mm, sklon střechy do 30°</t>
  </si>
  <si>
    <t>1794599921</t>
  </si>
  <si>
    <t>https://podminky.urs.cz/item/CS_URS_2023_01/764131401</t>
  </si>
  <si>
    <t>84</t>
  </si>
  <si>
    <t>764234402</t>
  </si>
  <si>
    <t>Oplechování horních ploch zdí a nadezdívek (atik) z měděného plechu mechanicky kotvených rš 200 mm</t>
  </si>
  <si>
    <t>-489305905</t>
  </si>
  <si>
    <t>https://podminky.urs.cz/item/CS_URS_2023_01/764234402</t>
  </si>
  <si>
    <t>85</t>
  </si>
  <si>
    <t>998764104</t>
  </si>
  <si>
    <t>Přesun hmot pro konstrukce klempířské stanovený z hmotnosti přesunovaného materiálu vodorovná dopravní vzdálenost do 50 m v objektech výšky přes 24 do 36 m</t>
  </si>
  <si>
    <t>1936436857</t>
  </si>
  <si>
    <t>https://podminky.urs.cz/item/CS_URS_2023_01/998764104</t>
  </si>
  <si>
    <t>765</t>
  </si>
  <si>
    <t>Krytina skládaná</t>
  </si>
  <si>
    <t>86</t>
  </si>
  <si>
    <t>765191001</t>
  </si>
  <si>
    <t>Montáž pojistné hydroizolační nebo parotěsné fólie kladené ve sklonu do 20° lepením (vodotěsné podstřeší) na bednění nebo tepelnou izolaci</t>
  </si>
  <si>
    <t>-803969160</t>
  </si>
  <si>
    <t>https://podminky.urs.cz/item/CS_URS_2023_01/765191001</t>
  </si>
  <si>
    <t>"pod měď" 2,77*2,66</t>
  </si>
  <si>
    <t>87</t>
  </si>
  <si>
    <t>28329036</t>
  </si>
  <si>
    <t>fólie kontaktní difuzně propustná pro doplňkovou hydroizolační vrstvu, třívrstvá mikroporézní PP 150g/m2 s integrovanou samolepící páskou</t>
  </si>
  <si>
    <t>1656784953</t>
  </si>
  <si>
    <t>7,368*1,1 'Přepočtené koeficientem množství</t>
  </si>
  <si>
    <t>766</t>
  </si>
  <si>
    <t>Konstrukce truhlářské</t>
  </si>
  <si>
    <t>88</t>
  </si>
  <si>
    <t>766660001</t>
  </si>
  <si>
    <t>Montáž dveřních křídel dřevěných nebo plastových otevíravých do ocelové zárubně povrchově upravených jednokřídlových, šířky do 800 mm</t>
  </si>
  <si>
    <t>-214565815</t>
  </si>
  <si>
    <t>https://podminky.urs.cz/item/CS_URS_2023_01/766660001</t>
  </si>
  <si>
    <t>89</t>
  </si>
  <si>
    <t>61162014</t>
  </si>
  <si>
    <t>dveře jednokřídlé voštinové povrch fóliový plné 800x1970-2100mm</t>
  </si>
  <si>
    <t>568153814</t>
  </si>
  <si>
    <t>90</t>
  </si>
  <si>
    <t>766660002</t>
  </si>
  <si>
    <t>Montáž dveřních křídel dřevěných nebo plastových otevíravých do ocelové zárubně povrchově upravených jednokřídlových, šířky přes 800 mm</t>
  </si>
  <si>
    <t>-382060255</t>
  </si>
  <si>
    <t>https://podminky.urs.cz/item/CS_URS_2023_01/766660002</t>
  </si>
  <si>
    <t>91</t>
  </si>
  <si>
    <t>61162015</t>
  </si>
  <si>
    <t>dveře jednokřídlé voštinové povrch fóliový plné 900x1970-2100mm</t>
  </si>
  <si>
    <t>182939189</t>
  </si>
  <si>
    <t>92</t>
  </si>
  <si>
    <t>766691914</t>
  </si>
  <si>
    <t>Ostatní práce vyvěšení nebo zavěšení křídel dřevěných dveřních, plochy do 2 m2</t>
  </si>
  <si>
    <t>-1333114120</t>
  </si>
  <si>
    <t>https://podminky.urs.cz/item/CS_URS_2023_01/766691914</t>
  </si>
  <si>
    <t>"6.np"2</t>
  </si>
  <si>
    <t>Mezisoučet v OSB</t>
  </si>
  <si>
    <t>"5 a 6 np vyvěšení provizor SDK" 8</t>
  </si>
  <si>
    <t>"5,6np k provizorním sdk vyvěšení a zavěšení " 3*2*2</t>
  </si>
  <si>
    <t>93</t>
  </si>
  <si>
    <t>76670R_01</t>
  </si>
  <si>
    <t>Provizorní ochrana fancoulů</t>
  </si>
  <si>
    <t>ks</t>
  </si>
  <si>
    <t>1818988114</t>
  </si>
  <si>
    <t>94</t>
  </si>
  <si>
    <t>998766103</t>
  </si>
  <si>
    <t>Přesun hmot pro konstrukce truhlářské stanovený z hmotnosti přesunovaného materiálu vodorovná dopravní vzdálenost do 50 m v objektech výšky přes 12 do 24 m</t>
  </si>
  <si>
    <t>178830903</t>
  </si>
  <si>
    <t>https://podminky.urs.cz/item/CS_URS_2023_01/998766103</t>
  </si>
  <si>
    <t>767</t>
  </si>
  <si>
    <t>Konstrukce zámečnické</t>
  </si>
  <si>
    <t>95</t>
  </si>
  <si>
    <t>767248110</t>
  </si>
  <si>
    <t>Montáž ochranné konstrukce výtahových šachet průběžné nebo obtáčející schodiště, s úpravou pro zasklení</t>
  </si>
  <si>
    <t>-584785746</t>
  </si>
  <si>
    <t>https://podminky.urs.cz/item/CS_URS_2023_01/767248110</t>
  </si>
  <si>
    <t>(12,92+13,1+11,36)*(1,8+1,9)*2</t>
  </si>
  <si>
    <t>96</t>
  </si>
  <si>
    <t>14550318</t>
  </si>
  <si>
    <t>profil ocelový svařovaný jakost S235 průřez čtvercový 80x80x5mm</t>
  </si>
  <si>
    <t>739548658</t>
  </si>
  <si>
    <t>"Š7"0,5153</t>
  </si>
  <si>
    <t>"Š8"0,3074</t>
  </si>
  <si>
    <t>"Š9"0,3682</t>
  </si>
  <si>
    <t>Mezisoučet</t>
  </si>
  <si>
    <t>"dopl. a svary 6%" 1,19*0,06</t>
  </si>
  <si>
    <t>97</t>
  </si>
  <si>
    <t>14550319</t>
  </si>
  <si>
    <t>profil ocelový svařovaný jakost S235 průřez čtvercový 80x80x6mm</t>
  </si>
  <si>
    <t>1934473780</t>
  </si>
  <si>
    <t>"Š4"0,6917</t>
  </si>
  <si>
    <t>"Š5"0,4039</t>
  </si>
  <si>
    <t>"Š6"0,4301</t>
  </si>
  <si>
    <t>"dopl. a svary 6%" 1,526*0,06</t>
  </si>
  <si>
    <t>98</t>
  </si>
  <si>
    <t>14550R_01</t>
  </si>
  <si>
    <t>profil ocelový svařovaný jakost S235 průřez čtvercový 80x80x8mm</t>
  </si>
  <si>
    <t>-1524411943</t>
  </si>
  <si>
    <t>"Š1"0,914,7</t>
  </si>
  <si>
    <t>"Š2"0,8425</t>
  </si>
  <si>
    <t>"Š3"0,8009</t>
  </si>
  <si>
    <t>"dopl a svary" 1,644*0,06</t>
  </si>
  <si>
    <t>99</t>
  </si>
  <si>
    <t>14550R_02</t>
  </si>
  <si>
    <t>profil ocelový svařovaný jakost S235 průřez čtvercový 60x60x6mm</t>
  </si>
  <si>
    <t>-1324768734</t>
  </si>
  <si>
    <t>"Š10" 0,0407</t>
  </si>
  <si>
    <t>"svary a doplňky" 0,041*0,06</t>
  </si>
  <si>
    <t>100</t>
  </si>
  <si>
    <t>13010432</t>
  </si>
  <si>
    <t>úhelník ocelový rovnostranný jakost S235JR (11 375) 80x80x6mm</t>
  </si>
  <si>
    <t>1107629875</t>
  </si>
  <si>
    <t>"Š12"0,0559</t>
  </si>
  <si>
    <t>"svary a doplňky" 0,0559*0,06</t>
  </si>
  <si>
    <t>101</t>
  </si>
  <si>
    <t>767661811</t>
  </si>
  <si>
    <t>Demontáž mříží pevných nebo otevíravých</t>
  </si>
  <si>
    <t>-1449203680</t>
  </si>
  <si>
    <t>https://podminky.urs.cz/item/CS_URS_2023_01/767661811</t>
  </si>
  <si>
    <t>102</t>
  </si>
  <si>
    <t>767995115</t>
  </si>
  <si>
    <t>Montáž ostatních atypických zámečnických konstrukcí hmotnosti přes 50 do 100 kg</t>
  </si>
  <si>
    <t>kg</t>
  </si>
  <si>
    <t>1779494623</t>
  </si>
  <si>
    <t>https://podminky.urs.cz/item/CS_URS_2023_01/767995115</t>
  </si>
  <si>
    <t>Poznámka k položce:_x000D_
Strop</t>
  </si>
  <si>
    <t>"Celkem profily (případ nového IPE 300 a náhrady stropního pole)"5072</t>
  </si>
  <si>
    <t>103</t>
  </si>
  <si>
    <t>13010744</t>
  </si>
  <si>
    <t>ocel profilová jakost S235JR (11 375) průřez IPE 120</t>
  </si>
  <si>
    <t>-363149843</t>
  </si>
  <si>
    <t>"V3"0,115</t>
  </si>
  <si>
    <t>"V4"0,212</t>
  </si>
  <si>
    <t>"V9"0,0106</t>
  </si>
  <si>
    <t>"V11"0,29</t>
  </si>
  <si>
    <t>"V12"0,1577</t>
  </si>
  <si>
    <t>"doplňky a svary 10%" 0,786*0,1</t>
  </si>
  <si>
    <t>104</t>
  </si>
  <si>
    <t>13010752</t>
  </si>
  <si>
    <t>ocel profilová jakost S235JR (11 375) průřez IPE 200</t>
  </si>
  <si>
    <t>1528856048</t>
  </si>
  <si>
    <t>"V1"2,128</t>
  </si>
  <si>
    <t>"V2"0,4861</t>
  </si>
  <si>
    <t>"V7"0,3333</t>
  </si>
  <si>
    <t>"V8"0,1458</t>
  </si>
  <si>
    <t>"doplňky a svary 10%" 3,093*0,1</t>
  </si>
  <si>
    <t>105</t>
  </si>
  <si>
    <t>13010826</t>
  </si>
  <si>
    <t>ocel profilová jakost S235JR (11 375) průřez U (UPN) 200</t>
  </si>
  <si>
    <t>-1977822912</t>
  </si>
  <si>
    <t>"V6"0,0506</t>
  </si>
  <si>
    <t>"svary a doplňky 10%" 0,0506*0,1</t>
  </si>
  <si>
    <t>106</t>
  </si>
  <si>
    <t>13010930</t>
  </si>
  <si>
    <t>ocel profilová jakost S235JR (11 375) průřez UPE 120</t>
  </si>
  <si>
    <t>-2055060261</t>
  </si>
  <si>
    <t>"V5"0,1313</t>
  </si>
  <si>
    <t>"V13"0,1655</t>
  </si>
  <si>
    <t>"V14"0,18</t>
  </si>
  <si>
    <t>"svary a doplňky 10%" 0,477*0,1</t>
  </si>
  <si>
    <t>107</t>
  </si>
  <si>
    <t>13010760</t>
  </si>
  <si>
    <t>ocel profilová jakost S235JR (11 375) průřez IPE 300</t>
  </si>
  <si>
    <t>-260098856</t>
  </si>
  <si>
    <t>"V10"0,8546</t>
  </si>
  <si>
    <t>"svary a doplňky 10%" 0,855*0,1</t>
  </si>
  <si>
    <t>108</t>
  </si>
  <si>
    <t>767996701</t>
  </si>
  <si>
    <t>Demontáž ostatních zámečnických konstrukcí řezáním o hmotnosti jednotlivých dílů do 50 kg</t>
  </si>
  <si>
    <t>1953717639</t>
  </si>
  <si>
    <t>https://podminky.urs.cz/item/CS_URS_2023_01/767996701</t>
  </si>
  <si>
    <t>109</t>
  </si>
  <si>
    <t>997136R_01</t>
  </si>
  <si>
    <t>Zpětný výkup železa- výtahová šachta</t>
  </si>
  <si>
    <t>1679400527</t>
  </si>
  <si>
    <t>110</t>
  </si>
  <si>
    <t>767581801</t>
  </si>
  <si>
    <t>Demontáž podhledů kazet</t>
  </si>
  <si>
    <t>902929552</t>
  </si>
  <si>
    <t>https://podminky.urs.cz/item/CS_URS_2023_01/767581801</t>
  </si>
  <si>
    <t>"dočasná demontáž proskleného zákrytu 5 a 6. np" 5*1,3*2</t>
  </si>
  <si>
    <t>111</t>
  </si>
  <si>
    <t>76758R_02</t>
  </si>
  <si>
    <t xml:space="preserve">Zajištění, vyvěšení kabelů nad prosklenným zákrytem </t>
  </si>
  <si>
    <t>934578982</t>
  </si>
  <si>
    <t>112</t>
  </si>
  <si>
    <t>767591R_03</t>
  </si>
  <si>
    <t>Oplechování portálu výtahu - nerezový plech</t>
  </si>
  <si>
    <t>-1552722496</t>
  </si>
  <si>
    <t>"6 pater" 6*(0,315+0,13)*2*2,17+6*(0,315+0,13)*1,03+0,13*0,13*2*6</t>
  </si>
  <si>
    <t>113</t>
  </si>
  <si>
    <t>767591R_04</t>
  </si>
  <si>
    <t>Rohová nerezová lišta 100/100 mm -výtah</t>
  </si>
  <si>
    <t>-179239542</t>
  </si>
  <si>
    <t>114</t>
  </si>
  <si>
    <t>998767103</t>
  </si>
  <si>
    <t>Přesun hmot pro zámečnické konstrukce stanovený z hmotnosti přesunovaného materiálu vodorovná dopravní vzdálenost do 50 m v objektech výšky přes 12 do 24 m</t>
  </si>
  <si>
    <t>285623998</t>
  </si>
  <si>
    <t>https://podminky.urs.cz/item/CS_URS_2023_01/998767103</t>
  </si>
  <si>
    <t>771</t>
  </si>
  <si>
    <t>Podlahy z dlaždic</t>
  </si>
  <si>
    <t>115</t>
  </si>
  <si>
    <t>771121011</t>
  </si>
  <si>
    <t>Příprava podkladu před provedením dlažby nátěr penetrační na podlahu</t>
  </si>
  <si>
    <t>1276877167</t>
  </si>
  <si>
    <t>https://podminky.urs.cz/item/CS_URS_2023_01/771121011</t>
  </si>
  <si>
    <t>116</t>
  </si>
  <si>
    <t>771151022</t>
  </si>
  <si>
    <t>Příprava podkladu před provedením dlažby samonivelační stěrka min.pevnosti 30 MPa, tloušťky přes 3 do 5 mm</t>
  </si>
  <si>
    <t>-1043578296</t>
  </si>
  <si>
    <t>https://podminky.urs.cz/item/CS_URS_2023_01/771151022</t>
  </si>
  <si>
    <t>117</t>
  </si>
  <si>
    <t>771474141</t>
  </si>
  <si>
    <t>Montáž soklů z dlaždic keramických lepených flexibilním lepidlem s požlábkem, výšky do 90 mm</t>
  </si>
  <si>
    <t>-1186680423</t>
  </si>
  <si>
    <t>https://podminky.urs.cz/item/CS_URS_2023_01/771474141</t>
  </si>
  <si>
    <t>"5np"5,2+5,2</t>
  </si>
  <si>
    <t>"6np"5,2+5,2</t>
  </si>
  <si>
    <t>118</t>
  </si>
  <si>
    <t>59761281</t>
  </si>
  <si>
    <t>sokl s požlábkem-dlažba keramická slinutá hladká do interiéru i exteriéru 300x80mm</t>
  </si>
  <si>
    <t>364915038</t>
  </si>
  <si>
    <t>119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</si>
  <si>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</si>
  <si>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</si>
  <si>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-1272233866</t>
  </si>
  <si>
    <t>https://podminky.urs.cz/item/CS_URS_2023_01/771574262</t>
  </si>
  <si>
    <t>"5np"5,2*1,91+0,25</t>
  </si>
  <si>
    <t>"6np"5,2*1,91+0,25</t>
  </si>
  <si>
    <t>120</t>
  </si>
  <si>
    <t>59761420</t>
  </si>
  <si>
    <t>dlažba velkoformátová keramická slinutá protiskluzná do interiéru i exteriéru pro vysoké mechanické namáhání přes 4 do 6ks/m2</t>
  </si>
  <si>
    <t>-1155168348</t>
  </si>
  <si>
    <t>20,364*1,15 'Přepočtené koeficientem množství</t>
  </si>
  <si>
    <t>121</t>
  </si>
  <si>
    <t>998771104</t>
  </si>
  <si>
    <t>Přesun hmot pro podlahy z dlaždic stanovený z hmotnosti přesunovaného materiálu vodorovná dopravní vzdálenost do 50 m v objektech výšky přes 24 do 36 m</t>
  </si>
  <si>
    <t>-545953357</t>
  </si>
  <si>
    <t>https://podminky.urs.cz/item/CS_URS_2023_01/998771104</t>
  </si>
  <si>
    <t>776</t>
  </si>
  <si>
    <t>Podlahy povlakové</t>
  </si>
  <si>
    <t>122</t>
  </si>
  <si>
    <t>776111116</t>
  </si>
  <si>
    <t>Příprava podkladu broušení podlah stávajícího podkladu pro odstranění lepidla (po starých krytinách)</t>
  </si>
  <si>
    <t>2032243832</t>
  </si>
  <si>
    <t>https://podminky.urs.cz/item/CS_URS_2023_01/776111116</t>
  </si>
  <si>
    <t>123</t>
  </si>
  <si>
    <t>776111311</t>
  </si>
  <si>
    <t>Příprava podkladu vysátí podlah</t>
  </si>
  <si>
    <t>1034144747</t>
  </si>
  <si>
    <t>https://podminky.urs.cz/item/CS_URS_2023_01/776111311</t>
  </si>
  <si>
    <t>124</t>
  </si>
  <si>
    <t>776121112</t>
  </si>
  <si>
    <t>Příprava podkladu penetrace vodou ředitelná podlah</t>
  </si>
  <si>
    <t>-1167151686</t>
  </si>
  <si>
    <t>https://podminky.urs.cz/item/CS_URS_2023_01/776121112</t>
  </si>
  <si>
    <t>125</t>
  </si>
  <si>
    <t>776141122</t>
  </si>
  <si>
    <t>Příprava podkladu vyrovnání samonivelační stěrkou podlah min.pevnosti 30 MPa, tloušťky přes 3 do 5 mm</t>
  </si>
  <si>
    <t>-455018102</t>
  </si>
  <si>
    <t>https://podminky.urs.cz/item/CS_URS_2023_01/776141122</t>
  </si>
  <si>
    <t>126</t>
  </si>
  <si>
    <t>776251111</t>
  </si>
  <si>
    <t>Montáž podlahovin z přírodního linolea (marmolea) lepením standardním lepidlem z pásů standardních</t>
  </si>
  <si>
    <t>1033038046</t>
  </si>
  <si>
    <t>https://podminky.urs.cz/item/CS_URS_2023_01/776251111</t>
  </si>
  <si>
    <t>"1np"18,34+4,6</t>
  </si>
  <si>
    <t>"3np"18,4+27,41+5,52</t>
  </si>
  <si>
    <t>"4np"19,2+6,14</t>
  </si>
  <si>
    <t>"6np"8,87+4,89+14,72</t>
  </si>
  <si>
    <t>127</t>
  </si>
  <si>
    <t>28411068</t>
  </si>
  <si>
    <t>linoleum přírodní dle výběru investora</t>
  </si>
  <si>
    <t>-2065406687</t>
  </si>
  <si>
    <t>166,29*1,1 'Přepočtené koeficientem množství</t>
  </si>
  <si>
    <t>128</t>
  </si>
  <si>
    <t>776201812</t>
  </si>
  <si>
    <t>Demontáž povlakových podlahovin lepených ručně s podložkou</t>
  </si>
  <si>
    <t>1489168110</t>
  </si>
  <si>
    <t>https://podminky.urs.cz/item/CS_URS_2023_01/776201812</t>
  </si>
  <si>
    <t>"1.np" 29,34</t>
  </si>
  <si>
    <t>"2.np" 29,61</t>
  </si>
  <si>
    <t>"3.np" 57,19</t>
  </si>
  <si>
    <t>"4.np" 31,39</t>
  </si>
  <si>
    <t>"5.np" 19,78</t>
  </si>
  <si>
    <t>"6.np" 19,47"</t>
  </si>
  <si>
    <t>129</t>
  </si>
  <si>
    <t>776410811</t>
  </si>
  <si>
    <t>Demontáž soklíků nebo lišt pryžových nebo plastových</t>
  </si>
  <si>
    <t>1582387131</t>
  </si>
  <si>
    <t>https://podminky.urs.cz/item/CS_URS_2023_01/776410811</t>
  </si>
  <si>
    <t>"1.np"(6,63*2+2,07*4+6,73*2+2,06*2)</t>
  </si>
  <si>
    <t>"2.np" (6,63*2+1,59*2+2,26*2)</t>
  </si>
  <si>
    <t>"3.np" (6,67+4,44)*2+(2,68+3,84)*2</t>
  </si>
  <si>
    <t>"4.np" 6,67*4+2,07*2+2,65*2</t>
  </si>
  <si>
    <t>"5.np"4,21*4+2,3*2+2,42*2</t>
  </si>
  <si>
    <t>"6.np" 4,205*4+2,57*2+2,12*2</t>
  </si>
  <si>
    <t>130</t>
  </si>
  <si>
    <t>776411111</t>
  </si>
  <si>
    <t>Montáž soklíků lepením obvodových, výšky do 80 mm</t>
  </si>
  <si>
    <t>2076546852</t>
  </si>
  <si>
    <t>https://podminky.urs.cz/item/CS_URS_2023_01/776411111</t>
  </si>
  <si>
    <t>"6np"(2,12+4,205)*2+(2,57+1,905)*2</t>
  </si>
  <si>
    <t>"5np"(3,64+3,48)*2+(2,29*2+2,53*2+4,21*2)</t>
  </si>
  <si>
    <t>"4np"(4,81+6,75)*2+(2,48+2,615)*2</t>
  </si>
  <si>
    <t>"3np"(4,16+6,77)*2+(2,49+2,27)*2+(6,77+4,44)*2</t>
  </si>
  <si>
    <t>"2np"(2,47+2,365)*2+(6,77+1,995+2,465)*2</t>
  </si>
  <si>
    <t>"1np"(4,825+1,905+1,955+2,785)*2+(2,455+2,1)*2</t>
  </si>
  <si>
    <t>131</t>
  </si>
  <si>
    <t>28411007</t>
  </si>
  <si>
    <t>lišta soklová PVC 15x50mm</t>
  </si>
  <si>
    <t>1026264842</t>
  </si>
  <si>
    <t>205,19*1,02 'Přepočtené koeficientem množství</t>
  </si>
  <si>
    <t>132</t>
  </si>
  <si>
    <t>997013813</t>
  </si>
  <si>
    <t>Poplatek za uložení stavebního odpadu na skládce (skládkovné) z plastických hmot zatříděného do Katalogu odpadů pod kódem 17 02 03</t>
  </si>
  <si>
    <t>-702060458</t>
  </si>
  <si>
    <t>https://podminky.urs.cz/item/CS_URS_2023_01/997013813</t>
  </si>
  <si>
    <t>133</t>
  </si>
  <si>
    <t>998776104</t>
  </si>
  <si>
    <t>Přesun hmot pro podlahy povlakové stanovený z hmotnosti přesunovaného materiálu vodorovná dopravní vzdálenost do 50 m v objektech výšky přes 24 do 36 m</t>
  </si>
  <si>
    <t>696854082</t>
  </si>
  <si>
    <t>https://podminky.urs.cz/item/CS_URS_2023_01/998776104</t>
  </si>
  <si>
    <t>784</t>
  </si>
  <si>
    <t>Dokončovací práce - malby a tapety</t>
  </si>
  <si>
    <t>134</t>
  </si>
  <si>
    <t>784181109</t>
  </si>
  <si>
    <t>Penetrace podkladu jednonásobná základní akrylátová bezbarvá na schodišti o výšce podlaží přes 3,80 do 5,00 m</t>
  </si>
  <si>
    <t>1510903889</t>
  </si>
  <si>
    <t>https://podminky.urs.cz/item/CS_URS_2023_01/784181109</t>
  </si>
  <si>
    <t>997,045</t>
  </si>
  <si>
    <t>135</t>
  </si>
  <si>
    <t>784211109</t>
  </si>
  <si>
    <t>Malby z malířských směsí oděruvzdorných za mokra dvojnásobné, bílé za mokra oděruvzdorné výborně na schodišti o výšce podlaží přes 3,80 do 5,00 m</t>
  </si>
  <si>
    <t>99552950</t>
  </si>
  <si>
    <t>https://podminky.urs.cz/item/CS_URS_2023_01/784211109</t>
  </si>
  <si>
    <t>"mezipatro str." 71</t>
  </si>
  <si>
    <t>"1np" 22,94+6,46*3,88+((4,825+1,905)*2+(1,955+2,785)*2)*3,88+(2,1*2+2,455*2)*3,88</t>
  </si>
  <si>
    <t>"2.np" 10,315*3,88+(2,47*2+2,37*2)*3,88+(6,05*2+(1,99+2,465)*2)*3,88+23,9</t>
  </si>
  <si>
    <t>"3.np" 51,33+(2,49*2+2,27*2)*3,9+(6,67*2+4,44*2)*3,9+6,395*3,9</t>
  </si>
  <si>
    <t>"4.np"25,34+6,935*3,56+(6,75*2+4,81*2)*3,56+(2,48+2,62)*2*3,56</t>
  </si>
  <si>
    <t>"5.np" 14,3+6,355*3,04+(4,28*2+4,82*2)*3,04</t>
  </si>
  <si>
    <t>"6.np" 28,48+6,385*3+(2,27+4,205)*2*3+(2,52+1,905)*2*3</t>
  </si>
  <si>
    <t>787</t>
  </si>
  <si>
    <t>Dokončovací práce - zasklívání</t>
  </si>
  <si>
    <t>136</t>
  </si>
  <si>
    <t>787100802</t>
  </si>
  <si>
    <t>Vysklívání stěn a příček, balkónového zábradlí, výtahových šachet skla plochého, plochy přes 1 do 3 m2</t>
  </si>
  <si>
    <t>919922024</t>
  </si>
  <si>
    <t>https://podminky.urs.cz/item/CS_URS_2023_01/787100802</t>
  </si>
  <si>
    <t>Poznámka k položce:_x000D_
Původní sklo uskladnit k použití</t>
  </si>
  <si>
    <t>"sut" 4,96+5,17-2,67-0,8</t>
  </si>
  <si>
    <t>"přízemí" 8,8+7,3-2,67</t>
  </si>
  <si>
    <t>"mezipatro"8,71+7,56+14,26-2,67</t>
  </si>
  <si>
    <t>137</t>
  </si>
  <si>
    <t>787110R_01</t>
  </si>
  <si>
    <t>Zasklívání do původních pozic, původním sklem</t>
  </si>
  <si>
    <t>-2059509115</t>
  </si>
  <si>
    <t>47,95</t>
  </si>
  <si>
    <t>138</t>
  </si>
  <si>
    <t>998787102</t>
  </si>
  <si>
    <t>Přesun hmot pro zasklívání stanovený z hmotnosti přesunovaného materiálu vodorovná dopravní vzdálenost do 50 m v objektech výšky přes 6 do 12 m</t>
  </si>
  <si>
    <t>-1550926940</t>
  </si>
  <si>
    <t>https://podminky.urs.cz/item/CS_URS_2023_01/998787102</t>
  </si>
  <si>
    <t>789</t>
  </si>
  <si>
    <t>Povrchové úpravy ocelových konstrukcí a technologických zařízení</t>
  </si>
  <si>
    <t>139</t>
  </si>
  <si>
    <t>789328435</t>
  </si>
  <si>
    <t>Protipožární zpěňující nátěr ocelových konstrukcí třídy IV jednosložkový vodou ředitelný, funkční tloušťky přes 350 do 500 μm</t>
  </si>
  <si>
    <t>1775404528</t>
  </si>
  <si>
    <t>https://podminky.urs.cz/item/CS_URS_2023_01/789328435</t>
  </si>
  <si>
    <t>"V1-V14"(0,12*2+0,064*4)*10,6*5+0,8*22,4*4+1,2*42,2+0,8*25,3+0,54*12,1*3</t>
  </si>
  <si>
    <t>"Š1-Š12"0,08*4*(51,68+47,6+45,25+52,4+30,6+32,58+45,6+27,2+32,58+7,62)+0,06*4*3,6</t>
  </si>
  <si>
    <t>VRN</t>
  </si>
  <si>
    <t>Vedlejší rozpočtové náklady</t>
  </si>
  <si>
    <t>VRN1</t>
  </si>
  <si>
    <t>Průzkumné, geodetické a projektové práce</t>
  </si>
  <si>
    <t>140</t>
  </si>
  <si>
    <t>013254000</t>
  </si>
  <si>
    <t>Dokumentace skutečného provedení stavby</t>
  </si>
  <si>
    <t>1024</t>
  </si>
  <si>
    <t>-93925465</t>
  </si>
  <si>
    <t>https://podminky.urs.cz/item/CS_URS_2023_01/013254000</t>
  </si>
  <si>
    <t>VRN3</t>
  </si>
  <si>
    <t>Zařízení staveniště</t>
  </si>
  <si>
    <t>141</t>
  </si>
  <si>
    <t>030001000</t>
  </si>
  <si>
    <t>…%</t>
  </si>
  <si>
    <t>778137634</t>
  </si>
  <si>
    <t>https://podminky.urs.cz/item/CS_URS_2023_01/030001000</t>
  </si>
  <si>
    <t>VRN4</t>
  </si>
  <si>
    <t>Inženýrská činnost</t>
  </si>
  <si>
    <t>142</t>
  </si>
  <si>
    <t>043002000</t>
  </si>
  <si>
    <t>Zkoušky a ostatní měření</t>
  </si>
  <si>
    <t>1594886348</t>
  </si>
  <si>
    <t>https://podminky.urs.cz/item/CS_URS_2023_01/043002000</t>
  </si>
  <si>
    <t>VRN6</t>
  </si>
  <si>
    <t>Územní vlivy</t>
  </si>
  <si>
    <t>143</t>
  </si>
  <si>
    <t>060001000</t>
  </si>
  <si>
    <t>%</t>
  </si>
  <si>
    <t>-1179931320</t>
  </si>
  <si>
    <t>https://podminky.urs.cz/item/CS_URS_2023_01/060001000</t>
  </si>
  <si>
    <t>VRN7</t>
  </si>
  <si>
    <t>Provozní vlivy</t>
  </si>
  <si>
    <t>144</t>
  </si>
  <si>
    <t>070001000</t>
  </si>
  <si>
    <t>-2069122589</t>
  </si>
  <si>
    <t>https://podminky.urs.cz/item/CS_URS_2023_01/070001000</t>
  </si>
  <si>
    <t>CCTV - Kamerový systém</t>
  </si>
  <si>
    <t xml:space="preserve"> </t>
  </si>
  <si>
    <t xml:space="preserve">    742 - Elektroinstalace - slaboproud</t>
  </si>
  <si>
    <t>741920241</t>
  </si>
  <si>
    <t>Protipožární ucpávky samostatných kabelů prostup stěnou, tloušťky do 100 mm diskem požární odolnost EI 60, průměr kabelu do 21 mm</t>
  </si>
  <si>
    <t>1901146811</t>
  </si>
  <si>
    <t>https://podminky.urs.cz/item/CS_URS_2023_01/741920241</t>
  </si>
  <si>
    <t>742</t>
  </si>
  <si>
    <t>Elektroinstalace - slaboproud</t>
  </si>
  <si>
    <t>742124003</t>
  </si>
  <si>
    <t>Montáž kabelů datových FTP, UTP, STP pro vnitřní rozvody pevně</t>
  </si>
  <si>
    <t>2059027155</t>
  </si>
  <si>
    <t>https://podminky.urs.cz/item/CS_URS_2023_01/742124003</t>
  </si>
  <si>
    <t>34121262</t>
  </si>
  <si>
    <t>kabel datový jádro Cu plné plášť PVC (U/UTP) kategorie 5e</t>
  </si>
  <si>
    <t>1448969285</t>
  </si>
  <si>
    <t>305*1,2 'Přepočtené koeficientem množství</t>
  </si>
  <si>
    <t>74223R_01</t>
  </si>
  <si>
    <t>Dodávka a montáž kamerového systému</t>
  </si>
  <si>
    <t>629320732</t>
  </si>
  <si>
    <t>74223R_02</t>
  </si>
  <si>
    <t>patch panel 1U, vč. příslušenství</t>
  </si>
  <si>
    <t>-800161884</t>
  </si>
  <si>
    <t>74223R_03</t>
  </si>
  <si>
    <t>instalační materiál</t>
  </si>
  <si>
    <t>-1279404492</t>
  </si>
  <si>
    <t>74223R_04</t>
  </si>
  <si>
    <t>instalace kabelového vedení a montáž kamer vč. nastavení (2tech./den)</t>
  </si>
  <si>
    <t>den</t>
  </si>
  <si>
    <t>1680310537</t>
  </si>
  <si>
    <t>72423R_05</t>
  </si>
  <si>
    <t>Doprava</t>
  </si>
  <si>
    <t>kpl</t>
  </si>
  <si>
    <t>1040045309</t>
  </si>
  <si>
    <t>Elektro - Elektro</t>
  </si>
  <si>
    <t>D1 - A1) Kabelové rozvody silnoproudu</t>
  </si>
  <si>
    <t>D2 - A2) Ostatní silnoproudá elektroinstalace</t>
  </si>
  <si>
    <t xml:space="preserve">D3 - A3) Osvětlovací tělesa </t>
  </si>
  <si>
    <t>D4 - A4) Úprava hromosvodu</t>
  </si>
  <si>
    <t>D5 - A5) Přeložka kabelů strukturované kabeláže</t>
  </si>
  <si>
    <t>D6 - A6) Ostatní</t>
  </si>
  <si>
    <t>D1</t>
  </si>
  <si>
    <t>A1) Kabelové rozvody silnoproudu</t>
  </si>
  <si>
    <t>Kabel CYKY 3Jx2,5</t>
  </si>
  <si>
    <t>Kabel CYKY 3Jx1,5</t>
  </si>
  <si>
    <t>Kabel CYKY 3o x1,5</t>
  </si>
  <si>
    <t>Kabel CYKY 2o x 1,5</t>
  </si>
  <si>
    <t>D2</t>
  </si>
  <si>
    <t>A2) Ostatní silnoproudá elektroinstalace</t>
  </si>
  <si>
    <t>1.1</t>
  </si>
  <si>
    <t>Nový vypínač 230V/10A, řazení 1 včetně zapuštěné krabice</t>
  </si>
  <si>
    <t>2.1</t>
  </si>
  <si>
    <t>Nový vypínač 230V/10A, řazení 5 včetně zapuštěné krabice</t>
  </si>
  <si>
    <t>3.1</t>
  </si>
  <si>
    <t>Nový tlačítkový vypínač 230V/10A včetně zapuštěné krabice</t>
  </si>
  <si>
    <t>4.1</t>
  </si>
  <si>
    <t>Nové integrované soumrakové a pohybové čidlo se sihmáůním kontaktem 230V/10A</t>
  </si>
  <si>
    <t>Stávající přepojená zásuvka 230V/16A včetně zapuštěné krabice</t>
  </si>
  <si>
    <t>Stávající demontovaná zásuvka 230V/16A včetně zapuštěné krabice</t>
  </si>
  <si>
    <t>Stávající demontovaný vypínač 230V/10A včetně zapuštěné krabice</t>
  </si>
  <si>
    <t>Demontáž kabelů a odpojení stávajících kabelových rozvodů</t>
  </si>
  <si>
    <t>Demontáž a opětovná montáž stávajících hodin</t>
  </si>
  <si>
    <t>D3</t>
  </si>
  <si>
    <t xml:space="preserve">A3) Osvětlovací tělesa </t>
  </si>
  <si>
    <t>1.2</t>
  </si>
  <si>
    <t>Přepojení a přemístění stávajícího osvětlovacího tělesa (vč repase)</t>
  </si>
  <si>
    <t>2.2</t>
  </si>
  <si>
    <t>Přepojení stávajícího osvětlovacího tělesa (vč repase)</t>
  </si>
  <si>
    <t>3.2</t>
  </si>
  <si>
    <t>Demontáž stávajícího osvětlovacího tělesa (vč ekol likvidace)</t>
  </si>
  <si>
    <t>4.2</t>
  </si>
  <si>
    <t>D4</t>
  </si>
  <si>
    <t>A4) Úprava hromosvodu</t>
  </si>
  <si>
    <t>1.3</t>
  </si>
  <si>
    <t>Vodič AlMgSi 8mm</t>
  </si>
  <si>
    <t>2.3</t>
  </si>
  <si>
    <t>Svorka SS</t>
  </si>
  <si>
    <t>3.3</t>
  </si>
  <si>
    <t>Svorka SP1</t>
  </si>
  <si>
    <t>4.3</t>
  </si>
  <si>
    <t>Revize hromosvodu</t>
  </si>
  <si>
    <t>jedn</t>
  </si>
  <si>
    <t>D5</t>
  </si>
  <si>
    <t>A5) Přeložka kabelů strukturované kabeláže</t>
  </si>
  <si>
    <t>1.4</t>
  </si>
  <si>
    <t>Odpojení í stávající zásuvky RJ45</t>
  </si>
  <si>
    <t>2.4</t>
  </si>
  <si>
    <t>Nový kabelový „MARS 62/50“ včetně víka, rohových prvků, spojovacích dílů ,,,,</t>
  </si>
  <si>
    <t>3.4</t>
  </si>
  <si>
    <t>Demontáž a přeložení stávajících kabelů UTP</t>
  </si>
  <si>
    <t>4.4</t>
  </si>
  <si>
    <t>Připojení stávající zásuvky RJ45</t>
  </si>
  <si>
    <t>5.1</t>
  </si>
  <si>
    <t>Měření kabelu</t>
  </si>
  <si>
    <t>D6</t>
  </si>
  <si>
    <t>A6) Ostatní</t>
  </si>
  <si>
    <t>1.5</t>
  </si>
  <si>
    <t>Vyhledání a vytýčení stávajících kabelových tras v dotčeném prostoru cca 8x8m</t>
  </si>
  <si>
    <t>2.5</t>
  </si>
  <si>
    <t>Revize upravené elektroistalace</t>
  </si>
  <si>
    <t>3.5</t>
  </si>
  <si>
    <t>Nepředvídané práce</t>
  </si>
  <si>
    <t>hod</t>
  </si>
  <si>
    <t>EPS - Elektrická požární signalizace</t>
  </si>
  <si>
    <t>OST - Ostatní</t>
  </si>
  <si>
    <t>74221R_01</t>
  </si>
  <si>
    <t xml:space="preserve">Širokospektrální optickokouřový hlásič s nastavitelným algoritmem vyhodnocení - nový hlásič_x000D_
</t>
  </si>
  <si>
    <t>442558881</t>
  </si>
  <si>
    <t>74221R_02</t>
  </si>
  <si>
    <t>Širokospektrální optickokouřový hlásič s nastavitelným algoritmem vyhodnocení - přesun hlásiče</t>
  </si>
  <si>
    <t>-1027009426</t>
  </si>
  <si>
    <t>74221R_03</t>
  </si>
  <si>
    <t>Širokospektrální optickokouřový hlásič s nastavitelným algoritmem vyhodnocení - demontáž hlásič</t>
  </si>
  <si>
    <t>2040549082</t>
  </si>
  <si>
    <t>74221R_04</t>
  </si>
  <si>
    <t xml:space="preserve">Patice pro adresovatelné hlásiče </t>
  </si>
  <si>
    <t>2103969754</t>
  </si>
  <si>
    <t>74222R_05</t>
  </si>
  <si>
    <t>kabel detekční smyčky</t>
  </si>
  <si>
    <t>1449341836</t>
  </si>
  <si>
    <t>OST</t>
  </si>
  <si>
    <t>Ostatní</t>
  </si>
  <si>
    <t>ost01</t>
  </si>
  <si>
    <t xml:space="preserve">pomocný a instalační materiál </t>
  </si>
  <si>
    <t>512</t>
  </si>
  <si>
    <t>-628786468</t>
  </si>
  <si>
    <t>ost02</t>
  </si>
  <si>
    <t>Simteco aktualizace půdorysů a grafických bodů</t>
  </si>
  <si>
    <t>-638152148</t>
  </si>
  <si>
    <t>ost03</t>
  </si>
  <si>
    <t xml:space="preserve">Uvedení do provozu </t>
  </si>
  <si>
    <t>-275505125</t>
  </si>
  <si>
    <t>ost04</t>
  </si>
  <si>
    <t>Funkní zkoušky</t>
  </si>
  <si>
    <t>-11575097</t>
  </si>
  <si>
    <t>ost05</t>
  </si>
  <si>
    <t xml:space="preserve">stavební přípomoce </t>
  </si>
  <si>
    <t>-1847310313</t>
  </si>
  <si>
    <t>571383324</t>
  </si>
  <si>
    <t>045002000</t>
  </si>
  <si>
    <t>Kompletační a koordinační činnost</t>
  </si>
  <si>
    <t>…</t>
  </si>
  <si>
    <t>1195461219</t>
  </si>
  <si>
    <t>https://podminky.urs.cz/item/CS_URS_2023_01/045002000</t>
  </si>
  <si>
    <t>výtah - výtah</t>
  </si>
  <si>
    <t>M - Práce a dodávky M</t>
  </si>
  <si>
    <t xml:space="preserve">    22-M - Montáže technologických zařízení pro dopravní stavby- Výtah</t>
  </si>
  <si>
    <t>Práce a dodávky M</t>
  </si>
  <si>
    <t>22-M</t>
  </si>
  <si>
    <t>Montáže technologických zařízení pro dopravní stavby- Výtah</t>
  </si>
  <si>
    <t>2200R_01</t>
  </si>
  <si>
    <t>Šachtní dveře a kabinové</t>
  </si>
  <si>
    <t>2016148937</t>
  </si>
  <si>
    <t>2200R_02</t>
  </si>
  <si>
    <t>Elektrorozvaděč</t>
  </si>
  <si>
    <t>-155234004</t>
  </si>
  <si>
    <t>2200R_03</t>
  </si>
  <si>
    <t>Elektro výzbroj+ zpřístupnění a ovládání výtahu pomocí čteček</t>
  </si>
  <si>
    <t>356170869</t>
  </si>
  <si>
    <t>2200R_04</t>
  </si>
  <si>
    <t>Vodítka, konzoly vodítek, šachta</t>
  </si>
  <si>
    <t>92197579</t>
  </si>
  <si>
    <t>2200R_06</t>
  </si>
  <si>
    <t>Protiváha výtahu</t>
  </si>
  <si>
    <t>-967155642</t>
  </si>
  <si>
    <t>2200R_07</t>
  </si>
  <si>
    <t>Výtahový stroj bezpřevodový</t>
  </si>
  <si>
    <t>1085757578</t>
  </si>
  <si>
    <t>2200R_05</t>
  </si>
  <si>
    <t>Kabina výtahu nerez+zrcadlo+rozhlas, osvětlení led, podlaha v protiskluzu</t>
  </si>
  <si>
    <t>1419578602</t>
  </si>
  <si>
    <t>2200R_08</t>
  </si>
  <si>
    <t xml:space="preserve">Rozšíření přístupového systemu rozhlasu na výtah intercom + 3 ks komunikačního zařízení suterénu-mezipatro na recepci do vstupní haly_x000D_
</t>
  </si>
  <si>
    <t>-790643305</t>
  </si>
  <si>
    <t>2200R_09</t>
  </si>
  <si>
    <t>Montáž výtahu</t>
  </si>
  <si>
    <t>880082303</t>
  </si>
  <si>
    <t>2200R_10</t>
  </si>
  <si>
    <t>Kamera v kabině</t>
  </si>
  <si>
    <t>895851825</t>
  </si>
  <si>
    <t>2200R_11</t>
  </si>
  <si>
    <t xml:space="preserve">Předání výtahu s oznámeným subjektem </t>
  </si>
  <si>
    <t>977880548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</si>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</sst>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75111211" TargetMode="External"/><Relationship Id="rId21" Type="http://schemas.openxmlformats.org/officeDocument/2006/relationships/hyperlink" Target="https://podminky.urs.cz/item/CS_URS_2023_01/963051113" TargetMode="External"/><Relationship Id="rId42" Type="http://schemas.openxmlformats.org/officeDocument/2006/relationships/hyperlink" Target="https://podminky.urs.cz/item/CS_URS_2023_01/713121111" TargetMode="External"/><Relationship Id="rId47" Type="http://schemas.openxmlformats.org/officeDocument/2006/relationships/hyperlink" Target="https://podminky.urs.cz/item/CS_URS_2023_01/741374863" TargetMode="External"/><Relationship Id="rId63" Type="http://schemas.openxmlformats.org/officeDocument/2006/relationships/hyperlink" Target="https://podminky.urs.cz/item/CS_URS_2023_01/763164531" TargetMode="External"/><Relationship Id="rId68" Type="http://schemas.openxmlformats.org/officeDocument/2006/relationships/hyperlink" Target="https://podminky.urs.cz/item/CS_URS_2023_01/998763304" TargetMode="External"/><Relationship Id="rId84" Type="http://schemas.openxmlformats.org/officeDocument/2006/relationships/hyperlink" Target="https://podminky.urs.cz/item/CS_URS_2023_01/771121011" TargetMode="External"/><Relationship Id="rId89" Type="http://schemas.openxmlformats.org/officeDocument/2006/relationships/hyperlink" Target="https://podminky.urs.cz/item/CS_URS_2023_01/776111116" TargetMode="External"/><Relationship Id="rId2" Type="http://schemas.openxmlformats.org/officeDocument/2006/relationships/hyperlink" Target="https://podminky.urs.cz/item/CS_URS_2023_01/317142434" TargetMode="External"/><Relationship Id="rId16" Type="http://schemas.openxmlformats.org/officeDocument/2006/relationships/hyperlink" Target="https://podminky.urs.cz/item/CS_URS_2023_01/632451441" TargetMode="External"/><Relationship Id="rId29" Type="http://schemas.openxmlformats.org/officeDocument/2006/relationships/hyperlink" Target="https://podminky.urs.cz/item/CS_URS_2023_01/975121211" TargetMode="External"/><Relationship Id="rId107" Type="http://schemas.openxmlformats.org/officeDocument/2006/relationships/hyperlink" Target="https://podminky.urs.cz/item/CS_URS_2023_01/060001000" TargetMode="External"/><Relationship Id="rId11" Type="http://schemas.openxmlformats.org/officeDocument/2006/relationships/hyperlink" Target="https://podminky.urs.cz/item/CS_URS_2023_01/611311145" TargetMode="External"/><Relationship Id="rId24" Type="http://schemas.openxmlformats.org/officeDocument/2006/relationships/hyperlink" Target="https://podminky.urs.cz/item/CS_URS_2023_01/971033631" TargetMode="External"/><Relationship Id="rId32" Type="http://schemas.openxmlformats.org/officeDocument/2006/relationships/hyperlink" Target="https://podminky.urs.cz/item/CS_URS_2023_01/977312114" TargetMode="External"/><Relationship Id="rId37" Type="http://schemas.openxmlformats.org/officeDocument/2006/relationships/hyperlink" Target="https://podminky.urs.cz/item/CS_URS_2023_01/997211119" TargetMode="External"/><Relationship Id="rId40" Type="http://schemas.openxmlformats.org/officeDocument/2006/relationships/hyperlink" Target="https://podminky.urs.cz/item/CS_URS_2023_01/998018003" TargetMode="External"/><Relationship Id="rId45" Type="http://schemas.openxmlformats.org/officeDocument/2006/relationships/hyperlink" Target="https://podminky.urs.cz/item/CS_URS_2023_01/998713104" TargetMode="External"/><Relationship Id="rId53" Type="http://schemas.openxmlformats.org/officeDocument/2006/relationships/hyperlink" Target="https://podminky.urs.cz/item/CS_URS_2023_02/762431024" TargetMode="External"/><Relationship Id="rId58" Type="http://schemas.openxmlformats.org/officeDocument/2006/relationships/hyperlink" Target="https://podminky.urs.cz/item/CS_URS_2023_01/763111411" TargetMode="External"/><Relationship Id="rId66" Type="http://schemas.openxmlformats.org/officeDocument/2006/relationships/hyperlink" Target="https://podminky.urs.cz/item/CS_URS_2023_01/763181811" TargetMode="External"/><Relationship Id="rId74" Type="http://schemas.openxmlformats.org/officeDocument/2006/relationships/hyperlink" Target="https://podminky.urs.cz/item/CS_URS_2023_01/766660001" TargetMode="External"/><Relationship Id="rId79" Type="http://schemas.openxmlformats.org/officeDocument/2006/relationships/hyperlink" Target="https://podminky.urs.cz/item/CS_URS_2023_01/767661811" TargetMode="External"/><Relationship Id="rId87" Type="http://schemas.openxmlformats.org/officeDocument/2006/relationships/hyperlink" Target="https://podminky.urs.cz/item/CS_URS_2023_01/771574262" TargetMode="External"/><Relationship Id="rId102" Type="http://schemas.openxmlformats.org/officeDocument/2006/relationships/hyperlink" Target="https://podminky.urs.cz/item/CS_URS_2023_01/998787102" TargetMode="External"/><Relationship Id="rId5" Type="http://schemas.openxmlformats.org/officeDocument/2006/relationships/hyperlink" Target="https://podminky.urs.cz/item/CS_URS_2023_01/342272235" TargetMode="External"/><Relationship Id="rId61" Type="http://schemas.openxmlformats.org/officeDocument/2006/relationships/hyperlink" Target="https://podminky.urs.cz/item/CS_URS_2023_01/763131411" TargetMode="External"/><Relationship Id="rId82" Type="http://schemas.openxmlformats.org/officeDocument/2006/relationships/hyperlink" Target="https://podminky.urs.cz/item/CS_URS_2023_01/767581801" TargetMode="External"/><Relationship Id="rId90" Type="http://schemas.openxmlformats.org/officeDocument/2006/relationships/hyperlink" Target="https://podminky.urs.cz/item/CS_URS_2023_01/776111311" TargetMode="External"/><Relationship Id="rId95" Type="http://schemas.openxmlformats.org/officeDocument/2006/relationships/hyperlink" Target="https://podminky.urs.cz/item/CS_URS_2023_01/776410811" TargetMode="External"/><Relationship Id="rId19" Type="http://schemas.openxmlformats.org/officeDocument/2006/relationships/hyperlink" Target="https://podminky.urs.cz/item/CS_URS_2023_01/962031132" TargetMode="External"/><Relationship Id="rId14" Type="http://schemas.openxmlformats.org/officeDocument/2006/relationships/hyperlink" Target="https://podminky.urs.cz/item/CS_URS_2023_01/632451234" TargetMode="External"/><Relationship Id="rId22" Type="http://schemas.openxmlformats.org/officeDocument/2006/relationships/hyperlink" Target="https://podminky.urs.cz/item/CS_URS_2023_01/965043331" TargetMode="External"/><Relationship Id="rId27" Type="http://schemas.openxmlformats.org/officeDocument/2006/relationships/hyperlink" Target="https://podminky.urs.cz/item/CS_URS_2023_01/975111212" TargetMode="External"/><Relationship Id="rId30" Type="http://schemas.openxmlformats.org/officeDocument/2006/relationships/hyperlink" Target="https://podminky.urs.cz/item/CS_URS_2023_01/975121212" TargetMode="External"/><Relationship Id="rId35" Type="http://schemas.openxmlformats.org/officeDocument/2006/relationships/hyperlink" Target="https://podminky.urs.cz/item/CS_URS_2023_01/997013869" TargetMode="External"/><Relationship Id="rId43" Type="http://schemas.openxmlformats.org/officeDocument/2006/relationships/hyperlink" Target="https://podminky.urs.cz/item/CS_URS_2023_01/713131141" TargetMode="External"/><Relationship Id="rId48" Type="http://schemas.openxmlformats.org/officeDocument/2006/relationships/hyperlink" Target="https://podminky.urs.cz/item/CS_URS_2023_02/762112110" TargetMode="External"/><Relationship Id="rId56" Type="http://schemas.openxmlformats.org/officeDocument/2006/relationships/hyperlink" Target="https://podminky.urs.cz/item/CS_URS_2023_02/762511262" TargetMode="External"/><Relationship Id="rId64" Type="http://schemas.openxmlformats.org/officeDocument/2006/relationships/hyperlink" Target="https://podminky.urs.cz/item/CS_URS_2023_01/763181311" TargetMode="External"/><Relationship Id="rId69" Type="http://schemas.openxmlformats.org/officeDocument/2006/relationships/hyperlink" Target="https://podminky.urs.cz/item/CS_URS_2023_01/764031411" TargetMode="External"/><Relationship Id="rId77" Type="http://schemas.openxmlformats.org/officeDocument/2006/relationships/hyperlink" Target="https://podminky.urs.cz/item/CS_URS_2023_01/998766103" TargetMode="External"/><Relationship Id="rId100" Type="http://schemas.openxmlformats.org/officeDocument/2006/relationships/hyperlink" Target="https://podminky.urs.cz/item/CS_URS_2023_01/784211109" TargetMode="External"/><Relationship Id="rId105" Type="http://schemas.openxmlformats.org/officeDocument/2006/relationships/hyperlink" Target="https://podminky.urs.cz/item/CS_URS_2023_01/030001000" TargetMode="External"/><Relationship Id="rId8" Type="http://schemas.openxmlformats.org/officeDocument/2006/relationships/hyperlink" Target="https://podminky.urs.cz/item/CS_URS_2023_01/417388171" TargetMode="External"/><Relationship Id="rId51" Type="http://schemas.openxmlformats.org/officeDocument/2006/relationships/hyperlink" Target="https://podminky.urs.cz/item/CS_URS_2023_01/762361313" TargetMode="External"/><Relationship Id="rId72" Type="http://schemas.openxmlformats.org/officeDocument/2006/relationships/hyperlink" Target="https://podminky.urs.cz/item/CS_URS_2023_01/998764104" TargetMode="External"/><Relationship Id="rId80" Type="http://schemas.openxmlformats.org/officeDocument/2006/relationships/hyperlink" Target="https://podminky.urs.cz/item/CS_URS_2023_01/767995115" TargetMode="External"/><Relationship Id="rId85" Type="http://schemas.openxmlformats.org/officeDocument/2006/relationships/hyperlink" Target="https://podminky.urs.cz/item/CS_URS_2023_01/771151022" TargetMode="External"/><Relationship Id="rId93" Type="http://schemas.openxmlformats.org/officeDocument/2006/relationships/hyperlink" Target="https://podminky.urs.cz/item/CS_URS_2023_01/776251111" TargetMode="External"/><Relationship Id="rId98" Type="http://schemas.openxmlformats.org/officeDocument/2006/relationships/hyperlink" Target="https://podminky.urs.cz/item/CS_URS_2023_01/998776104" TargetMode="External"/><Relationship Id="rId3" Type="http://schemas.openxmlformats.org/officeDocument/2006/relationships/hyperlink" Target="https://podminky.urs.cz/item/CS_URS_2023_01/340271025" TargetMode="External"/><Relationship Id="rId12" Type="http://schemas.openxmlformats.org/officeDocument/2006/relationships/hyperlink" Target="https://podminky.urs.cz/item/CS_URS_2023_01/612315225" TargetMode="External"/><Relationship Id="rId17" Type="http://schemas.openxmlformats.org/officeDocument/2006/relationships/hyperlink" Target="https://podminky.urs.cz/item/CS_URS_2023_01/632481212" TargetMode="External"/><Relationship Id="rId25" Type="http://schemas.openxmlformats.org/officeDocument/2006/relationships/hyperlink" Target="https://podminky.urs.cz/item/CS_URS_2023_01/973031151" TargetMode="External"/><Relationship Id="rId33" Type="http://schemas.openxmlformats.org/officeDocument/2006/relationships/hyperlink" Target="https://podminky.urs.cz/item/CS_URS_2023_01/978012191" TargetMode="External"/><Relationship Id="rId38" Type="http://schemas.openxmlformats.org/officeDocument/2006/relationships/hyperlink" Target="https://podminky.urs.cz/item/CS_URS_2023_01/997211511" TargetMode="External"/><Relationship Id="rId46" Type="http://schemas.openxmlformats.org/officeDocument/2006/relationships/hyperlink" Target="https://podminky.urs.cz/item/CS_URS_2023_01/725210821" TargetMode="External"/><Relationship Id="rId59" Type="http://schemas.openxmlformats.org/officeDocument/2006/relationships/hyperlink" Target="https://podminky.urs.cz/item/CS_URS_2023_01/763111431" TargetMode="External"/><Relationship Id="rId67" Type="http://schemas.openxmlformats.org/officeDocument/2006/relationships/hyperlink" Target="https://podminky.urs.cz/item/CS_URS_2023_01/763331113" TargetMode="External"/><Relationship Id="rId103" Type="http://schemas.openxmlformats.org/officeDocument/2006/relationships/hyperlink" Target="https://podminky.urs.cz/item/CS_URS_2023_01/789328435" TargetMode="External"/><Relationship Id="rId108" Type="http://schemas.openxmlformats.org/officeDocument/2006/relationships/hyperlink" Target="https://podminky.urs.cz/item/CS_URS_2023_01/070001000" TargetMode="External"/><Relationship Id="rId20" Type="http://schemas.openxmlformats.org/officeDocument/2006/relationships/hyperlink" Target="https://podminky.urs.cz/item/CS_URS_2023_01/963013530" TargetMode="External"/><Relationship Id="rId41" Type="http://schemas.openxmlformats.org/officeDocument/2006/relationships/hyperlink" Target="https://podminky.urs.cz/item/CS_URS_2023_01/713120811" TargetMode="External"/><Relationship Id="rId54" Type="http://schemas.openxmlformats.org/officeDocument/2006/relationships/hyperlink" Target="https://podminky.urs.cz/item/CS_URS_2023_01/762431023" TargetMode="External"/><Relationship Id="rId62" Type="http://schemas.openxmlformats.org/officeDocument/2006/relationships/hyperlink" Target="https://podminky.urs.cz/item/CS_URS_2023_01/763131822" TargetMode="External"/><Relationship Id="rId70" Type="http://schemas.openxmlformats.org/officeDocument/2006/relationships/hyperlink" Target="https://podminky.urs.cz/item/CS_URS_2023_01/764131401" TargetMode="External"/><Relationship Id="rId75" Type="http://schemas.openxmlformats.org/officeDocument/2006/relationships/hyperlink" Target="https://podminky.urs.cz/item/CS_URS_2023_01/766660002" TargetMode="External"/><Relationship Id="rId83" Type="http://schemas.openxmlformats.org/officeDocument/2006/relationships/hyperlink" Target="https://podminky.urs.cz/item/CS_URS_2023_01/998767103" TargetMode="External"/><Relationship Id="rId88" Type="http://schemas.openxmlformats.org/officeDocument/2006/relationships/hyperlink" Target="https://podminky.urs.cz/item/CS_URS_2023_01/998771104" TargetMode="External"/><Relationship Id="rId91" Type="http://schemas.openxmlformats.org/officeDocument/2006/relationships/hyperlink" Target="https://podminky.urs.cz/item/CS_URS_2023_01/776121112" TargetMode="External"/><Relationship Id="rId96" Type="http://schemas.openxmlformats.org/officeDocument/2006/relationships/hyperlink" Target="https://podminky.urs.cz/item/CS_URS_2023_01/776411111" TargetMode="External"/><Relationship Id="rId1" Type="http://schemas.openxmlformats.org/officeDocument/2006/relationships/hyperlink" Target="https://podminky.urs.cz/item/CS_URS_2023_01/311272211" TargetMode="External"/><Relationship Id="rId6" Type="http://schemas.openxmlformats.org/officeDocument/2006/relationships/hyperlink" Target="https://podminky.urs.cz/item/CS_URS_2023_01/411322424" TargetMode="External"/><Relationship Id="rId15" Type="http://schemas.openxmlformats.org/officeDocument/2006/relationships/hyperlink" Target="https://podminky.urs.cz/item/CS_URS_2023_01/631362021" TargetMode="External"/><Relationship Id="rId23" Type="http://schemas.openxmlformats.org/officeDocument/2006/relationships/hyperlink" Target="https://podminky.urs.cz/item/CS_URS_2023_01/968072455" TargetMode="External"/><Relationship Id="rId28" Type="http://schemas.openxmlformats.org/officeDocument/2006/relationships/hyperlink" Target="https://podminky.urs.cz/item/CS_URS_2023_01/975111213" TargetMode="External"/><Relationship Id="rId36" Type="http://schemas.openxmlformats.org/officeDocument/2006/relationships/hyperlink" Target="https://podminky.urs.cz/item/CS_URS_2023_01/997211111" TargetMode="External"/><Relationship Id="rId49" Type="http://schemas.openxmlformats.org/officeDocument/2006/relationships/hyperlink" Target="https://podminky.urs.cz/item/CS_URS_2023_01/762332132" TargetMode="External"/><Relationship Id="rId57" Type="http://schemas.openxmlformats.org/officeDocument/2006/relationships/hyperlink" Target="https://podminky.urs.cz/item/CS_URS_2023_02/998762104" TargetMode="External"/><Relationship Id="rId106" Type="http://schemas.openxmlformats.org/officeDocument/2006/relationships/hyperlink" Target="https://podminky.urs.cz/item/CS_URS_2023_01/043002000" TargetMode="External"/><Relationship Id="rId10" Type="http://schemas.openxmlformats.org/officeDocument/2006/relationships/hyperlink" Target="https://podminky.urs.cz/item/CS_URS_2023_01/611181001" TargetMode="External"/><Relationship Id="rId31" Type="http://schemas.openxmlformats.org/officeDocument/2006/relationships/hyperlink" Target="https://podminky.urs.cz/item/CS_URS_2023_01/975121213" TargetMode="External"/><Relationship Id="rId44" Type="http://schemas.openxmlformats.org/officeDocument/2006/relationships/hyperlink" Target="https://podminky.urs.cz/item/CS_URS_2023_01/713151111" TargetMode="External"/><Relationship Id="rId52" Type="http://schemas.openxmlformats.org/officeDocument/2006/relationships/hyperlink" Target="https://podminky.urs.cz/item/CS_URS_2023_02/762395000" TargetMode="External"/><Relationship Id="rId60" Type="http://schemas.openxmlformats.org/officeDocument/2006/relationships/hyperlink" Target="https://podminky.urs.cz/item/CS_URS_2023_01/763111812" TargetMode="External"/><Relationship Id="rId65" Type="http://schemas.openxmlformats.org/officeDocument/2006/relationships/hyperlink" Target="https://podminky.urs.cz/item/CS_URS_2023_01/763181411" TargetMode="External"/><Relationship Id="rId73" Type="http://schemas.openxmlformats.org/officeDocument/2006/relationships/hyperlink" Target="https://podminky.urs.cz/item/CS_URS_2023_01/765191001" TargetMode="External"/><Relationship Id="rId78" Type="http://schemas.openxmlformats.org/officeDocument/2006/relationships/hyperlink" Target="https://podminky.urs.cz/item/CS_URS_2023_01/767248110" TargetMode="External"/><Relationship Id="rId81" Type="http://schemas.openxmlformats.org/officeDocument/2006/relationships/hyperlink" Target="https://podminky.urs.cz/item/CS_URS_2023_01/767996701" TargetMode="External"/><Relationship Id="rId86" Type="http://schemas.openxmlformats.org/officeDocument/2006/relationships/hyperlink" Target="https://podminky.urs.cz/item/CS_URS_2023_01/771474141" TargetMode="External"/><Relationship Id="rId94" Type="http://schemas.openxmlformats.org/officeDocument/2006/relationships/hyperlink" Target="https://podminky.urs.cz/item/CS_URS_2023_01/776201812" TargetMode="External"/><Relationship Id="rId99" Type="http://schemas.openxmlformats.org/officeDocument/2006/relationships/hyperlink" Target="https://podminky.urs.cz/item/CS_URS_2023_01/784181109" TargetMode="External"/><Relationship Id="rId101" Type="http://schemas.openxmlformats.org/officeDocument/2006/relationships/hyperlink" Target="https://podminky.urs.cz/item/CS_URS_2023_01/787100802" TargetMode="External"/><Relationship Id="rId4" Type="http://schemas.openxmlformats.org/officeDocument/2006/relationships/hyperlink" Target="https://podminky.urs.cz/item/CS_URS_2023_01/340271035" TargetMode="External"/><Relationship Id="rId9" Type="http://schemas.openxmlformats.org/officeDocument/2006/relationships/hyperlink" Target="https://podminky.urs.cz/item/CS_URS_2023_01/611142001" TargetMode="External"/><Relationship Id="rId13" Type="http://schemas.openxmlformats.org/officeDocument/2006/relationships/hyperlink" Target="https://podminky.urs.cz/item/CS_URS_2023_01/631311131" TargetMode="External"/><Relationship Id="rId18" Type="http://schemas.openxmlformats.org/officeDocument/2006/relationships/hyperlink" Target="https://podminky.urs.cz/item/CS_URS_2023_01/952901111" TargetMode="External"/><Relationship Id="rId39" Type="http://schemas.openxmlformats.org/officeDocument/2006/relationships/hyperlink" Target="https://podminky.urs.cz/item/CS_URS_2023_01/997211519" TargetMode="External"/><Relationship Id="rId109" Type="http://schemas.openxmlformats.org/officeDocument/2006/relationships/drawing" Target="../drawings/drawing2.xml"/><Relationship Id="rId34" Type="http://schemas.openxmlformats.org/officeDocument/2006/relationships/hyperlink" Target="https://podminky.urs.cz/item/CS_URS_2023_01/978059541" TargetMode="External"/><Relationship Id="rId50" Type="http://schemas.openxmlformats.org/officeDocument/2006/relationships/hyperlink" Target="https://podminky.urs.cz/item/CS_URS_2023_01/762341680" TargetMode="External"/><Relationship Id="rId55" Type="http://schemas.openxmlformats.org/officeDocument/2006/relationships/hyperlink" Target="https://podminky.urs.cz/item/CS_URS_2023_01/762439001" TargetMode="External"/><Relationship Id="rId76" Type="http://schemas.openxmlformats.org/officeDocument/2006/relationships/hyperlink" Target="https://podminky.urs.cz/item/CS_URS_2023_01/766691914" TargetMode="External"/><Relationship Id="rId97" Type="http://schemas.openxmlformats.org/officeDocument/2006/relationships/hyperlink" Target="https://podminky.urs.cz/item/CS_URS_2023_01/997013813" TargetMode="External"/><Relationship Id="rId104" Type="http://schemas.openxmlformats.org/officeDocument/2006/relationships/hyperlink" Target="https://podminky.urs.cz/item/CS_URS_2023_01/013254000" TargetMode="External"/><Relationship Id="rId7" Type="http://schemas.openxmlformats.org/officeDocument/2006/relationships/hyperlink" Target="https://podminky.urs.cz/item/CS_URS_2023_01/411354239" TargetMode="External"/><Relationship Id="rId71" Type="http://schemas.openxmlformats.org/officeDocument/2006/relationships/hyperlink" Target="https://podminky.urs.cz/item/CS_URS_2023_01/764234402" TargetMode="External"/><Relationship Id="rId92" Type="http://schemas.openxmlformats.org/officeDocument/2006/relationships/hyperlink" Target="https://podminky.urs.cz/item/CS_URS_2023_01/77614112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742124003" TargetMode="External"/><Relationship Id="rId1" Type="http://schemas.openxmlformats.org/officeDocument/2006/relationships/hyperlink" Target="https://podminky.urs.cz/item/CS_URS_2023_01/74192024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45002000" TargetMode="External"/><Relationship Id="rId1" Type="http://schemas.openxmlformats.org/officeDocument/2006/relationships/hyperlink" Target="https://podminky.urs.cz/item/CS_URS_2023_01/01325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8" t="s">
        <v>14</v>
      </c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25"/>
      <c r="AQ5" s="25"/>
      <c r="AR5" s="23"/>
      <c r="BE5" s="365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70" t="s">
        <v>17</v>
      </c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369"/>
      <c r="AL6" s="369"/>
      <c r="AM6" s="369"/>
      <c r="AN6" s="369"/>
      <c r="AO6" s="369"/>
      <c r="AP6" s="25"/>
      <c r="AQ6" s="25"/>
      <c r="AR6" s="23"/>
      <c r="BE6" s="366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66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66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66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66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66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66"/>
      <c r="BS12" s="20" t="s">
        <v>6</v>
      </c>
    </row>
    <row r="13" spans="1:74" s="1" customFormat="1" ht="12" customHeight="1">
      <c r="B13" s="24"/>
      <c r="C13" s="25"/>
      <c r="D13" s="32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30</v>
      </c>
      <c r="AO13" s="25"/>
      <c r="AP13" s="25"/>
      <c r="AQ13" s="25"/>
      <c r="AR13" s="23"/>
      <c r="BE13" s="366"/>
      <c r="BS13" s="20" t="s">
        <v>6</v>
      </c>
    </row>
    <row r="14" spans="1:74" ht="12.75">
      <c r="B14" s="24"/>
      <c r="C14" s="25"/>
      <c r="D14" s="25"/>
      <c r="E14" s="371" t="s">
        <v>30</v>
      </c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  <c r="AH14" s="372"/>
      <c r="AI14" s="372"/>
      <c r="AJ14" s="372"/>
      <c r="AK14" s="32" t="s">
        <v>28</v>
      </c>
      <c r="AL14" s="25"/>
      <c r="AM14" s="25"/>
      <c r="AN14" s="34" t="s">
        <v>30</v>
      </c>
      <c r="AO14" s="25"/>
      <c r="AP14" s="25"/>
      <c r="AQ14" s="25"/>
      <c r="AR14" s="23"/>
      <c r="BE14" s="366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66"/>
      <c r="BS15" s="20" t="s">
        <v>4</v>
      </c>
    </row>
    <row r="16" spans="1:74" s="1" customFormat="1" ht="12" customHeight="1">
      <c r="B16" s="24"/>
      <c r="C16" s="25"/>
      <c r="D16" s="32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66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66"/>
      <c r="BS17" s="20" t="s">
        <v>33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66"/>
      <c r="BS18" s="20" t="s">
        <v>6</v>
      </c>
    </row>
    <row r="19" spans="1:71" s="1" customFormat="1" ht="12" customHeight="1">
      <c r="B19" s="24"/>
      <c r="C19" s="25"/>
      <c r="D19" s="32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66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66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66"/>
    </row>
    <row r="22" spans="1:71" s="1" customFormat="1" ht="12" customHeight="1">
      <c r="B22" s="24"/>
      <c r="C22" s="25"/>
      <c r="D22" s="32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66"/>
    </row>
    <row r="23" spans="1:71" s="1" customFormat="1" ht="47.25" customHeight="1">
      <c r="B23" s="24"/>
      <c r="C23" s="25"/>
      <c r="D23" s="25"/>
      <c r="E23" s="373" t="s">
        <v>37</v>
      </c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  <c r="AM23" s="373"/>
      <c r="AN23" s="373"/>
      <c r="AO23" s="25"/>
      <c r="AP23" s="25"/>
      <c r="AQ23" s="25"/>
      <c r="AR23" s="23"/>
      <c r="BE23" s="366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66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66"/>
    </row>
    <row r="26" spans="1:71" s="2" customFormat="1" ht="25.9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74">
        <f>ROUND(AG54,2)</f>
        <v>0</v>
      </c>
      <c r="AL26" s="375"/>
      <c r="AM26" s="375"/>
      <c r="AN26" s="375"/>
      <c r="AO26" s="375"/>
      <c r="AP26" s="39"/>
      <c r="AQ26" s="39"/>
      <c r="AR26" s="42"/>
      <c r="BE26" s="366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6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6" t="s">
        <v>39</v>
      </c>
      <c r="M28" s="376"/>
      <c r="N28" s="376"/>
      <c r="O28" s="376"/>
      <c r="P28" s="376"/>
      <c r="Q28" s="39"/>
      <c r="R28" s="39"/>
      <c r="S28" s="39"/>
      <c r="T28" s="39"/>
      <c r="U28" s="39"/>
      <c r="V28" s="39"/>
      <c r="W28" s="376" t="s">
        <v>40</v>
      </c>
      <c r="X28" s="376"/>
      <c r="Y28" s="376"/>
      <c r="Z28" s="376"/>
      <c r="AA28" s="376"/>
      <c r="AB28" s="376"/>
      <c r="AC28" s="376"/>
      <c r="AD28" s="376"/>
      <c r="AE28" s="376"/>
      <c r="AF28" s="39"/>
      <c r="AG28" s="39"/>
      <c r="AH28" s="39"/>
      <c r="AI28" s="39"/>
      <c r="AJ28" s="39"/>
      <c r="AK28" s="376" t="s">
        <v>41</v>
      </c>
      <c r="AL28" s="376"/>
      <c r="AM28" s="376"/>
      <c r="AN28" s="376"/>
      <c r="AO28" s="376"/>
      <c r="AP28" s="39"/>
      <c r="AQ28" s="39"/>
      <c r="AR28" s="42"/>
      <c r="BE28" s="366"/>
    </row>
    <row r="29" spans="1:71" s="3" customFormat="1" ht="14.45" customHeight="1">
      <c r="B29" s="43"/>
      <c r="C29" s="44"/>
      <c r="D29" s="32" t="s">
        <v>42</v>
      </c>
      <c r="E29" s="44"/>
      <c r="F29" s="32" t="s">
        <v>43</v>
      </c>
      <c r="G29" s="44"/>
      <c r="H29" s="44"/>
      <c r="I29" s="44"/>
      <c r="J29" s="44"/>
      <c r="K29" s="44"/>
      <c r="L29" s="379">
        <v>0.21</v>
      </c>
      <c r="M29" s="378"/>
      <c r="N29" s="378"/>
      <c r="O29" s="378"/>
      <c r="P29" s="378"/>
      <c r="Q29" s="44"/>
      <c r="R29" s="44"/>
      <c r="S29" s="44"/>
      <c r="T29" s="44"/>
      <c r="U29" s="44"/>
      <c r="V29" s="44"/>
      <c r="W29" s="377">
        <f>ROUND(AZ54, 2)</f>
        <v>0</v>
      </c>
      <c r="X29" s="378"/>
      <c r="Y29" s="378"/>
      <c r="Z29" s="378"/>
      <c r="AA29" s="378"/>
      <c r="AB29" s="378"/>
      <c r="AC29" s="378"/>
      <c r="AD29" s="378"/>
      <c r="AE29" s="378"/>
      <c r="AF29" s="44"/>
      <c r="AG29" s="44"/>
      <c r="AH29" s="44"/>
      <c r="AI29" s="44"/>
      <c r="AJ29" s="44"/>
      <c r="AK29" s="377">
        <f>ROUND(AV54, 2)</f>
        <v>0</v>
      </c>
      <c r="AL29" s="378"/>
      <c r="AM29" s="378"/>
      <c r="AN29" s="378"/>
      <c r="AO29" s="378"/>
      <c r="AP29" s="44"/>
      <c r="AQ29" s="44"/>
      <c r="AR29" s="45"/>
      <c r="BE29" s="367"/>
    </row>
    <row r="30" spans="1:71" s="3" customFormat="1" ht="14.45" customHeight="1">
      <c r="B30" s="43"/>
      <c r="C30" s="44"/>
      <c r="D30" s="44"/>
      <c r="E30" s="44"/>
      <c r="F30" s="32" t="s">
        <v>44</v>
      </c>
      <c r="G30" s="44"/>
      <c r="H30" s="44"/>
      <c r="I30" s="44"/>
      <c r="J30" s="44"/>
      <c r="K30" s="44"/>
      <c r="L30" s="379">
        <v>0.12</v>
      </c>
      <c r="M30" s="378"/>
      <c r="N30" s="378"/>
      <c r="O30" s="378"/>
      <c r="P30" s="378"/>
      <c r="Q30" s="44"/>
      <c r="R30" s="44"/>
      <c r="S30" s="44"/>
      <c r="T30" s="44"/>
      <c r="U30" s="44"/>
      <c r="V30" s="44"/>
      <c r="W30" s="377">
        <f>ROUND(BA54, 2)</f>
        <v>0</v>
      </c>
      <c r="X30" s="378"/>
      <c r="Y30" s="378"/>
      <c r="Z30" s="378"/>
      <c r="AA30" s="378"/>
      <c r="AB30" s="378"/>
      <c r="AC30" s="378"/>
      <c r="AD30" s="378"/>
      <c r="AE30" s="378"/>
      <c r="AF30" s="44"/>
      <c r="AG30" s="44"/>
      <c r="AH30" s="44"/>
      <c r="AI30" s="44"/>
      <c r="AJ30" s="44"/>
      <c r="AK30" s="377">
        <f>ROUND(AW54, 2)</f>
        <v>0</v>
      </c>
      <c r="AL30" s="378"/>
      <c r="AM30" s="378"/>
      <c r="AN30" s="378"/>
      <c r="AO30" s="378"/>
      <c r="AP30" s="44"/>
      <c r="AQ30" s="44"/>
      <c r="AR30" s="45"/>
      <c r="BE30" s="367"/>
    </row>
    <row r="31" spans="1:71" s="3" customFormat="1" ht="14.45" hidden="1" customHeight="1">
      <c r="B31" s="43"/>
      <c r="C31" s="44"/>
      <c r="D31" s="44"/>
      <c r="E31" s="44"/>
      <c r="F31" s="32" t="s">
        <v>45</v>
      </c>
      <c r="G31" s="44"/>
      <c r="H31" s="44"/>
      <c r="I31" s="44"/>
      <c r="J31" s="44"/>
      <c r="K31" s="44"/>
      <c r="L31" s="379">
        <v>0.21</v>
      </c>
      <c r="M31" s="378"/>
      <c r="N31" s="378"/>
      <c r="O31" s="378"/>
      <c r="P31" s="378"/>
      <c r="Q31" s="44"/>
      <c r="R31" s="44"/>
      <c r="S31" s="44"/>
      <c r="T31" s="44"/>
      <c r="U31" s="44"/>
      <c r="V31" s="44"/>
      <c r="W31" s="377">
        <f>ROUND(BB54, 2)</f>
        <v>0</v>
      </c>
      <c r="X31" s="378"/>
      <c r="Y31" s="378"/>
      <c r="Z31" s="378"/>
      <c r="AA31" s="378"/>
      <c r="AB31" s="378"/>
      <c r="AC31" s="378"/>
      <c r="AD31" s="378"/>
      <c r="AE31" s="378"/>
      <c r="AF31" s="44"/>
      <c r="AG31" s="44"/>
      <c r="AH31" s="44"/>
      <c r="AI31" s="44"/>
      <c r="AJ31" s="44"/>
      <c r="AK31" s="377">
        <v>0</v>
      </c>
      <c r="AL31" s="378"/>
      <c r="AM31" s="378"/>
      <c r="AN31" s="378"/>
      <c r="AO31" s="378"/>
      <c r="AP31" s="44"/>
      <c r="AQ31" s="44"/>
      <c r="AR31" s="45"/>
      <c r="BE31" s="367"/>
    </row>
    <row r="32" spans="1:71" s="3" customFormat="1" ht="14.45" hidden="1" customHeight="1">
      <c r="B32" s="43"/>
      <c r="C32" s="44"/>
      <c r="D32" s="44"/>
      <c r="E32" s="44"/>
      <c r="F32" s="32" t="s">
        <v>46</v>
      </c>
      <c r="G32" s="44"/>
      <c r="H32" s="44"/>
      <c r="I32" s="44"/>
      <c r="J32" s="44"/>
      <c r="K32" s="44"/>
      <c r="L32" s="379">
        <v>0.12</v>
      </c>
      <c r="M32" s="378"/>
      <c r="N32" s="378"/>
      <c r="O32" s="378"/>
      <c r="P32" s="378"/>
      <c r="Q32" s="44"/>
      <c r="R32" s="44"/>
      <c r="S32" s="44"/>
      <c r="T32" s="44"/>
      <c r="U32" s="44"/>
      <c r="V32" s="44"/>
      <c r="W32" s="377">
        <f>ROUND(BC54, 2)</f>
        <v>0</v>
      </c>
      <c r="X32" s="378"/>
      <c r="Y32" s="378"/>
      <c r="Z32" s="378"/>
      <c r="AA32" s="378"/>
      <c r="AB32" s="378"/>
      <c r="AC32" s="378"/>
      <c r="AD32" s="378"/>
      <c r="AE32" s="378"/>
      <c r="AF32" s="44"/>
      <c r="AG32" s="44"/>
      <c r="AH32" s="44"/>
      <c r="AI32" s="44"/>
      <c r="AJ32" s="44"/>
      <c r="AK32" s="377">
        <v>0</v>
      </c>
      <c r="AL32" s="378"/>
      <c r="AM32" s="378"/>
      <c r="AN32" s="378"/>
      <c r="AO32" s="378"/>
      <c r="AP32" s="44"/>
      <c r="AQ32" s="44"/>
      <c r="AR32" s="45"/>
      <c r="BE32" s="367"/>
    </row>
    <row r="33" spans="1:57" s="3" customFormat="1" ht="14.45" hidden="1" customHeight="1">
      <c r="B33" s="43"/>
      <c r="C33" s="44"/>
      <c r="D33" s="44"/>
      <c r="E33" s="44"/>
      <c r="F33" s="32" t="s">
        <v>47</v>
      </c>
      <c r="G33" s="44"/>
      <c r="H33" s="44"/>
      <c r="I33" s="44"/>
      <c r="J33" s="44"/>
      <c r="K33" s="44"/>
      <c r="L33" s="379">
        <v>0</v>
      </c>
      <c r="M33" s="378"/>
      <c r="N33" s="378"/>
      <c r="O33" s="378"/>
      <c r="P33" s="378"/>
      <c r="Q33" s="44"/>
      <c r="R33" s="44"/>
      <c r="S33" s="44"/>
      <c r="T33" s="44"/>
      <c r="U33" s="44"/>
      <c r="V33" s="44"/>
      <c r="W33" s="377">
        <f>ROUND(BD54, 2)</f>
        <v>0</v>
      </c>
      <c r="X33" s="378"/>
      <c r="Y33" s="378"/>
      <c r="Z33" s="378"/>
      <c r="AA33" s="378"/>
      <c r="AB33" s="378"/>
      <c r="AC33" s="378"/>
      <c r="AD33" s="378"/>
      <c r="AE33" s="378"/>
      <c r="AF33" s="44"/>
      <c r="AG33" s="44"/>
      <c r="AH33" s="44"/>
      <c r="AI33" s="44"/>
      <c r="AJ33" s="44"/>
      <c r="AK33" s="377">
        <v>0</v>
      </c>
      <c r="AL33" s="378"/>
      <c r="AM33" s="378"/>
      <c r="AN33" s="378"/>
      <c r="AO33" s="378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383" t="s">
        <v>50</v>
      </c>
      <c r="Y35" s="381"/>
      <c r="Z35" s="381"/>
      <c r="AA35" s="381"/>
      <c r="AB35" s="381"/>
      <c r="AC35" s="48"/>
      <c r="AD35" s="48"/>
      <c r="AE35" s="48"/>
      <c r="AF35" s="48"/>
      <c r="AG35" s="48"/>
      <c r="AH35" s="48"/>
      <c r="AI35" s="48"/>
      <c r="AJ35" s="48"/>
      <c r="AK35" s="380">
        <f>SUM(AK26:AK33)</f>
        <v>0</v>
      </c>
      <c r="AL35" s="381"/>
      <c r="AM35" s="381"/>
      <c r="AN35" s="381"/>
      <c r="AO35" s="382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020924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45" t="str">
        <f>K6</f>
        <v>Stavební úprava stávajícího výtahu</v>
      </c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Praha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47" t="str">
        <f>IF(AN8= "","",AN8)</f>
        <v>10. 2. 2024</v>
      </c>
      <c r="AN47" s="347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Český rozhlas Vinohradská 1409/12, Praha 2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348" t="str">
        <f>IF(E17="","",E17)</f>
        <v>QPROJEKT</v>
      </c>
      <c r="AN49" s="349"/>
      <c r="AO49" s="349"/>
      <c r="AP49" s="349"/>
      <c r="AQ49" s="39"/>
      <c r="AR49" s="42"/>
      <c r="AS49" s="350" t="s">
        <v>52</v>
      </c>
      <c r="AT49" s="351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348" t="str">
        <f>IF(E20="","",E20)</f>
        <v>Ing. Milan Dušek</v>
      </c>
      <c r="AN50" s="349"/>
      <c r="AO50" s="349"/>
      <c r="AP50" s="349"/>
      <c r="AQ50" s="39"/>
      <c r="AR50" s="42"/>
      <c r="AS50" s="352"/>
      <c r="AT50" s="353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4"/>
      <c r="AT51" s="355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56" t="s">
        <v>53</v>
      </c>
      <c r="D52" s="357"/>
      <c r="E52" s="357"/>
      <c r="F52" s="357"/>
      <c r="G52" s="357"/>
      <c r="H52" s="69"/>
      <c r="I52" s="359" t="s">
        <v>54</v>
      </c>
      <c r="J52" s="357"/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8" t="s">
        <v>55</v>
      </c>
      <c r="AH52" s="357"/>
      <c r="AI52" s="357"/>
      <c r="AJ52" s="357"/>
      <c r="AK52" s="357"/>
      <c r="AL52" s="357"/>
      <c r="AM52" s="357"/>
      <c r="AN52" s="359" t="s">
        <v>56</v>
      </c>
      <c r="AO52" s="357"/>
      <c r="AP52" s="357"/>
      <c r="AQ52" s="70" t="s">
        <v>57</v>
      </c>
      <c r="AR52" s="42"/>
      <c r="AS52" s="71" t="s">
        <v>58</v>
      </c>
      <c r="AT52" s="72" t="s">
        <v>59</v>
      </c>
      <c r="AU52" s="72" t="s">
        <v>60</v>
      </c>
      <c r="AV52" s="72" t="s">
        <v>61</v>
      </c>
      <c r="AW52" s="72" t="s">
        <v>62</v>
      </c>
      <c r="AX52" s="72" t="s">
        <v>63</v>
      </c>
      <c r="AY52" s="72" t="s">
        <v>64</v>
      </c>
      <c r="AZ52" s="72" t="s">
        <v>65</v>
      </c>
      <c r="BA52" s="72" t="s">
        <v>66</v>
      </c>
      <c r="BB52" s="72" t="s">
        <v>67</v>
      </c>
      <c r="BC52" s="72" t="s">
        <v>68</v>
      </c>
      <c r="BD52" s="73" t="s">
        <v>69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70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3">
        <f>ROUND(SUM(AG55:AG59),2)</f>
        <v>0</v>
      </c>
      <c r="AH54" s="363"/>
      <c r="AI54" s="363"/>
      <c r="AJ54" s="363"/>
      <c r="AK54" s="363"/>
      <c r="AL54" s="363"/>
      <c r="AM54" s="363"/>
      <c r="AN54" s="364">
        <f t="shared" ref="AN54:AN59" si="0">SUM(AG54,AT54)</f>
        <v>0</v>
      </c>
      <c r="AO54" s="364"/>
      <c r="AP54" s="364"/>
      <c r="AQ54" s="81" t="s">
        <v>19</v>
      </c>
      <c r="AR54" s="82"/>
      <c r="AS54" s="83">
        <f>ROUND(SUM(AS55:AS59),2)</f>
        <v>0</v>
      </c>
      <c r="AT54" s="84">
        <f t="shared" ref="AT54:AT59" si="1">ROUND(SUM(AV54:AW54),2)</f>
        <v>0</v>
      </c>
      <c r="AU54" s="85">
        <f>ROUND(SUM(AU55:AU59),5)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ROUND(SUM(AZ55:AZ59),2)</f>
        <v>0</v>
      </c>
      <c r="BA54" s="84">
        <f>ROUND(SUM(BA55:BA59),2)</f>
        <v>0</v>
      </c>
      <c r="BB54" s="84">
        <f>ROUND(SUM(BB55:BB59),2)</f>
        <v>0</v>
      </c>
      <c r="BC54" s="84">
        <f>ROUND(SUM(BC55:BC59),2)</f>
        <v>0</v>
      </c>
      <c r="BD54" s="86">
        <f>ROUND(SUM(BD55:BD59),2)</f>
        <v>0</v>
      </c>
      <c r="BS54" s="87" t="s">
        <v>71</v>
      </c>
      <c r="BT54" s="87" t="s">
        <v>72</v>
      </c>
      <c r="BU54" s="88" t="s">
        <v>73</v>
      </c>
      <c r="BV54" s="87" t="s">
        <v>74</v>
      </c>
      <c r="BW54" s="87" t="s">
        <v>5</v>
      </c>
      <c r="BX54" s="87" t="s">
        <v>75</v>
      </c>
      <c r="CL54" s="87" t="s">
        <v>19</v>
      </c>
    </row>
    <row r="55" spans="1:91" s="7" customFormat="1" ht="16.5" customHeight="1">
      <c r="A55" s="89" t="s">
        <v>76</v>
      </c>
      <c r="B55" s="90"/>
      <c r="C55" s="91"/>
      <c r="D55" s="360" t="s">
        <v>77</v>
      </c>
      <c r="E55" s="360"/>
      <c r="F55" s="360"/>
      <c r="G55" s="360"/>
      <c r="H55" s="360"/>
      <c r="I55" s="92"/>
      <c r="J55" s="360" t="s">
        <v>78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61">
        <f>'0123 - Stavebně konstrukč...'!J30</f>
        <v>0</v>
      </c>
      <c r="AH55" s="362"/>
      <c r="AI55" s="362"/>
      <c r="AJ55" s="362"/>
      <c r="AK55" s="362"/>
      <c r="AL55" s="362"/>
      <c r="AM55" s="362"/>
      <c r="AN55" s="361">
        <f t="shared" si="0"/>
        <v>0</v>
      </c>
      <c r="AO55" s="362"/>
      <c r="AP55" s="362"/>
      <c r="AQ55" s="93" t="s">
        <v>79</v>
      </c>
      <c r="AR55" s="94"/>
      <c r="AS55" s="95">
        <v>0</v>
      </c>
      <c r="AT55" s="96">
        <f t="shared" si="1"/>
        <v>0</v>
      </c>
      <c r="AU55" s="97">
        <f>'0123 - Stavebně konstrukč...'!P107</f>
        <v>0</v>
      </c>
      <c r="AV55" s="96">
        <f>'0123 - Stavebně konstrukč...'!J33</f>
        <v>0</v>
      </c>
      <c r="AW55" s="96">
        <f>'0123 - Stavebně konstrukč...'!J34</f>
        <v>0</v>
      </c>
      <c r="AX55" s="96">
        <f>'0123 - Stavebně konstrukč...'!J35</f>
        <v>0</v>
      </c>
      <c r="AY55" s="96">
        <f>'0123 - Stavebně konstrukč...'!J36</f>
        <v>0</v>
      </c>
      <c r="AZ55" s="96">
        <f>'0123 - Stavebně konstrukč...'!F33</f>
        <v>0</v>
      </c>
      <c r="BA55" s="96">
        <f>'0123 - Stavebně konstrukč...'!F34</f>
        <v>0</v>
      </c>
      <c r="BB55" s="96">
        <f>'0123 - Stavebně konstrukč...'!F35</f>
        <v>0</v>
      </c>
      <c r="BC55" s="96">
        <f>'0123 - Stavebně konstrukč...'!F36</f>
        <v>0</v>
      </c>
      <c r="BD55" s="98">
        <f>'0123 - Stavebně konstrukč...'!F37</f>
        <v>0</v>
      </c>
      <c r="BT55" s="99" t="s">
        <v>80</v>
      </c>
      <c r="BV55" s="99" t="s">
        <v>74</v>
      </c>
      <c r="BW55" s="99" t="s">
        <v>81</v>
      </c>
      <c r="BX55" s="99" t="s">
        <v>5</v>
      </c>
      <c r="CL55" s="99" t="s">
        <v>19</v>
      </c>
      <c r="CM55" s="99" t="s">
        <v>82</v>
      </c>
    </row>
    <row r="56" spans="1:91" s="7" customFormat="1" ht="16.5" customHeight="1">
      <c r="A56" s="89" t="s">
        <v>76</v>
      </c>
      <c r="B56" s="90"/>
      <c r="C56" s="91"/>
      <c r="D56" s="360" t="s">
        <v>83</v>
      </c>
      <c r="E56" s="360"/>
      <c r="F56" s="360"/>
      <c r="G56" s="360"/>
      <c r="H56" s="360"/>
      <c r="I56" s="92"/>
      <c r="J56" s="360" t="s">
        <v>84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61">
        <f>'CCTV - Kamerový systém'!J30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93" t="s">
        <v>79</v>
      </c>
      <c r="AR56" s="94"/>
      <c r="AS56" s="95">
        <v>0</v>
      </c>
      <c r="AT56" s="96">
        <f t="shared" si="1"/>
        <v>0</v>
      </c>
      <c r="AU56" s="97">
        <f>'CCTV - Kamerový systém'!P82</f>
        <v>0</v>
      </c>
      <c r="AV56" s="96">
        <f>'CCTV - Kamerový systém'!J33</f>
        <v>0</v>
      </c>
      <c r="AW56" s="96">
        <f>'CCTV - Kamerový systém'!J34</f>
        <v>0</v>
      </c>
      <c r="AX56" s="96">
        <f>'CCTV - Kamerový systém'!J35</f>
        <v>0</v>
      </c>
      <c r="AY56" s="96">
        <f>'CCTV - Kamerový systém'!J36</f>
        <v>0</v>
      </c>
      <c r="AZ56" s="96">
        <f>'CCTV - Kamerový systém'!F33</f>
        <v>0</v>
      </c>
      <c r="BA56" s="96">
        <f>'CCTV - Kamerový systém'!F34</f>
        <v>0</v>
      </c>
      <c r="BB56" s="96">
        <f>'CCTV - Kamerový systém'!F35</f>
        <v>0</v>
      </c>
      <c r="BC56" s="96">
        <f>'CCTV - Kamerový systém'!F36</f>
        <v>0</v>
      </c>
      <c r="BD56" s="98">
        <f>'CCTV - Kamerový systém'!F37</f>
        <v>0</v>
      </c>
      <c r="BT56" s="99" t="s">
        <v>80</v>
      </c>
      <c r="BV56" s="99" t="s">
        <v>74</v>
      </c>
      <c r="BW56" s="99" t="s">
        <v>85</v>
      </c>
      <c r="BX56" s="99" t="s">
        <v>5</v>
      </c>
      <c r="CL56" s="99" t="s">
        <v>19</v>
      </c>
      <c r="CM56" s="99" t="s">
        <v>82</v>
      </c>
    </row>
    <row r="57" spans="1:91" s="7" customFormat="1" ht="16.5" customHeight="1">
      <c r="A57" s="89" t="s">
        <v>76</v>
      </c>
      <c r="B57" s="90"/>
      <c r="C57" s="91"/>
      <c r="D57" s="360" t="s">
        <v>86</v>
      </c>
      <c r="E57" s="360"/>
      <c r="F57" s="360"/>
      <c r="G57" s="360"/>
      <c r="H57" s="360"/>
      <c r="I57" s="92"/>
      <c r="J57" s="360" t="s">
        <v>86</v>
      </c>
      <c r="K57" s="360"/>
      <c r="L57" s="360"/>
      <c r="M57" s="360"/>
      <c r="N57" s="360"/>
      <c r="O57" s="360"/>
      <c r="P57" s="360"/>
      <c r="Q57" s="360"/>
      <c r="R57" s="360"/>
      <c r="S57" s="360"/>
      <c r="T57" s="360"/>
      <c r="U57" s="360"/>
      <c r="V57" s="360"/>
      <c r="W57" s="360"/>
      <c r="X57" s="360"/>
      <c r="Y57" s="360"/>
      <c r="Z57" s="360"/>
      <c r="AA57" s="360"/>
      <c r="AB57" s="360"/>
      <c r="AC57" s="360"/>
      <c r="AD57" s="360"/>
      <c r="AE57" s="360"/>
      <c r="AF57" s="360"/>
      <c r="AG57" s="361">
        <f>'Elektro - Elektro'!J30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93" t="s">
        <v>79</v>
      </c>
      <c r="AR57" s="94"/>
      <c r="AS57" s="95">
        <v>0</v>
      </c>
      <c r="AT57" s="96">
        <f t="shared" si="1"/>
        <v>0</v>
      </c>
      <c r="AU57" s="97">
        <f>'Elektro - Elektro'!P85</f>
        <v>0</v>
      </c>
      <c r="AV57" s="96">
        <f>'Elektro - Elektro'!J33</f>
        <v>0</v>
      </c>
      <c r="AW57" s="96">
        <f>'Elektro - Elektro'!J34</f>
        <v>0</v>
      </c>
      <c r="AX57" s="96">
        <f>'Elektro - Elektro'!J35</f>
        <v>0</v>
      </c>
      <c r="AY57" s="96">
        <f>'Elektro - Elektro'!J36</f>
        <v>0</v>
      </c>
      <c r="AZ57" s="96">
        <f>'Elektro - Elektro'!F33</f>
        <v>0</v>
      </c>
      <c r="BA57" s="96">
        <f>'Elektro - Elektro'!F34</f>
        <v>0</v>
      </c>
      <c r="BB57" s="96">
        <f>'Elektro - Elektro'!F35</f>
        <v>0</v>
      </c>
      <c r="BC57" s="96">
        <f>'Elektro - Elektro'!F36</f>
        <v>0</v>
      </c>
      <c r="BD57" s="98">
        <f>'Elektro - Elektro'!F37</f>
        <v>0</v>
      </c>
      <c r="BT57" s="99" t="s">
        <v>80</v>
      </c>
      <c r="BV57" s="99" t="s">
        <v>74</v>
      </c>
      <c r="BW57" s="99" t="s">
        <v>87</v>
      </c>
      <c r="BX57" s="99" t="s">
        <v>5</v>
      </c>
      <c r="CL57" s="99" t="s">
        <v>19</v>
      </c>
      <c r="CM57" s="99" t="s">
        <v>82</v>
      </c>
    </row>
    <row r="58" spans="1:91" s="7" customFormat="1" ht="16.5" customHeight="1">
      <c r="A58" s="89" t="s">
        <v>76</v>
      </c>
      <c r="B58" s="90"/>
      <c r="C58" s="91"/>
      <c r="D58" s="360" t="s">
        <v>88</v>
      </c>
      <c r="E58" s="360"/>
      <c r="F58" s="360"/>
      <c r="G58" s="360"/>
      <c r="H58" s="360"/>
      <c r="I58" s="92"/>
      <c r="J58" s="360" t="s">
        <v>89</v>
      </c>
      <c r="K58" s="360"/>
      <c r="L58" s="36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  <c r="AG58" s="361">
        <f>'EPS - Elektrická požární ...'!J30</f>
        <v>0</v>
      </c>
      <c r="AH58" s="362"/>
      <c r="AI58" s="362"/>
      <c r="AJ58" s="362"/>
      <c r="AK58" s="362"/>
      <c r="AL58" s="362"/>
      <c r="AM58" s="362"/>
      <c r="AN58" s="361">
        <f t="shared" si="0"/>
        <v>0</v>
      </c>
      <c r="AO58" s="362"/>
      <c r="AP58" s="362"/>
      <c r="AQ58" s="93" t="s">
        <v>79</v>
      </c>
      <c r="AR58" s="94"/>
      <c r="AS58" s="95">
        <v>0</v>
      </c>
      <c r="AT58" s="96">
        <f t="shared" si="1"/>
        <v>0</v>
      </c>
      <c r="AU58" s="97">
        <f>'EPS - Elektrická požární ...'!P85</f>
        <v>0</v>
      </c>
      <c r="AV58" s="96">
        <f>'EPS - Elektrická požární ...'!J33</f>
        <v>0</v>
      </c>
      <c r="AW58" s="96">
        <f>'EPS - Elektrická požární ...'!J34</f>
        <v>0</v>
      </c>
      <c r="AX58" s="96">
        <f>'EPS - Elektrická požární ...'!J35</f>
        <v>0</v>
      </c>
      <c r="AY58" s="96">
        <f>'EPS - Elektrická požární ...'!J36</f>
        <v>0</v>
      </c>
      <c r="AZ58" s="96">
        <f>'EPS - Elektrická požární ...'!F33</f>
        <v>0</v>
      </c>
      <c r="BA58" s="96">
        <f>'EPS - Elektrická požární ...'!F34</f>
        <v>0</v>
      </c>
      <c r="BB58" s="96">
        <f>'EPS - Elektrická požární ...'!F35</f>
        <v>0</v>
      </c>
      <c r="BC58" s="96">
        <f>'EPS - Elektrická požární ...'!F36</f>
        <v>0</v>
      </c>
      <c r="BD58" s="98">
        <f>'EPS - Elektrická požární ...'!F37</f>
        <v>0</v>
      </c>
      <c r="BT58" s="99" t="s">
        <v>80</v>
      </c>
      <c r="BV58" s="99" t="s">
        <v>74</v>
      </c>
      <c r="BW58" s="99" t="s">
        <v>90</v>
      </c>
      <c r="BX58" s="99" t="s">
        <v>5</v>
      </c>
      <c r="CL58" s="99" t="s">
        <v>19</v>
      </c>
      <c r="CM58" s="99" t="s">
        <v>82</v>
      </c>
    </row>
    <row r="59" spans="1:91" s="7" customFormat="1" ht="16.5" customHeight="1">
      <c r="A59" s="89" t="s">
        <v>76</v>
      </c>
      <c r="B59" s="90"/>
      <c r="C59" s="91"/>
      <c r="D59" s="360" t="s">
        <v>91</v>
      </c>
      <c r="E59" s="360"/>
      <c r="F59" s="360"/>
      <c r="G59" s="360"/>
      <c r="H59" s="360"/>
      <c r="I59" s="92"/>
      <c r="J59" s="360" t="s">
        <v>91</v>
      </c>
      <c r="K59" s="360"/>
      <c r="L59" s="360"/>
      <c r="M59" s="360"/>
      <c r="N59" s="360"/>
      <c r="O59" s="360"/>
      <c r="P59" s="360"/>
      <c r="Q59" s="360"/>
      <c r="R59" s="360"/>
      <c r="S59" s="360"/>
      <c r="T59" s="360"/>
      <c r="U59" s="360"/>
      <c r="V59" s="360"/>
      <c r="W59" s="360"/>
      <c r="X59" s="360"/>
      <c r="Y59" s="360"/>
      <c r="Z59" s="360"/>
      <c r="AA59" s="360"/>
      <c r="AB59" s="360"/>
      <c r="AC59" s="360"/>
      <c r="AD59" s="360"/>
      <c r="AE59" s="360"/>
      <c r="AF59" s="360"/>
      <c r="AG59" s="361">
        <f>'výtah - výtah'!J30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93" t="s">
        <v>79</v>
      </c>
      <c r="AR59" s="94"/>
      <c r="AS59" s="100">
        <v>0</v>
      </c>
      <c r="AT59" s="101">
        <f t="shared" si="1"/>
        <v>0</v>
      </c>
      <c r="AU59" s="102">
        <f>'výtah - výtah'!P81</f>
        <v>0</v>
      </c>
      <c r="AV59" s="101">
        <f>'výtah - výtah'!J33</f>
        <v>0</v>
      </c>
      <c r="AW59" s="101">
        <f>'výtah - výtah'!J34</f>
        <v>0</v>
      </c>
      <c r="AX59" s="101">
        <f>'výtah - výtah'!J35</f>
        <v>0</v>
      </c>
      <c r="AY59" s="101">
        <f>'výtah - výtah'!J36</f>
        <v>0</v>
      </c>
      <c r="AZ59" s="101">
        <f>'výtah - výtah'!F33</f>
        <v>0</v>
      </c>
      <c r="BA59" s="101">
        <f>'výtah - výtah'!F34</f>
        <v>0</v>
      </c>
      <c r="BB59" s="101">
        <f>'výtah - výtah'!F35</f>
        <v>0</v>
      </c>
      <c r="BC59" s="101">
        <f>'výtah - výtah'!F36</f>
        <v>0</v>
      </c>
      <c r="BD59" s="103">
        <f>'výtah - výtah'!F37</f>
        <v>0</v>
      </c>
      <c r="BT59" s="99" t="s">
        <v>80</v>
      </c>
      <c r="BV59" s="99" t="s">
        <v>74</v>
      </c>
      <c r="BW59" s="99" t="s">
        <v>92</v>
      </c>
      <c r="BX59" s="99" t="s">
        <v>5</v>
      </c>
      <c r="CL59" s="99" t="s">
        <v>19</v>
      </c>
      <c r="CM59" s="99" t="s">
        <v>82</v>
      </c>
    </row>
    <row r="60" spans="1:91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91" s="2" customFormat="1" ht="6.95" customHeight="1">
      <c r="A61" s="37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algorithmName="SHA-512" hashValue="T7vXei4e1Vs1+swtfV2U8RwRmzkf4CopLnP3vpAu+zU37hyBNWL5rRbwxgTSn6q6314PCsVsdLc6ubR5ArIp9Q==" saltValue="nsPHhHsgoyQiLvdkTnNWMeuL9h7xKXtGWmSsn8farntOZ5Tyc5DvV4igaOWngqxE10oKupPoj0hp+kWIP9Bp9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23 - Stavebně konstrukč...'!C2" display="/"/>
    <hyperlink ref="A56" location="'CCTV - Kamerový systém'!C2" display="/"/>
    <hyperlink ref="A57" location="'Elektro - Elektro'!C2" display="/"/>
    <hyperlink ref="A58" location="'EPS - Elektrická požární ...'!C2" display="/"/>
    <hyperlink ref="A59" location="'výtah - výtah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0" t="s">
        <v>81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Stavební úprava stávajícího výtahu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95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1" t="s">
        <v>19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ROUND(J107,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ROUND((SUM(BE107:BE671)),  2)</f>
        <v>0</v>
      </c>
      <c r="G33" s="37"/>
      <c r="H33" s="37"/>
      <c r="I33" s="121">
        <v>0.21</v>
      </c>
      <c r="J33" s="120">
        <f>ROUND(((SUM(BE107:BE671))*I33),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ROUND((SUM(BF107:BF671)),  2)</f>
        <v>0</v>
      </c>
      <c r="G34" s="37"/>
      <c r="H34" s="37"/>
      <c r="I34" s="121">
        <v>0.12</v>
      </c>
      <c r="J34" s="120">
        <f>ROUND(((SUM(BF107:BF671))*I34),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ROUND((SUM(BG107:BG671)),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ROUND((SUM(BH107:BH671)),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ROUND((SUM(BI107:BI671)),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2" t="str">
        <f>E7</f>
        <v>Stavební úprava stávajícího výtahu</v>
      </c>
      <c r="F48" s="393"/>
      <c r="G48" s="393"/>
      <c r="H48" s="393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5" t="str">
        <f>E9</f>
        <v>0123 - Stavebně konstrukční část</v>
      </c>
      <c r="F50" s="394"/>
      <c r="G50" s="394"/>
      <c r="H50" s="394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J107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100</v>
      </c>
      <c r="E60" s="140"/>
      <c r="F60" s="140"/>
      <c r="G60" s="140"/>
      <c r="H60" s="140"/>
      <c r="I60" s="140"/>
      <c r="J60" s="141">
        <f>J108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101</v>
      </c>
      <c r="E61" s="146"/>
      <c r="F61" s="146"/>
      <c r="G61" s="146"/>
      <c r="H61" s="146"/>
      <c r="I61" s="146"/>
      <c r="J61" s="147">
        <f>J109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102</v>
      </c>
      <c r="E62" s="146"/>
      <c r="F62" s="146"/>
      <c r="G62" s="146"/>
      <c r="H62" s="146"/>
      <c r="I62" s="146"/>
      <c r="J62" s="147">
        <f>J127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103</v>
      </c>
      <c r="E63" s="146"/>
      <c r="F63" s="146"/>
      <c r="G63" s="146"/>
      <c r="H63" s="146"/>
      <c r="I63" s="146"/>
      <c r="J63" s="147">
        <f>J137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104</v>
      </c>
      <c r="E64" s="146"/>
      <c r="F64" s="146"/>
      <c r="G64" s="146"/>
      <c r="H64" s="146"/>
      <c r="I64" s="146"/>
      <c r="J64" s="147">
        <f>J170</f>
        <v>0</v>
      </c>
      <c r="K64" s="144"/>
      <c r="L64" s="148"/>
    </row>
    <row r="65" spans="2:12" s="10" customFormat="1" ht="19.899999999999999" customHeight="1">
      <c r="B65" s="143"/>
      <c r="C65" s="144"/>
      <c r="D65" s="145" t="s">
        <v>105</v>
      </c>
      <c r="E65" s="146"/>
      <c r="F65" s="146"/>
      <c r="G65" s="146"/>
      <c r="H65" s="146"/>
      <c r="I65" s="146"/>
      <c r="J65" s="147">
        <f>J265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106</v>
      </c>
      <c r="E66" s="146"/>
      <c r="F66" s="146"/>
      <c r="G66" s="146"/>
      <c r="H66" s="146"/>
      <c r="I66" s="146"/>
      <c r="J66" s="147">
        <f>J276</f>
        <v>0</v>
      </c>
      <c r="K66" s="144"/>
      <c r="L66" s="148"/>
    </row>
    <row r="67" spans="2:12" s="9" customFormat="1" ht="24.95" customHeight="1">
      <c r="B67" s="137"/>
      <c r="C67" s="138"/>
      <c r="D67" s="139" t="s">
        <v>107</v>
      </c>
      <c r="E67" s="140"/>
      <c r="F67" s="140"/>
      <c r="G67" s="140"/>
      <c r="H67" s="140"/>
      <c r="I67" s="140"/>
      <c r="J67" s="141">
        <f>J279</f>
        <v>0</v>
      </c>
      <c r="K67" s="138"/>
      <c r="L67" s="142"/>
    </row>
    <row r="68" spans="2:12" s="10" customFormat="1" ht="19.899999999999999" customHeight="1">
      <c r="B68" s="143"/>
      <c r="C68" s="144"/>
      <c r="D68" s="145" t="s">
        <v>108</v>
      </c>
      <c r="E68" s="146"/>
      <c r="F68" s="146"/>
      <c r="G68" s="146"/>
      <c r="H68" s="146"/>
      <c r="I68" s="146"/>
      <c r="J68" s="147">
        <f>J280</f>
        <v>0</v>
      </c>
      <c r="K68" s="144"/>
      <c r="L68" s="148"/>
    </row>
    <row r="69" spans="2:12" s="10" customFormat="1" ht="19.899999999999999" customHeight="1">
      <c r="B69" s="143"/>
      <c r="C69" s="144"/>
      <c r="D69" s="145" t="s">
        <v>109</v>
      </c>
      <c r="E69" s="146"/>
      <c r="F69" s="146"/>
      <c r="G69" s="146"/>
      <c r="H69" s="146"/>
      <c r="I69" s="146"/>
      <c r="J69" s="147">
        <f>J300</f>
        <v>0</v>
      </c>
      <c r="K69" s="144"/>
      <c r="L69" s="148"/>
    </row>
    <row r="70" spans="2:12" s="10" customFormat="1" ht="19.899999999999999" customHeight="1">
      <c r="B70" s="143"/>
      <c r="C70" s="144"/>
      <c r="D70" s="145" t="s">
        <v>110</v>
      </c>
      <c r="E70" s="146"/>
      <c r="F70" s="146"/>
      <c r="G70" s="146"/>
      <c r="H70" s="146"/>
      <c r="I70" s="146"/>
      <c r="J70" s="147">
        <f>J304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111</v>
      </c>
      <c r="E71" s="146"/>
      <c r="F71" s="146"/>
      <c r="G71" s="146"/>
      <c r="H71" s="146"/>
      <c r="I71" s="146"/>
      <c r="J71" s="147">
        <f>J307</f>
        <v>0</v>
      </c>
      <c r="K71" s="144"/>
      <c r="L71" s="148"/>
    </row>
    <row r="72" spans="2:12" s="10" customFormat="1" ht="19.899999999999999" customHeight="1">
      <c r="B72" s="143"/>
      <c r="C72" s="144"/>
      <c r="D72" s="145" t="s">
        <v>112</v>
      </c>
      <c r="E72" s="146"/>
      <c r="F72" s="146"/>
      <c r="G72" s="146"/>
      <c r="H72" s="146"/>
      <c r="I72" s="146"/>
      <c r="J72" s="147">
        <f>J372</f>
        <v>0</v>
      </c>
      <c r="K72" s="144"/>
      <c r="L72" s="148"/>
    </row>
    <row r="73" spans="2:12" s="10" customFormat="1" ht="19.899999999999999" customHeight="1">
      <c r="B73" s="143"/>
      <c r="C73" s="144"/>
      <c r="D73" s="145" t="s">
        <v>113</v>
      </c>
      <c r="E73" s="146"/>
      <c r="F73" s="146"/>
      <c r="G73" s="146"/>
      <c r="H73" s="146"/>
      <c r="I73" s="146"/>
      <c r="J73" s="147">
        <f>J429</f>
        <v>0</v>
      </c>
      <c r="K73" s="144"/>
      <c r="L73" s="148"/>
    </row>
    <row r="74" spans="2:12" s="10" customFormat="1" ht="19.899999999999999" customHeight="1">
      <c r="B74" s="143"/>
      <c r="C74" s="144"/>
      <c r="D74" s="145" t="s">
        <v>114</v>
      </c>
      <c r="E74" s="146"/>
      <c r="F74" s="146"/>
      <c r="G74" s="146"/>
      <c r="H74" s="146"/>
      <c r="I74" s="146"/>
      <c r="J74" s="147">
        <f>J441</f>
        <v>0</v>
      </c>
      <c r="K74" s="144"/>
      <c r="L74" s="148"/>
    </row>
    <row r="75" spans="2:12" s="10" customFormat="1" ht="19.899999999999999" customHeight="1">
      <c r="B75" s="143"/>
      <c r="C75" s="144"/>
      <c r="D75" s="145" t="s">
        <v>115</v>
      </c>
      <c r="E75" s="146"/>
      <c r="F75" s="146"/>
      <c r="G75" s="146"/>
      <c r="H75" s="146"/>
      <c r="I75" s="146"/>
      <c r="J75" s="147">
        <f>J447</f>
        <v>0</v>
      </c>
      <c r="K75" s="144"/>
      <c r="L75" s="148"/>
    </row>
    <row r="76" spans="2:12" s="10" customFormat="1" ht="19.899999999999999" customHeight="1">
      <c r="B76" s="143"/>
      <c r="C76" s="144"/>
      <c r="D76" s="145" t="s">
        <v>116</v>
      </c>
      <c r="E76" s="146"/>
      <c r="F76" s="146"/>
      <c r="G76" s="146"/>
      <c r="H76" s="146"/>
      <c r="I76" s="146"/>
      <c r="J76" s="147">
        <f>J468</f>
        <v>0</v>
      </c>
      <c r="K76" s="144"/>
      <c r="L76" s="148"/>
    </row>
    <row r="77" spans="2:12" s="10" customFormat="1" ht="19.899999999999999" customHeight="1">
      <c r="B77" s="143"/>
      <c r="C77" s="144"/>
      <c r="D77" s="145" t="s">
        <v>117</v>
      </c>
      <c r="E77" s="146"/>
      <c r="F77" s="146"/>
      <c r="G77" s="146"/>
      <c r="H77" s="146"/>
      <c r="I77" s="146"/>
      <c r="J77" s="147">
        <f>J551</f>
        <v>0</v>
      </c>
      <c r="K77" s="144"/>
      <c r="L77" s="148"/>
    </row>
    <row r="78" spans="2:12" s="10" customFormat="1" ht="19.899999999999999" customHeight="1">
      <c r="B78" s="143"/>
      <c r="C78" s="144"/>
      <c r="D78" s="145" t="s">
        <v>118</v>
      </c>
      <c r="E78" s="146"/>
      <c r="F78" s="146"/>
      <c r="G78" s="146"/>
      <c r="H78" s="146"/>
      <c r="I78" s="146"/>
      <c r="J78" s="147">
        <f>J571</f>
        <v>0</v>
      </c>
      <c r="K78" s="144"/>
      <c r="L78" s="148"/>
    </row>
    <row r="79" spans="2:12" s="10" customFormat="1" ht="19.899999999999999" customHeight="1">
      <c r="B79" s="143"/>
      <c r="C79" s="144"/>
      <c r="D79" s="145" t="s">
        <v>119</v>
      </c>
      <c r="E79" s="146"/>
      <c r="F79" s="146"/>
      <c r="G79" s="146"/>
      <c r="H79" s="146"/>
      <c r="I79" s="146"/>
      <c r="J79" s="147">
        <f>J624</f>
        <v>0</v>
      </c>
      <c r="K79" s="144"/>
      <c r="L79" s="148"/>
    </row>
    <row r="80" spans="2:12" s="10" customFormat="1" ht="19.899999999999999" customHeight="1">
      <c r="B80" s="143"/>
      <c r="C80" s="144"/>
      <c r="D80" s="145" t="s">
        <v>120</v>
      </c>
      <c r="E80" s="146"/>
      <c r="F80" s="146"/>
      <c r="G80" s="146"/>
      <c r="H80" s="146"/>
      <c r="I80" s="146"/>
      <c r="J80" s="147">
        <f>J638</f>
        <v>0</v>
      </c>
      <c r="K80" s="144"/>
      <c r="L80" s="148"/>
    </row>
    <row r="81" spans="1:31" s="10" customFormat="1" ht="19.899999999999999" customHeight="1">
      <c r="B81" s="143"/>
      <c r="C81" s="144"/>
      <c r="D81" s="145" t="s">
        <v>121</v>
      </c>
      <c r="E81" s="146"/>
      <c r="F81" s="146"/>
      <c r="G81" s="146"/>
      <c r="H81" s="146"/>
      <c r="I81" s="146"/>
      <c r="J81" s="147">
        <f>J650</f>
        <v>0</v>
      </c>
      <c r="K81" s="144"/>
      <c r="L81" s="148"/>
    </row>
    <row r="82" spans="1:31" s="9" customFormat="1" ht="24.95" customHeight="1">
      <c r="B82" s="137"/>
      <c r="C82" s="138"/>
      <c r="D82" s="139" t="s">
        <v>122</v>
      </c>
      <c r="E82" s="140"/>
      <c r="F82" s="140"/>
      <c r="G82" s="140"/>
      <c r="H82" s="140"/>
      <c r="I82" s="140"/>
      <c r="J82" s="141">
        <f>J656</f>
        <v>0</v>
      </c>
      <c r="K82" s="138"/>
      <c r="L82" s="142"/>
    </row>
    <row r="83" spans="1:31" s="10" customFormat="1" ht="19.899999999999999" customHeight="1">
      <c r="B83" s="143"/>
      <c r="C83" s="144"/>
      <c r="D83" s="145" t="s">
        <v>123</v>
      </c>
      <c r="E83" s="146"/>
      <c r="F83" s="146"/>
      <c r="G83" s="146"/>
      <c r="H83" s="146"/>
      <c r="I83" s="146"/>
      <c r="J83" s="147">
        <f>J657</f>
        <v>0</v>
      </c>
      <c r="K83" s="144"/>
      <c r="L83" s="148"/>
    </row>
    <row r="84" spans="1:31" s="10" customFormat="1" ht="19.899999999999999" customHeight="1">
      <c r="B84" s="143"/>
      <c r="C84" s="144"/>
      <c r="D84" s="145" t="s">
        <v>124</v>
      </c>
      <c r="E84" s="146"/>
      <c r="F84" s="146"/>
      <c r="G84" s="146"/>
      <c r="H84" s="146"/>
      <c r="I84" s="146"/>
      <c r="J84" s="147">
        <f>J660</f>
        <v>0</v>
      </c>
      <c r="K84" s="144"/>
      <c r="L84" s="148"/>
    </row>
    <row r="85" spans="1:31" s="10" customFormat="1" ht="19.899999999999999" customHeight="1">
      <c r="B85" s="143"/>
      <c r="C85" s="144"/>
      <c r="D85" s="145" t="s">
        <v>125</v>
      </c>
      <c r="E85" s="146"/>
      <c r="F85" s="146"/>
      <c r="G85" s="146"/>
      <c r="H85" s="146"/>
      <c r="I85" s="146"/>
      <c r="J85" s="147">
        <f>J663</f>
        <v>0</v>
      </c>
      <c r="K85" s="144"/>
      <c r="L85" s="148"/>
    </row>
    <row r="86" spans="1:31" s="10" customFormat="1" ht="19.899999999999999" customHeight="1">
      <c r="B86" s="143"/>
      <c r="C86" s="144"/>
      <c r="D86" s="145" t="s">
        <v>126</v>
      </c>
      <c r="E86" s="146"/>
      <c r="F86" s="146"/>
      <c r="G86" s="146"/>
      <c r="H86" s="146"/>
      <c r="I86" s="146"/>
      <c r="J86" s="147">
        <f>J666</f>
        <v>0</v>
      </c>
      <c r="K86" s="144"/>
      <c r="L86" s="148"/>
    </row>
    <row r="87" spans="1:31" s="10" customFormat="1" ht="19.899999999999999" customHeight="1">
      <c r="B87" s="143"/>
      <c r="C87" s="144"/>
      <c r="D87" s="145" t="s">
        <v>127</v>
      </c>
      <c r="E87" s="146"/>
      <c r="F87" s="146"/>
      <c r="G87" s="146"/>
      <c r="H87" s="146"/>
      <c r="I87" s="146"/>
      <c r="J87" s="147">
        <f>J669</f>
        <v>0</v>
      </c>
      <c r="K87" s="144"/>
      <c r="L87" s="148"/>
    </row>
    <row r="88" spans="1:31" s="2" customFormat="1" ht="21.75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6.95" customHeight="1">
      <c r="A89" s="37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3" spans="1:31" s="2" customFormat="1" ht="6.95" customHeight="1">
      <c r="A93" s="37"/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10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24.95" customHeight="1">
      <c r="A94" s="37"/>
      <c r="B94" s="38"/>
      <c r="C94" s="26" t="s">
        <v>128</v>
      </c>
      <c r="D94" s="39"/>
      <c r="E94" s="39"/>
      <c r="F94" s="39"/>
      <c r="G94" s="39"/>
      <c r="H94" s="39"/>
      <c r="I94" s="39"/>
      <c r="J94" s="39"/>
      <c r="K94" s="39"/>
      <c r="L94" s="10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6.95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0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2" customHeight="1">
      <c r="A96" s="37"/>
      <c r="B96" s="38"/>
      <c r="C96" s="32" t="s">
        <v>16</v>
      </c>
      <c r="D96" s="39"/>
      <c r="E96" s="39"/>
      <c r="F96" s="39"/>
      <c r="G96" s="39"/>
      <c r="H96" s="39"/>
      <c r="I96" s="39"/>
      <c r="J96" s="39"/>
      <c r="K96" s="39"/>
      <c r="L96" s="10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2" customFormat="1" ht="16.5" customHeight="1">
      <c r="A97" s="37"/>
      <c r="B97" s="38"/>
      <c r="C97" s="39"/>
      <c r="D97" s="39"/>
      <c r="E97" s="392" t="str">
        <f>E7</f>
        <v>Stavební úprava stávajícího výtahu</v>
      </c>
      <c r="F97" s="393"/>
      <c r="G97" s="393"/>
      <c r="H97" s="393"/>
      <c r="I97" s="39"/>
      <c r="J97" s="39"/>
      <c r="K97" s="39"/>
      <c r="L97" s="10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5" s="2" customFormat="1" ht="12" customHeight="1">
      <c r="A98" s="37"/>
      <c r="B98" s="38"/>
      <c r="C98" s="32" t="s">
        <v>94</v>
      </c>
      <c r="D98" s="39"/>
      <c r="E98" s="39"/>
      <c r="F98" s="39"/>
      <c r="G98" s="39"/>
      <c r="H98" s="39"/>
      <c r="I98" s="39"/>
      <c r="J98" s="39"/>
      <c r="K98" s="39"/>
      <c r="L98" s="10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5" s="2" customFormat="1" ht="16.5" customHeight="1">
      <c r="A99" s="37"/>
      <c r="B99" s="38"/>
      <c r="C99" s="39"/>
      <c r="D99" s="39"/>
      <c r="E99" s="345" t="str">
        <f>E9</f>
        <v>0123 - Stavebně konstrukční část</v>
      </c>
      <c r="F99" s="394"/>
      <c r="G99" s="394"/>
      <c r="H99" s="394"/>
      <c r="I99" s="39"/>
      <c r="J99" s="39"/>
      <c r="K99" s="39"/>
      <c r="L99" s="109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1:65" s="2" customFormat="1" ht="6.95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109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5" s="2" customFormat="1" ht="12" customHeight="1">
      <c r="A101" s="37"/>
      <c r="B101" s="38"/>
      <c r="C101" s="32" t="s">
        <v>21</v>
      </c>
      <c r="D101" s="39"/>
      <c r="E101" s="39"/>
      <c r="F101" s="30" t="str">
        <f>F12</f>
        <v>Praha</v>
      </c>
      <c r="G101" s="39"/>
      <c r="H101" s="39"/>
      <c r="I101" s="32" t="s">
        <v>23</v>
      </c>
      <c r="J101" s="62" t="str">
        <f>IF(J12="","",J12)</f>
        <v>10. 2. 2024</v>
      </c>
      <c r="K101" s="39"/>
      <c r="L101" s="109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65" s="2" customFormat="1" ht="6.95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10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pans="1:65" s="2" customFormat="1" ht="15.2" customHeight="1">
      <c r="A103" s="37"/>
      <c r="B103" s="38"/>
      <c r="C103" s="32" t="s">
        <v>25</v>
      </c>
      <c r="D103" s="39"/>
      <c r="E103" s="39"/>
      <c r="F103" s="30" t="str">
        <f>E15</f>
        <v>Český rozhlas Vinohradská 1409/12, Praha 2</v>
      </c>
      <c r="G103" s="39"/>
      <c r="H103" s="39"/>
      <c r="I103" s="32" t="s">
        <v>31</v>
      </c>
      <c r="J103" s="35" t="str">
        <f>E21</f>
        <v>QPROJEKT</v>
      </c>
      <c r="K103" s="39"/>
      <c r="L103" s="10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65" s="2" customFormat="1" ht="15.2" customHeight="1">
      <c r="A104" s="37"/>
      <c r="B104" s="38"/>
      <c r="C104" s="32" t="s">
        <v>29</v>
      </c>
      <c r="D104" s="39"/>
      <c r="E104" s="39"/>
      <c r="F104" s="30" t="str">
        <f>IF(E18="","",E18)</f>
        <v>Vyplň údaj</v>
      </c>
      <c r="G104" s="39"/>
      <c r="H104" s="39"/>
      <c r="I104" s="32" t="s">
        <v>34</v>
      </c>
      <c r="J104" s="35" t="str">
        <f>E24</f>
        <v>Ing. Milan Dušek</v>
      </c>
      <c r="K104" s="39"/>
      <c r="L104" s="10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pans="1:65" s="2" customFormat="1" ht="10.35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10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pans="1:65" s="11" customFormat="1" ht="29.25" customHeight="1">
      <c r="A106" s="149"/>
      <c r="B106" s="150"/>
      <c r="C106" s="151" t="s">
        <v>129</v>
      </c>
      <c r="D106" s="152" t="s">
        <v>57</v>
      </c>
      <c r="E106" s="152" t="s">
        <v>53</v>
      </c>
      <c r="F106" s="152" t="s">
        <v>54</v>
      </c>
      <c r="G106" s="152" t="s">
        <v>130</v>
      </c>
      <c r="H106" s="152" t="s">
        <v>131</v>
      </c>
      <c r="I106" s="152" t="s">
        <v>132</v>
      </c>
      <c r="J106" s="152" t="s">
        <v>98</v>
      </c>
      <c r="K106" s="153" t="s">
        <v>133</v>
      </c>
      <c r="L106" s="154"/>
      <c r="M106" s="71" t="s">
        <v>19</v>
      </c>
      <c r="N106" s="72" t="s">
        <v>42</v>
      </c>
      <c r="O106" s="72" t="s">
        <v>134</v>
      </c>
      <c r="P106" s="72" t="s">
        <v>135</v>
      </c>
      <c r="Q106" s="72" t="s">
        <v>136</v>
      </c>
      <c r="R106" s="72" t="s">
        <v>137</v>
      </c>
      <c r="S106" s="72" t="s">
        <v>138</v>
      </c>
      <c r="T106" s="73" t="s">
        <v>139</v>
      </c>
      <c r="U106" s="149"/>
      <c r="V106" s="149"/>
      <c r="W106" s="149"/>
      <c r="X106" s="149"/>
      <c r="Y106" s="149"/>
      <c r="Z106" s="149"/>
      <c r="AA106" s="149"/>
      <c r="AB106" s="149"/>
      <c r="AC106" s="149"/>
      <c r="AD106" s="149"/>
      <c r="AE106" s="149"/>
    </row>
    <row r="107" spans="1:65" s="2" customFormat="1" ht="22.9" customHeight="1">
      <c r="A107" s="37"/>
      <c r="B107" s="38"/>
      <c r="C107" s="78" t="s">
        <v>140</v>
      </c>
      <c r="D107" s="39"/>
      <c r="E107" s="39"/>
      <c r="F107" s="39"/>
      <c r="G107" s="39"/>
      <c r="H107" s="39"/>
      <c r="I107" s="39"/>
      <c r="J107" s="155">
        <f>BK107</f>
        <v>0</v>
      </c>
      <c r="K107" s="39"/>
      <c r="L107" s="42"/>
      <c r="M107" s="74"/>
      <c r="N107" s="156"/>
      <c r="O107" s="75"/>
      <c r="P107" s="157">
        <f>P108+P279+P656</f>
        <v>0</v>
      </c>
      <c r="Q107" s="75"/>
      <c r="R107" s="157">
        <f>R108+R279+R656</f>
        <v>100.44168464000001</v>
      </c>
      <c r="S107" s="75"/>
      <c r="T107" s="158">
        <f>T108+T279+T656</f>
        <v>163.06625592000003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20" t="s">
        <v>71</v>
      </c>
      <c r="AU107" s="20" t="s">
        <v>99</v>
      </c>
      <c r="BK107" s="159">
        <f>BK108+BK279+BK656</f>
        <v>0</v>
      </c>
    </row>
    <row r="108" spans="1:65" s="12" customFormat="1" ht="25.9" customHeight="1">
      <c r="B108" s="160"/>
      <c r="C108" s="161"/>
      <c r="D108" s="162" t="s">
        <v>71</v>
      </c>
      <c r="E108" s="163" t="s">
        <v>141</v>
      </c>
      <c r="F108" s="163" t="s">
        <v>142</v>
      </c>
      <c r="G108" s="161"/>
      <c r="H108" s="161"/>
      <c r="I108" s="164"/>
      <c r="J108" s="165">
        <f>BK108</f>
        <v>0</v>
      </c>
      <c r="K108" s="161"/>
      <c r="L108" s="166"/>
      <c r="M108" s="167"/>
      <c r="N108" s="168"/>
      <c r="O108" s="168"/>
      <c r="P108" s="169">
        <f>P109+P127+P137+P170+P265+P276</f>
        <v>0</v>
      </c>
      <c r="Q108" s="168"/>
      <c r="R108" s="169">
        <f>R109+R127+R137+R170+R265+R276</f>
        <v>54.172713139999999</v>
      </c>
      <c r="S108" s="168"/>
      <c r="T108" s="170">
        <f>T109+T127+T137+T170+T265+T276</f>
        <v>155.13849000000002</v>
      </c>
      <c r="AR108" s="171" t="s">
        <v>80</v>
      </c>
      <c r="AT108" s="172" t="s">
        <v>71</v>
      </c>
      <c r="AU108" s="172" t="s">
        <v>72</v>
      </c>
      <c r="AY108" s="171" t="s">
        <v>143</v>
      </c>
      <c r="BK108" s="173">
        <f>BK109+BK127+BK137+BK170+BK265+BK276</f>
        <v>0</v>
      </c>
    </row>
    <row r="109" spans="1:65" s="12" customFormat="1" ht="22.9" customHeight="1">
      <c r="B109" s="160"/>
      <c r="C109" s="161"/>
      <c r="D109" s="162" t="s">
        <v>71</v>
      </c>
      <c r="E109" s="174" t="s">
        <v>144</v>
      </c>
      <c r="F109" s="174" t="s">
        <v>145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SUM(P110:P126)</f>
        <v>0</v>
      </c>
      <c r="Q109" s="168"/>
      <c r="R109" s="169">
        <f>SUM(R110:R126)</f>
        <v>4.9139704699999998</v>
      </c>
      <c r="S109" s="168"/>
      <c r="T109" s="170">
        <f>SUM(T110:T126)</f>
        <v>0</v>
      </c>
      <c r="AR109" s="171" t="s">
        <v>80</v>
      </c>
      <c r="AT109" s="172" t="s">
        <v>71</v>
      </c>
      <c r="AU109" s="172" t="s">
        <v>80</v>
      </c>
      <c r="AY109" s="171" t="s">
        <v>143</v>
      </c>
      <c r="BK109" s="173">
        <f>SUM(BK110:BK126)</f>
        <v>0</v>
      </c>
    </row>
    <row r="110" spans="1:65" s="2" customFormat="1" ht="24.2" customHeight="1">
      <c r="A110" s="37"/>
      <c r="B110" s="38"/>
      <c r="C110" s="176" t="s">
        <v>80</v>
      </c>
      <c r="D110" s="176" t="s">
        <v>146</v>
      </c>
      <c r="E110" s="177" t="s">
        <v>147</v>
      </c>
      <c r="F110" s="178" t="s">
        <v>148</v>
      </c>
      <c r="G110" s="179" t="s">
        <v>149</v>
      </c>
      <c r="H110" s="180">
        <v>3.5419999999999998</v>
      </c>
      <c r="I110" s="181"/>
      <c r="J110" s="182">
        <f>ROUND(I110*H110,2)</f>
        <v>0</v>
      </c>
      <c r="K110" s="178" t="s">
        <v>150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0.1774</v>
      </c>
      <c r="R110" s="185">
        <f>Q110*H110</f>
        <v>0.62835079999999999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151</v>
      </c>
      <c r="AT110" s="187" t="s">
        <v>146</v>
      </c>
      <c r="AU110" s="187" t="s">
        <v>82</v>
      </c>
      <c r="AY110" s="20" t="s">
        <v>143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80</v>
      </c>
      <c r="BK110" s="188">
        <f>ROUND(I110*H110,2)</f>
        <v>0</v>
      </c>
      <c r="BL110" s="20" t="s">
        <v>151</v>
      </c>
      <c r="BM110" s="187" t="s">
        <v>152</v>
      </c>
    </row>
    <row r="111" spans="1:65" s="2" customFormat="1" ht="11.25">
      <c r="A111" s="37"/>
      <c r="B111" s="38"/>
      <c r="C111" s="39"/>
      <c r="D111" s="189" t="s">
        <v>153</v>
      </c>
      <c r="E111" s="39"/>
      <c r="F111" s="190" t="s">
        <v>154</v>
      </c>
      <c r="G111" s="39"/>
      <c r="H111" s="39"/>
      <c r="I111" s="191"/>
      <c r="J111" s="39"/>
      <c r="K111" s="39"/>
      <c r="L111" s="42"/>
      <c r="M111" s="192"/>
      <c r="N111" s="193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153</v>
      </c>
      <c r="AU111" s="20" t="s">
        <v>82</v>
      </c>
    </row>
    <row r="112" spans="1:65" s="13" customFormat="1" ht="11.25">
      <c r="B112" s="194"/>
      <c r="C112" s="195"/>
      <c r="D112" s="196" t="s">
        <v>155</v>
      </c>
      <c r="E112" s="197" t="s">
        <v>19</v>
      </c>
      <c r="F112" s="198" t="s">
        <v>156</v>
      </c>
      <c r="G112" s="195"/>
      <c r="H112" s="199">
        <v>3.5419999999999998</v>
      </c>
      <c r="I112" s="200"/>
      <c r="J112" s="195"/>
      <c r="K112" s="195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155</v>
      </c>
      <c r="AU112" s="205" t="s">
        <v>82</v>
      </c>
      <c r="AV112" s="13" t="s">
        <v>82</v>
      </c>
      <c r="AW112" s="13" t="s">
        <v>33</v>
      </c>
      <c r="AX112" s="13" t="s">
        <v>80</v>
      </c>
      <c r="AY112" s="205" t="s">
        <v>143</v>
      </c>
    </row>
    <row r="113" spans="1:65" s="2" customFormat="1" ht="24.2" customHeight="1">
      <c r="A113" s="37"/>
      <c r="B113" s="38"/>
      <c r="C113" s="176" t="s">
        <v>82</v>
      </c>
      <c r="D113" s="176" t="s">
        <v>146</v>
      </c>
      <c r="E113" s="177" t="s">
        <v>157</v>
      </c>
      <c r="F113" s="178" t="s">
        <v>158</v>
      </c>
      <c r="G113" s="179" t="s">
        <v>159</v>
      </c>
      <c r="H113" s="180">
        <v>5</v>
      </c>
      <c r="I113" s="181"/>
      <c r="J113" s="182">
        <f>ROUND(I113*H113,2)</f>
        <v>0</v>
      </c>
      <c r="K113" s="178" t="s">
        <v>150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3.8350000000000002E-2</v>
      </c>
      <c r="R113" s="185">
        <f>Q113*H113</f>
        <v>0.19175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151</v>
      </c>
      <c r="AT113" s="187" t="s">
        <v>146</v>
      </c>
      <c r="AU113" s="187" t="s">
        <v>82</v>
      </c>
      <c r="AY113" s="20" t="s">
        <v>143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80</v>
      </c>
      <c r="BK113" s="188">
        <f>ROUND(I113*H113,2)</f>
        <v>0</v>
      </c>
      <c r="BL113" s="20" t="s">
        <v>151</v>
      </c>
      <c r="BM113" s="187" t="s">
        <v>160</v>
      </c>
    </row>
    <row r="114" spans="1:65" s="2" customFormat="1" ht="11.25">
      <c r="A114" s="37"/>
      <c r="B114" s="38"/>
      <c r="C114" s="39"/>
      <c r="D114" s="189" t="s">
        <v>153</v>
      </c>
      <c r="E114" s="39"/>
      <c r="F114" s="190" t="s">
        <v>161</v>
      </c>
      <c r="G114" s="39"/>
      <c r="H114" s="39"/>
      <c r="I114" s="191"/>
      <c r="J114" s="39"/>
      <c r="K114" s="39"/>
      <c r="L114" s="42"/>
      <c r="M114" s="192"/>
      <c r="N114" s="193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153</v>
      </c>
      <c r="AU114" s="20" t="s">
        <v>82</v>
      </c>
    </row>
    <row r="115" spans="1:65" s="13" customFormat="1" ht="11.25">
      <c r="B115" s="194"/>
      <c r="C115" s="195"/>
      <c r="D115" s="196" t="s">
        <v>155</v>
      </c>
      <c r="E115" s="197" t="s">
        <v>19</v>
      </c>
      <c r="F115" s="198" t="s">
        <v>162</v>
      </c>
      <c r="G115" s="195"/>
      <c r="H115" s="199">
        <v>5</v>
      </c>
      <c r="I115" s="200"/>
      <c r="J115" s="195"/>
      <c r="K115" s="195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155</v>
      </c>
      <c r="AU115" s="205" t="s">
        <v>82</v>
      </c>
      <c r="AV115" s="13" t="s">
        <v>82</v>
      </c>
      <c r="AW115" s="13" t="s">
        <v>33</v>
      </c>
      <c r="AX115" s="13" t="s">
        <v>80</v>
      </c>
      <c r="AY115" s="205" t="s">
        <v>143</v>
      </c>
    </row>
    <row r="116" spans="1:65" s="2" customFormat="1" ht="24.2" customHeight="1">
      <c r="A116" s="37"/>
      <c r="B116" s="38"/>
      <c r="C116" s="176" t="s">
        <v>144</v>
      </c>
      <c r="D116" s="176" t="s">
        <v>146</v>
      </c>
      <c r="E116" s="177" t="s">
        <v>163</v>
      </c>
      <c r="F116" s="178" t="s">
        <v>164</v>
      </c>
      <c r="G116" s="179" t="s">
        <v>149</v>
      </c>
      <c r="H116" s="180">
        <v>2.657</v>
      </c>
      <c r="I116" s="181"/>
      <c r="J116" s="182">
        <f>ROUND(I116*H116,2)</f>
        <v>0</v>
      </c>
      <c r="K116" s="178" t="s">
        <v>150</v>
      </c>
      <c r="L116" s="42"/>
      <c r="M116" s="183" t="s">
        <v>19</v>
      </c>
      <c r="N116" s="184" t="s">
        <v>43</v>
      </c>
      <c r="O116" s="67"/>
      <c r="P116" s="185">
        <f>O116*H116</f>
        <v>0</v>
      </c>
      <c r="Q116" s="185">
        <v>6.1969999999999997E-2</v>
      </c>
      <c r="R116" s="185">
        <f>Q116*H116</f>
        <v>0.16465428999999998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151</v>
      </c>
      <c r="AT116" s="187" t="s">
        <v>146</v>
      </c>
      <c r="AU116" s="187" t="s">
        <v>82</v>
      </c>
      <c r="AY116" s="20" t="s">
        <v>143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80</v>
      </c>
      <c r="BK116" s="188">
        <f>ROUND(I116*H116,2)</f>
        <v>0</v>
      </c>
      <c r="BL116" s="20" t="s">
        <v>151</v>
      </c>
      <c r="BM116" s="187" t="s">
        <v>165</v>
      </c>
    </row>
    <row r="117" spans="1:65" s="2" customFormat="1" ht="11.25">
      <c r="A117" s="37"/>
      <c r="B117" s="38"/>
      <c r="C117" s="39"/>
      <c r="D117" s="189" t="s">
        <v>153</v>
      </c>
      <c r="E117" s="39"/>
      <c r="F117" s="190" t="s">
        <v>166</v>
      </c>
      <c r="G117" s="39"/>
      <c r="H117" s="39"/>
      <c r="I117" s="191"/>
      <c r="J117" s="39"/>
      <c r="K117" s="39"/>
      <c r="L117" s="42"/>
      <c r="M117" s="192"/>
      <c r="N117" s="193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153</v>
      </c>
      <c r="AU117" s="20" t="s">
        <v>82</v>
      </c>
    </row>
    <row r="118" spans="1:65" s="13" customFormat="1" ht="11.25">
      <c r="B118" s="194"/>
      <c r="C118" s="195"/>
      <c r="D118" s="196" t="s">
        <v>155</v>
      </c>
      <c r="E118" s="197" t="s">
        <v>19</v>
      </c>
      <c r="F118" s="198" t="s">
        <v>167</v>
      </c>
      <c r="G118" s="195"/>
      <c r="H118" s="199">
        <v>2.657</v>
      </c>
      <c r="I118" s="200"/>
      <c r="J118" s="195"/>
      <c r="K118" s="195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155</v>
      </c>
      <c r="AU118" s="205" t="s">
        <v>82</v>
      </c>
      <c r="AV118" s="13" t="s">
        <v>82</v>
      </c>
      <c r="AW118" s="13" t="s">
        <v>33</v>
      </c>
      <c r="AX118" s="13" t="s">
        <v>80</v>
      </c>
      <c r="AY118" s="205" t="s">
        <v>143</v>
      </c>
    </row>
    <row r="119" spans="1:65" s="2" customFormat="1" ht="24.2" customHeight="1">
      <c r="A119" s="37"/>
      <c r="B119" s="38"/>
      <c r="C119" s="176" t="s">
        <v>151</v>
      </c>
      <c r="D119" s="176" t="s">
        <v>146</v>
      </c>
      <c r="E119" s="177" t="s">
        <v>168</v>
      </c>
      <c r="F119" s="178" t="s">
        <v>169</v>
      </c>
      <c r="G119" s="179" t="s">
        <v>149</v>
      </c>
      <c r="H119" s="180">
        <v>9.9819999999999993</v>
      </c>
      <c r="I119" s="181"/>
      <c r="J119" s="182">
        <f>ROUND(I119*H119,2)</f>
        <v>0</v>
      </c>
      <c r="K119" s="178" t="s">
        <v>150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7.009E-2</v>
      </c>
      <c r="R119" s="185">
        <f>Q119*H119</f>
        <v>0.69963837999999989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151</v>
      </c>
      <c r="AT119" s="187" t="s">
        <v>146</v>
      </c>
      <c r="AU119" s="187" t="s">
        <v>82</v>
      </c>
      <c r="AY119" s="20" t="s">
        <v>143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80</v>
      </c>
      <c r="BK119" s="188">
        <f>ROUND(I119*H119,2)</f>
        <v>0</v>
      </c>
      <c r="BL119" s="20" t="s">
        <v>151</v>
      </c>
      <c r="BM119" s="187" t="s">
        <v>170</v>
      </c>
    </row>
    <row r="120" spans="1:65" s="2" customFormat="1" ht="11.25">
      <c r="A120" s="37"/>
      <c r="B120" s="38"/>
      <c r="C120" s="39"/>
      <c r="D120" s="189" t="s">
        <v>153</v>
      </c>
      <c r="E120" s="39"/>
      <c r="F120" s="190" t="s">
        <v>171</v>
      </c>
      <c r="G120" s="39"/>
      <c r="H120" s="39"/>
      <c r="I120" s="191"/>
      <c r="J120" s="39"/>
      <c r="K120" s="39"/>
      <c r="L120" s="42"/>
      <c r="M120" s="192"/>
      <c r="N120" s="193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20" t="s">
        <v>153</v>
      </c>
      <c r="AU120" s="20" t="s">
        <v>82</v>
      </c>
    </row>
    <row r="121" spans="1:65" s="13" customFormat="1" ht="11.25">
      <c r="B121" s="194"/>
      <c r="C121" s="195"/>
      <c r="D121" s="196" t="s">
        <v>155</v>
      </c>
      <c r="E121" s="197" t="s">
        <v>19</v>
      </c>
      <c r="F121" s="198" t="s">
        <v>172</v>
      </c>
      <c r="G121" s="195"/>
      <c r="H121" s="199">
        <v>9.9819999999999993</v>
      </c>
      <c r="I121" s="200"/>
      <c r="J121" s="195"/>
      <c r="K121" s="195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155</v>
      </c>
      <c r="AU121" s="205" t="s">
        <v>82</v>
      </c>
      <c r="AV121" s="13" t="s">
        <v>82</v>
      </c>
      <c r="AW121" s="13" t="s">
        <v>33</v>
      </c>
      <c r="AX121" s="13" t="s">
        <v>80</v>
      </c>
      <c r="AY121" s="205" t="s">
        <v>143</v>
      </c>
    </row>
    <row r="122" spans="1:65" s="2" customFormat="1" ht="24.2" customHeight="1">
      <c r="A122" s="37"/>
      <c r="B122" s="38"/>
      <c r="C122" s="176" t="s">
        <v>173</v>
      </c>
      <c r="D122" s="176" t="s">
        <v>146</v>
      </c>
      <c r="E122" s="177" t="s">
        <v>174</v>
      </c>
      <c r="F122" s="178" t="s">
        <v>175</v>
      </c>
      <c r="G122" s="179" t="s">
        <v>149</v>
      </c>
      <c r="H122" s="180">
        <v>46.15</v>
      </c>
      <c r="I122" s="181"/>
      <c r="J122" s="182">
        <f>ROUND(I122*H122,2)</f>
        <v>0</v>
      </c>
      <c r="K122" s="178" t="s">
        <v>150</v>
      </c>
      <c r="L122" s="42"/>
      <c r="M122" s="183" t="s">
        <v>19</v>
      </c>
      <c r="N122" s="184" t="s">
        <v>43</v>
      </c>
      <c r="O122" s="67"/>
      <c r="P122" s="185">
        <f>O122*H122</f>
        <v>0</v>
      </c>
      <c r="Q122" s="185">
        <v>6.9980000000000001E-2</v>
      </c>
      <c r="R122" s="185">
        <f>Q122*H122</f>
        <v>3.2295769999999999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151</v>
      </c>
      <c r="AT122" s="187" t="s">
        <v>146</v>
      </c>
      <c r="AU122" s="187" t="s">
        <v>82</v>
      </c>
      <c r="AY122" s="20" t="s">
        <v>143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80</v>
      </c>
      <c r="BK122" s="188">
        <f>ROUND(I122*H122,2)</f>
        <v>0</v>
      </c>
      <c r="BL122" s="20" t="s">
        <v>151</v>
      </c>
      <c r="BM122" s="187" t="s">
        <v>176</v>
      </c>
    </row>
    <row r="123" spans="1:65" s="2" customFormat="1" ht="11.25">
      <c r="A123" s="37"/>
      <c r="B123" s="38"/>
      <c r="C123" s="39"/>
      <c r="D123" s="189" t="s">
        <v>153</v>
      </c>
      <c r="E123" s="39"/>
      <c r="F123" s="190" t="s">
        <v>177</v>
      </c>
      <c r="G123" s="39"/>
      <c r="H123" s="39"/>
      <c r="I123" s="191"/>
      <c r="J123" s="39"/>
      <c r="K123" s="39"/>
      <c r="L123" s="42"/>
      <c r="M123" s="192"/>
      <c r="N123" s="193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153</v>
      </c>
      <c r="AU123" s="20" t="s">
        <v>82</v>
      </c>
    </row>
    <row r="124" spans="1:65" s="13" customFormat="1" ht="11.25">
      <c r="B124" s="194"/>
      <c r="C124" s="195"/>
      <c r="D124" s="196" t="s">
        <v>155</v>
      </c>
      <c r="E124" s="197" t="s">
        <v>19</v>
      </c>
      <c r="F124" s="198" t="s">
        <v>178</v>
      </c>
      <c r="G124" s="195"/>
      <c r="H124" s="199">
        <v>21.864999999999998</v>
      </c>
      <c r="I124" s="200"/>
      <c r="J124" s="195"/>
      <c r="K124" s="195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155</v>
      </c>
      <c r="AU124" s="205" t="s">
        <v>82</v>
      </c>
      <c r="AV124" s="13" t="s">
        <v>82</v>
      </c>
      <c r="AW124" s="13" t="s">
        <v>33</v>
      </c>
      <c r="AX124" s="13" t="s">
        <v>72</v>
      </c>
      <c r="AY124" s="205" t="s">
        <v>143</v>
      </c>
    </row>
    <row r="125" spans="1:65" s="13" customFormat="1" ht="11.25">
      <c r="B125" s="194"/>
      <c r="C125" s="195"/>
      <c r="D125" s="196" t="s">
        <v>155</v>
      </c>
      <c r="E125" s="197" t="s">
        <v>19</v>
      </c>
      <c r="F125" s="198" t="s">
        <v>179</v>
      </c>
      <c r="G125" s="195"/>
      <c r="H125" s="199">
        <v>24.285</v>
      </c>
      <c r="I125" s="200"/>
      <c r="J125" s="195"/>
      <c r="K125" s="195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155</v>
      </c>
      <c r="AU125" s="205" t="s">
        <v>82</v>
      </c>
      <c r="AV125" s="13" t="s">
        <v>82</v>
      </c>
      <c r="AW125" s="13" t="s">
        <v>33</v>
      </c>
      <c r="AX125" s="13" t="s">
        <v>72</v>
      </c>
      <c r="AY125" s="205" t="s">
        <v>143</v>
      </c>
    </row>
    <row r="126" spans="1:65" s="14" customFormat="1" ht="11.25">
      <c r="B126" s="206"/>
      <c r="C126" s="207"/>
      <c r="D126" s="196" t="s">
        <v>155</v>
      </c>
      <c r="E126" s="208" t="s">
        <v>19</v>
      </c>
      <c r="F126" s="209" t="s">
        <v>180</v>
      </c>
      <c r="G126" s="207"/>
      <c r="H126" s="210">
        <v>46.15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155</v>
      </c>
      <c r="AU126" s="216" t="s">
        <v>82</v>
      </c>
      <c r="AV126" s="14" t="s">
        <v>151</v>
      </c>
      <c r="AW126" s="14" t="s">
        <v>33</v>
      </c>
      <c r="AX126" s="14" t="s">
        <v>80</v>
      </c>
      <c r="AY126" s="216" t="s">
        <v>143</v>
      </c>
    </row>
    <row r="127" spans="1:65" s="12" customFormat="1" ht="22.9" customHeight="1">
      <c r="B127" s="160"/>
      <c r="C127" s="161"/>
      <c r="D127" s="162" t="s">
        <v>71</v>
      </c>
      <c r="E127" s="174" t="s">
        <v>151</v>
      </c>
      <c r="F127" s="174" t="s">
        <v>181</v>
      </c>
      <c r="G127" s="161"/>
      <c r="H127" s="161"/>
      <c r="I127" s="164"/>
      <c r="J127" s="175">
        <f>BK127</f>
        <v>0</v>
      </c>
      <c r="K127" s="161"/>
      <c r="L127" s="166"/>
      <c r="M127" s="167"/>
      <c r="N127" s="168"/>
      <c r="O127" s="168"/>
      <c r="P127" s="169">
        <f>SUM(P128:P136)</f>
        <v>0</v>
      </c>
      <c r="Q127" s="168"/>
      <c r="R127" s="169">
        <f>SUM(R128:R136)</f>
        <v>30.701230569999996</v>
      </c>
      <c r="S127" s="168"/>
      <c r="T127" s="170">
        <f>SUM(T128:T136)</f>
        <v>0</v>
      </c>
      <c r="AR127" s="171" t="s">
        <v>80</v>
      </c>
      <c r="AT127" s="172" t="s">
        <v>71</v>
      </c>
      <c r="AU127" s="172" t="s">
        <v>80</v>
      </c>
      <c r="AY127" s="171" t="s">
        <v>143</v>
      </c>
      <c r="BK127" s="173">
        <f>SUM(BK128:BK136)</f>
        <v>0</v>
      </c>
    </row>
    <row r="128" spans="1:65" s="2" customFormat="1" ht="24.2" customHeight="1">
      <c r="A128" s="37"/>
      <c r="B128" s="38"/>
      <c r="C128" s="176" t="s">
        <v>182</v>
      </c>
      <c r="D128" s="176" t="s">
        <v>146</v>
      </c>
      <c r="E128" s="177" t="s">
        <v>183</v>
      </c>
      <c r="F128" s="178" t="s">
        <v>184</v>
      </c>
      <c r="G128" s="179" t="s">
        <v>185</v>
      </c>
      <c r="H128" s="180">
        <v>11.276999999999999</v>
      </c>
      <c r="I128" s="181"/>
      <c r="J128" s="182">
        <f>ROUND(I128*H128,2)</f>
        <v>0</v>
      </c>
      <c r="K128" s="178" t="s">
        <v>150</v>
      </c>
      <c r="L128" s="42"/>
      <c r="M128" s="183" t="s">
        <v>19</v>
      </c>
      <c r="N128" s="184" t="s">
        <v>43</v>
      </c>
      <c r="O128" s="67"/>
      <c r="P128" s="185">
        <f>O128*H128</f>
        <v>0</v>
      </c>
      <c r="Q128" s="185">
        <v>2.5020099999999998</v>
      </c>
      <c r="R128" s="185">
        <f>Q128*H128</f>
        <v>28.215166769999996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151</v>
      </c>
      <c r="AT128" s="187" t="s">
        <v>146</v>
      </c>
      <c r="AU128" s="187" t="s">
        <v>82</v>
      </c>
      <c r="AY128" s="20" t="s">
        <v>143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80</v>
      </c>
      <c r="BK128" s="188">
        <f>ROUND(I128*H128,2)</f>
        <v>0</v>
      </c>
      <c r="BL128" s="20" t="s">
        <v>151</v>
      </c>
      <c r="BM128" s="187" t="s">
        <v>186</v>
      </c>
    </row>
    <row r="129" spans="1:65" s="2" customFormat="1" ht="11.25">
      <c r="A129" s="37"/>
      <c r="B129" s="38"/>
      <c r="C129" s="39"/>
      <c r="D129" s="189" t="s">
        <v>153</v>
      </c>
      <c r="E129" s="39"/>
      <c r="F129" s="190" t="s">
        <v>187</v>
      </c>
      <c r="G129" s="39"/>
      <c r="H129" s="39"/>
      <c r="I129" s="191"/>
      <c r="J129" s="39"/>
      <c r="K129" s="39"/>
      <c r="L129" s="42"/>
      <c r="M129" s="192"/>
      <c r="N129" s="193"/>
      <c r="O129" s="67"/>
      <c r="P129" s="67"/>
      <c r="Q129" s="67"/>
      <c r="R129" s="67"/>
      <c r="S129" s="67"/>
      <c r="T129" s="68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20" t="s">
        <v>153</v>
      </c>
      <c r="AU129" s="20" t="s">
        <v>82</v>
      </c>
    </row>
    <row r="130" spans="1:65" s="13" customFormat="1" ht="11.25">
      <c r="B130" s="194"/>
      <c r="C130" s="195"/>
      <c r="D130" s="196" t="s">
        <v>155</v>
      </c>
      <c r="E130" s="197" t="s">
        <v>19</v>
      </c>
      <c r="F130" s="198" t="s">
        <v>188</v>
      </c>
      <c r="G130" s="195"/>
      <c r="H130" s="199">
        <v>11.276999999999999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155</v>
      </c>
      <c r="AU130" s="205" t="s">
        <v>82</v>
      </c>
      <c r="AV130" s="13" t="s">
        <v>82</v>
      </c>
      <c r="AW130" s="13" t="s">
        <v>33</v>
      </c>
      <c r="AX130" s="13" t="s">
        <v>80</v>
      </c>
      <c r="AY130" s="205" t="s">
        <v>143</v>
      </c>
    </row>
    <row r="131" spans="1:65" s="2" customFormat="1" ht="49.15" customHeight="1">
      <c r="A131" s="37"/>
      <c r="B131" s="38"/>
      <c r="C131" s="176" t="s">
        <v>189</v>
      </c>
      <c r="D131" s="176" t="s">
        <v>146</v>
      </c>
      <c r="E131" s="177" t="s">
        <v>190</v>
      </c>
      <c r="F131" s="178" t="s">
        <v>191</v>
      </c>
      <c r="G131" s="179" t="s">
        <v>149</v>
      </c>
      <c r="H131" s="180">
        <v>125.3</v>
      </c>
      <c r="I131" s="181"/>
      <c r="J131" s="182">
        <f>ROUND(I131*H131,2)</f>
        <v>0</v>
      </c>
      <c r="K131" s="178" t="s">
        <v>150</v>
      </c>
      <c r="L131" s="42"/>
      <c r="M131" s="183" t="s">
        <v>19</v>
      </c>
      <c r="N131" s="184" t="s">
        <v>43</v>
      </c>
      <c r="O131" s="67"/>
      <c r="P131" s="185">
        <f>O131*H131</f>
        <v>0</v>
      </c>
      <c r="Q131" s="185">
        <v>1.031E-2</v>
      </c>
      <c r="R131" s="185">
        <f>Q131*H131</f>
        <v>1.2918429999999999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151</v>
      </c>
      <c r="AT131" s="187" t="s">
        <v>146</v>
      </c>
      <c r="AU131" s="187" t="s">
        <v>82</v>
      </c>
      <c r="AY131" s="20" t="s">
        <v>143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80</v>
      </c>
      <c r="BK131" s="188">
        <f>ROUND(I131*H131,2)</f>
        <v>0</v>
      </c>
      <c r="BL131" s="20" t="s">
        <v>151</v>
      </c>
      <c r="BM131" s="187" t="s">
        <v>192</v>
      </c>
    </row>
    <row r="132" spans="1:65" s="2" customFormat="1" ht="11.25">
      <c r="A132" s="37"/>
      <c r="B132" s="38"/>
      <c r="C132" s="39"/>
      <c r="D132" s="189" t="s">
        <v>153</v>
      </c>
      <c r="E132" s="39"/>
      <c r="F132" s="190" t="s">
        <v>193</v>
      </c>
      <c r="G132" s="39"/>
      <c r="H132" s="39"/>
      <c r="I132" s="191"/>
      <c r="J132" s="39"/>
      <c r="K132" s="39"/>
      <c r="L132" s="42"/>
      <c r="M132" s="192"/>
      <c r="N132" s="193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153</v>
      </c>
      <c r="AU132" s="20" t="s">
        <v>82</v>
      </c>
    </row>
    <row r="133" spans="1:65" s="13" customFormat="1" ht="22.5">
      <c r="B133" s="194"/>
      <c r="C133" s="195"/>
      <c r="D133" s="196" t="s">
        <v>155</v>
      </c>
      <c r="E133" s="197" t="s">
        <v>19</v>
      </c>
      <c r="F133" s="198" t="s">
        <v>194</v>
      </c>
      <c r="G133" s="195"/>
      <c r="H133" s="199">
        <v>125.3</v>
      </c>
      <c r="I133" s="200"/>
      <c r="J133" s="195"/>
      <c r="K133" s="195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155</v>
      </c>
      <c r="AU133" s="205" t="s">
        <v>82</v>
      </c>
      <c r="AV133" s="13" t="s">
        <v>82</v>
      </c>
      <c r="AW133" s="13" t="s">
        <v>33</v>
      </c>
      <c r="AX133" s="13" t="s">
        <v>80</v>
      </c>
      <c r="AY133" s="205" t="s">
        <v>143</v>
      </c>
    </row>
    <row r="134" spans="1:65" s="2" customFormat="1" ht="24.2" customHeight="1">
      <c r="A134" s="37"/>
      <c r="B134" s="38"/>
      <c r="C134" s="176" t="s">
        <v>195</v>
      </c>
      <c r="D134" s="176" t="s">
        <v>146</v>
      </c>
      <c r="E134" s="177" t="s">
        <v>196</v>
      </c>
      <c r="F134" s="178" t="s">
        <v>197</v>
      </c>
      <c r="G134" s="179" t="s">
        <v>198</v>
      </c>
      <c r="H134" s="180">
        <v>8.64</v>
      </c>
      <c r="I134" s="181"/>
      <c r="J134" s="182">
        <f>ROUND(I134*H134,2)</f>
        <v>0</v>
      </c>
      <c r="K134" s="178" t="s">
        <v>150</v>
      </c>
      <c r="L134" s="42"/>
      <c r="M134" s="183" t="s">
        <v>19</v>
      </c>
      <c r="N134" s="184" t="s">
        <v>43</v>
      </c>
      <c r="O134" s="67"/>
      <c r="P134" s="185">
        <f>O134*H134</f>
        <v>0</v>
      </c>
      <c r="Q134" s="185">
        <v>0.13822000000000001</v>
      </c>
      <c r="R134" s="185">
        <f>Q134*H134</f>
        <v>1.1942208000000001</v>
      </c>
      <c r="S134" s="185">
        <v>0</v>
      </c>
      <c r="T134" s="18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151</v>
      </c>
      <c r="AT134" s="187" t="s">
        <v>146</v>
      </c>
      <c r="AU134" s="187" t="s">
        <v>82</v>
      </c>
      <c r="AY134" s="20" t="s">
        <v>143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20" t="s">
        <v>80</v>
      </c>
      <c r="BK134" s="188">
        <f>ROUND(I134*H134,2)</f>
        <v>0</v>
      </c>
      <c r="BL134" s="20" t="s">
        <v>151</v>
      </c>
      <c r="BM134" s="187" t="s">
        <v>199</v>
      </c>
    </row>
    <row r="135" spans="1:65" s="2" customFormat="1" ht="11.25">
      <c r="A135" s="37"/>
      <c r="B135" s="38"/>
      <c r="C135" s="39"/>
      <c r="D135" s="189" t="s">
        <v>153</v>
      </c>
      <c r="E135" s="39"/>
      <c r="F135" s="190" t="s">
        <v>200</v>
      </c>
      <c r="G135" s="39"/>
      <c r="H135" s="39"/>
      <c r="I135" s="191"/>
      <c r="J135" s="39"/>
      <c r="K135" s="39"/>
      <c r="L135" s="42"/>
      <c r="M135" s="192"/>
      <c r="N135" s="193"/>
      <c r="O135" s="67"/>
      <c r="P135" s="67"/>
      <c r="Q135" s="67"/>
      <c r="R135" s="67"/>
      <c r="S135" s="67"/>
      <c r="T135" s="68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20" t="s">
        <v>153</v>
      </c>
      <c r="AU135" s="20" t="s">
        <v>82</v>
      </c>
    </row>
    <row r="136" spans="1:65" s="13" customFormat="1" ht="11.25">
      <c r="B136" s="194"/>
      <c r="C136" s="195"/>
      <c r="D136" s="196" t="s">
        <v>155</v>
      </c>
      <c r="E136" s="197" t="s">
        <v>19</v>
      </c>
      <c r="F136" s="198" t="s">
        <v>201</v>
      </c>
      <c r="G136" s="195"/>
      <c r="H136" s="199">
        <v>8.64</v>
      </c>
      <c r="I136" s="200"/>
      <c r="J136" s="195"/>
      <c r="K136" s="195"/>
      <c r="L136" s="201"/>
      <c r="M136" s="202"/>
      <c r="N136" s="203"/>
      <c r="O136" s="203"/>
      <c r="P136" s="203"/>
      <c r="Q136" s="203"/>
      <c r="R136" s="203"/>
      <c r="S136" s="203"/>
      <c r="T136" s="204"/>
      <c r="AT136" s="205" t="s">
        <v>155</v>
      </c>
      <c r="AU136" s="205" t="s">
        <v>82</v>
      </c>
      <c r="AV136" s="13" t="s">
        <v>82</v>
      </c>
      <c r="AW136" s="13" t="s">
        <v>33</v>
      </c>
      <c r="AX136" s="13" t="s">
        <v>80</v>
      </c>
      <c r="AY136" s="205" t="s">
        <v>143</v>
      </c>
    </row>
    <row r="137" spans="1:65" s="12" customFormat="1" ht="22.9" customHeight="1">
      <c r="B137" s="160"/>
      <c r="C137" s="161"/>
      <c r="D137" s="162" t="s">
        <v>71</v>
      </c>
      <c r="E137" s="174" t="s">
        <v>182</v>
      </c>
      <c r="F137" s="174" t="s">
        <v>202</v>
      </c>
      <c r="G137" s="161"/>
      <c r="H137" s="161"/>
      <c r="I137" s="164"/>
      <c r="J137" s="175">
        <f>BK137</f>
        <v>0</v>
      </c>
      <c r="K137" s="161"/>
      <c r="L137" s="166"/>
      <c r="M137" s="167"/>
      <c r="N137" s="168"/>
      <c r="O137" s="168"/>
      <c r="P137" s="169">
        <f>SUM(P138:P169)</f>
        <v>0</v>
      </c>
      <c r="Q137" s="168"/>
      <c r="R137" s="169">
        <f>SUM(R138:R169)</f>
        <v>18.544975900000001</v>
      </c>
      <c r="S137" s="168"/>
      <c r="T137" s="170">
        <f>SUM(T138:T169)</f>
        <v>0</v>
      </c>
      <c r="AR137" s="171" t="s">
        <v>80</v>
      </c>
      <c r="AT137" s="172" t="s">
        <v>71</v>
      </c>
      <c r="AU137" s="172" t="s">
        <v>80</v>
      </c>
      <c r="AY137" s="171" t="s">
        <v>143</v>
      </c>
      <c r="BK137" s="173">
        <f>SUM(BK138:BK169)</f>
        <v>0</v>
      </c>
    </row>
    <row r="138" spans="1:65" s="2" customFormat="1" ht="24.2" customHeight="1">
      <c r="A138" s="37"/>
      <c r="B138" s="38"/>
      <c r="C138" s="176" t="s">
        <v>203</v>
      </c>
      <c r="D138" s="176" t="s">
        <v>146</v>
      </c>
      <c r="E138" s="177" t="s">
        <v>204</v>
      </c>
      <c r="F138" s="178" t="s">
        <v>205</v>
      </c>
      <c r="G138" s="179" t="s">
        <v>149</v>
      </c>
      <c r="H138" s="180">
        <v>125.3</v>
      </c>
      <c r="I138" s="181"/>
      <c r="J138" s="182">
        <f>ROUND(I138*H138,2)</f>
        <v>0</v>
      </c>
      <c r="K138" s="178" t="s">
        <v>150</v>
      </c>
      <c r="L138" s="42"/>
      <c r="M138" s="183" t="s">
        <v>19</v>
      </c>
      <c r="N138" s="184" t="s">
        <v>43</v>
      </c>
      <c r="O138" s="67"/>
      <c r="P138" s="185">
        <f>O138*H138</f>
        <v>0</v>
      </c>
      <c r="Q138" s="185">
        <v>4.3800000000000002E-3</v>
      </c>
      <c r="R138" s="185">
        <f>Q138*H138</f>
        <v>0.54881400000000002</v>
      </c>
      <c r="S138" s="185">
        <v>0</v>
      </c>
      <c r="T138" s="18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151</v>
      </c>
      <c r="AT138" s="187" t="s">
        <v>146</v>
      </c>
      <c r="AU138" s="187" t="s">
        <v>82</v>
      </c>
      <c r="AY138" s="20" t="s">
        <v>143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20" t="s">
        <v>80</v>
      </c>
      <c r="BK138" s="188">
        <f>ROUND(I138*H138,2)</f>
        <v>0</v>
      </c>
      <c r="BL138" s="20" t="s">
        <v>151</v>
      </c>
      <c r="BM138" s="187" t="s">
        <v>206</v>
      </c>
    </row>
    <row r="139" spans="1:65" s="2" customFormat="1" ht="11.25">
      <c r="A139" s="37"/>
      <c r="B139" s="38"/>
      <c r="C139" s="39"/>
      <c r="D139" s="189" t="s">
        <v>153</v>
      </c>
      <c r="E139" s="39"/>
      <c r="F139" s="190" t="s">
        <v>207</v>
      </c>
      <c r="G139" s="39"/>
      <c r="H139" s="39"/>
      <c r="I139" s="191"/>
      <c r="J139" s="39"/>
      <c r="K139" s="39"/>
      <c r="L139" s="42"/>
      <c r="M139" s="192"/>
      <c r="N139" s="193"/>
      <c r="O139" s="67"/>
      <c r="P139" s="67"/>
      <c r="Q139" s="67"/>
      <c r="R139" s="67"/>
      <c r="S139" s="67"/>
      <c r="T139" s="68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20" t="s">
        <v>153</v>
      </c>
      <c r="AU139" s="20" t="s">
        <v>82</v>
      </c>
    </row>
    <row r="140" spans="1:65" s="13" customFormat="1" ht="11.25">
      <c r="B140" s="194"/>
      <c r="C140" s="195"/>
      <c r="D140" s="196" t="s">
        <v>155</v>
      </c>
      <c r="E140" s="197" t="s">
        <v>19</v>
      </c>
      <c r="F140" s="198" t="s">
        <v>208</v>
      </c>
      <c r="G140" s="195"/>
      <c r="H140" s="199">
        <v>125.3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155</v>
      </c>
      <c r="AU140" s="205" t="s">
        <v>82</v>
      </c>
      <c r="AV140" s="13" t="s">
        <v>82</v>
      </c>
      <c r="AW140" s="13" t="s">
        <v>33</v>
      </c>
      <c r="AX140" s="13" t="s">
        <v>80</v>
      </c>
      <c r="AY140" s="205" t="s">
        <v>143</v>
      </c>
    </row>
    <row r="141" spans="1:65" s="2" customFormat="1" ht="24.2" customHeight="1">
      <c r="A141" s="37"/>
      <c r="B141" s="38"/>
      <c r="C141" s="176" t="s">
        <v>209</v>
      </c>
      <c r="D141" s="176" t="s">
        <v>146</v>
      </c>
      <c r="E141" s="177" t="s">
        <v>210</v>
      </c>
      <c r="F141" s="178" t="s">
        <v>211</v>
      </c>
      <c r="G141" s="179" t="s">
        <v>149</v>
      </c>
      <c r="H141" s="180">
        <v>125.3</v>
      </c>
      <c r="I141" s="181"/>
      <c r="J141" s="182">
        <f>ROUND(I141*H141,2)</f>
        <v>0</v>
      </c>
      <c r="K141" s="178" t="s">
        <v>150</v>
      </c>
      <c r="L141" s="42"/>
      <c r="M141" s="183" t="s">
        <v>19</v>
      </c>
      <c r="N141" s="184" t="s">
        <v>43</v>
      </c>
      <c r="O141" s="67"/>
      <c r="P141" s="185">
        <f>O141*H141</f>
        <v>0</v>
      </c>
      <c r="Q141" s="185">
        <v>3.9100000000000003E-3</v>
      </c>
      <c r="R141" s="185">
        <f>Q141*H141</f>
        <v>0.489923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151</v>
      </c>
      <c r="AT141" s="187" t="s">
        <v>146</v>
      </c>
      <c r="AU141" s="187" t="s">
        <v>82</v>
      </c>
      <c r="AY141" s="20" t="s">
        <v>143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80</v>
      </c>
      <c r="BK141" s="188">
        <f>ROUND(I141*H141,2)</f>
        <v>0</v>
      </c>
      <c r="BL141" s="20" t="s">
        <v>151</v>
      </c>
      <c r="BM141" s="187" t="s">
        <v>212</v>
      </c>
    </row>
    <row r="142" spans="1:65" s="2" customFormat="1" ht="11.25">
      <c r="A142" s="37"/>
      <c r="B142" s="38"/>
      <c r="C142" s="39"/>
      <c r="D142" s="189" t="s">
        <v>153</v>
      </c>
      <c r="E142" s="39"/>
      <c r="F142" s="190" t="s">
        <v>213</v>
      </c>
      <c r="G142" s="39"/>
      <c r="H142" s="39"/>
      <c r="I142" s="191"/>
      <c r="J142" s="39"/>
      <c r="K142" s="39"/>
      <c r="L142" s="42"/>
      <c r="M142" s="192"/>
      <c r="N142" s="193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153</v>
      </c>
      <c r="AU142" s="20" t="s">
        <v>82</v>
      </c>
    </row>
    <row r="143" spans="1:65" s="13" customFormat="1" ht="11.25">
      <c r="B143" s="194"/>
      <c r="C143" s="195"/>
      <c r="D143" s="196" t="s">
        <v>155</v>
      </c>
      <c r="E143" s="197" t="s">
        <v>19</v>
      </c>
      <c r="F143" s="198" t="s">
        <v>208</v>
      </c>
      <c r="G143" s="195"/>
      <c r="H143" s="199">
        <v>125.3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155</v>
      </c>
      <c r="AU143" s="205" t="s">
        <v>82</v>
      </c>
      <c r="AV143" s="13" t="s">
        <v>82</v>
      </c>
      <c r="AW143" s="13" t="s">
        <v>33</v>
      </c>
      <c r="AX143" s="13" t="s">
        <v>80</v>
      </c>
      <c r="AY143" s="205" t="s">
        <v>143</v>
      </c>
    </row>
    <row r="144" spans="1:65" s="2" customFormat="1" ht="24.2" customHeight="1">
      <c r="A144" s="37"/>
      <c r="B144" s="38"/>
      <c r="C144" s="176" t="s">
        <v>214</v>
      </c>
      <c r="D144" s="176" t="s">
        <v>146</v>
      </c>
      <c r="E144" s="177" t="s">
        <v>215</v>
      </c>
      <c r="F144" s="178" t="s">
        <v>216</v>
      </c>
      <c r="G144" s="179" t="s">
        <v>149</v>
      </c>
      <c r="H144" s="180">
        <v>87.09</v>
      </c>
      <c r="I144" s="181"/>
      <c r="J144" s="182">
        <f>ROUND(I144*H144,2)</f>
        <v>0</v>
      </c>
      <c r="K144" s="178" t="s">
        <v>150</v>
      </c>
      <c r="L144" s="42"/>
      <c r="M144" s="183" t="s">
        <v>19</v>
      </c>
      <c r="N144" s="184" t="s">
        <v>43</v>
      </c>
      <c r="O144" s="67"/>
      <c r="P144" s="185">
        <f>O144*H144</f>
        <v>0</v>
      </c>
      <c r="Q144" s="185">
        <v>1.7330000000000002E-2</v>
      </c>
      <c r="R144" s="185">
        <f>Q144*H144</f>
        <v>1.5092697000000002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151</v>
      </c>
      <c r="AT144" s="187" t="s">
        <v>146</v>
      </c>
      <c r="AU144" s="187" t="s">
        <v>82</v>
      </c>
      <c r="AY144" s="20" t="s">
        <v>143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80</v>
      </c>
      <c r="BK144" s="188">
        <f>ROUND(I144*H144,2)</f>
        <v>0</v>
      </c>
      <c r="BL144" s="20" t="s">
        <v>151</v>
      </c>
      <c r="BM144" s="187" t="s">
        <v>217</v>
      </c>
    </row>
    <row r="145" spans="1:65" s="2" customFormat="1" ht="11.25">
      <c r="A145" s="37"/>
      <c r="B145" s="38"/>
      <c r="C145" s="39"/>
      <c r="D145" s="189" t="s">
        <v>153</v>
      </c>
      <c r="E145" s="39"/>
      <c r="F145" s="190" t="s">
        <v>218</v>
      </c>
      <c r="G145" s="39"/>
      <c r="H145" s="39"/>
      <c r="I145" s="191"/>
      <c r="J145" s="39"/>
      <c r="K145" s="39"/>
      <c r="L145" s="42"/>
      <c r="M145" s="192"/>
      <c r="N145" s="193"/>
      <c r="O145" s="67"/>
      <c r="P145" s="67"/>
      <c r="Q145" s="67"/>
      <c r="R145" s="67"/>
      <c r="S145" s="67"/>
      <c r="T145" s="68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20" t="s">
        <v>153</v>
      </c>
      <c r="AU145" s="20" t="s">
        <v>82</v>
      </c>
    </row>
    <row r="146" spans="1:65" s="13" customFormat="1" ht="11.25">
      <c r="B146" s="194"/>
      <c r="C146" s="195"/>
      <c r="D146" s="196" t="s">
        <v>155</v>
      </c>
      <c r="E146" s="197" t="s">
        <v>19</v>
      </c>
      <c r="F146" s="198" t="s">
        <v>219</v>
      </c>
      <c r="G146" s="195"/>
      <c r="H146" s="199">
        <v>44.534999999999997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155</v>
      </c>
      <c r="AU146" s="205" t="s">
        <v>82</v>
      </c>
      <c r="AV146" s="13" t="s">
        <v>82</v>
      </c>
      <c r="AW146" s="13" t="s">
        <v>33</v>
      </c>
      <c r="AX146" s="13" t="s">
        <v>72</v>
      </c>
      <c r="AY146" s="205" t="s">
        <v>143</v>
      </c>
    </row>
    <row r="147" spans="1:65" s="13" customFormat="1" ht="11.25">
      <c r="B147" s="194"/>
      <c r="C147" s="195"/>
      <c r="D147" s="196" t="s">
        <v>155</v>
      </c>
      <c r="E147" s="197" t="s">
        <v>19</v>
      </c>
      <c r="F147" s="198" t="s">
        <v>220</v>
      </c>
      <c r="G147" s="195"/>
      <c r="H147" s="199">
        <v>42.555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155</v>
      </c>
      <c r="AU147" s="205" t="s">
        <v>82</v>
      </c>
      <c r="AV147" s="13" t="s">
        <v>82</v>
      </c>
      <c r="AW147" s="13" t="s">
        <v>33</v>
      </c>
      <c r="AX147" s="13" t="s">
        <v>72</v>
      </c>
      <c r="AY147" s="205" t="s">
        <v>143</v>
      </c>
    </row>
    <row r="148" spans="1:65" s="14" customFormat="1" ht="11.25">
      <c r="B148" s="206"/>
      <c r="C148" s="207"/>
      <c r="D148" s="196" t="s">
        <v>155</v>
      </c>
      <c r="E148" s="208" t="s">
        <v>19</v>
      </c>
      <c r="F148" s="209" t="s">
        <v>180</v>
      </c>
      <c r="G148" s="207"/>
      <c r="H148" s="210">
        <v>87.09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155</v>
      </c>
      <c r="AU148" s="216" t="s">
        <v>82</v>
      </c>
      <c r="AV148" s="14" t="s">
        <v>151</v>
      </c>
      <c r="AW148" s="14" t="s">
        <v>33</v>
      </c>
      <c r="AX148" s="14" t="s">
        <v>80</v>
      </c>
      <c r="AY148" s="216" t="s">
        <v>143</v>
      </c>
    </row>
    <row r="149" spans="1:65" s="2" customFormat="1" ht="21.75" customHeight="1">
      <c r="A149" s="37"/>
      <c r="B149" s="38"/>
      <c r="C149" s="176" t="s">
        <v>8</v>
      </c>
      <c r="D149" s="176" t="s">
        <v>146</v>
      </c>
      <c r="E149" s="177" t="s">
        <v>221</v>
      </c>
      <c r="F149" s="178" t="s">
        <v>222</v>
      </c>
      <c r="G149" s="179" t="s">
        <v>159</v>
      </c>
      <c r="H149" s="180">
        <v>9</v>
      </c>
      <c r="I149" s="181"/>
      <c r="J149" s="182">
        <f>ROUND(I149*H149,2)</f>
        <v>0</v>
      </c>
      <c r="K149" s="178" t="s">
        <v>150</v>
      </c>
      <c r="L149" s="42"/>
      <c r="M149" s="183" t="s">
        <v>19</v>
      </c>
      <c r="N149" s="184" t="s">
        <v>43</v>
      </c>
      <c r="O149" s="67"/>
      <c r="P149" s="185">
        <f>O149*H149</f>
        <v>0</v>
      </c>
      <c r="Q149" s="185">
        <v>0.15409999999999999</v>
      </c>
      <c r="R149" s="185">
        <f>Q149*H149</f>
        <v>1.3868999999999998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151</v>
      </c>
      <c r="AT149" s="187" t="s">
        <v>146</v>
      </c>
      <c r="AU149" s="187" t="s">
        <v>82</v>
      </c>
      <c r="AY149" s="20" t="s">
        <v>143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80</v>
      </c>
      <c r="BK149" s="188">
        <f>ROUND(I149*H149,2)</f>
        <v>0</v>
      </c>
      <c r="BL149" s="20" t="s">
        <v>151</v>
      </c>
      <c r="BM149" s="187" t="s">
        <v>223</v>
      </c>
    </row>
    <row r="150" spans="1:65" s="2" customFormat="1" ht="11.25">
      <c r="A150" s="37"/>
      <c r="B150" s="38"/>
      <c r="C150" s="39"/>
      <c r="D150" s="189" t="s">
        <v>153</v>
      </c>
      <c r="E150" s="39"/>
      <c r="F150" s="190" t="s">
        <v>224</v>
      </c>
      <c r="G150" s="39"/>
      <c r="H150" s="39"/>
      <c r="I150" s="191"/>
      <c r="J150" s="39"/>
      <c r="K150" s="39"/>
      <c r="L150" s="42"/>
      <c r="M150" s="192"/>
      <c r="N150" s="193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153</v>
      </c>
      <c r="AU150" s="20" t="s">
        <v>82</v>
      </c>
    </row>
    <row r="151" spans="1:65" s="13" customFormat="1" ht="11.25">
      <c r="B151" s="194"/>
      <c r="C151" s="195"/>
      <c r="D151" s="196" t="s">
        <v>155</v>
      </c>
      <c r="E151" s="197" t="s">
        <v>19</v>
      </c>
      <c r="F151" s="198" t="s">
        <v>225</v>
      </c>
      <c r="G151" s="195"/>
      <c r="H151" s="199">
        <v>8</v>
      </c>
      <c r="I151" s="200"/>
      <c r="J151" s="195"/>
      <c r="K151" s="195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155</v>
      </c>
      <c r="AU151" s="205" t="s">
        <v>82</v>
      </c>
      <c r="AV151" s="13" t="s">
        <v>82</v>
      </c>
      <c r="AW151" s="13" t="s">
        <v>33</v>
      </c>
      <c r="AX151" s="13" t="s">
        <v>72</v>
      </c>
      <c r="AY151" s="205" t="s">
        <v>143</v>
      </c>
    </row>
    <row r="152" spans="1:65" s="13" customFormat="1" ht="11.25">
      <c r="B152" s="194"/>
      <c r="C152" s="195"/>
      <c r="D152" s="196" t="s">
        <v>155</v>
      </c>
      <c r="E152" s="197" t="s">
        <v>19</v>
      </c>
      <c r="F152" s="198" t="s">
        <v>226</v>
      </c>
      <c r="G152" s="195"/>
      <c r="H152" s="199">
        <v>1</v>
      </c>
      <c r="I152" s="200"/>
      <c r="J152" s="195"/>
      <c r="K152" s="195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155</v>
      </c>
      <c r="AU152" s="205" t="s">
        <v>82</v>
      </c>
      <c r="AV152" s="13" t="s">
        <v>82</v>
      </c>
      <c r="AW152" s="13" t="s">
        <v>33</v>
      </c>
      <c r="AX152" s="13" t="s">
        <v>72</v>
      </c>
      <c r="AY152" s="205" t="s">
        <v>143</v>
      </c>
    </row>
    <row r="153" spans="1:65" s="14" customFormat="1" ht="11.25">
      <c r="B153" s="206"/>
      <c r="C153" s="207"/>
      <c r="D153" s="196" t="s">
        <v>155</v>
      </c>
      <c r="E153" s="208" t="s">
        <v>19</v>
      </c>
      <c r="F153" s="209" t="s">
        <v>180</v>
      </c>
      <c r="G153" s="207"/>
      <c r="H153" s="210">
        <v>9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155</v>
      </c>
      <c r="AU153" s="216" t="s">
        <v>82</v>
      </c>
      <c r="AV153" s="14" t="s">
        <v>151</v>
      </c>
      <c r="AW153" s="14" t="s">
        <v>33</v>
      </c>
      <c r="AX153" s="14" t="s">
        <v>80</v>
      </c>
      <c r="AY153" s="216" t="s">
        <v>143</v>
      </c>
    </row>
    <row r="154" spans="1:65" s="2" customFormat="1" ht="24.2" customHeight="1">
      <c r="A154" s="37"/>
      <c r="B154" s="38"/>
      <c r="C154" s="176" t="s">
        <v>227</v>
      </c>
      <c r="D154" s="176" t="s">
        <v>146</v>
      </c>
      <c r="E154" s="177" t="s">
        <v>228</v>
      </c>
      <c r="F154" s="178" t="s">
        <v>229</v>
      </c>
      <c r="G154" s="179" t="s">
        <v>185</v>
      </c>
      <c r="H154" s="180">
        <v>0.08</v>
      </c>
      <c r="I154" s="181"/>
      <c r="J154" s="182">
        <f>ROUND(I154*H154,2)</f>
        <v>0</v>
      </c>
      <c r="K154" s="178" t="s">
        <v>150</v>
      </c>
      <c r="L154" s="42"/>
      <c r="M154" s="183" t="s">
        <v>19</v>
      </c>
      <c r="N154" s="184" t="s">
        <v>43</v>
      </c>
      <c r="O154" s="67"/>
      <c r="P154" s="185">
        <f>O154*H154</f>
        <v>0</v>
      </c>
      <c r="Q154" s="185">
        <v>2.3010199999999998</v>
      </c>
      <c r="R154" s="185">
        <f>Q154*H154</f>
        <v>0.18408159999999998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151</v>
      </c>
      <c r="AT154" s="187" t="s">
        <v>146</v>
      </c>
      <c r="AU154" s="187" t="s">
        <v>82</v>
      </c>
      <c r="AY154" s="20" t="s">
        <v>143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20" t="s">
        <v>80</v>
      </c>
      <c r="BK154" s="188">
        <f>ROUND(I154*H154,2)</f>
        <v>0</v>
      </c>
      <c r="BL154" s="20" t="s">
        <v>151</v>
      </c>
      <c r="BM154" s="187" t="s">
        <v>230</v>
      </c>
    </row>
    <row r="155" spans="1:65" s="2" customFormat="1" ht="11.25">
      <c r="A155" s="37"/>
      <c r="B155" s="38"/>
      <c r="C155" s="39"/>
      <c r="D155" s="189" t="s">
        <v>153</v>
      </c>
      <c r="E155" s="39"/>
      <c r="F155" s="190" t="s">
        <v>231</v>
      </c>
      <c r="G155" s="39"/>
      <c r="H155" s="39"/>
      <c r="I155" s="191"/>
      <c r="J155" s="39"/>
      <c r="K155" s="39"/>
      <c r="L155" s="42"/>
      <c r="M155" s="192"/>
      <c r="N155" s="193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153</v>
      </c>
      <c r="AU155" s="20" t="s">
        <v>82</v>
      </c>
    </row>
    <row r="156" spans="1:65" s="13" customFormat="1" ht="11.25">
      <c r="B156" s="194"/>
      <c r="C156" s="195"/>
      <c r="D156" s="196" t="s">
        <v>155</v>
      </c>
      <c r="E156" s="197" t="s">
        <v>19</v>
      </c>
      <c r="F156" s="198" t="s">
        <v>232</v>
      </c>
      <c r="G156" s="195"/>
      <c r="H156" s="199">
        <v>0.08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155</v>
      </c>
      <c r="AU156" s="205" t="s">
        <v>82</v>
      </c>
      <c r="AV156" s="13" t="s">
        <v>82</v>
      </c>
      <c r="AW156" s="13" t="s">
        <v>33</v>
      </c>
      <c r="AX156" s="13" t="s">
        <v>80</v>
      </c>
      <c r="AY156" s="205" t="s">
        <v>143</v>
      </c>
    </row>
    <row r="157" spans="1:65" s="2" customFormat="1" ht="16.5" customHeight="1">
      <c r="A157" s="37"/>
      <c r="B157" s="38"/>
      <c r="C157" s="176" t="s">
        <v>233</v>
      </c>
      <c r="D157" s="176" t="s">
        <v>146</v>
      </c>
      <c r="E157" s="177" t="s">
        <v>234</v>
      </c>
      <c r="F157" s="178" t="s">
        <v>235</v>
      </c>
      <c r="G157" s="179" t="s">
        <v>149</v>
      </c>
      <c r="H157" s="180">
        <v>125.3</v>
      </c>
      <c r="I157" s="181"/>
      <c r="J157" s="182">
        <f>ROUND(I157*H157,2)</f>
        <v>0</v>
      </c>
      <c r="K157" s="178" t="s">
        <v>150</v>
      </c>
      <c r="L157" s="42"/>
      <c r="M157" s="183" t="s">
        <v>19</v>
      </c>
      <c r="N157" s="184" t="s">
        <v>43</v>
      </c>
      <c r="O157" s="67"/>
      <c r="P157" s="185">
        <f>O157*H157</f>
        <v>0</v>
      </c>
      <c r="Q157" s="185">
        <v>0.11</v>
      </c>
      <c r="R157" s="185">
        <f>Q157*H157</f>
        <v>13.782999999999999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151</v>
      </c>
      <c r="AT157" s="187" t="s">
        <v>146</v>
      </c>
      <c r="AU157" s="187" t="s">
        <v>82</v>
      </c>
      <c r="AY157" s="20" t="s">
        <v>143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20" t="s">
        <v>80</v>
      </c>
      <c r="BK157" s="188">
        <f>ROUND(I157*H157,2)</f>
        <v>0</v>
      </c>
      <c r="BL157" s="20" t="s">
        <v>151</v>
      </c>
      <c r="BM157" s="187" t="s">
        <v>236</v>
      </c>
    </row>
    <row r="158" spans="1:65" s="2" customFormat="1" ht="11.25">
      <c r="A158" s="37"/>
      <c r="B158" s="38"/>
      <c r="C158" s="39"/>
      <c r="D158" s="189" t="s">
        <v>153</v>
      </c>
      <c r="E158" s="39"/>
      <c r="F158" s="190" t="s">
        <v>237</v>
      </c>
      <c r="G158" s="39"/>
      <c r="H158" s="39"/>
      <c r="I158" s="191"/>
      <c r="J158" s="39"/>
      <c r="K158" s="39"/>
      <c r="L158" s="42"/>
      <c r="M158" s="192"/>
      <c r="N158" s="193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153</v>
      </c>
      <c r="AU158" s="20" t="s">
        <v>82</v>
      </c>
    </row>
    <row r="159" spans="1:65" s="13" customFormat="1" ht="11.25">
      <c r="B159" s="194"/>
      <c r="C159" s="195"/>
      <c r="D159" s="196" t="s">
        <v>155</v>
      </c>
      <c r="E159" s="197" t="s">
        <v>19</v>
      </c>
      <c r="F159" s="198" t="s">
        <v>238</v>
      </c>
      <c r="G159" s="195"/>
      <c r="H159" s="199">
        <v>125.3</v>
      </c>
      <c r="I159" s="200"/>
      <c r="J159" s="195"/>
      <c r="K159" s="195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155</v>
      </c>
      <c r="AU159" s="205" t="s">
        <v>82</v>
      </c>
      <c r="AV159" s="13" t="s">
        <v>82</v>
      </c>
      <c r="AW159" s="13" t="s">
        <v>33</v>
      </c>
      <c r="AX159" s="13" t="s">
        <v>80</v>
      </c>
      <c r="AY159" s="205" t="s">
        <v>143</v>
      </c>
    </row>
    <row r="160" spans="1:65" s="2" customFormat="1" ht="16.5" customHeight="1">
      <c r="A160" s="37"/>
      <c r="B160" s="38"/>
      <c r="C160" s="176" t="s">
        <v>239</v>
      </c>
      <c r="D160" s="176" t="s">
        <v>146</v>
      </c>
      <c r="E160" s="177" t="s">
        <v>240</v>
      </c>
      <c r="F160" s="178" t="s">
        <v>241</v>
      </c>
      <c r="G160" s="179" t="s">
        <v>242</v>
      </c>
      <c r="H160" s="180">
        <v>0.376</v>
      </c>
      <c r="I160" s="181"/>
      <c r="J160" s="182">
        <f>ROUND(I160*H160,2)</f>
        <v>0</v>
      </c>
      <c r="K160" s="178" t="s">
        <v>150</v>
      </c>
      <c r="L160" s="42"/>
      <c r="M160" s="183" t="s">
        <v>19</v>
      </c>
      <c r="N160" s="184" t="s">
        <v>43</v>
      </c>
      <c r="O160" s="67"/>
      <c r="P160" s="185">
        <f>O160*H160</f>
        <v>0</v>
      </c>
      <c r="Q160" s="185">
        <v>1.06277</v>
      </c>
      <c r="R160" s="185">
        <f>Q160*H160</f>
        <v>0.39960151999999999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151</v>
      </c>
      <c r="AT160" s="187" t="s">
        <v>146</v>
      </c>
      <c r="AU160" s="187" t="s">
        <v>82</v>
      </c>
      <c r="AY160" s="20" t="s">
        <v>143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20" t="s">
        <v>80</v>
      </c>
      <c r="BK160" s="188">
        <f>ROUND(I160*H160,2)</f>
        <v>0</v>
      </c>
      <c r="BL160" s="20" t="s">
        <v>151</v>
      </c>
      <c r="BM160" s="187" t="s">
        <v>243</v>
      </c>
    </row>
    <row r="161" spans="1:65" s="2" customFormat="1" ht="11.25">
      <c r="A161" s="37"/>
      <c r="B161" s="38"/>
      <c r="C161" s="39"/>
      <c r="D161" s="189" t="s">
        <v>153</v>
      </c>
      <c r="E161" s="39"/>
      <c r="F161" s="190" t="s">
        <v>244</v>
      </c>
      <c r="G161" s="39"/>
      <c r="H161" s="39"/>
      <c r="I161" s="191"/>
      <c r="J161" s="39"/>
      <c r="K161" s="39"/>
      <c r="L161" s="42"/>
      <c r="M161" s="192"/>
      <c r="N161" s="193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20" t="s">
        <v>153</v>
      </c>
      <c r="AU161" s="20" t="s">
        <v>82</v>
      </c>
    </row>
    <row r="162" spans="1:65" s="2" customFormat="1" ht="19.5">
      <c r="A162" s="37"/>
      <c r="B162" s="38"/>
      <c r="C162" s="39"/>
      <c r="D162" s="196" t="s">
        <v>245</v>
      </c>
      <c r="E162" s="39"/>
      <c r="F162" s="217" t="s">
        <v>246</v>
      </c>
      <c r="G162" s="39"/>
      <c r="H162" s="39"/>
      <c r="I162" s="191"/>
      <c r="J162" s="39"/>
      <c r="K162" s="39"/>
      <c r="L162" s="42"/>
      <c r="M162" s="192"/>
      <c r="N162" s="193"/>
      <c r="O162" s="67"/>
      <c r="P162" s="67"/>
      <c r="Q162" s="67"/>
      <c r="R162" s="67"/>
      <c r="S162" s="67"/>
      <c r="T162" s="68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20" t="s">
        <v>245</v>
      </c>
      <c r="AU162" s="20" t="s">
        <v>82</v>
      </c>
    </row>
    <row r="163" spans="1:65" s="13" customFormat="1" ht="11.25">
      <c r="B163" s="194"/>
      <c r="C163" s="195"/>
      <c r="D163" s="196" t="s">
        <v>155</v>
      </c>
      <c r="E163" s="197" t="s">
        <v>19</v>
      </c>
      <c r="F163" s="198" t="s">
        <v>247</v>
      </c>
      <c r="G163" s="195"/>
      <c r="H163" s="199">
        <v>0.376</v>
      </c>
      <c r="I163" s="200"/>
      <c r="J163" s="195"/>
      <c r="K163" s="195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155</v>
      </c>
      <c r="AU163" s="205" t="s">
        <v>82</v>
      </c>
      <c r="AV163" s="13" t="s">
        <v>82</v>
      </c>
      <c r="AW163" s="13" t="s">
        <v>33</v>
      </c>
      <c r="AX163" s="13" t="s">
        <v>80</v>
      </c>
      <c r="AY163" s="205" t="s">
        <v>143</v>
      </c>
    </row>
    <row r="164" spans="1:65" s="2" customFormat="1" ht="33" customHeight="1">
      <c r="A164" s="37"/>
      <c r="B164" s="38"/>
      <c r="C164" s="176" t="s">
        <v>248</v>
      </c>
      <c r="D164" s="176" t="s">
        <v>146</v>
      </c>
      <c r="E164" s="177" t="s">
        <v>249</v>
      </c>
      <c r="F164" s="178" t="s">
        <v>250</v>
      </c>
      <c r="G164" s="179" t="s">
        <v>149</v>
      </c>
      <c r="H164" s="180">
        <v>0.72799999999999998</v>
      </c>
      <c r="I164" s="181"/>
      <c r="J164" s="182">
        <f>ROUND(I164*H164,2)</f>
        <v>0</v>
      </c>
      <c r="K164" s="178" t="s">
        <v>150</v>
      </c>
      <c r="L164" s="42"/>
      <c r="M164" s="183" t="s">
        <v>19</v>
      </c>
      <c r="N164" s="184" t="s">
        <v>43</v>
      </c>
      <c r="O164" s="67"/>
      <c r="P164" s="185">
        <f>O164*H164</f>
        <v>0</v>
      </c>
      <c r="Q164" s="185">
        <v>9.3359999999999999E-2</v>
      </c>
      <c r="R164" s="185">
        <f>Q164*H164</f>
        <v>6.7966079999999998E-2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151</v>
      </c>
      <c r="AT164" s="187" t="s">
        <v>146</v>
      </c>
      <c r="AU164" s="187" t="s">
        <v>82</v>
      </c>
      <c r="AY164" s="20" t="s">
        <v>143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80</v>
      </c>
      <c r="BK164" s="188">
        <f>ROUND(I164*H164,2)</f>
        <v>0</v>
      </c>
      <c r="BL164" s="20" t="s">
        <v>151</v>
      </c>
      <c r="BM164" s="187" t="s">
        <v>251</v>
      </c>
    </row>
    <row r="165" spans="1:65" s="2" customFormat="1" ht="11.25">
      <c r="A165" s="37"/>
      <c r="B165" s="38"/>
      <c r="C165" s="39"/>
      <c r="D165" s="189" t="s">
        <v>153</v>
      </c>
      <c r="E165" s="39"/>
      <c r="F165" s="190" t="s">
        <v>252</v>
      </c>
      <c r="G165" s="39"/>
      <c r="H165" s="39"/>
      <c r="I165" s="191"/>
      <c r="J165" s="39"/>
      <c r="K165" s="39"/>
      <c r="L165" s="42"/>
      <c r="M165" s="192"/>
      <c r="N165" s="193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153</v>
      </c>
      <c r="AU165" s="20" t="s">
        <v>82</v>
      </c>
    </row>
    <row r="166" spans="1:65" s="13" customFormat="1" ht="11.25">
      <c r="B166" s="194"/>
      <c r="C166" s="195"/>
      <c r="D166" s="196" t="s">
        <v>155</v>
      </c>
      <c r="E166" s="197" t="s">
        <v>19</v>
      </c>
      <c r="F166" s="198" t="s">
        <v>253</v>
      </c>
      <c r="G166" s="195"/>
      <c r="H166" s="199">
        <v>0.72799999999999998</v>
      </c>
      <c r="I166" s="200"/>
      <c r="J166" s="195"/>
      <c r="K166" s="195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155</v>
      </c>
      <c r="AU166" s="205" t="s">
        <v>82</v>
      </c>
      <c r="AV166" s="13" t="s">
        <v>82</v>
      </c>
      <c r="AW166" s="13" t="s">
        <v>33</v>
      </c>
      <c r="AX166" s="13" t="s">
        <v>80</v>
      </c>
      <c r="AY166" s="205" t="s">
        <v>143</v>
      </c>
    </row>
    <row r="167" spans="1:65" s="2" customFormat="1" ht="16.5" customHeight="1">
      <c r="A167" s="37"/>
      <c r="B167" s="38"/>
      <c r="C167" s="176" t="s">
        <v>254</v>
      </c>
      <c r="D167" s="176" t="s">
        <v>146</v>
      </c>
      <c r="E167" s="177" t="s">
        <v>255</v>
      </c>
      <c r="F167" s="178" t="s">
        <v>256</v>
      </c>
      <c r="G167" s="179" t="s">
        <v>149</v>
      </c>
      <c r="H167" s="180">
        <v>250.6</v>
      </c>
      <c r="I167" s="181"/>
      <c r="J167" s="182">
        <f>ROUND(I167*H167,2)</f>
        <v>0</v>
      </c>
      <c r="K167" s="178" t="s">
        <v>150</v>
      </c>
      <c r="L167" s="42"/>
      <c r="M167" s="183" t="s">
        <v>19</v>
      </c>
      <c r="N167" s="184" t="s">
        <v>43</v>
      </c>
      <c r="O167" s="67"/>
      <c r="P167" s="185">
        <f>O167*H167</f>
        <v>0</v>
      </c>
      <c r="Q167" s="185">
        <v>6.9999999999999999E-4</v>
      </c>
      <c r="R167" s="185">
        <f>Q167*H167</f>
        <v>0.17541999999999999</v>
      </c>
      <c r="S167" s="185">
        <v>0</v>
      </c>
      <c r="T167" s="18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151</v>
      </c>
      <c r="AT167" s="187" t="s">
        <v>146</v>
      </c>
      <c r="AU167" s="187" t="s">
        <v>82</v>
      </c>
      <c r="AY167" s="20" t="s">
        <v>143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20" t="s">
        <v>80</v>
      </c>
      <c r="BK167" s="188">
        <f>ROUND(I167*H167,2)</f>
        <v>0</v>
      </c>
      <c r="BL167" s="20" t="s">
        <v>151</v>
      </c>
      <c r="BM167" s="187" t="s">
        <v>257</v>
      </c>
    </row>
    <row r="168" spans="1:65" s="2" customFormat="1" ht="11.25">
      <c r="A168" s="37"/>
      <c r="B168" s="38"/>
      <c r="C168" s="39"/>
      <c r="D168" s="189" t="s">
        <v>153</v>
      </c>
      <c r="E168" s="39"/>
      <c r="F168" s="190" t="s">
        <v>258</v>
      </c>
      <c r="G168" s="39"/>
      <c r="H168" s="39"/>
      <c r="I168" s="191"/>
      <c r="J168" s="39"/>
      <c r="K168" s="39"/>
      <c r="L168" s="42"/>
      <c r="M168" s="192"/>
      <c r="N168" s="193"/>
      <c r="O168" s="67"/>
      <c r="P168" s="67"/>
      <c r="Q168" s="67"/>
      <c r="R168" s="67"/>
      <c r="S168" s="67"/>
      <c r="T168" s="68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20" t="s">
        <v>153</v>
      </c>
      <c r="AU168" s="20" t="s">
        <v>82</v>
      </c>
    </row>
    <row r="169" spans="1:65" s="13" customFormat="1" ht="11.25">
      <c r="B169" s="194"/>
      <c r="C169" s="195"/>
      <c r="D169" s="196" t="s">
        <v>155</v>
      </c>
      <c r="E169" s="197" t="s">
        <v>19</v>
      </c>
      <c r="F169" s="198" t="s">
        <v>259</v>
      </c>
      <c r="G169" s="195"/>
      <c r="H169" s="199">
        <v>250.6</v>
      </c>
      <c r="I169" s="200"/>
      <c r="J169" s="195"/>
      <c r="K169" s="195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155</v>
      </c>
      <c r="AU169" s="205" t="s">
        <v>82</v>
      </c>
      <c r="AV169" s="13" t="s">
        <v>82</v>
      </c>
      <c r="AW169" s="13" t="s">
        <v>33</v>
      </c>
      <c r="AX169" s="13" t="s">
        <v>80</v>
      </c>
      <c r="AY169" s="205" t="s">
        <v>143</v>
      </c>
    </row>
    <row r="170" spans="1:65" s="12" customFormat="1" ht="22.9" customHeight="1">
      <c r="B170" s="160"/>
      <c r="C170" s="161"/>
      <c r="D170" s="162" t="s">
        <v>71</v>
      </c>
      <c r="E170" s="174" t="s">
        <v>203</v>
      </c>
      <c r="F170" s="174" t="s">
        <v>260</v>
      </c>
      <c r="G170" s="161"/>
      <c r="H170" s="161"/>
      <c r="I170" s="164"/>
      <c r="J170" s="175">
        <f>BK170</f>
        <v>0</v>
      </c>
      <c r="K170" s="161"/>
      <c r="L170" s="166"/>
      <c r="M170" s="167"/>
      <c r="N170" s="168"/>
      <c r="O170" s="168"/>
      <c r="P170" s="169">
        <f>SUM(P171:P264)</f>
        <v>0</v>
      </c>
      <c r="Q170" s="168"/>
      <c r="R170" s="169">
        <f>SUM(R171:R264)</f>
        <v>1.2536200000000001E-2</v>
      </c>
      <c r="S170" s="168"/>
      <c r="T170" s="170">
        <f>SUM(T171:T264)</f>
        <v>155.13849000000002</v>
      </c>
      <c r="AR170" s="171" t="s">
        <v>80</v>
      </c>
      <c r="AT170" s="172" t="s">
        <v>71</v>
      </c>
      <c r="AU170" s="172" t="s">
        <v>80</v>
      </c>
      <c r="AY170" s="171" t="s">
        <v>143</v>
      </c>
      <c r="BK170" s="173">
        <f>SUM(BK171:BK264)</f>
        <v>0</v>
      </c>
    </row>
    <row r="171" spans="1:65" s="2" customFormat="1" ht="24.2" customHeight="1">
      <c r="A171" s="37"/>
      <c r="B171" s="38"/>
      <c r="C171" s="176" t="s">
        <v>261</v>
      </c>
      <c r="D171" s="176" t="s">
        <v>146</v>
      </c>
      <c r="E171" s="177" t="s">
        <v>262</v>
      </c>
      <c r="F171" s="178" t="s">
        <v>263</v>
      </c>
      <c r="G171" s="179" t="s">
        <v>149</v>
      </c>
      <c r="H171" s="180">
        <v>300</v>
      </c>
      <c r="I171" s="181"/>
      <c r="J171" s="182">
        <f>ROUND(I171*H171,2)</f>
        <v>0</v>
      </c>
      <c r="K171" s="178" t="s">
        <v>150</v>
      </c>
      <c r="L171" s="42"/>
      <c r="M171" s="183" t="s">
        <v>19</v>
      </c>
      <c r="N171" s="184" t="s">
        <v>43</v>
      </c>
      <c r="O171" s="67"/>
      <c r="P171" s="185">
        <f>O171*H171</f>
        <v>0</v>
      </c>
      <c r="Q171" s="185">
        <v>4.0000000000000003E-5</v>
      </c>
      <c r="R171" s="185">
        <f>Q171*H171</f>
        <v>1.2E-2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151</v>
      </c>
      <c r="AT171" s="187" t="s">
        <v>146</v>
      </c>
      <c r="AU171" s="187" t="s">
        <v>82</v>
      </c>
      <c r="AY171" s="20" t="s">
        <v>143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80</v>
      </c>
      <c r="BK171" s="188">
        <f>ROUND(I171*H171,2)</f>
        <v>0</v>
      </c>
      <c r="BL171" s="20" t="s">
        <v>151</v>
      </c>
      <c r="BM171" s="187" t="s">
        <v>264</v>
      </c>
    </row>
    <row r="172" spans="1:65" s="2" customFormat="1" ht="11.25">
      <c r="A172" s="37"/>
      <c r="B172" s="38"/>
      <c r="C172" s="39"/>
      <c r="D172" s="189" t="s">
        <v>153</v>
      </c>
      <c r="E172" s="39"/>
      <c r="F172" s="190" t="s">
        <v>265</v>
      </c>
      <c r="G172" s="39"/>
      <c r="H172" s="39"/>
      <c r="I172" s="191"/>
      <c r="J172" s="39"/>
      <c r="K172" s="39"/>
      <c r="L172" s="42"/>
      <c r="M172" s="192"/>
      <c r="N172" s="193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153</v>
      </c>
      <c r="AU172" s="20" t="s">
        <v>82</v>
      </c>
    </row>
    <row r="173" spans="1:65" s="13" customFormat="1" ht="11.25">
      <c r="B173" s="194"/>
      <c r="C173" s="195"/>
      <c r="D173" s="196" t="s">
        <v>155</v>
      </c>
      <c r="E173" s="197" t="s">
        <v>19</v>
      </c>
      <c r="F173" s="198" t="s">
        <v>266</v>
      </c>
      <c r="G173" s="195"/>
      <c r="H173" s="199">
        <v>300</v>
      </c>
      <c r="I173" s="200"/>
      <c r="J173" s="195"/>
      <c r="K173" s="195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155</v>
      </c>
      <c r="AU173" s="205" t="s">
        <v>82</v>
      </c>
      <c r="AV173" s="13" t="s">
        <v>82</v>
      </c>
      <c r="AW173" s="13" t="s">
        <v>33</v>
      </c>
      <c r="AX173" s="13" t="s">
        <v>80</v>
      </c>
      <c r="AY173" s="205" t="s">
        <v>143</v>
      </c>
    </row>
    <row r="174" spans="1:65" s="2" customFormat="1" ht="24.2" customHeight="1">
      <c r="A174" s="37"/>
      <c r="B174" s="38"/>
      <c r="C174" s="176" t="s">
        <v>267</v>
      </c>
      <c r="D174" s="176" t="s">
        <v>146</v>
      </c>
      <c r="E174" s="177" t="s">
        <v>268</v>
      </c>
      <c r="F174" s="178" t="s">
        <v>269</v>
      </c>
      <c r="G174" s="179" t="s">
        <v>149</v>
      </c>
      <c r="H174" s="180">
        <v>216.39</v>
      </c>
      <c r="I174" s="181"/>
      <c r="J174" s="182">
        <f>ROUND(I174*H174,2)</f>
        <v>0</v>
      </c>
      <c r="K174" s="178" t="s">
        <v>150</v>
      </c>
      <c r="L174" s="42"/>
      <c r="M174" s="183" t="s">
        <v>19</v>
      </c>
      <c r="N174" s="184" t="s">
        <v>43</v>
      </c>
      <c r="O174" s="67"/>
      <c r="P174" s="185">
        <f>O174*H174</f>
        <v>0</v>
      </c>
      <c r="Q174" s="185">
        <v>0</v>
      </c>
      <c r="R174" s="185">
        <f>Q174*H174</f>
        <v>0</v>
      </c>
      <c r="S174" s="185">
        <v>0.13100000000000001</v>
      </c>
      <c r="T174" s="186">
        <f>S174*H174</f>
        <v>28.347089999999998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7" t="s">
        <v>151</v>
      </c>
      <c r="AT174" s="187" t="s">
        <v>146</v>
      </c>
      <c r="AU174" s="187" t="s">
        <v>82</v>
      </c>
      <c r="AY174" s="20" t="s">
        <v>143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0" t="s">
        <v>80</v>
      </c>
      <c r="BK174" s="188">
        <f>ROUND(I174*H174,2)</f>
        <v>0</v>
      </c>
      <c r="BL174" s="20" t="s">
        <v>151</v>
      </c>
      <c r="BM174" s="187" t="s">
        <v>270</v>
      </c>
    </row>
    <row r="175" spans="1:65" s="2" customFormat="1" ht="11.25">
      <c r="A175" s="37"/>
      <c r="B175" s="38"/>
      <c r="C175" s="39"/>
      <c r="D175" s="189" t="s">
        <v>153</v>
      </c>
      <c r="E175" s="39"/>
      <c r="F175" s="190" t="s">
        <v>271</v>
      </c>
      <c r="G175" s="39"/>
      <c r="H175" s="39"/>
      <c r="I175" s="191"/>
      <c r="J175" s="39"/>
      <c r="K175" s="39"/>
      <c r="L175" s="42"/>
      <c r="M175" s="192"/>
      <c r="N175" s="193"/>
      <c r="O175" s="67"/>
      <c r="P175" s="67"/>
      <c r="Q175" s="67"/>
      <c r="R175" s="67"/>
      <c r="S175" s="67"/>
      <c r="T175" s="68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20" t="s">
        <v>153</v>
      </c>
      <c r="AU175" s="20" t="s">
        <v>82</v>
      </c>
    </row>
    <row r="176" spans="1:65" s="13" customFormat="1" ht="11.25">
      <c r="B176" s="194"/>
      <c r="C176" s="195"/>
      <c r="D176" s="196" t="s">
        <v>155</v>
      </c>
      <c r="E176" s="197" t="s">
        <v>19</v>
      </c>
      <c r="F176" s="198" t="s">
        <v>272</v>
      </c>
      <c r="G176" s="195"/>
      <c r="H176" s="199">
        <v>36.945999999999998</v>
      </c>
      <c r="I176" s="200"/>
      <c r="J176" s="195"/>
      <c r="K176" s="195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155</v>
      </c>
      <c r="AU176" s="205" t="s">
        <v>82</v>
      </c>
      <c r="AV176" s="13" t="s">
        <v>82</v>
      </c>
      <c r="AW176" s="13" t="s">
        <v>33</v>
      </c>
      <c r="AX176" s="13" t="s">
        <v>72</v>
      </c>
      <c r="AY176" s="205" t="s">
        <v>143</v>
      </c>
    </row>
    <row r="177" spans="1:65" s="13" customFormat="1" ht="11.25">
      <c r="B177" s="194"/>
      <c r="C177" s="195"/>
      <c r="D177" s="196" t="s">
        <v>155</v>
      </c>
      <c r="E177" s="197" t="s">
        <v>19</v>
      </c>
      <c r="F177" s="198" t="s">
        <v>273</v>
      </c>
      <c r="G177" s="195"/>
      <c r="H177" s="199">
        <v>28.594999999999999</v>
      </c>
      <c r="I177" s="200"/>
      <c r="J177" s="195"/>
      <c r="K177" s="195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155</v>
      </c>
      <c r="AU177" s="205" t="s">
        <v>82</v>
      </c>
      <c r="AV177" s="13" t="s">
        <v>82</v>
      </c>
      <c r="AW177" s="13" t="s">
        <v>33</v>
      </c>
      <c r="AX177" s="13" t="s">
        <v>72</v>
      </c>
      <c r="AY177" s="205" t="s">
        <v>143</v>
      </c>
    </row>
    <row r="178" spans="1:65" s="13" customFormat="1" ht="11.25">
      <c r="B178" s="194"/>
      <c r="C178" s="195"/>
      <c r="D178" s="196" t="s">
        <v>155</v>
      </c>
      <c r="E178" s="197" t="s">
        <v>19</v>
      </c>
      <c r="F178" s="198" t="s">
        <v>274</v>
      </c>
      <c r="G178" s="195"/>
      <c r="H178" s="199">
        <v>33.677999999999997</v>
      </c>
      <c r="I178" s="200"/>
      <c r="J178" s="195"/>
      <c r="K178" s="195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155</v>
      </c>
      <c r="AU178" s="205" t="s">
        <v>82</v>
      </c>
      <c r="AV178" s="13" t="s">
        <v>82</v>
      </c>
      <c r="AW178" s="13" t="s">
        <v>33</v>
      </c>
      <c r="AX178" s="13" t="s">
        <v>72</v>
      </c>
      <c r="AY178" s="205" t="s">
        <v>143</v>
      </c>
    </row>
    <row r="179" spans="1:65" s="13" customFormat="1" ht="11.25">
      <c r="B179" s="194"/>
      <c r="C179" s="195"/>
      <c r="D179" s="196" t="s">
        <v>155</v>
      </c>
      <c r="E179" s="197" t="s">
        <v>19</v>
      </c>
      <c r="F179" s="198" t="s">
        <v>275</v>
      </c>
      <c r="G179" s="195"/>
      <c r="H179" s="199">
        <v>33.540999999999997</v>
      </c>
      <c r="I179" s="200"/>
      <c r="J179" s="195"/>
      <c r="K179" s="195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155</v>
      </c>
      <c r="AU179" s="205" t="s">
        <v>82</v>
      </c>
      <c r="AV179" s="13" t="s">
        <v>82</v>
      </c>
      <c r="AW179" s="13" t="s">
        <v>33</v>
      </c>
      <c r="AX179" s="13" t="s">
        <v>72</v>
      </c>
      <c r="AY179" s="205" t="s">
        <v>143</v>
      </c>
    </row>
    <row r="180" spans="1:65" s="13" customFormat="1" ht="11.25">
      <c r="B180" s="194"/>
      <c r="C180" s="195"/>
      <c r="D180" s="196" t="s">
        <v>155</v>
      </c>
      <c r="E180" s="197" t="s">
        <v>19</v>
      </c>
      <c r="F180" s="198" t="s">
        <v>276</v>
      </c>
      <c r="G180" s="195"/>
      <c r="H180" s="199">
        <v>41.814999999999998</v>
      </c>
      <c r="I180" s="200"/>
      <c r="J180" s="195"/>
      <c r="K180" s="195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155</v>
      </c>
      <c r="AU180" s="205" t="s">
        <v>82</v>
      </c>
      <c r="AV180" s="13" t="s">
        <v>82</v>
      </c>
      <c r="AW180" s="13" t="s">
        <v>33</v>
      </c>
      <c r="AX180" s="13" t="s">
        <v>72</v>
      </c>
      <c r="AY180" s="205" t="s">
        <v>143</v>
      </c>
    </row>
    <row r="181" spans="1:65" s="13" customFormat="1" ht="11.25">
      <c r="B181" s="194"/>
      <c r="C181" s="195"/>
      <c r="D181" s="196" t="s">
        <v>155</v>
      </c>
      <c r="E181" s="197" t="s">
        <v>19</v>
      </c>
      <c r="F181" s="198" t="s">
        <v>277</v>
      </c>
      <c r="G181" s="195"/>
      <c r="H181" s="199">
        <v>41.814999999999998</v>
      </c>
      <c r="I181" s="200"/>
      <c r="J181" s="195"/>
      <c r="K181" s="195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155</v>
      </c>
      <c r="AU181" s="205" t="s">
        <v>82</v>
      </c>
      <c r="AV181" s="13" t="s">
        <v>82</v>
      </c>
      <c r="AW181" s="13" t="s">
        <v>33</v>
      </c>
      <c r="AX181" s="13" t="s">
        <v>72</v>
      </c>
      <c r="AY181" s="205" t="s">
        <v>143</v>
      </c>
    </row>
    <row r="182" spans="1:65" s="14" customFormat="1" ht="11.25">
      <c r="B182" s="206"/>
      <c r="C182" s="207"/>
      <c r="D182" s="196" t="s">
        <v>155</v>
      </c>
      <c r="E182" s="208" t="s">
        <v>19</v>
      </c>
      <c r="F182" s="209" t="s">
        <v>180</v>
      </c>
      <c r="G182" s="207"/>
      <c r="H182" s="210">
        <v>216.39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155</v>
      </c>
      <c r="AU182" s="216" t="s">
        <v>82</v>
      </c>
      <c r="AV182" s="14" t="s">
        <v>151</v>
      </c>
      <c r="AW182" s="14" t="s">
        <v>33</v>
      </c>
      <c r="AX182" s="14" t="s">
        <v>80</v>
      </c>
      <c r="AY182" s="216" t="s">
        <v>143</v>
      </c>
    </row>
    <row r="183" spans="1:65" s="2" customFormat="1" ht="16.5" customHeight="1">
      <c r="A183" s="37"/>
      <c r="B183" s="38"/>
      <c r="C183" s="176" t="s">
        <v>278</v>
      </c>
      <c r="D183" s="176" t="s">
        <v>146</v>
      </c>
      <c r="E183" s="177" t="s">
        <v>279</v>
      </c>
      <c r="F183" s="178" t="s">
        <v>280</v>
      </c>
      <c r="G183" s="179" t="s">
        <v>185</v>
      </c>
      <c r="H183" s="180">
        <v>29.89</v>
      </c>
      <c r="I183" s="181"/>
      <c r="J183" s="182">
        <f>ROUND(I183*H183,2)</f>
        <v>0</v>
      </c>
      <c r="K183" s="178" t="s">
        <v>150</v>
      </c>
      <c r="L183" s="42"/>
      <c r="M183" s="183" t="s">
        <v>19</v>
      </c>
      <c r="N183" s="184" t="s">
        <v>43</v>
      </c>
      <c r="O183" s="67"/>
      <c r="P183" s="185">
        <f>O183*H183</f>
        <v>0</v>
      </c>
      <c r="Q183" s="185">
        <v>0</v>
      </c>
      <c r="R183" s="185">
        <f>Q183*H183</f>
        <v>0</v>
      </c>
      <c r="S183" s="185">
        <v>1.7</v>
      </c>
      <c r="T183" s="186">
        <f>S183*H183</f>
        <v>50.813000000000002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151</v>
      </c>
      <c r="AT183" s="187" t="s">
        <v>146</v>
      </c>
      <c r="AU183" s="187" t="s">
        <v>82</v>
      </c>
      <c r="AY183" s="20" t="s">
        <v>143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20" t="s">
        <v>80</v>
      </c>
      <c r="BK183" s="188">
        <f>ROUND(I183*H183,2)</f>
        <v>0</v>
      </c>
      <c r="BL183" s="20" t="s">
        <v>151</v>
      </c>
      <c r="BM183" s="187" t="s">
        <v>281</v>
      </c>
    </row>
    <row r="184" spans="1:65" s="2" customFormat="1" ht="11.25">
      <c r="A184" s="37"/>
      <c r="B184" s="38"/>
      <c r="C184" s="39"/>
      <c r="D184" s="189" t="s">
        <v>153</v>
      </c>
      <c r="E184" s="39"/>
      <c r="F184" s="190" t="s">
        <v>282</v>
      </c>
      <c r="G184" s="39"/>
      <c r="H184" s="39"/>
      <c r="I184" s="191"/>
      <c r="J184" s="39"/>
      <c r="K184" s="39"/>
      <c r="L184" s="42"/>
      <c r="M184" s="192"/>
      <c r="N184" s="193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20" t="s">
        <v>153</v>
      </c>
      <c r="AU184" s="20" t="s">
        <v>82</v>
      </c>
    </row>
    <row r="185" spans="1:65" s="13" customFormat="1" ht="11.25">
      <c r="B185" s="194"/>
      <c r="C185" s="195"/>
      <c r="D185" s="196" t="s">
        <v>155</v>
      </c>
      <c r="E185" s="197" t="s">
        <v>19</v>
      </c>
      <c r="F185" s="198" t="s">
        <v>283</v>
      </c>
      <c r="G185" s="195"/>
      <c r="H185" s="199">
        <v>2.93</v>
      </c>
      <c r="I185" s="200"/>
      <c r="J185" s="195"/>
      <c r="K185" s="195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155</v>
      </c>
      <c r="AU185" s="205" t="s">
        <v>82</v>
      </c>
      <c r="AV185" s="13" t="s">
        <v>82</v>
      </c>
      <c r="AW185" s="13" t="s">
        <v>33</v>
      </c>
      <c r="AX185" s="13" t="s">
        <v>72</v>
      </c>
      <c r="AY185" s="205" t="s">
        <v>143</v>
      </c>
    </row>
    <row r="186" spans="1:65" s="13" customFormat="1" ht="11.25">
      <c r="B186" s="194"/>
      <c r="C186" s="195"/>
      <c r="D186" s="196" t="s">
        <v>155</v>
      </c>
      <c r="E186" s="197" t="s">
        <v>19</v>
      </c>
      <c r="F186" s="198" t="s">
        <v>284</v>
      </c>
      <c r="G186" s="195"/>
      <c r="H186" s="199">
        <v>3.0169999999999999</v>
      </c>
      <c r="I186" s="200"/>
      <c r="J186" s="195"/>
      <c r="K186" s="195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155</v>
      </c>
      <c r="AU186" s="205" t="s">
        <v>82</v>
      </c>
      <c r="AV186" s="13" t="s">
        <v>82</v>
      </c>
      <c r="AW186" s="13" t="s">
        <v>33</v>
      </c>
      <c r="AX186" s="13" t="s">
        <v>72</v>
      </c>
      <c r="AY186" s="205" t="s">
        <v>143</v>
      </c>
    </row>
    <row r="187" spans="1:65" s="13" customFormat="1" ht="11.25">
      <c r="B187" s="194"/>
      <c r="C187" s="195"/>
      <c r="D187" s="196" t="s">
        <v>155</v>
      </c>
      <c r="E187" s="197" t="s">
        <v>19</v>
      </c>
      <c r="F187" s="198" t="s">
        <v>285</v>
      </c>
      <c r="G187" s="195"/>
      <c r="H187" s="199">
        <v>3.0169999999999999</v>
      </c>
      <c r="I187" s="200"/>
      <c r="J187" s="195"/>
      <c r="K187" s="195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155</v>
      </c>
      <c r="AU187" s="205" t="s">
        <v>82</v>
      </c>
      <c r="AV187" s="13" t="s">
        <v>82</v>
      </c>
      <c r="AW187" s="13" t="s">
        <v>33</v>
      </c>
      <c r="AX187" s="13" t="s">
        <v>72</v>
      </c>
      <c r="AY187" s="205" t="s">
        <v>143</v>
      </c>
    </row>
    <row r="188" spans="1:65" s="13" customFormat="1" ht="11.25">
      <c r="B188" s="194"/>
      <c r="C188" s="195"/>
      <c r="D188" s="196" t="s">
        <v>155</v>
      </c>
      <c r="E188" s="197" t="s">
        <v>19</v>
      </c>
      <c r="F188" s="198" t="s">
        <v>286</v>
      </c>
      <c r="G188" s="195"/>
      <c r="H188" s="199">
        <v>3.0169999999999999</v>
      </c>
      <c r="I188" s="200"/>
      <c r="J188" s="195"/>
      <c r="K188" s="195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155</v>
      </c>
      <c r="AU188" s="205" t="s">
        <v>82</v>
      </c>
      <c r="AV188" s="13" t="s">
        <v>82</v>
      </c>
      <c r="AW188" s="13" t="s">
        <v>33</v>
      </c>
      <c r="AX188" s="13" t="s">
        <v>72</v>
      </c>
      <c r="AY188" s="205" t="s">
        <v>143</v>
      </c>
    </row>
    <row r="189" spans="1:65" s="13" customFormat="1" ht="11.25">
      <c r="B189" s="194"/>
      <c r="C189" s="195"/>
      <c r="D189" s="196" t="s">
        <v>155</v>
      </c>
      <c r="E189" s="197" t="s">
        <v>19</v>
      </c>
      <c r="F189" s="198" t="s">
        <v>287</v>
      </c>
      <c r="G189" s="195"/>
      <c r="H189" s="199">
        <v>3.0169999999999999</v>
      </c>
      <c r="I189" s="200"/>
      <c r="J189" s="195"/>
      <c r="K189" s="195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155</v>
      </c>
      <c r="AU189" s="205" t="s">
        <v>82</v>
      </c>
      <c r="AV189" s="13" t="s">
        <v>82</v>
      </c>
      <c r="AW189" s="13" t="s">
        <v>33</v>
      </c>
      <c r="AX189" s="13" t="s">
        <v>72</v>
      </c>
      <c r="AY189" s="205" t="s">
        <v>143</v>
      </c>
    </row>
    <row r="190" spans="1:65" s="13" customFormat="1" ht="11.25">
      <c r="B190" s="194"/>
      <c r="C190" s="195"/>
      <c r="D190" s="196" t="s">
        <v>155</v>
      </c>
      <c r="E190" s="197" t="s">
        <v>19</v>
      </c>
      <c r="F190" s="198" t="s">
        <v>288</v>
      </c>
      <c r="G190" s="195"/>
      <c r="H190" s="199">
        <v>7.4459999999999997</v>
      </c>
      <c r="I190" s="200"/>
      <c r="J190" s="195"/>
      <c r="K190" s="195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155</v>
      </c>
      <c r="AU190" s="205" t="s">
        <v>82</v>
      </c>
      <c r="AV190" s="13" t="s">
        <v>82</v>
      </c>
      <c r="AW190" s="13" t="s">
        <v>33</v>
      </c>
      <c r="AX190" s="13" t="s">
        <v>72</v>
      </c>
      <c r="AY190" s="205" t="s">
        <v>143</v>
      </c>
    </row>
    <row r="191" spans="1:65" s="13" customFormat="1" ht="11.25">
      <c r="B191" s="194"/>
      <c r="C191" s="195"/>
      <c r="D191" s="196" t="s">
        <v>155</v>
      </c>
      <c r="E191" s="197" t="s">
        <v>19</v>
      </c>
      <c r="F191" s="198" t="s">
        <v>289</v>
      </c>
      <c r="G191" s="195"/>
      <c r="H191" s="199">
        <v>7.4459999999999997</v>
      </c>
      <c r="I191" s="200"/>
      <c r="J191" s="195"/>
      <c r="K191" s="195"/>
      <c r="L191" s="201"/>
      <c r="M191" s="202"/>
      <c r="N191" s="203"/>
      <c r="O191" s="203"/>
      <c r="P191" s="203"/>
      <c r="Q191" s="203"/>
      <c r="R191" s="203"/>
      <c r="S191" s="203"/>
      <c r="T191" s="204"/>
      <c r="AT191" s="205" t="s">
        <v>155</v>
      </c>
      <c r="AU191" s="205" t="s">
        <v>82</v>
      </c>
      <c r="AV191" s="13" t="s">
        <v>82</v>
      </c>
      <c r="AW191" s="13" t="s">
        <v>33</v>
      </c>
      <c r="AX191" s="13" t="s">
        <v>72</v>
      </c>
      <c r="AY191" s="205" t="s">
        <v>143</v>
      </c>
    </row>
    <row r="192" spans="1:65" s="14" customFormat="1" ht="11.25">
      <c r="B192" s="206"/>
      <c r="C192" s="207"/>
      <c r="D192" s="196" t="s">
        <v>155</v>
      </c>
      <c r="E192" s="208" t="s">
        <v>19</v>
      </c>
      <c r="F192" s="209" t="s">
        <v>180</v>
      </c>
      <c r="G192" s="207"/>
      <c r="H192" s="210">
        <v>29.89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155</v>
      </c>
      <c r="AU192" s="216" t="s">
        <v>82</v>
      </c>
      <c r="AV192" s="14" t="s">
        <v>151</v>
      </c>
      <c r="AW192" s="14" t="s">
        <v>33</v>
      </c>
      <c r="AX192" s="14" t="s">
        <v>80</v>
      </c>
      <c r="AY192" s="216" t="s">
        <v>143</v>
      </c>
    </row>
    <row r="193" spans="1:65" s="2" customFormat="1" ht="16.5" customHeight="1">
      <c r="A193" s="37"/>
      <c r="B193" s="38"/>
      <c r="C193" s="176" t="s">
        <v>7</v>
      </c>
      <c r="D193" s="176" t="s">
        <v>146</v>
      </c>
      <c r="E193" s="177" t="s">
        <v>290</v>
      </c>
      <c r="F193" s="178" t="s">
        <v>291</v>
      </c>
      <c r="G193" s="179" t="s">
        <v>185</v>
      </c>
      <c r="H193" s="180">
        <v>4.468</v>
      </c>
      <c r="I193" s="181"/>
      <c r="J193" s="182">
        <f>ROUND(I193*H193,2)</f>
        <v>0</v>
      </c>
      <c r="K193" s="178" t="s">
        <v>150</v>
      </c>
      <c r="L193" s="42"/>
      <c r="M193" s="183" t="s">
        <v>19</v>
      </c>
      <c r="N193" s="184" t="s">
        <v>43</v>
      </c>
      <c r="O193" s="67"/>
      <c r="P193" s="185">
        <f>O193*H193</f>
        <v>0</v>
      </c>
      <c r="Q193" s="185">
        <v>0</v>
      </c>
      <c r="R193" s="185">
        <f>Q193*H193</f>
        <v>0</v>
      </c>
      <c r="S193" s="185">
        <v>2.4</v>
      </c>
      <c r="T193" s="186">
        <f>S193*H193</f>
        <v>10.7232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151</v>
      </c>
      <c r="AT193" s="187" t="s">
        <v>146</v>
      </c>
      <c r="AU193" s="187" t="s">
        <v>82</v>
      </c>
      <c r="AY193" s="20" t="s">
        <v>143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80</v>
      </c>
      <c r="BK193" s="188">
        <f>ROUND(I193*H193,2)</f>
        <v>0</v>
      </c>
      <c r="BL193" s="20" t="s">
        <v>151</v>
      </c>
      <c r="BM193" s="187" t="s">
        <v>292</v>
      </c>
    </row>
    <row r="194" spans="1:65" s="2" customFormat="1" ht="11.25">
      <c r="A194" s="37"/>
      <c r="B194" s="38"/>
      <c r="C194" s="39"/>
      <c r="D194" s="189" t="s">
        <v>153</v>
      </c>
      <c r="E194" s="39"/>
      <c r="F194" s="190" t="s">
        <v>293</v>
      </c>
      <c r="G194" s="39"/>
      <c r="H194" s="39"/>
      <c r="I194" s="191"/>
      <c r="J194" s="39"/>
      <c r="K194" s="39"/>
      <c r="L194" s="42"/>
      <c r="M194" s="192"/>
      <c r="N194" s="193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153</v>
      </c>
      <c r="AU194" s="20" t="s">
        <v>82</v>
      </c>
    </row>
    <row r="195" spans="1:65" s="13" customFormat="1" ht="11.25">
      <c r="B195" s="194"/>
      <c r="C195" s="195"/>
      <c r="D195" s="196" t="s">
        <v>155</v>
      </c>
      <c r="E195" s="197" t="s">
        <v>19</v>
      </c>
      <c r="F195" s="198" t="s">
        <v>294</v>
      </c>
      <c r="G195" s="195"/>
      <c r="H195" s="199">
        <v>4.468</v>
      </c>
      <c r="I195" s="200"/>
      <c r="J195" s="195"/>
      <c r="K195" s="195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155</v>
      </c>
      <c r="AU195" s="205" t="s">
        <v>82</v>
      </c>
      <c r="AV195" s="13" t="s">
        <v>82</v>
      </c>
      <c r="AW195" s="13" t="s">
        <v>33</v>
      </c>
      <c r="AX195" s="13" t="s">
        <v>80</v>
      </c>
      <c r="AY195" s="205" t="s">
        <v>143</v>
      </c>
    </row>
    <row r="196" spans="1:65" s="2" customFormat="1" ht="16.5" customHeight="1">
      <c r="A196" s="37"/>
      <c r="B196" s="38"/>
      <c r="C196" s="176" t="s">
        <v>295</v>
      </c>
      <c r="D196" s="176" t="s">
        <v>146</v>
      </c>
      <c r="E196" s="177" t="s">
        <v>296</v>
      </c>
      <c r="F196" s="178" t="s">
        <v>297</v>
      </c>
      <c r="G196" s="179" t="s">
        <v>185</v>
      </c>
      <c r="H196" s="180">
        <v>12.356</v>
      </c>
      <c r="I196" s="181"/>
      <c r="J196" s="182">
        <f>ROUND(I196*H196,2)</f>
        <v>0</v>
      </c>
      <c r="K196" s="178" t="s">
        <v>150</v>
      </c>
      <c r="L196" s="42"/>
      <c r="M196" s="183" t="s">
        <v>19</v>
      </c>
      <c r="N196" s="184" t="s">
        <v>43</v>
      </c>
      <c r="O196" s="67"/>
      <c r="P196" s="185">
        <f>O196*H196</f>
        <v>0</v>
      </c>
      <c r="Q196" s="185">
        <v>0</v>
      </c>
      <c r="R196" s="185">
        <f>Q196*H196</f>
        <v>0</v>
      </c>
      <c r="S196" s="185">
        <v>2.2000000000000002</v>
      </c>
      <c r="T196" s="186">
        <f>S196*H196</f>
        <v>27.183200000000003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7" t="s">
        <v>151</v>
      </c>
      <c r="AT196" s="187" t="s">
        <v>146</v>
      </c>
      <c r="AU196" s="187" t="s">
        <v>82</v>
      </c>
      <c r="AY196" s="20" t="s">
        <v>143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20" t="s">
        <v>80</v>
      </c>
      <c r="BK196" s="188">
        <f>ROUND(I196*H196,2)</f>
        <v>0</v>
      </c>
      <c r="BL196" s="20" t="s">
        <v>151</v>
      </c>
      <c r="BM196" s="187" t="s">
        <v>298</v>
      </c>
    </row>
    <row r="197" spans="1:65" s="2" customFormat="1" ht="11.25">
      <c r="A197" s="37"/>
      <c r="B197" s="38"/>
      <c r="C197" s="39"/>
      <c r="D197" s="189" t="s">
        <v>153</v>
      </c>
      <c r="E197" s="39"/>
      <c r="F197" s="190" t="s">
        <v>299</v>
      </c>
      <c r="G197" s="39"/>
      <c r="H197" s="39"/>
      <c r="I197" s="191"/>
      <c r="J197" s="39"/>
      <c r="K197" s="39"/>
      <c r="L197" s="42"/>
      <c r="M197" s="192"/>
      <c r="N197" s="193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20" t="s">
        <v>153</v>
      </c>
      <c r="AU197" s="20" t="s">
        <v>82</v>
      </c>
    </row>
    <row r="198" spans="1:65" s="13" customFormat="1" ht="11.25">
      <c r="B198" s="194"/>
      <c r="C198" s="195"/>
      <c r="D198" s="196" t="s">
        <v>155</v>
      </c>
      <c r="E198" s="197" t="s">
        <v>19</v>
      </c>
      <c r="F198" s="198" t="s">
        <v>300</v>
      </c>
      <c r="G198" s="195"/>
      <c r="H198" s="199">
        <v>1.0549999999999999</v>
      </c>
      <c r="I198" s="200"/>
      <c r="J198" s="195"/>
      <c r="K198" s="195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155</v>
      </c>
      <c r="AU198" s="205" t="s">
        <v>82</v>
      </c>
      <c r="AV198" s="13" t="s">
        <v>82</v>
      </c>
      <c r="AW198" s="13" t="s">
        <v>33</v>
      </c>
      <c r="AX198" s="13" t="s">
        <v>72</v>
      </c>
      <c r="AY198" s="205" t="s">
        <v>143</v>
      </c>
    </row>
    <row r="199" spans="1:65" s="13" customFormat="1" ht="11.25">
      <c r="B199" s="194"/>
      <c r="C199" s="195"/>
      <c r="D199" s="196" t="s">
        <v>155</v>
      </c>
      <c r="E199" s="197" t="s">
        <v>19</v>
      </c>
      <c r="F199" s="198" t="s">
        <v>301</v>
      </c>
      <c r="G199" s="195"/>
      <c r="H199" s="199">
        <v>1.0860000000000001</v>
      </c>
      <c r="I199" s="200"/>
      <c r="J199" s="195"/>
      <c r="K199" s="195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155</v>
      </c>
      <c r="AU199" s="205" t="s">
        <v>82</v>
      </c>
      <c r="AV199" s="13" t="s">
        <v>82</v>
      </c>
      <c r="AW199" s="13" t="s">
        <v>33</v>
      </c>
      <c r="AX199" s="13" t="s">
        <v>72</v>
      </c>
      <c r="AY199" s="205" t="s">
        <v>143</v>
      </c>
    </row>
    <row r="200" spans="1:65" s="13" customFormat="1" ht="11.25">
      <c r="B200" s="194"/>
      <c r="C200" s="195"/>
      <c r="D200" s="196" t="s">
        <v>155</v>
      </c>
      <c r="E200" s="197" t="s">
        <v>19</v>
      </c>
      <c r="F200" s="198" t="s">
        <v>302</v>
      </c>
      <c r="G200" s="195"/>
      <c r="H200" s="199">
        <v>1.0860000000000001</v>
      </c>
      <c r="I200" s="200"/>
      <c r="J200" s="195"/>
      <c r="K200" s="195"/>
      <c r="L200" s="201"/>
      <c r="M200" s="202"/>
      <c r="N200" s="203"/>
      <c r="O200" s="203"/>
      <c r="P200" s="203"/>
      <c r="Q200" s="203"/>
      <c r="R200" s="203"/>
      <c r="S200" s="203"/>
      <c r="T200" s="204"/>
      <c r="AT200" s="205" t="s">
        <v>155</v>
      </c>
      <c r="AU200" s="205" t="s">
        <v>82</v>
      </c>
      <c r="AV200" s="13" t="s">
        <v>82</v>
      </c>
      <c r="AW200" s="13" t="s">
        <v>33</v>
      </c>
      <c r="AX200" s="13" t="s">
        <v>72</v>
      </c>
      <c r="AY200" s="205" t="s">
        <v>143</v>
      </c>
    </row>
    <row r="201" spans="1:65" s="15" customFormat="1" ht="11.25">
      <c r="B201" s="218"/>
      <c r="C201" s="219"/>
      <c r="D201" s="196" t="s">
        <v>155</v>
      </c>
      <c r="E201" s="220" t="s">
        <v>19</v>
      </c>
      <c r="F201" s="221" t="s">
        <v>303</v>
      </c>
      <c r="G201" s="219"/>
      <c r="H201" s="220" t="s">
        <v>19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155</v>
      </c>
      <c r="AU201" s="227" t="s">
        <v>82</v>
      </c>
      <c r="AV201" s="15" t="s">
        <v>80</v>
      </c>
      <c r="AW201" s="15" t="s">
        <v>33</v>
      </c>
      <c r="AX201" s="15" t="s">
        <v>72</v>
      </c>
      <c r="AY201" s="227" t="s">
        <v>143</v>
      </c>
    </row>
    <row r="202" spans="1:65" s="13" customFormat="1" ht="11.25">
      <c r="B202" s="194"/>
      <c r="C202" s="195"/>
      <c r="D202" s="196" t="s">
        <v>155</v>
      </c>
      <c r="E202" s="197" t="s">
        <v>19</v>
      </c>
      <c r="F202" s="198" t="s">
        <v>304</v>
      </c>
      <c r="G202" s="195"/>
      <c r="H202" s="199">
        <v>1.0860000000000001</v>
      </c>
      <c r="I202" s="200"/>
      <c r="J202" s="195"/>
      <c r="K202" s="195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155</v>
      </c>
      <c r="AU202" s="205" t="s">
        <v>82</v>
      </c>
      <c r="AV202" s="13" t="s">
        <v>82</v>
      </c>
      <c r="AW202" s="13" t="s">
        <v>33</v>
      </c>
      <c r="AX202" s="13" t="s">
        <v>72</v>
      </c>
      <c r="AY202" s="205" t="s">
        <v>143</v>
      </c>
    </row>
    <row r="203" spans="1:65" s="13" customFormat="1" ht="11.25">
      <c r="B203" s="194"/>
      <c r="C203" s="195"/>
      <c r="D203" s="196" t="s">
        <v>155</v>
      </c>
      <c r="E203" s="197" t="s">
        <v>19</v>
      </c>
      <c r="F203" s="198" t="s">
        <v>305</v>
      </c>
      <c r="G203" s="195"/>
      <c r="H203" s="199">
        <v>2.681</v>
      </c>
      <c r="I203" s="200"/>
      <c r="J203" s="195"/>
      <c r="K203" s="195"/>
      <c r="L203" s="201"/>
      <c r="M203" s="202"/>
      <c r="N203" s="203"/>
      <c r="O203" s="203"/>
      <c r="P203" s="203"/>
      <c r="Q203" s="203"/>
      <c r="R203" s="203"/>
      <c r="S203" s="203"/>
      <c r="T203" s="204"/>
      <c r="AT203" s="205" t="s">
        <v>155</v>
      </c>
      <c r="AU203" s="205" t="s">
        <v>82</v>
      </c>
      <c r="AV203" s="13" t="s">
        <v>82</v>
      </c>
      <c r="AW203" s="13" t="s">
        <v>33</v>
      </c>
      <c r="AX203" s="13" t="s">
        <v>72</v>
      </c>
      <c r="AY203" s="205" t="s">
        <v>143</v>
      </c>
    </row>
    <row r="204" spans="1:65" s="13" customFormat="1" ht="11.25">
      <c r="B204" s="194"/>
      <c r="C204" s="195"/>
      <c r="D204" s="196" t="s">
        <v>155</v>
      </c>
      <c r="E204" s="197" t="s">
        <v>19</v>
      </c>
      <c r="F204" s="198" t="s">
        <v>306</v>
      </c>
      <c r="G204" s="195"/>
      <c r="H204" s="199">
        <v>2.681</v>
      </c>
      <c r="I204" s="200"/>
      <c r="J204" s="195"/>
      <c r="K204" s="195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155</v>
      </c>
      <c r="AU204" s="205" t="s">
        <v>82</v>
      </c>
      <c r="AV204" s="13" t="s">
        <v>82</v>
      </c>
      <c r="AW204" s="13" t="s">
        <v>33</v>
      </c>
      <c r="AX204" s="13" t="s">
        <v>72</v>
      </c>
      <c r="AY204" s="205" t="s">
        <v>143</v>
      </c>
    </row>
    <row r="205" spans="1:65" s="16" customFormat="1" ht="11.25">
      <c r="B205" s="228"/>
      <c r="C205" s="229"/>
      <c r="D205" s="196" t="s">
        <v>155</v>
      </c>
      <c r="E205" s="230" t="s">
        <v>19</v>
      </c>
      <c r="F205" s="231" t="s">
        <v>307</v>
      </c>
      <c r="G205" s="229"/>
      <c r="H205" s="232">
        <v>9.6750000000000007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155</v>
      </c>
      <c r="AU205" s="238" t="s">
        <v>82</v>
      </c>
      <c r="AV205" s="16" t="s">
        <v>144</v>
      </c>
      <c r="AW205" s="16" t="s">
        <v>33</v>
      </c>
      <c r="AX205" s="16" t="s">
        <v>72</v>
      </c>
      <c r="AY205" s="238" t="s">
        <v>143</v>
      </c>
    </row>
    <row r="206" spans="1:65" s="13" customFormat="1" ht="11.25">
      <c r="B206" s="194"/>
      <c r="C206" s="195"/>
      <c r="D206" s="196" t="s">
        <v>155</v>
      </c>
      <c r="E206" s="197" t="s">
        <v>19</v>
      </c>
      <c r="F206" s="198" t="s">
        <v>308</v>
      </c>
      <c r="G206" s="195"/>
      <c r="H206" s="199">
        <v>2.681</v>
      </c>
      <c r="I206" s="200"/>
      <c r="J206" s="195"/>
      <c r="K206" s="195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155</v>
      </c>
      <c r="AU206" s="205" t="s">
        <v>82</v>
      </c>
      <c r="AV206" s="13" t="s">
        <v>82</v>
      </c>
      <c r="AW206" s="13" t="s">
        <v>33</v>
      </c>
      <c r="AX206" s="13" t="s">
        <v>72</v>
      </c>
      <c r="AY206" s="205" t="s">
        <v>143</v>
      </c>
    </row>
    <row r="207" spans="1:65" s="16" customFormat="1" ht="11.25">
      <c r="B207" s="228"/>
      <c r="C207" s="229"/>
      <c r="D207" s="196" t="s">
        <v>155</v>
      </c>
      <c r="E207" s="230" t="s">
        <v>19</v>
      </c>
      <c r="F207" s="231" t="s">
        <v>309</v>
      </c>
      <c r="G207" s="229"/>
      <c r="H207" s="232">
        <v>2.681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155</v>
      </c>
      <c r="AU207" s="238" t="s">
        <v>82</v>
      </c>
      <c r="AV207" s="16" t="s">
        <v>144</v>
      </c>
      <c r="AW207" s="16" t="s">
        <v>33</v>
      </c>
      <c r="AX207" s="16" t="s">
        <v>72</v>
      </c>
      <c r="AY207" s="238" t="s">
        <v>143</v>
      </c>
    </row>
    <row r="208" spans="1:65" s="14" customFormat="1" ht="11.25">
      <c r="B208" s="206"/>
      <c r="C208" s="207"/>
      <c r="D208" s="196" t="s">
        <v>155</v>
      </c>
      <c r="E208" s="208" t="s">
        <v>19</v>
      </c>
      <c r="F208" s="209" t="s">
        <v>180</v>
      </c>
      <c r="G208" s="207"/>
      <c r="H208" s="210">
        <v>12.356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155</v>
      </c>
      <c r="AU208" s="216" t="s">
        <v>82</v>
      </c>
      <c r="AV208" s="14" t="s">
        <v>151</v>
      </c>
      <c r="AW208" s="14" t="s">
        <v>33</v>
      </c>
      <c r="AX208" s="14" t="s">
        <v>80</v>
      </c>
      <c r="AY208" s="216" t="s">
        <v>143</v>
      </c>
    </row>
    <row r="209" spans="1:65" s="2" customFormat="1" ht="24.2" customHeight="1">
      <c r="A209" s="37"/>
      <c r="B209" s="38"/>
      <c r="C209" s="176" t="s">
        <v>310</v>
      </c>
      <c r="D209" s="176" t="s">
        <v>146</v>
      </c>
      <c r="E209" s="177" t="s">
        <v>311</v>
      </c>
      <c r="F209" s="178" t="s">
        <v>312</v>
      </c>
      <c r="G209" s="179" t="s">
        <v>149</v>
      </c>
      <c r="H209" s="180">
        <v>10</v>
      </c>
      <c r="I209" s="181"/>
      <c r="J209" s="182">
        <f>ROUND(I209*H209,2)</f>
        <v>0</v>
      </c>
      <c r="K209" s="178" t="s">
        <v>150</v>
      </c>
      <c r="L209" s="42"/>
      <c r="M209" s="183" t="s">
        <v>19</v>
      </c>
      <c r="N209" s="184" t="s">
        <v>43</v>
      </c>
      <c r="O209" s="67"/>
      <c r="P209" s="185">
        <f>O209*H209</f>
        <v>0</v>
      </c>
      <c r="Q209" s="185">
        <v>0</v>
      </c>
      <c r="R209" s="185">
        <f>Q209*H209</f>
        <v>0</v>
      </c>
      <c r="S209" s="185">
        <v>7.5999999999999998E-2</v>
      </c>
      <c r="T209" s="186">
        <f>S209*H209</f>
        <v>0.76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151</v>
      </c>
      <c r="AT209" s="187" t="s">
        <v>146</v>
      </c>
      <c r="AU209" s="187" t="s">
        <v>82</v>
      </c>
      <c r="AY209" s="20" t="s">
        <v>143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20" t="s">
        <v>80</v>
      </c>
      <c r="BK209" s="188">
        <f>ROUND(I209*H209,2)</f>
        <v>0</v>
      </c>
      <c r="BL209" s="20" t="s">
        <v>151</v>
      </c>
      <c r="BM209" s="187" t="s">
        <v>313</v>
      </c>
    </row>
    <row r="210" spans="1:65" s="2" customFormat="1" ht="11.25">
      <c r="A210" s="37"/>
      <c r="B210" s="38"/>
      <c r="C210" s="39"/>
      <c r="D210" s="189" t="s">
        <v>153</v>
      </c>
      <c r="E210" s="39"/>
      <c r="F210" s="190" t="s">
        <v>314</v>
      </c>
      <c r="G210" s="39"/>
      <c r="H210" s="39"/>
      <c r="I210" s="191"/>
      <c r="J210" s="39"/>
      <c r="K210" s="39"/>
      <c r="L210" s="42"/>
      <c r="M210" s="192"/>
      <c r="N210" s="193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20" t="s">
        <v>153</v>
      </c>
      <c r="AU210" s="20" t="s">
        <v>82</v>
      </c>
    </row>
    <row r="211" spans="1:65" s="13" customFormat="1" ht="11.25">
      <c r="B211" s="194"/>
      <c r="C211" s="195"/>
      <c r="D211" s="196" t="s">
        <v>155</v>
      </c>
      <c r="E211" s="197" t="s">
        <v>19</v>
      </c>
      <c r="F211" s="198" t="s">
        <v>315</v>
      </c>
      <c r="G211" s="195"/>
      <c r="H211" s="199">
        <v>1</v>
      </c>
      <c r="I211" s="200"/>
      <c r="J211" s="195"/>
      <c r="K211" s="195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155</v>
      </c>
      <c r="AU211" s="205" t="s">
        <v>82</v>
      </c>
      <c r="AV211" s="13" t="s">
        <v>82</v>
      </c>
      <c r="AW211" s="13" t="s">
        <v>33</v>
      </c>
      <c r="AX211" s="13" t="s">
        <v>72</v>
      </c>
      <c r="AY211" s="205" t="s">
        <v>143</v>
      </c>
    </row>
    <row r="212" spans="1:65" s="13" customFormat="1" ht="11.25">
      <c r="B212" s="194"/>
      <c r="C212" s="195"/>
      <c r="D212" s="196" t="s">
        <v>155</v>
      </c>
      <c r="E212" s="197" t="s">
        <v>19</v>
      </c>
      <c r="F212" s="198" t="s">
        <v>316</v>
      </c>
      <c r="G212" s="195"/>
      <c r="H212" s="199">
        <v>3</v>
      </c>
      <c r="I212" s="200"/>
      <c r="J212" s="195"/>
      <c r="K212" s="195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155</v>
      </c>
      <c r="AU212" s="205" t="s">
        <v>82</v>
      </c>
      <c r="AV212" s="13" t="s">
        <v>82</v>
      </c>
      <c r="AW212" s="13" t="s">
        <v>33</v>
      </c>
      <c r="AX212" s="13" t="s">
        <v>72</v>
      </c>
      <c r="AY212" s="205" t="s">
        <v>143</v>
      </c>
    </row>
    <row r="213" spans="1:65" s="13" customFormat="1" ht="11.25">
      <c r="B213" s="194"/>
      <c r="C213" s="195"/>
      <c r="D213" s="196" t="s">
        <v>155</v>
      </c>
      <c r="E213" s="197" t="s">
        <v>19</v>
      </c>
      <c r="F213" s="198" t="s">
        <v>317</v>
      </c>
      <c r="G213" s="195"/>
      <c r="H213" s="199">
        <v>3</v>
      </c>
      <c r="I213" s="200"/>
      <c r="J213" s="195"/>
      <c r="K213" s="195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155</v>
      </c>
      <c r="AU213" s="205" t="s">
        <v>82</v>
      </c>
      <c r="AV213" s="13" t="s">
        <v>82</v>
      </c>
      <c r="AW213" s="13" t="s">
        <v>33</v>
      </c>
      <c r="AX213" s="13" t="s">
        <v>72</v>
      </c>
      <c r="AY213" s="205" t="s">
        <v>143</v>
      </c>
    </row>
    <row r="214" spans="1:65" s="13" customFormat="1" ht="11.25">
      <c r="B214" s="194"/>
      <c r="C214" s="195"/>
      <c r="D214" s="196" t="s">
        <v>155</v>
      </c>
      <c r="E214" s="197" t="s">
        <v>19</v>
      </c>
      <c r="F214" s="198" t="s">
        <v>318</v>
      </c>
      <c r="G214" s="195"/>
      <c r="H214" s="199">
        <v>2</v>
      </c>
      <c r="I214" s="200"/>
      <c r="J214" s="195"/>
      <c r="K214" s="195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155</v>
      </c>
      <c r="AU214" s="205" t="s">
        <v>82</v>
      </c>
      <c r="AV214" s="13" t="s">
        <v>82</v>
      </c>
      <c r="AW214" s="13" t="s">
        <v>33</v>
      </c>
      <c r="AX214" s="13" t="s">
        <v>72</v>
      </c>
      <c r="AY214" s="205" t="s">
        <v>143</v>
      </c>
    </row>
    <row r="215" spans="1:65" s="13" customFormat="1" ht="11.25">
      <c r="B215" s="194"/>
      <c r="C215" s="195"/>
      <c r="D215" s="196" t="s">
        <v>155</v>
      </c>
      <c r="E215" s="197" t="s">
        <v>19</v>
      </c>
      <c r="F215" s="198" t="s">
        <v>319</v>
      </c>
      <c r="G215" s="195"/>
      <c r="H215" s="199">
        <v>1</v>
      </c>
      <c r="I215" s="200"/>
      <c r="J215" s="195"/>
      <c r="K215" s="195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155</v>
      </c>
      <c r="AU215" s="205" t="s">
        <v>82</v>
      </c>
      <c r="AV215" s="13" t="s">
        <v>82</v>
      </c>
      <c r="AW215" s="13" t="s">
        <v>33</v>
      </c>
      <c r="AX215" s="13" t="s">
        <v>72</v>
      </c>
      <c r="AY215" s="205" t="s">
        <v>143</v>
      </c>
    </row>
    <row r="216" spans="1:65" s="14" customFormat="1" ht="11.25">
      <c r="B216" s="206"/>
      <c r="C216" s="207"/>
      <c r="D216" s="196" t="s">
        <v>155</v>
      </c>
      <c r="E216" s="208" t="s">
        <v>19</v>
      </c>
      <c r="F216" s="209" t="s">
        <v>180</v>
      </c>
      <c r="G216" s="207"/>
      <c r="H216" s="210">
        <v>10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155</v>
      </c>
      <c r="AU216" s="216" t="s">
        <v>82</v>
      </c>
      <c r="AV216" s="14" t="s">
        <v>151</v>
      </c>
      <c r="AW216" s="14" t="s">
        <v>33</v>
      </c>
      <c r="AX216" s="14" t="s">
        <v>80</v>
      </c>
      <c r="AY216" s="216" t="s">
        <v>143</v>
      </c>
    </row>
    <row r="217" spans="1:65" s="2" customFormat="1" ht="24.2" customHeight="1">
      <c r="A217" s="37"/>
      <c r="B217" s="38"/>
      <c r="C217" s="176" t="s">
        <v>320</v>
      </c>
      <c r="D217" s="176" t="s">
        <v>146</v>
      </c>
      <c r="E217" s="177" t="s">
        <v>321</v>
      </c>
      <c r="F217" s="178" t="s">
        <v>322</v>
      </c>
      <c r="G217" s="179" t="s">
        <v>149</v>
      </c>
      <c r="H217" s="180">
        <v>31.06</v>
      </c>
      <c r="I217" s="181"/>
      <c r="J217" s="182">
        <f>ROUND(I217*H217,2)</f>
        <v>0</v>
      </c>
      <c r="K217" s="178" t="s">
        <v>150</v>
      </c>
      <c r="L217" s="42"/>
      <c r="M217" s="183" t="s">
        <v>19</v>
      </c>
      <c r="N217" s="184" t="s">
        <v>43</v>
      </c>
      <c r="O217" s="67"/>
      <c r="P217" s="185">
        <f>O217*H217</f>
        <v>0</v>
      </c>
      <c r="Q217" s="185">
        <v>0</v>
      </c>
      <c r="R217" s="185">
        <f>Q217*H217</f>
        <v>0</v>
      </c>
      <c r="S217" s="185">
        <v>0.27</v>
      </c>
      <c r="T217" s="186">
        <f>S217*H217</f>
        <v>8.3862000000000005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7" t="s">
        <v>151</v>
      </c>
      <c r="AT217" s="187" t="s">
        <v>146</v>
      </c>
      <c r="AU217" s="187" t="s">
        <v>82</v>
      </c>
      <c r="AY217" s="20" t="s">
        <v>143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20" t="s">
        <v>80</v>
      </c>
      <c r="BK217" s="188">
        <f>ROUND(I217*H217,2)</f>
        <v>0</v>
      </c>
      <c r="BL217" s="20" t="s">
        <v>151</v>
      </c>
      <c r="BM217" s="187" t="s">
        <v>323</v>
      </c>
    </row>
    <row r="218" spans="1:65" s="2" customFormat="1" ht="11.25">
      <c r="A218" s="37"/>
      <c r="B218" s="38"/>
      <c r="C218" s="39"/>
      <c r="D218" s="189" t="s">
        <v>153</v>
      </c>
      <c r="E218" s="39"/>
      <c r="F218" s="190" t="s">
        <v>324</v>
      </c>
      <c r="G218" s="39"/>
      <c r="H218" s="39"/>
      <c r="I218" s="191"/>
      <c r="J218" s="39"/>
      <c r="K218" s="39"/>
      <c r="L218" s="42"/>
      <c r="M218" s="192"/>
      <c r="N218" s="193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20" t="s">
        <v>153</v>
      </c>
      <c r="AU218" s="20" t="s">
        <v>82</v>
      </c>
    </row>
    <row r="219" spans="1:65" s="13" customFormat="1" ht="11.25">
      <c r="B219" s="194"/>
      <c r="C219" s="195"/>
      <c r="D219" s="196" t="s">
        <v>155</v>
      </c>
      <c r="E219" s="197" t="s">
        <v>19</v>
      </c>
      <c r="F219" s="198" t="s">
        <v>325</v>
      </c>
      <c r="G219" s="195"/>
      <c r="H219" s="199">
        <v>1.98</v>
      </c>
      <c r="I219" s="200"/>
      <c r="J219" s="195"/>
      <c r="K219" s="195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155</v>
      </c>
      <c r="AU219" s="205" t="s">
        <v>82</v>
      </c>
      <c r="AV219" s="13" t="s">
        <v>82</v>
      </c>
      <c r="AW219" s="13" t="s">
        <v>33</v>
      </c>
      <c r="AX219" s="13" t="s">
        <v>72</v>
      </c>
      <c r="AY219" s="205" t="s">
        <v>143</v>
      </c>
    </row>
    <row r="220" spans="1:65" s="13" customFormat="1" ht="11.25">
      <c r="B220" s="194"/>
      <c r="C220" s="195"/>
      <c r="D220" s="196" t="s">
        <v>155</v>
      </c>
      <c r="E220" s="197" t="s">
        <v>19</v>
      </c>
      <c r="F220" s="198" t="s">
        <v>326</v>
      </c>
      <c r="G220" s="195"/>
      <c r="H220" s="199">
        <v>1.98</v>
      </c>
      <c r="I220" s="200"/>
      <c r="J220" s="195"/>
      <c r="K220" s="195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155</v>
      </c>
      <c r="AU220" s="205" t="s">
        <v>82</v>
      </c>
      <c r="AV220" s="13" t="s">
        <v>82</v>
      </c>
      <c r="AW220" s="13" t="s">
        <v>33</v>
      </c>
      <c r="AX220" s="13" t="s">
        <v>72</v>
      </c>
      <c r="AY220" s="205" t="s">
        <v>143</v>
      </c>
    </row>
    <row r="221" spans="1:65" s="13" customFormat="1" ht="11.25">
      <c r="B221" s="194"/>
      <c r="C221" s="195"/>
      <c r="D221" s="196" t="s">
        <v>155</v>
      </c>
      <c r="E221" s="197" t="s">
        <v>19</v>
      </c>
      <c r="F221" s="198" t="s">
        <v>327</v>
      </c>
      <c r="G221" s="195"/>
      <c r="H221" s="199">
        <v>3.726</v>
      </c>
      <c r="I221" s="200"/>
      <c r="J221" s="195"/>
      <c r="K221" s="195"/>
      <c r="L221" s="201"/>
      <c r="M221" s="202"/>
      <c r="N221" s="203"/>
      <c r="O221" s="203"/>
      <c r="P221" s="203"/>
      <c r="Q221" s="203"/>
      <c r="R221" s="203"/>
      <c r="S221" s="203"/>
      <c r="T221" s="204"/>
      <c r="AT221" s="205" t="s">
        <v>155</v>
      </c>
      <c r="AU221" s="205" t="s">
        <v>82</v>
      </c>
      <c r="AV221" s="13" t="s">
        <v>82</v>
      </c>
      <c r="AW221" s="13" t="s">
        <v>33</v>
      </c>
      <c r="AX221" s="13" t="s">
        <v>72</v>
      </c>
      <c r="AY221" s="205" t="s">
        <v>143</v>
      </c>
    </row>
    <row r="222" spans="1:65" s="13" customFormat="1" ht="11.25">
      <c r="B222" s="194"/>
      <c r="C222" s="195"/>
      <c r="D222" s="196" t="s">
        <v>155</v>
      </c>
      <c r="E222" s="197" t="s">
        <v>19</v>
      </c>
      <c r="F222" s="198" t="s">
        <v>328</v>
      </c>
      <c r="G222" s="195"/>
      <c r="H222" s="199">
        <v>5.94</v>
      </c>
      <c r="I222" s="200"/>
      <c r="J222" s="195"/>
      <c r="K222" s="195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155</v>
      </c>
      <c r="AU222" s="205" t="s">
        <v>82</v>
      </c>
      <c r="AV222" s="13" t="s">
        <v>82</v>
      </c>
      <c r="AW222" s="13" t="s">
        <v>33</v>
      </c>
      <c r="AX222" s="13" t="s">
        <v>72</v>
      </c>
      <c r="AY222" s="205" t="s">
        <v>143</v>
      </c>
    </row>
    <row r="223" spans="1:65" s="13" customFormat="1" ht="11.25">
      <c r="B223" s="194"/>
      <c r="C223" s="195"/>
      <c r="D223" s="196" t="s">
        <v>155</v>
      </c>
      <c r="E223" s="197" t="s">
        <v>19</v>
      </c>
      <c r="F223" s="198" t="s">
        <v>329</v>
      </c>
      <c r="G223" s="195"/>
      <c r="H223" s="199">
        <v>4.7380000000000004</v>
      </c>
      <c r="I223" s="200"/>
      <c r="J223" s="195"/>
      <c r="K223" s="195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155</v>
      </c>
      <c r="AU223" s="205" t="s">
        <v>82</v>
      </c>
      <c r="AV223" s="13" t="s">
        <v>82</v>
      </c>
      <c r="AW223" s="13" t="s">
        <v>33</v>
      </c>
      <c r="AX223" s="13" t="s">
        <v>72</v>
      </c>
      <c r="AY223" s="205" t="s">
        <v>143</v>
      </c>
    </row>
    <row r="224" spans="1:65" s="13" customFormat="1" ht="11.25">
      <c r="B224" s="194"/>
      <c r="C224" s="195"/>
      <c r="D224" s="196" t="s">
        <v>155</v>
      </c>
      <c r="E224" s="197" t="s">
        <v>19</v>
      </c>
      <c r="F224" s="198" t="s">
        <v>330</v>
      </c>
      <c r="G224" s="195"/>
      <c r="H224" s="199">
        <v>2.714</v>
      </c>
      <c r="I224" s="200"/>
      <c r="J224" s="195"/>
      <c r="K224" s="195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155</v>
      </c>
      <c r="AU224" s="205" t="s">
        <v>82</v>
      </c>
      <c r="AV224" s="13" t="s">
        <v>82</v>
      </c>
      <c r="AW224" s="13" t="s">
        <v>33</v>
      </c>
      <c r="AX224" s="13" t="s">
        <v>72</v>
      </c>
      <c r="AY224" s="205" t="s">
        <v>143</v>
      </c>
    </row>
    <row r="225" spans="1:65" s="13" customFormat="1" ht="11.25">
      <c r="B225" s="194"/>
      <c r="C225" s="195"/>
      <c r="D225" s="196" t="s">
        <v>155</v>
      </c>
      <c r="E225" s="197" t="s">
        <v>19</v>
      </c>
      <c r="F225" s="198" t="s">
        <v>331</v>
      </c>
      <c r="G225" s="195"/>
      <c r="H225" s="199">
        <v>4.9909999999999997</v>
      </c>
      <c r="I225" s="200"/>
      <c r="J225" s="195"/>
      <c r="K225" s="195"/>
      <c r="L225" s="201"/>
      <c r="M225" s="202"/>
      <c r="N225" s="203"/>
      <c r="O225" s="203"/>
      <c r="P225" s="203"/>
      <c r="Q225" s="203"/>
      <c r="R225" s="203"/>
      <c r="S225" s="203"/>
      <c r="T225" s="204"/>
      <c r="AT225" s="205" t="s">
        <v>155</v>
      </c>
      <c r="AU225" s="205" t="s">
        <v>82</v>
      </c>
      <c r="AV225" s="13" t="s">
        <v>82</v>
      </c>
      <c r="AW225" s="13" t="s">
        <v>33</v>
      </c>
      <c r="AX225" s="13" t="s">
        <v>72</v>
      </c>
      <c r="AY225" s="205" t="s">
        <v>143</v>
      </c>
    </row>
    <row r="226" spans="1:65" s="13" customFormat="1" ht="11.25">
      <c r="B226" s="194"/>
      <c r="C226" s="195"/>
      <c r="D226" s="196" t="s">
        <v>155</v>
      </c>
      <c r="E226" s="197" t="s">
        <v>19</v>
      </c>
      <c r="F226" s="198" t="s">
        <v>332</v>
      </c>
      <c r="G226" s="195"/>
      <c r="H226" s="199">
        <v>4.9909999999999997</v>
      </c>
      <c r="I226" s="200"/>
      <c r="J226" s="195"/>
      <c r="K226" s="195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155</v>
      </c>
      <c r="AU226" s="205" t="s">
        <v>82</v>
      </c>
      <c r="AV226" s="13" t="s">
        <v>82</v>
      </c>
      <c r="AW226" s="13" t="s">
        <v>33</v>
      </c>
      <c r="AX226" s="13" t="s">
        <v>72</v>
      </c>
      <c r="AY226" s="205" t="s">
        <v>143</v>
      </c>
    </row>
    <row r="227" spans="1:65" s="14" customFormat="1" ht="11.25">
      <c r="B227" s="206"/>
      <c r="C227" s="207"/>
      <c r="D227" s="196" t="s">
        <v>155</v>
      </c>
      <c r="E227" s="208" t="s">
        <v>19</v>
      </c>
      <c r="F227" s="209" t="s">
        <v>180</v>
      </c>
      <c r="G227" s="207"/>
      <c r="H227" s="210">
        <v>31.06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155</v>
      </c>
      <c r="AU227" s="216" t="s">
        <v>82</v>
      </c>
      <c r="AV227" s="14" t="s">
        <v>151</v>
      </c>
      <c r="AW227" s="14" t="s">
        <v>33</v>
      </c>
      <c r="AX227" s="14" t="s">
        <v>80</v>
      </c>
      <c r="AY227" s="216" t="s">
        <v>143</v>
      </c>
    </row>
    <row r="228" spans="1:65" s="2" customFormat="1" ht="24.2" customHeight="1">
      <c r="A228" s="37"/>
      <c r="B228" s="38"/>
      <c r="C228" s="176" t="s">
        <v>333</v>
      </c>
      <c r="D228" s="176" t="s">
        <v>146</v>
      </c>
      <c r="E228" s="177" t="s">
        <v>334</v>
      </c>
      <c r="F228" s="178" t="s">
        <v>335</v>
      </c>
      <c r="G228" s="179" t="s">
        <v>185</v>
      </c>
      <c r="H228" s="180">
        <v>15.667999999999999</v>
      </c>
      <c r="I228" s="181"/>
      <c r="J228" s="182">
        <f>ROUND(I228*H228,2)</f>
        <v>0</v>
      </c>
      <c r="K228" s="178" t="s">
        <v>150</v>
      </c>
      <c r="L228" s="42"/>
      <c r="M228" s="183" t="s">
        <v>19</v>
      </c>
      <c r="N228" s="184" t="s">
        <v>43</v>
      </c>
      <c r="O228" s="67"/>
      <c r="P228" s="185">
        <f>O228*H228</f>
        <v>0</v>
      </c>
      <c r="Q228" s="185">
        <v>0</v>
      </c>
      <c r="R228" s="185">
        <f>Q228*H228</f>
        <v>0</v>
      </c>
      <c r="S228" s="185">
        <v>1.8</v>
      </c>
      <c r="T228" s="186">
        <f>S228*H228</f>
        <v>28.202400000000001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151</v>
      </c>
      <c r="AT228" s="187" t="s">
        <v>146</v>
      </c>
      <c r="AU228" s="187" t="s">
        <v>82</v>
      </c>
      <c r="AY228" s="20" t="s">
        <v>143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20" t="s">
        <v>80</v>
      </c>
      <c r="BK228" s="188">
        <f>ROUND(I228*H228,2)</f>
        <v>0</v>
      </c>
      <c r="BL228" s="20" t="s">
        <v>151</v>
      </c>
      <c r="BM228" s="187" t="s">
        <v>336</v>
      </c>
    </row>
    <row r="229" spans="1:65" s="2" customFormat="1" ht="11.25">
      <c r="A229" s="37"/>
      <c r="B229" s="38"/>
      <c r="C229" s="39"/>
      <c r="D229" s="189" t="s">
        <v>153</v>
      </c>
      <c r="E229" s="39"/>
      <c r="F229" s="190" t="s">
        <v>337</v>
      </c>
      <c r="G229" s="39"/>
      <c r="H229" s="39"/>
      <c r="I229" s="191"/>
      <c r="J229" s="39"/>
      <c r="K229" s="39"/>
      <c r="L229" s="42"/>
      <c r="M229" s="192"/>
      <c r="N229" s="193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20" t="s">
        <v>153</v>
      </c>
      <c r="AU229" s="20" t="s">
        <v>82</v>
      </c>
    </row>
    <row r="230" spans="1:65" s="13" customFormat="1" ht="11.25">
      <c r="B230" s="194"/>
      <c r="C230" s="195"/>
      <c r="D230" s="196" t="s">
        <v>155</v>
      </c>
      <c r="E230" s="197" t="s">
        <v>19</v>
      </c>
      <c r="F230" s="198" t="s">
        <v>338</v>
      </c>
      <c r="G230" s="195"/>
      <c r="H230" s="199">
        <v>4.3949999999999996</v>
      </c>
      <c r="I230" s="200"/>
      <c r="J230" s="195"/>
      <c r="K230" s="195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155</v>
      </c>
      <c r="AU230" s="205" t="s">
        <v>82</v>
      </c>
      <c r="AV230" s="13" t="s">
        <v>82</v>
      </c>
      <c r="AW230" s="13" t="s">
        <v>33</v>
      </c>
      <c r="AX230" s="13" t="s">
        <v>72</v>
      </c>
      <c r="AY230" s="205" t="s">
        <v>143</v>
      </c>
    </row>
    <row r="231" spans="1:65" s="13" customFormat="1" ht="11.25">
      <c r="B231" s="194"/>
      <c r="C231" s="195"/>
      <c r="D231" s="196" t="s">
        <v>155</v>
      </c>
      <c r="E231" s="197" t="s">
        <v>19</v>
      </c>
      <c r="F231" s="198" t="s">
        <v>339</v>
      </c>
      <c r="G231" s="195"/>
      <c r="H231" s="199">
        <v>3.645</v>
      </c>
      <c r="I231" s="200"/>
      <c r="J231" s="195"/>
      <c r="K231" s="195"/>
      <c r="L231" s="201"/>
      <c r="M231" s="202"/>
      <c r="N231" s="203"/>
      <c r="O231" s="203"/>
      <c r="P231" s="203"/>
      <c r="Q231" s="203"/>
      <c r="R231" s="203"/>
      <c r="S231" s="203"/>
      <c r="T231" s="204"/>
      <c r="AT231" s="205" t="s">
        <v>155</v>
      </c>
      <c r="AU231" s="205" t="s">
        <v>82</v>
      </c>
      <c r="AV231" s="13" t="s">
        <v>82</v>
      </c>
      <c r="AW231" s="13" t="s">
        <v>33</v>
      </c>
      <c r="AX231" s="13" t="s">
        <v>72</v>
      </c>
      <c r="AY231" s="205" t="s">
        <v>143</v>
      </c>
    </row>
    <row r="232" spans="1:65" s="13" customFormat="1" ht="11.25">
      <c r="B232" s="194"/>
      <c r="C232" s="195"/>
      <c r="D232" s="196" t="s">
        <v>155</v>
      </c>
      <c r="E232" s="197" t="s">
        <v>19</v>
      </c>
      <c r="F232" s="198" t="s">
        <v>340</v>
      </c>
      <c r="G232" s="195"/>
      <c r="H232" s="199">
        <v>3.4830000000000001</v>
      </c>
      <c r="I232" s="200"/>
      <c r="J232" s="195"/>
      <c r="K232" s="195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155</v>
      </c>
      <c r="AU232" s="205" t="s">
        <v>82</v>
      </c>
      <c r="AV232" s="13" t="s">
        <v>82</v>
      </c>
      <c r="AW232" s="13" t="s">
        <v>33</v>
      </c>
      <c r="AX232" s="13" t="s">
        <v>72</v>
      </c>
      <c r="AY232" s="205" t="s">
        <v>143</v>
      </c>
    </row>
    <row r="233" spans="1:65" s="13" customFormat="1" ht="11.25">
      <c r="B233" s="194"/>
      <c r="C233" s="195"/>
      <c r="D233" s="196" t="s">
        <v>155</v>
      </c>
      <c r="E233" s="197" t="s">
        <v>19</v>
      </c>
      <c r="F233" s="198" t="s">
        <v>341</v>
      </c>
      <c r="G233" s="195"/>
      <c r="H233" s="199">
        <v>2.3220000000000001</v>
      </c>
      <c r="I233" s="200"/>
      <c r="J233" s="195"/>
      <c r="K233" s="195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155</v>
      </c>
      <c r="AU233" s="205" t="s">
        <v>82</v>
      </c>
      <c r="AV233" s="13" t="s">
        <v>82</v>
      </c>
      <c r="AW233" s="13" t="s">
        <v>33</v>
      </c>
      <c r="AX233" s="13" t="s">
        <v>72</v>
      </c>
      <c r="AY233" s="205" t="s">
        <v>143</v>
      </c>
    </row>
    <row r="234" spans="1:65" s="13" customFormat="1" ht="11.25">
      <c r="B234" s="194"/>
      <c r="C234" s="195"/>
      <c r="D234" s="196" t="s">
        <v>155</v>
      </c>
      <c r="E234" s="197" t="s">
        <v>19</v>
      </c>
      <c r="F234" s="198" t="s">
        <v>342</v>
      </c>
      <c r="G234" s="195"/>
      <c r="H234" s="199">
        <v>1.823</v>
      </c>
      <c r="I234" s="200"/>
      <c r="J234" s="195"/>
      <c r="K234" s="195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155</v>
      </c>
      <c r="AU234" s="205" t="s">
        <v>82</v>
      </c>
      <c r="AV234" s="13" t="s">
        <v>82</v>
      </c>
      <c r="AW234" s="13" t="s">
        <v>33</v>
      </c>
      <c r="AX234" s="13" t="s">
        <v>72</v>
      </c>
      <c r="AY234" s="205" t="s">
        <v>143</v>
      </c>
    </row>
    <row r="235" spans="1:65" s="14" customFormat="1" ht="11.25">
      <c r="B235" s="206"/>
      <c r="C235" s="207"/>
      <c r="D235" s="196" t="s">
        <v>155</v>
      </c>
      <c r="E235" s="208" t="s">
        <v>19</v>
      </c>
      <c r="F235" s="209" t="s">
        <v>180</v>
      </c>
      <c r="G235" s="207"/>
      <c r="H235" s="210">
        <v>15.667999999999999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155</v>
      </c>
      <c r="AU235" s="216" t="s">
        <v>82</v>
      </c>
      <c r="AV235" s="14" t="s">
        <v>151</v>
      </c>
      <c r="AW235" s="14" t="s">
        <v>33</v>
      </c>
      <c r="AX235" s="14" t="s">
        <v>80</v>
      </c>
      <c r="AY235" s="216" t="s">
        <v>143</v>
      </c>
    </row>
    <row r="236" spans="1:65" s="2" customFormat="1" ht="24.2" customHeight="1">
      <c r="A236" s="37"/>
      <c r="B236" s="38"/>
      <c r="C236" s="176" t="s">
        <v>343</v>
      </c>
      <c r="D236" s="176" t="s">
        <v>146</v>
      </c>
      <c r="E236" s="177" t="s">
        <v>344</v>
      </c>
      <c r="F236" s="178" t="s">
        <v>345</v>
      </c>
      <c r="G236" s="179" t="s">
        <v>149</v>
      </c>
      <c r="H236" s="180">
        <v>28</v>
      </c>
      <c r="I236" s="181"/>
      <c r="J236" s="182">
        <f>ROUND(I236*H236,2)</f>
        <v>0</v>
      </c>
      <c r="K236" s="178" t="s">
        <v>150</v>
      </c>
      <c r="L236" s="42"/>
      <c r="M236" s="183" t="s">
        <v>19</v>
      </c>
      <c r="N236" s="184" t="s">
        <v>43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151</v>
      </c>
      <c r="AT236" s="187" t="s">
        <v>146</v>
      </c>
      <c r="AU236" s="187" t="s">
        <v>82</v>
      </c>
      <c r="AY236" s="20" t="s">
        <v>143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20" t="s">
        <v>80</v>
      </c>
      <c r="BK236" s="188">
        <f>ROUND(I236*H236,2)</f>
        <v>0</v>
      </c>
      <c r="BL236" s="20" t="s">
        <v>151</v>
      </c>
      <c r="BM236" s="187" t="s">
        <v>346</v>
      </c>
    </row>
    <row r="237" spans="1:65" s="2" customFormat="1" ht="11.25">
      <c r="A237" s="37"/>
      <c r="B237" s="38"/>
      <c r="C237" s="39"/>
      <c r="D237" s="189" t="s">
        <v>153</v>
      </c>
      <c r="E237" s="39"/>
      <c r="F237" s="190" t="s">
        <v>347</v>
      </c>
      <c r="G237" s="39"/>
      <c r="H237" s="39"/>
      <c r="I237" s="191"/>
      <c r="J237" s="39"/>
      <c r="K237" s="39"/>
      <c r="L237" s="42"/>
      <c r="M237" s="192"/>
      <c r="N237" s="193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20" t="s">
        <v>153</v>
      </c>
      <c r="AU237" s="20" t="s">
        <v>82</v>
      </c>
    </row>
    <row r="238" spans="1:65" s="13" customFormat="1" ht="11.25">
      <c r="B238" s="194"/>
      <c r="C238" s="195"/>
      <c r="D238" s="196" t="s">
        <v>155</v>
      </c>
      <c r="E238" s="197" t="s">
        <v>19</v>
      </c>
      <c r="F238" s="198" t="s">
        <v>348</v>
      </c>
      <c r="G238" s="195"/>
      <c r="H238" s="199">
        <v>28</v>
      </c>
      <c r="I238" s="200"/>
      <c r="J238" s="195"/>
      <c r="K238" s="195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155</v>
      </c>
      <c r="AU238" s="205" t="s">
        <v>82</v>
      </c>
      <c r="AV238" s="13" t="s">
        <v>82</v>
      </c>
      <c r="AW238" s="13" t="s">
        <v>33</v>
      </c>
      <c r="AX238" s="13" t="s">
        <v>80</v>
      </c>
      <c r="AY238" s="205" t="s">
        <v>143</v>
      </c>
    </row>
    <row r="239" spans="1:65" s="2" customFormat="1" ht="24.2" customHeight="1">
      <c r="A239" s="37"/>
      <c r="B239" s="38"/>
      <c r="C239" s="176" t="s">
        <v>349</v>
      </c>
      <c r="D239" s="176" t="s">
        <v>146</v>
      </c>
      <c r="E239" s="177" t="s">
        <v>350</v>
      </c>
      <c r="F239" s="178" t="s">
        <v>351</v>
      </c>
      <c r="G239" s="179" t="s">
        <v>149</v>
      </c>
      <c r="H239" s="180">
        <v>868</v>
      </c>
      <c r="I239" s="181"/>
      <c r="J239" s="182">
        <f>ROUND(I239*H239,2)</f>
        <v>0</v>
      </c>
      <c r="K239" s="178" t="s">
        <v>150</v>
      </c>
      <c r="L239" s="42"/>
      <c r="M239" s="183" t="s">
        <v>19</v>
      </c>
      <c r="N239" s="184" t="s">
        <v>43</v>
      </c>
      <c r="O239" s="67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7" t="s">
        <v>151</v>
      </c>
      <c r="AT239" s="187" t="s">
        <v>146</v>
      </c>
      <c r="AU239" s="187" t="s">
        <v>82</v>
      </c>
      <c r="AY239" s="20" t="s">
        <v>143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20" t="s">
        <v>80</v>
      </c>
      <c r="BK239" s="188">
        <f>ROUND(I239*H239,2)</f>
        <v>0</v>
      </c>
      <c r="BL239" s="20" t="s">
        <v>151</v>
      </c>
      <c r="BM239" s="187" t="s">
        <v>352</v>
      </c>
    </row>
    <row r="240" spans="1:65" s="2" customFormat="1" ht="11.25">
      <c r="A240" s="37"/>
      <c r="B240" s="38"/>
      <c r="C240" s="39"/>
      <c r="D240" s="189" t="s">
        <v>153</v>
      </c>
      <c r="E240" s="39"/>
      <c r="F240" s="190" t="s">
        <v>353</v>
      </c>
      <c r="G240" s="39"/>
      <c r="H240" s="39"/>
      <c r="I240" s="191"/>
      <c r="J240" s="39"/>
      <c r="K240" s="39"/>
      <c r="L240" s="42"/>
      <c r="M240" s="192"/>
      <c r="N240" s="193"/>
      <c r="O240" s="67"/>
      <c r="P240" s="67"/>
      <c r="Q240" s="67"/>
      <c r="R240" s="67"/>
      <c r="S240" s="67"/>
      <c r="T240" s="68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20" t="s">
        <v>153</v>
      </c>
      <c r="AU240" s="20" t="s">
        <v>82</v>
      </c>
    </row>
    <row r="241" spans="1:65" s="13" customFormat="1" ht="11.25">
      <c r="B241" s="194"/>
      <c r="C241" s="195"/>
      <c r="D241" s="196" t="s">
        <v>155</v>
      </c>
      <c r="E241" s="197" t="s">
        <v>19</v>
      </c>
      <c r="F241" s="198" t="s">
        <v>354</v>
      </c>
      <c r="G241" s="195"/>
      <c r="H241" s="199">
        <v>868</v>
      </c>
      <c r="I241" s="200"/>
      <c r="J241" s="195"/>
      <c r="K241" s="195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155</v>
      </c>
      <c r="AU241" s="205" t="s">
        <v>82</v>
      </c>
      <c r="AV241" s="13" t="s">
        <v>82</v>
      </c>
      <c r="AW241" s="13" t="s">
        <v>33</v>
      </c>
      <c r="AX241" s="13" t="s">
        <v>80</v>
      </c>
      <c r="AY241" s="205" t="s">
        <v>143</v>
      </c>
    </row>
    <row r="242" spans="1:65" s="2" customFormat="1" ht="24.2" customHeight="1">
      <c r="A242" s="37"/>
      <c r="B242" s="38"/>
      <c r="C242" s="176" t="s">
        <v>355</v>
      </c>
      <c r="D242" s="176" t="s">
        <v>146</v>
      </c>
      <c r="E242" s="177" t="s">
        <v>356</v>
      </c>
      <c r="F242" s="178" t="s">
        <v>357</v>
      </c>
      <c r="G242" s="179" t="s">
        <v>149</v>
      </c>
      <c r="H242" s="180">
        <v>28</v>
      </c>
      <c r="I242" s="181"/>
      <c r="J242" s="182">
        <f>ROUND(I242*H242,2)</f>
        <v>0</v>
      </c>
      <c r="K242" s="178" t="s">
        <v>150</v>
      </c>
      <c r="L242" s="42"/>
      <c r="M242" s="183" t="s">
        <v>19</v>
      </c>
      <c r="N242" s="184" t="s">
        <v>43</v>
      </c>
      <c r="O242" s="67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7" t="s">
        <v>151</v>
      </c>
      <c r="AT242" s="187" t="s">
        <v>146</v>
      </c>
      <c r="AU242" s="187" t="s">
        <v>82</v>
      </c>
      <c r="AY242" s="20" t="s">
        <v>143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20" t="s">
        <v>80</v>
      </c>
      <c r="BK242" s="188">
        <f>ROUND(I242*H242,2)</f>
        <v>0</v>
      </c>
      <c r="BL242" s="20" t="s">
        <v>151</v>
      </c>
      <c r="BM242" s="187" t="s">
        <v>358</v>
      </c>
    </row>
    <row r="243" spans="1:65" s="2" customFormat="1" ht="11.25">
      <c r="A243" s="37"/>
      <c r="B243" s="38"/>
      <c r="C243" s="39"/>
      <c r="D243" s="189" t="s">
        <v>153</v>
      </c>
      <c r="E243" s="39"/>
      <c r="F243" s="190" t="s">
        <v>359</v>
      </c>
      <c r="G243" s="39"/>
      <c r="H243" s="39"/>
      <c r="I243" s="191"/>
      <c r="J243" s="39"/>
      <c r="K243" s="39"/>
      <c r="L243" s="42"/>
      <c r="M243" s="192"/>
      <c r="N243" s="193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20" t="s">
        <v>153</v>
      </c>
      <c r="AU243" s="20" t="s">
        <v>82</v>
      </c>
    </row>
    <row r="244" spans="1:65" s="13" customFormat="1" ht="11.25">
      <c r="B244" s="194"/>
      <c r="C244" s="195"/>
      <c r="D244" s="196" t="s">
        <v>155</v>
      </c>
      <c r="E244" s="197" t="s">
        <v>19</v>
      </c>
      <c r="F244" s="198" t="s">
        <v>348</v>
      </c>
      <c r="G244" s="195"/>
      <c r="H244" s="199">
        <v>28</v>
      </c>
      <c r="I244" s="200"/>
      <c r="J244" s="195"/>
      <c r="K244" s="195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155</v>
      </c>
      <c r="AU244" s="205" t="s">
        <v>82</v>
      </c>
      <c r="AV244" s="13" t="s">
        <v>82</v>
      </c>
      <c r="AW244" s="13" t="s">
        <v>33</v>
      </c>
      <c r="AX244" s="13" t="s">
        <v>80</v>
      </c>
      <c r="AY244" s="205" t="s">
        <v>143</v>
      </c>
    </row>
    <row r="245" spans="1:65" s="2" customFormat="1" ht="24.2" customHeight="1">
      <c r="A245" s="37"/>
      <c r="B245" s="38"/>
      <c r="C245" s="176" t="s">
        <v>360</v>
      </c>
      <c r="D245" s="176" t="s">
        <v>146</v>
      </c>
      <c r="E245" s="177" t="s">
        <v>361</v>
      </c>
      <c r="F245" s="178" t="s">
        <v>362</v>
      </c>
      <c r="G245" s="179" t="s">
        <v>198</v>
      </c>
      <c r="H245" s="180">
        <v>28</v>
      </c>
      <c r="I245" s="181"/>
      <c r="J245" s="182">
        <f>ROUND(I245*H245,2)</f>
        <v>0</v>
      </c>
      <c r="K245" s="178" t="s">
        <v>150</v>
      </c>
      <c r="L245" s="42"/>
      <c r="M245" s="183" t="s">
        <v>19</v>
      </c>
      <c r="N245" s="184" t="s">
        <v>43</v>
      </c>
      <c r="O245" s="67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7" t="s">
        <v>151</v>
      </c>
      <c r="AT245" s="187" t="s">
        <v>146</v>
      </c>
      <c r="AU245" s="187" t="s">
        <v>82</v>
      </c>
      <c r="AY245" s="20" t="s">
        <v>143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20" t="s">
        <v>80</v>
      </c>
      <c r="BK245" s="188">
        <f>ROUND(I245*H245,2)</f>
        <v>0</v>
      </c>
      <c r="BL245" s="20" t="s">
        <v>151</v>
      </c>
      <c r="BM245" s="187" t="s">
        <v>363</v>
      </c>
    </row>
    <row r="246" spans="1:65" s="2" customFormat="1" ht="11.25">
      <c r="A246" s="37"/>
      <c r="B246" s="38"/>
      <c r="C246" s="39"/>
      <c r="D246" s="189" t="s">
        <v>153</v>
      </c>
      <c r="E246" s="39"/>
      <c r="F246" s="190" t="s">
        <v>364</v>
      </c>
      <c r="G246" s="39"/>
      <c r="H246" s="39"/>
      <c r="I246" s="191"/>
      <c r="J246" s="39"/>
      <c r="K246" s="39"/>
      <c r="L246" s="42"/>
      <c r="M246" s="192"/>
      <c r="N246" s="193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20" t="s">
        <v>153</v>
      </c>
      <c r="AU246" s="20" t="s">
        <v>82</v>
      </c>
    </row>
    <row r="247" spans="1:65" s="13" customFormat="1" ht="11.25">
      <c r="B247" s="194"/>
      <c r="C247" s="195"/>
      <c r="D247" s="196" t="s">
        <v>155</v>
      </c>
      <c r="E247" s="197" t="s">
        <v>19</v>
      </c>
      <c r="F247" s="198" t="s">
        <v>348</v>
      </c>
      <c r="G247" s="195"/>
      <c r="H247" s="199">
        <v>28</v>
      </c>
      <c r="I247" s="200"/>
      <c r="J247" s="195"/>
      <c r="K247" s="195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155</v>
      </c>
      <c r="AU247" s="205" t="s">
        <v>82</v>
      </c>
      <c r="AV247" s="13" t="s">
        <v>82</v>
      </c>
      <c r="AW247" s="13" t="s">
        <v>33</v>
      </c>
      <c r="AX247" s="13" t="s">
        <v>80</v>
      </c>
      <c r="AY247" s="205" t="s">
        <v>143</v>
      </c>
    </row>
    <row r="248" spans="1:65" s="2" customFormat="1" ht="24.2" customHeight="1">
      <c r="A248" s="37"/>
      <c r="B248" s="38"/>
      <c r="C248" s="176" t="s">
        <v>365</v>
      </c>
      <c r="D248" s="176" t="s">
        <v>146</v>
      </c>
      <c r="E248" s="177" t="s">
        <v>366</v>
      </c>
      <c r="F248" s="178" t="s">
        <v>367</v>
      </c>
      <c r="G248" s="179" t="s">
        <v>198</v>
      </c>
      <c r="H248" s="180">
        <v>868</v>
      </c>
      <c r="I248" s="181"/>
      <c r="J248" s="182">
        <f>ROUND(I248*H248,2)</f>
        <v>0</v>
      </c>
      <c r="K248" s="178" t="s">
        <v>150</v>
      </c>
      <c r="L248" s="42"/>
      <c r="M248" s="183" t="s">
        <v>19</v>
      </c>
      <c r="N248" s="184" t="s">
        <v>43</v>
      </c>
      <c r="O248" s="67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7" t="s">
        <v>151</v>
      </c>
      <c r="AT248" s="187" t="s">
        <v>146</v>
      </c>
      <c r="AU248" s="187" t="s">
        <v>82</v>
      </c>
      <c r="AY248" s="20" t="s">
        <v>143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20" t="s">
        <v>80</v>
      </c>
      <c r="BK248" s="188">
        <f>ROUND(I248*H248,2)</f>
        <v>0</v>
      </c>
      <c r="BL248" s="20" t="s">
        <v>151</v>
      </c>
      <c r="BM248" s="187" t="s">
        <v>368</v>
      </c>
    </row>
    <row r="249" spans="1:65" s="2" customFormat="1" ht="11.25">
      <c r="A249" s="37"/>
      <c r="B249" s="38"/>
      <c r="C249" s="39"/>
      <c r="D249" s="189" t="s">
        <v>153</v>
      </c>
      <c r="E249" s="39"/>
      <c r="F249" s="190" t="s">
        <v>369</v>
      </c>
      <c r="G249" s="39"/>
      <c r="H249" s="39"/>
      <c r="I249" s="191"/>
      <c r="J249" s="39"/>
      <c r="K249" s="39"/>
      <c r="L249" s="42"/>
      <c r="M249" s="192"/>
      <c r="N249" s="193"/>
      <c r="O249" s="67"/>
      <c r="P249" s="67"/>
      <c r="Q249" s="67"/>
      <c r="R249" s="67"/>
      <c r="S249" s="67"/>
      <c r="T249" s="68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20" t="s">
        <v>153</v>
      </c>
      <c r="AU249" s="20" t="s">
        <v>82</v>
      </c>
    </row>
    <row r="250" spans="1:65" s="13" customFormat="1" ht="11.25">
      <c r="B250" s="194"/>
      <c r="C250" s="195"/>
      <c r="D250" s="196" t="s">
        <v>155</v>
      </c>
      <c r="E250" s="197" t="s">
        <v>19</v>
      </c>
      <c r="F250" s="198" t="s">
        <v>354</v>
      </c>
      <c r="G250" s="195"/>
      <c r="H250" s="199">
        <v>868</v>
      </c>
      <c r="I250" s="200"/>
      <c r="J250" s="195"/>
      <c r="K250" s="195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155</v>
      </c>
      <c r="AU250" s="205" t="s">
        <v>82</v>
      </c>
      <c r="AV250" s="13" t="s">
        <v>82</v>
      </c>
      <c r="AW250" s="13" t="s">
        <v>33</v>
      </c>
      <c r="AX250" s="13" t="s">
        <v>80</v>
      </c>
      <c r="AY250" s="205" t="s">
        <v>143</v>
      </c>
    </row>
    <row r="251" spans="1:65" s="2" customFormat="1" ht="24.2" customHeight="1">
      <c r="A251" s="37"/>
      <c r="B251" s="38"/>
      <c r="C251" s="176" t="s">
        <v>370</v>
      </c>
      <c r="D251" s="176" t="s">
        <v>146</v>
      </c>
      <c r="E251" s="177" t="s">
        <v>371</v>
      </c>
      <c r="F251" s="178" t="s">
        <v>372</v>
      </c>
      <c r="G251" s="179" t="s">
        <v>198</v>
      </c>
      <c r="H251" s="180">
        <v>28</v>
      </c>
      <c r="I251" s="181"/>
      <c r="J251" s="182">
        <f>ROUND(I251*H251,2)</f>
        <v>0</v>
      </c>
      <c r="K251" s="178" t="s">
        <v>150</v>
      </c>
      <c r="L251" s="42"/>
      <c r="M251" s="183" t="s">
        <v>19</v>
      </c>
      <c r="N251" s="184" t="s">
        <v>43</v>
      </c>
      <c r="O251" s="67"/>
      <c r="P251" s="185">
        <f>O251*H251</f>
        <v>0</v>
      </c>
      <c r="Q251" s="185">
        <v>0</v>
      </c>
      <c r="R251" s="185">
        <f>Q251*H251</f>
        <v>0</v>
      </c>
      <c r="S251" s="185">
        <v>0</v>
      </c>
      <c r="T251" s="18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7" t="s">
        <v>151</v>
      </c>
      <c r="AT251" s="187" t="s">
        <v>146</v>
      </c>
      <c r="AU251" s="187" t="s">
        <v>82</v>
      </c>
      <c r="AY251" s="20" t="s">
        <v>143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20" t="s">
        <v>80</v>
      </c>
      <c r="BK251" s="188">
        <f>ROUND(I251*H251,2)</f>
        <v>0</v>
      </c>
      <c r="BL251" s="20" t="s">
        <v>151</v>
      </c>
      <c r="BM251" s="187" t="s">
        <v>373</v>
      </c>
    </row>
    <row r="252" spans="1:65" s="2" customFormat="1" ht="11.25">
      <c r="A252" s="37"/>
      <c r="B252" s="38"/>
      <c r="C252" s="39"/>
      <c r="D252" s="189" t="s">
        <v>153</v>
      </c>
      <c r="E252" s="39"/>
      <c r="F252" s="190" t="s">
        <v>374</v>
      </c>
      <c r="G252" s="39"/>
      <c r="H252" s="39"/>
      <c r="I252" s="191"/>
      <c r="J252" s="39"/>
      <c r="K252" s="39"/>
      <c r="L252" s="42"/>
      <c r="M252" s="192"/>
      <c r="N252" s="193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153</v>
      </c>
      <c r="AU252" s="20" t="s">
        <v>82</v>
      </c>
    </row>
    <row r="253" spans="1:65" s="13" customFormat="1" ht="11.25">
      <c r="B253" s="194"/>
      <c r="C253" s="195"/>
      <c r="D253" s="196" t="s">
        <v>155</v>
      </c>
      <c r="E253" s="197" t="s">
        <v>19</v>
      </c>
      <c r="F253" s="198" t="s">
        <v>348</v>
      </c>
      <c r="G253" s="195"/>
      <c r="H253" s="199">
        <v>28</v>
      </c>
      <c r="I253" s="200"/>
      <c r="J253" s="195"/>
      <c r="K253" s="195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155</v>
      </c>
      <c r="AU253" s="205" t="s">
        <v>82</v>
      </c>
      <c r="AV253" s="13" t="s">
        <v>82</v>
      </c>
      <c r="AW253" s="13" t="s">
        <v>33</v>
      </c>
      <c r="AX253" s="13" t="s">
        <v>80</v>
      </c>
      <c r="AY253" s="205" t="s">
        <v>143</v>
      </c>
    </row>
    <row r="254" spans="1:65" s="2" customFormat="1" ht="16.5" customHeight="1">
      <c r="A254" s="37"/>
      <c r="B254" s="38"/>
      <c r="C254" s="176" t="s">
        <v>375</v>
      </c>
      <c r="D254" s="176" t="s">
        <v>146</v>
      </c>
      <c r="E254" s="177" t="s">
        <v>376</v>
      </c>
      <c r="F254" s="178" t="s">
        <v>377</v>
      </c>
      <c r="G254" s="179" t="s">
        <v>198</v>
      </c>
      <c r="H254" s="180">
        <v>53.62</v>
      </c>
      <c r="I254" s="181"/>
      <c r="J254" s="182">
        <f>ROUND(I254*H254,2)</f>
        <v>0</v>
      </c>
      <c r="K254" s="178" t="s">
        <v>150</v>
      </c>
      <c r="L254" s="42"/>
      <c r="M254" s="183" t="s">
        <v>19</v>
      </c>
      <c r="N254" s="184" t="s">
        <v>43</v>
      </c>
      <c r="O254" s="67"/>
      <c r="P254" s="185">
        <f>O254*H254</f>
        <v>0</v>
      </c>
      <c r="Q254" s="185">
        <v>1.0000000000000001E-5</v>
      </c>
      <c r="R254" s="185">
        <f>Q254*H254</f>
        <v>5.3620000000000002E-4</v>
      </c>
      <c r="S254" s="185">
        <v>0</v>
      </c>
      <c r="T254" s="18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7" t="s">
        <v>151</v>
      </c>
      <c r="AT254" s="187" t="s">
        <v>146</v>
      </c>
      <c r="AU254" s="187" t="s">
        <v>82</v>
      </c>
      <c r="AY254" s="20" t="s">
        <v>143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20" t="s">
        <v>80</v>
      </c>
      <c r="BK254" s="188">
        <f>ROUND(I254*H254,2)</f>
        <v>0</v>
      </c>
      <c r="BL254" s="20" t="s">
        <v>151</v>
      </c>
      <c r="BM254" s="187" t="s">
        <v>378</v>
      </c>
    </row>
    <row r="255" spans="1:65" s="2" customFormat="1" ht="11.25">
      <c r="A255" s="37"/>
      <c r="B255" s="38"/>
      <c r="C255" s="39"/>
      <c r="D255" s="189" t="s">
        <v>153</v>
      </c>
      <c r="E255" s="39"/>
      <c r="F255" s="190" t="s">
        <v>379</v>
      </c>
      <c r="G255" s="39"/>
      <c r="H255" s="39"/>
      <c r="I255" s="191"/>
      <c r="J255" s="39"/>
      <c r="K255" s="39"/>
      <c r="L255" s="42"/>
      <c r="M255" s="192"/>
      <c r="N255" s="193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20" t="s">
        <v>153</v>
      </c>
      <c r="AU255" s="20" t="s">
        <v>82</v>
      </c>
    </row>
    <row r="256" spans="1:65" s="13" customFormat="1" ht="11.25">
      <c r="B256" s="194"/>
      <c r="C256" s="195"/>
      <c r="D256" s="196" t="s">
        <v>155</v>
      </c>
      <c r="E256" s="197" t="s">
        <v>19</v>
      </c>
      <c r="F256" s="198" t="s">
        <v>380</v>
      </c>
      <c r="G256" s="195"/>
      <c r="H256" s="199">
        <v>53.62</v>
      </c>
      <c r="I256" s="200"/>
      <c r="J256" s="195"/>
      <c r="K256" s="195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155</v>
      </c>
      <c r="AU256" s="205" t="s">
        <v>82</v>
      </c>
      <c r="AV256" s="13" t="s">
        <v>82</v>
      </c>
      <c r="AW256" s="13" t="s">
        <v>33</v>
      </c>
      <c r="AX256" s="13" t="s">
        <v>80</v>
      </c>
      <c r="AY256" s="205" t="s">
        <v>143</v>
      </c>
    </row>
    <row r="257" spans="1:65" s="2" customFormat="1" ht="24.2" customHeight="1">
      <c r="A257" s="37"/>
      <c r="B257" s="38"/>
      <c r="C257" s="176" t="s">
        <v>381</v>
      </c>
      <c r="D257" s="176" t="s">
        <v>146</v>
      </c>
      <c r="E257" s="177" t="s">
        <v>382</v>
      </c>
      <c r="F257" s="178" t="s">
        <v>383</v>
      </c>
      <c r="G257" s="179" t="s">
        <v>149</v>
      </c>
      <c r="H257" s="180">
        <v>7.3280000000000003</v>
      </c>
      <c r="I257" s="181"/>
      <c r="J257" s="182">
        <f>ROUND(I257*H257,2)</f>
        <v>0</v>
      </c>
      <c r="K257" s="178" t="s">
        <v>150</v>
      </c>
      <c r="L257" s="42"/>
      <c r="M257" s="183" t="s">
        <v>19</v>
      </c>
      <c r="N257" s="184" t="s">
        <v>43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0.05</v>
      </c>
      <c r="T257" s="186">
        <f>S257*H257</f>
        <v>0.36640000000000006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151</v>
      </c>
      <c r="AT257" s="187" t="s">
        <v>146</v>
      </c>
      <c r="AU257" s="187" t="s">
        <v>82</v>
      </c>
      <c r="AY257" s="20" t="s">
        <v>143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20" t="s">
        <v>80</v>
      </c>
      <c r="BK257" s="188">
        <f>ROUND(I257*H257,2)</f>
        <v>0</v>
      </c>
      <c r="BL257" s="20" t="s">
        <v>151</v>
      </c>
      <c r="BM257" s="187" t="s">
        <v>384</v>
      </c>
    </row>
    <row r="258" spans="1:65" s="2" customFormat="1" ht="11.25">
      <c r="A258" s="37"/>
      <c r="B258" s="38"/>
      <c r="C258" s="39"/>
      <c r="D258" s="189" t="s">
        <v>153</v>
      </c>
      <c r="E258" s="39"/>
      <c r="F258" s="190" t="s">
        <v>385</v>
      </c>
      <c r="G258" s="39"/>
      <c r="H258" s="39"/>
      <c r="I258" s="191"/>
      <c r="J258" s="39"/>
      <c r="K258" s="39"/>
      <c r="L258" s="42"/>
      <c r="M258" s="192"/>
      <c r="N258" s="193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20" t="s">
        <v>153</v>
      </c>
      <c r="AU258" s="20" t="s">
        <v>82</v>
      </c>
    </row>
    <row r="259" spans="1:65" s="13" customFormat="1" ht="11.25">
      <c r="B259" s="194"/>
      <c r="C259" s="195"/>
      <c r="D259" s="196" t="s">
        <v>155</v>
      </c>
      <c r="E259" s="197" t="s">
        <v>19</v>
      </c>
      <c r="F259" s="198" t="s">
        <v>386</v>
      </c>
      <c r="G259" s="195"/>
      <c r="H259" s="199">
        <v>7.3280000000000003</v>
      </c>
      <c r="I259" s="200"/>
      <c r="J259" s="195"/>
      <c r="K259" s="195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155</v>
      </c>
      <c r="AU259" s="205" t="s">
        <v>82</v>
      </c>
      <c r="AV259" s="13" t="s">
        <v>82</v>
      </c>
      <c r="AW259" s="13" t="s">
        <v>33</v>
      </c>
      <c r="AX259" s="13" t="s">
        <v>80</v>
      </c>
      <c r="AY259" s="205" t="s">
        <v>143</v>
      </c>
    </row>
    <row r="260" spans="1:65" s="2" customFormat="1" ht="24.2" customHeight="1">
      <c r="A260" s="37"/>
      <c r="B260" s="38"/>
      <c r="C260" s="176" t="s">
        <v>387</v>
      </c>
      <c r="D260" s="176" t="s">
        <v>146</v>
      </c>
      <c r="E260" s="177" t="s">
        <v>388</v>
      </c>
      <c r="F260" s="178" t="s">
        <v>389</v>
      </c>
      <c r="G260" s="179" t="s">
        <v>149</v>
      </c>
      <c r="H260" s="180">
        <v>5.25</v>
      </c>
      <c r="I260" s="181"/>
      <c r="J260" s="182">
        <f>ROUND(I260*H260,2)</f>
        <v>0</v>
      </c>
      <c r="K260" s="178" t="s">
        <v>150</v>
      </c>
      <c r="L260" s="42"/>
      <c r="M260" s="183" t="s">
        <v>19</v>
      </c>
      <c r="N260" s="184" t="s">
        <v>43</v>
      </c>
      <c r="O260" s="67"/>
      <c r="P260" s="185">
        <f>O260*H260</f>
        <v>0</v>
      </c>
      <c r="Q260" s="185">
        <v>0</v>
      </c>
      <c r="R260" s="185">
        <f>Q260*H260</f>
        <v>0</v>
      </c>
      <c r="S260" s="185">
        <v>6.8000000000000005E-2</v>
      </c>
      <c r="T260" s="186">
        <f>S260*H260</f>
        <v>0.35700000000000004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151</v>
      </c>
      <c r="AT260" s="187" t="s">
        <v>146</v>
      </c>
      <c r="AU260" s="187" t="s">
        <v>82</v>
      </c>
      <c r="AY260" s="20" t="s">
        <v>143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80</v>
      </c>
      <c r="BK260" s="188">
        <f>ROUND(I260*H260,2)</f>
        <v>0</v>
      </c>
      <c r="BL260" s="20" t="s">
        <v>151</v>
      </c>
      <c r="BM260" s="187" t="s">
        <v>390</v>
      </c>
    </row>
    <row r="261" spans="1:65" s="2" customFormat="1" ht="11.25">
      <c r="A261" s="37"/>
      <c r="B261" s="38"/>
      <c r="C261" s="39"/>
      <c r="D261" s="189" t="s">
        <v>153</v>
      </c>
      <c r="E261" s="39"/>
      <c r="F261" s="190" t="s">
        <v>391</v>
      </c>
      <c r="G261" s="39"/>
      <c r="H261" s="39"/>
      <c r="I261" s="191"/>
      <c r="J261" s="39"/>
      <c r="K261" s="39"/>
      <c r="L261" s="42"/>
      <c r="M261" s="192"/>
      <c r="N261" s="193"/>
      <c r="O261" s="67"/>
      <c r="P261" s="67"/>
      <c r="Q261" s="67"/>
      <c r="R261" s="67"/>
      <c r="S261" s="67"/>
      <c r="T261" s="68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20" t="s">
        <v>153</v>
      </c>
      <c r="AU261" s="20" t="s">
        <v>82</v>
      </c>
    </row>
    <row r="262" spans="1:65" s="13" customFormat="1" ht="11.25">
      <c r="B262" s="194"/>
      <c r="C262" s="195"/>
      <c r="D262" s="196" t="s">
        <v>155</v>
      </c>
      <c r="E262" s="197" t="s">
        <v>19</v>
      </c>
      <c r="F262" s="198" t="s">
        <v>392</v>
      </c>
      <c r="G262" s="195"/>
      <c r="H262" s="199">
        <v>3</v>
      </c>
      <c r="I262" s="200"/>
      <c r="J262" s="195"/>
      <c r="K262" s="195"/>
      <c r="L262" s="201"/>
      <c r="M262" s="202"/>
      <c r="N262" s="203"/>
      <c r="O262" s="203"/>
      <c r="P262" s="203"/>
      <c r="Q262" s="203"/>
      <c r="R262" s="203"/>
      <c r="S262" s="203"/>
      <c r="T262" s="204"/>
      <c r="AT262" s="205" t="s">
        <v>155</v>
      </c>
      <c r="AU262" s="205" t="s">
        <v>82</v>
      </c>
      <c r="AV262" s="13" t="s">
        <v>82</v>
      </c>
      <c r="AW262" s="13" t="s">
        <v>33</v>
      </c>
      <c r="AX262" s="13" t="s">
        <v>72</v>
      </c>
      <c r="AY262" s="205" t="s">
        <v>143</v>
      </c>
    </row>
    <row r="263" spans="1:65" s="13" customFormat="1" ht="11.25">
      <c r="B263" s="194"/>
      <c r="C263" s="195"/>
      <c r="D263" s="196" t="s">
        <v>155</v>
      </c>
      <c r="E263" s="197" t="s">
        <v>19</v>
      </c>
      <c r="F263" s="198" t="s">
        <v>393</v>
      </c>
      <c r="G263" s="195"/>
      <c r="H263" s="199">
        <v>2.25</v>
      </c>
      <c r="I263" s="200"/>
      <c r="J263" s="195"/>
      <c r="K263" s="195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155</v>
      </c>
      <c r="AU263" s="205" t="s">
        <v>82</v>
      </c>
      <c r="AV263" s="13" t="s">
        <v>82</v>
      </c>
      <c r="AW263" s="13" t="s">
        <v>33</v>
      </c>
      <c r="AX263" s="13" t="s">
        <v>72</v>
      </c>
      <c r="AY263" s="205" t="s">
        <v>143</v>
      </c>
    </row>
    <row r="264" spans="1:65" s="14" customFormat="1" ht="11.25">
      <c r="B264" s="206"/>
      <c r="C264" s="207"/>
      <c r="D264" s="196" t="s">
        <v>155</v>
      </c>
      <c r="E264" s="208" t="s">
        <v>19</v>
      </c>
      <c r="F264" s="209" t="s">
        <v>180</v>
      </c>
      <c r="G264" s="207"/>
      <c r="H264" s="210">
        <v>5.25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155</v>
      </c>
      <c r="AU264" s="216" t="s">
        <v>82</v>
      </c>
      <c r="AV264" s="14" t="s">
        <v>151</v>
      </c>
      <c r="AW264" s="14" t="s">
        <v>33</v>
      </c>
      <c r="AX264" s="14" t="s">
        <v>80</v>
      </c>
      <c r="AY264" s="216" t="s">
        <v>143</v>
      </c>
    </row>
    <row r="265" spans="1:65" s="12" customFormat="1" ht="22.9" customHeight="1">
      <c r="B265" s="160"/>
      <c r="C265" s="161"/>
      <c r="D265" s="162" t="s">
        <v>71</v>
      </c>
      <c r="E265" s="174" t="s">
        <v>394</v>
      </c>
      <c r="F265" s="174" t="s">
        <v>395</v>
      </c>
      <c r="G265" s="161"/>
      <c r="H265" s="161"/>
      <c r="I265" s="164"/>
      <c r="J265" s="175">
        <f>BK265</f>
        <v>0</v>
      </c>
      <c r="K265" s="161"/>
      <c r="L265" s="166"/>
      <c r="M265" s="167"/>
      <c r="N265" s="168"/>
      <c r="O265" s="168"/>
      <c r="P265" s="169">
        <f>SUM(P266:P275)</f>
        <v>0</v>
      </c>
      <c r="Q265" s="168"/>
      <c r="R265" s="169">
        <f>SUM(R266:R275)</f>
        <v>0</v>
      </c>
      <c r="S265" s="168"/>
      <c r="T265" s="170">
        <f>SUM(T266:T275)</f>
        <v>0</v>
      </c>
      <c r="AR265" s="171" t="s">
        <v>80</v>
      </c>
      <c r="AT265" s="172" t="s">
        <v>71</v>
      </c>
      <c r="AU265" s="172" t="s">
        <v>80</v>
      </c>
      <c r="AY265" s="171" t="s">
        <v>143</v>
      </c>
      <c r="BK265" s="173">
        <f>SUM(BK266:BK275)</f>
        <v>0</v>
      </c>
    </row>
    <row r="266" spans="1:65" s="2" customFormat="1" ht="33" customHeight="1">
      <c r="A266" s="37"/>
      <c r="B266" s="38"/>
      <c r="C266" s="176" t="s">
        <v>396</v>
      </c>
      <c r="D266" s="176" t="s">
        <v>146</v>
      </c>
      <c r="E266" s="177" t="s">
        <v>397</v>
      </c>
      <c r="F266" s="178" t="s">
        <v>398</v>
      </c>
      <c r="G266" s="179" t="s">
        <v>242</v>
      </c>
      <c r="H266" s="180">
        <v>73.573999999999998</v>
      </c>
      <c r="I266" s="181"/>
      <c r="J266" s="182">
        <f>ROUND(I266*H266,2)</f>
        <v>0</v>
      </c>
      <c r="K266" s="178" t="s">
        <v>150</v>
      </c>
      <c r="L266" s="42"/>
      <c r="M266" s="183" t="s">
        <v>19</v>
      </c>
      <c r="N266" s="184" t="s">
        <v>43</v>
      </c>
      <c r="O266" s="67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7" t="s">
        <v>151</v>
      </c>
      <c r="AT266" s="187" t="s">
        <v>146</v>
      </c>
      <c r="AU266" s="187" t="s">
        <v>82</v>
      </c>
      <c r="AY266" s="20" t="s">
        <v>143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20" t="s">
        <v>80</v>
      </c>
      <c r="BK266" s="188">
        <f>ROUND(I266*H266,2)</f>
        <v>0</v>
      </c>
      <c r="BL266" s="20" t="s">
        <v>151</v>
      </c>
      <c r="BM266" s="187" t="s">
        <v>399</v>
      </c>
    </row>
    <row r="267" spans="1:65" s="2" customFormat="1" ht="11.25">
      <c r="A267" s="37"/>
      <c r="B267" s="38"/>
      <c r="C267" s="39"/>
      <c r="D267" s="189" t="s">
        <v>153</v>
      </c>
      <c r="E267" s="39"/>
      <c r="F267" s="190" t="s">
        <v>400</v>
      </c>
      <c r="G267" s="39"/>
      <c r="H267" s="39"/>
      <c r="I267" s="191"/>
      <c r="J267" s="39"/>
      <c r="K267" s="39"/>
      <c r="L267" s="42"/>
      <c r="M267" s="192"/>
      <c r="N267" s="193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153</v>
      </c>
      <c r="AU267" s="20" t="s">
        <v>82</v>
      </c>
    </row>
    <row r="268" spans="1:65" s="2" customFormat="1" ht="33" customHeight="1">
      <c r="A268" s="37"/>
      <c r="B268" s="38"/>
      <c r="C268" s="176" t="s">
        <v>401</v>
      </c>
      <c r="D268" s="176" t="s">
        <v>146</v>
      </c>
      <c r="E268" s="177" t="s">
        <v>402</v>
      </c>
      <c r="F268" s="178" t="s">
        <v>403</v>
      </c>
      <c r="G268" s="179" t="s">
        <v>242</v>
      </c>
      <c r="H268" s="180">
        <v>163.066</v>
      </c>
      <c r="I268" s="181"/>
      <c r="J268" s="182">
        <f>ROUND(I268*H268,2)</f>
        <v>0</v>
      </c>
      <c r="K268" s="178" t="s">
        <v>150</v>
      </c>
      <c r="L268" s="42"/>
      <c r="M268" s="183" t="s">
        <v>19</v>
      </c>
      <c r="N268" s="184" t="s">
        <v>43</v>
      </c>
      <c r="O268" s="67"/>
      <c r="P268" s="185">
        <f>O268*H268</f>
        <v>0</v>
      </c>
      <c r="Q268" s="185">
        <v>0</v>
      </c>
      <c r="R268" s="185">
        <f>Q268*H268</f>
        <v>0</v>
      </c>
      <c r="S268" s="185">
        <v>0</v>
      </c>
      <c r="T268" s="18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7" t="s">
        <v>151</v>
      </c>
      <c r="AT268" s="187" t="s">
        <v>146</v>
      </c>
      <c r="AU268" s="187" t="s">
        <v>82</v>
      </c>
      <c r="AY268" s="20" t="s">
        <v>143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20" t="s">
        <v>80</v>
      </c>
      <c r="BK268" s="188">
        <f>ROUND(I268*H268,2)</f>
        <v>0</v>
      </c>
      <c r="BL268" s="20" t="s">
        <v>151</v>
      </c>
      <c r="BM268" s="187" t="s">
        <v>404</v>
      </c>
    </row>
    <row r="269" spans="1:65" s="2" customFormat="1" ht="11.25">
      <c r="A269" s="37"/>
      <c r="B269" s="38"/>
      <c r="C269" s="39"/>
      <c r="D269" s="189" t="s">
        <v>153</v>
      </c>
      <c r="E269" s="39"/>
      <c r="F269" s="190" t="s">
        <v>405</v>
      </c>
      <c r="G269" s="39"/>
      <c r="H269" s="39"/>
      <c r="I269" s="191"/>
      <c r="J269" s="39"/>
      <c r="K269" s="39"/>
      <c r="L269" s="42"/>
      <c r="M269" s="192"/>
      <c r="N269" s="193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20" t="s">
        <v>153</v>
      </c>
      <c r="AU269" s="20" t="s">
        <v>82</v>
      </c>
    </row>
    <row r="270" spans="1:65" s="2" customFormat="1" ht="37.9" customHeight="1">
      <c r="A270" s="37"/>
      <c r="B270" s="38"/>
      <c r="C270" s="176" t="s">
        <v>406</v>
      </c>
      <c r="D270" s="176" t="s">
        <v>146</v>
      </c>
      <c r="E270" s="177" t="s">
        <v>407</v>
      </c>
      <c r="F270" s="178" t="s">
        <v>408</v>
      </c>
      <c r="G270" s="179" t="s">
        <v>242</v>
      </c>
      <c r="H270" s="180">
        <v>163.066</v>
      </c>
      <c r="I270" s="181"/>
      <c r="J270" s="182">
        <f>ROUND(I270*H270,2)</f>
        <v>0</v>
      </c>
      <c r="K270" s="178" t="s">
        <v>150</v>
      </c>
      <c r="L270" s="42"/>
      <c r="M270" s="183" t="s">
        <v>19</v>
      </c>
      <c r="N270" s="184" t="s">
        <v>43</v>
      </c>
      <c r="O270" s="67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7" t="s">
        <v>151</v>
      </c>
      <c r="AT270" s="187" t="s">
        <v>146</v>
      </c>
      <c r="AU270" s="187" t="s">
        <v>82</v>
      </c>
      <c r="AY270" s="20" t="s">
        <v>143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20" t="s">
        <v>80</v>
      </c>
      <c r="BK270" s="188">
        <f>ROUND(I270*H270,2)</f>
        <v>0</v>
      </c>
      <c r="BL270" s="20" t="s">
        <v>151</v>
      </c>
      <c r="BM270" s="187" t="s">
        <v>409</v>
      </c>
    </row>
    <row r="271" spans="1:65" s="2" customFormat="1" ht="11.25">
      <c r="A271" s="37"/>
      <c r="B271" s="38"/>
      <c r="C271" s="39"/>
      <c r="D271" s="189" t="s">
        <v>153</v>
      </c>
      <c r="E271" s="39"/>
      <c r="F271" s="190" t="s">
        <v>410</v>
      </c>
      <c r="G271" s="39"/>
      <c r="H271" s="39"/>
      <c r="I271" s="191"/>
      <c r="J271" s="39"/>
      <c r="K271" s="39"/>
      <c r="L271" s="42"/>
      <c r="M271" s="192"/>
      <c r="N271" s="193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20" t="s">
        <v>153</v>
      </c>
      <c r="AU271" s="20" t="s">
        <v>82</v>
      </c>
    </row>
    <row r="272" spans="1:65" s="2" customFormat="1" ht="21.75" customHeight="1">
      <c r="A272" s="37"/>
      <c r="B272" s="38"/>
      <c r="C272" s="176" t="s">
        <v>411</v>
      </c>
      <c r="D272" s="176" t="s">
        <v>146</v>
      </c>
      <c r="E272" s="177" t="s">
        <v>412</v>
      </c>
      <c r="F272" s="178" t="s">
        <v>413</v>
      </c>
      <c r="G272" s="179" t="s">
        <v>242</v>
      </c>
      <c r="H272" s="180">
        <v>163.066</v>
      </c>
      <c r="I272" s="181"/>
      <c r="J272" s="182">
        <f>ROUND(I272*H272,2)</f>
        <v>0</v>
      </c>
      <c r="K272" s="178" t="s">
        <v>150</v>
      </c>
      <c r="L272" s="42"/>
      <c r="M272" s="183" t="s">
        <v>19</v>
      </c>
      <c r="N272" s="184" t="s">
        <v>43</v>
      </c>
      <c r="O272" s="67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7" t="s">
        <v>151</v>
      </c>
      <c r="AT272" s="187" t="s">
        <v>146</v>
      </c>
      <c r="AU272" s="187" t="s">
        <v>82</v>
      </c>
      <c r="AY272" s="20" t="s">
        <v>143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20" t="s">
        <v>80</v>
      </c>
      <c r="BK272" s="188">
        <f>ROUND(I272*H272,2)</f>
        <v>0</v>
      </c>
      <c r="BL272" s="20" t="s">
        <v>151</v>
      </c>
      <c r="BM272" s="187" t="s">
        <v>414</v>
      </c>
    </row>
    <row r="273" spans="1:65" s="2" customFormat="1" ht="11.25">
      <c r="A273" s="37"/>
      <c r="B273" s="38"/>
      <c r="C273" s="39"/>
      <c r="D273" s="189" t="s">
        <v>153</v>
      </c>
      <c r="E273" s="39"/>
      <c r="F273" s="190" t="s">
        <v>415</v>
      </c>
      <c r="G273" s="39"/>
      <c r="H273" s="39"/>
      <c r="I273" s="191"/>
      <c r="J273" s="39"/>
      <c r="K273" s="39"/>
      <c r="L273" s="42"/>
      <c r="M273" s="192"/>
      <c r="N273" s="193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153</v>
      </c>
      <c r="AU273" s="20" t="s">
        <v>82</v>
      </c>
    </row>
    <row r="274" spans="1:65" s="2" customFormat="1" ht="24.2" customHeight="1">
      <c r="A274" s="37"/>
      <c r="B274" s="38"/>
      <c r="C274" s="176" t="s">
        <v>416</v>
      </c>
      <c r="D274" s="176" t="s">
        <v>146</v>
      </c>
      <c r="E274" s="177" t="s">
        <v>417</v>
      </c>
      <c r="F274" s="178" t="s">
        <v>418</v>
      </c>
      <c r="G274" s="179" t="s">
        <v>242</v>
      </c>
      <c r="H274" s="180">
        <v>163.066</v>
      </c>
      <c r="I274" s="181"/>
      <c r="J274" s="182">
        <f>ROUND(I274*H274,2)</f>
        <v>0</v>
      </c>
      <c r="K274" s="178" t="s">
        <v>150</v>
      </c>
      <c r="L274" s="42"/>
      <c r="M274" s="183" t="s">
        <v>19</v>
      </c>
      <c r="N274" s="184" t="s">
        <v>43</v>
      </c>
      <c r="O274" s="67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7" t="s">
        <v>151</v>
      </c>
      <c r="AT274" s="187" t="s">
        <v>146</v>
      </c>
      <c r="AU274" s="187" t="s">
        <v>82</v>
      </c>
      <c r="AY274" s="20" t="s">
        <v>143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20" t="s">
        <v>80</v>
      </c>
      <c r="BK274" s="188">
        <f>ROUND(I274*H274,2)</f>
        <v>0</v>
      </c>
      <c r="BL274" s="20" t="s">
        <v>151</v>
      </c>
      <c r="BM274" s="187" t="s">
        <v>419</v>
      </c>
    </row>
    <row r="275" spans="1:65" s="2" customFormat="1" ht="11.25">
      <c r="A275" s="37"/>
      <c r="B275" s="38"/>
      <c r="C275" s="39"/>
      <c r="D275" s="189" t="s">
        <v>153</v>
      </c>
      <c r="E275" s="39"/>
      <c r="F275" s="190" t="s">
        <v>420</v>
      </c>
      <c r="G275" s="39"/>
      <c r="H275" s="39"/>
      <c r="I275" s="191"/>
      <c r="J275" s="39"/>
      <c r="K275" s="39"/>
      <c r="L275" s="42"/>
      <c r="M275" s="192"/>
      <c r="N275" s="193"/>
      <c r="O275" s="67"/>
      <c r="P275" s="67"/>
      <c r="Q275" s="67"/>
      <c r="R275" s="67"/>
      <c r="S275" s="67"/>
      <c r="T275" s="68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20" t="s">
        <v>153</v>
      </c>
      <c r="AU275" s="20" t="s">
        <v>82</v>
      </c>
    </row>
    <row r="276" spans="1:65" s="12" customFormat="1" ht="22.9" customHeight="1">
      <c r="B276" s="160"/>
      <c r="C276" s="161"/>
      <c r="D276" s="162" t="s">
        <v>71</v>
      </c>
      <c r="E276" s="174" t="s">
        <v>421</v>
      </c>
      <c r="F276" s="174" t="s">
        <v>422</v>
      </c>
      <c r="G276" s="161"/>
      <c r="H276" s="161"/>
      <c r="I276" s="164"/>
      <c r="J276" s="175">
        <f>BK276</f>
        <v>0</v>
      </c>
      <c r="K276" s="161"/>
      <c r="L276" s="166"/>
      <c r="M276" s="167"/>
      <c r="N276" s="168"/>
      <c r="O276" s="168"/>
      <c r="P276" s="169">
        <f>SUM(P277:P278)</f>
        <v>0</v>
      </c>
      <c r="Q276" s="168"/>
      <c r="R276" s="169">
        <f>SUM(R277:R278)</f>
        <v>0</v>
      </c>
      <c r="S276" s="168"/>
      <c r="T276" s="170">
        <f>SUM(T277:T278)</f>
        <v>0</v>
      </c>
      <c r="AR276" s="171" t="s">
        <v>80</v>
      </c>
      <c r="AT276" s="172" t="s">
        <v>71</v>
      </c>
      <c r="AU276" s="172" t="s">
        <v>80</v>
      </c>
      <c r="AY276" s="171" t="s">
        <v>143</v>
      </c>
      <c r="BK276" s="173">
        <f>SUM(BK277:BK278)</f>
        <v>0</v>
      </c>
    </row>
    <row r="277" spans="1:65" s="2" customFormat="1" ht="33" customHeight="1">
      <c r="A277" s="37"/>
      <c r="B277" s="38"/>
      <c r="C277" s="176" t="s">
        <v>423</v>
      </c>
      <c r="D277" s="176" t="s">
        <v>146</v>
      </c>
      <c r="E277" s="177" t="s">
        <v>424</v>
      </c>
      <c r="F277" s="178" t="s">
        <v>425</v>
      </c>
      <c r="G277" s="179" t="s">
        <v>242</v>
      </c>
      <c r="H277" s="180">
        <v>54.173000000000002</v>
      </c>
      <c r="I277" s="181"/>
      <c r="J277" s="182">
        <f>ROUND(I277*H277,2)</f>
        <v>0</v>
      </c>
      <c r="K277" s="178" t="s">
        <v>150</v>
      </c>
      <c r="L277" s="42"/>
      <c r="M277" s="183" t="s">
        <v>19</v>
      </c>
      <c r="N277" s="184" t="s">
        <v>43</v>
      </c>
      <c r="O277" s="67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7" t="s">
        <v>151</v>
      </c>
      <c r="AT277" s="187" t="s">
        <v>146</v>
      </c>
      <c r="AU277" s="187" t="s">
        <v>82</v>
      </c>
      <c r="AY277" s="20" t="s">
        <v>143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20" t="s">
        <v>80</v>
      </c>
      <c r="BK277" s="188">
        <f>ROUND(I277*H277,2)</f>
        <v>0</v>
      </c>
      <c r="BL277" s="20" t="s">
        <v>151</v>
      </c>
      <c r="BM277" s="187" t="s">
        <v>426</v>
      </c>
    </row>
    <row r="278" spans="1:65" s="2" customFormat="1" ht="11.25">
      <c r="A278" s="37"/>
      <c r="B278" s="38"/>
      <c r="C278" s="39"/>
      <c r="D278" s="189" t="s">
        <v>153</v>
      </c>
      <c r="E278" s="39"/>
      <c r="F278" s="190" t="s">
        <v>427</v>
      </c>
      <c r="G278" s="39"/>
      <c r="H278" s="39"/>
      <c r="I278" s="191"/>
      <c r="J278" s="39"/>
      <c r="K278" s="39"/>
      <c r="L278" s="42"/>
      <c r="M278" s="192"/>
      <c r="N278" s="193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20" t="s">
        <v>153</v>
      </c>
      <c r="AU278" s="20" t="s">
        <v>82</v>
      </c>
    </row>
    <row r="279" spans="1:65" s="12" customFormat="1" ht="25.9" customHeight="1">
      <c r="B279" s="160"/>
      <c r="C279" s="161"/>
      <c r="D279" s="162" t="s">
        <v>71</v>
      </c>
      <c r="E279" s="163" t="s">
        <v>428</v>
      </c>
      <c r="F279" s="163" t="s">
        <v>429</v>
      </c>
      <c r="G279" s="161"/>
      <c r="H279" s="161"/>
      <c r="I279" s="164"/>
      <c r="J279" s="165">
        <f>BK279</f>
        <v>0</v>
      </c>
      <c r="K279" s="161"/>
      <c r="L279" s="166"/>
      <c r="M279" s="167"/>
      <c r="N279" s="168"/>
      <c r="O279" s="168"/>
      <c r="P279" s="169">
        <f>P280+P300+P304+P307+P372+P429+P441+P447+P468+P551+P571+P624+P638+P650</f>
        <v>0</v>
      </c>
      <c r="Q279" s="168"/>
      <c r="R279" s="169">
        <f>R280+R300+R304+R307+R372+R429+R441+R447+R468+R551+R571+R624+R638+R650</f>
        <v>46.268971500000006</v>
      </c>
      <c r="S279" s="168"/>
      <c r="T279" s="170">
        <f>T280+T300+T304+T307+T372+T429+T441+T447+T468+T551+T571+T624+T638+T650</f>
        <v>7.9277659200000006</v>
      </c>
      <c r="AR279" s="171" t="s">
        <v>82</v>
      </c>
      <c r="AT279" s="172" t="s">
        <v>71</v>
      </c>
      <c r="AU279" s="172" t="s">
        <v>72</v>
      </c>
      <c r="AY279" s="171" t="s">
        <v>143</v>
      </c>
      <c r="BK279" s="173">
        <f>BK280+BK300+BK304+BK307+BK372+BK429+BK441+BK447+BK468+BK551+BK571+BK624+BK638+BK650</f>
        <v>0</v>
      </c>
    </row>
    <row r="280" spans="1:65" s="12" customFormat="1" ht="22.9" customHeight="1">
      <c r="B280" s="160"/>
      <c r="C280" s="161"/>
      <c r="D280" s="162" t="s">
        <v>71</v>
      </c>
      <c r="E280" s="174" t="s">
        <v>430</v>
      </c>
      <c r="F280" s="174" t="s">
        <v>431</v>
      </c>
      <c r="G280" s="161"/>
      <c r="H280" s="161"/>
      <c r="I280" s="164"/>
      <c r="J280" s="175">
        <f>BK280</f>
        <v>0</v>
      </c>
      <c r="K280" s="161"/>
      <c r="L280" s="166"/>
      <c r="M280" s="167"/>
      <c r="N280" s="168"/>
      <c r="O280" s="168"/>
      <c r="P280" s="169">
        <f>SUM(P281:P299)</f>
        <v>0</v>
      </c>
      <c r="Q280" s="168"/>
      <c r="R280" s="169">
        <f>SUM(R281:R299)</f>
        <v>0.44392579999999998</v>
      </c>
      <c r="S280" s="168"/>
      <c r="T280" s="170">
        <f>SUM(T281:T299)</f>
        <v>0.101269</v>
      </c>
      <c r="AR280" s="171" t="s">
        <v>82</v>
      </c>
      <c r="AT280" s="172" t="s">
        <v>71</v>
      </c>
      <c r="AU280" s="172" t="s">
        <v>80</v>
      </c>
      <c r="AY280" s="171" t="s">
        <v>143</v>
      </c>
      <c r="BK280" s="173">
        <f>SUM(BK281:BK299)</f>
        <v>0</v>
      </c>
    </row>
    <row r="281" spans="1:65" s="2" customFormat="1" ht="24.2" customHeight="1">
      <c r="A281" s="37"/>
      <c r="B281" s="38"/>
      <c r="C281" s="176" t="s">
        <v>432</v>
      </c>
      <c r="D281" s="176" t="s">
        <v>146</v>
      </c>
      <c r="E281" s="177" t="s">
        <v>433</v>
      </c>
      <c r="F281" s="178" t="s">
        <v>434</v>
      </c>
      <c r="G281" s="179" t="s">
        <v>149</v>
      </c>
      <c r="H281" s="180">
        <v>29.785</v>
      </c>
      <c r="I281" s="181"/>
      <c r="J281" s="182">
        <f>ROUND(I281*H281,2)</f>
        <v>0</v>
      </c>
      <c r="K281" s="178" t="s">
        <v>150</v>
      </c>
      <c r="L281" s="42"/>
      <c r="M281" s="183" t="s">
        <v>19</v>
      </c>
      <c r="N281" s="184" t="s">
        <v>43</v>
      </c>
      <c r="O281" s="67"/>
      <c r="P281" s="185">
        <f>O281*H281</f>
        <v>0</v>
      </c>
      <c r="Q281" s="185">
        <v>0</v>
      </c>
      <c r="R281" s="185">
        <f>Q281*H281</f>
        <v>0</v>
      </c>
      <c r="S281" s="185">
        <v>3.3999999999999998E-3</v>
      </c>
      <c r="T281" s="186">
        <f>S281*H281</f>
        <v>0.101269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7" t="s">
        <v>248</v>
      </c>
      <c r="AT281" s="187" t="s">
        <v>146</v>
      </c>
      <c r="AU281" s="187" t="s">
        <v>82</v>
      </c>
      <c r="AY281" s="20" t="s">
        <v>143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20" t="s">
        <v>80</v>
      </c>
      <c r="BK281" s="188">
        <f>ROUND(I281*H281,2)</f>
        <v>0</v>
      </c>
      <c r="BL281" s="20" t="s">
        <v>248</v>
      </c>
      <c r="BM281" s="187" t="s">
        <v>435</v>
      </c>
    </row>
    <row r="282" spans="1:65" s="2" customFormat="1" ht="11.25">
      <c r="A282" s="37"/>
      <c r="B282" s="38"/>
      <c r="C282" s="39"/>
      <c r="D282" s="189" t="s">
        <v>153</v>
      </c>
      <c r="E282" s="39"/>
      <c r="F282" s="190" t="s">
        <v>436</v>
      </c>
      <c r="G282" s="39"/>
      <c r="H282" s="39"/>
      <c r="I282" s="191"/>
      <c r="J282" s="39"/>
      <c r="K282" s="39"/>
      <c r="L282" s="42"/>
      <c r="M282" s="192"/>
      <c r="N282" s="193"/>
      <c r="O282" s="67"/>
      <c r="P282" s="67"/>
      <c r="Q282" s="67"/>
      <c r="R282" s="67"/>
      <c r="S282" s="67"/>
      <c r="T282" s="68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20" t="s">
        <v>153</v>
      </c>
      <c r="AU282" s="20" t="s">
        <v>82</v>
      </c>
    </row>
    <row r="283" spans="1:65" s="13" customFormat="1" ht="11.25">
      <c r="B283" s="194"/>
      <c r="C283" s="195"/>
      <c r="D283" s="196" t="s">
        <v>155</v>
      </c>
      <c r="E283" s="197" t="s">
        <v>19</v>
      </c>
      <c r="F283" s="198" t="s">
        <v>437</v>
      </c>
      <c r="G283" s="195"/>
      <c r="H283" s="199">
        <v>29.785</v>
      </c>
      <c r="I283" s="200"/>
      <c r="J283" s="195"/>
      <c r="K283" s="195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155</v>
      </c>
      <c r="AU283" s="205" t="s">
        <v>82</v>
      </c>
      <c r="AV283" s="13" t="s">
        <v>82</v>
      </c>
      <c r="AW283" s="13" t="s">
        <v>33</v>
      </c>
      <c r="AX283" s="13" t="s">
        <v>80</v>
      </c>
      <c r="AY283" s="205" t="s">
        <v>143</v>
      </c>
    </row>
    <row r="284" spans="1:65" s="2" customFormat="1" ht="24.2" customHeight="1">
      <c r="A284" s="37"/>
      <c r="B284" s="38"/>
      <c r="C284" s="176" t="s">
        <v>438</v>
      </c>
      <c r="D284" s="176" t="s">
        <v>146</v>
      </c>
      <c r="E284" s="177" t="s">
        <v>439</v>
      </c>
      <c r="F284" s="178" t="s">
        <v>440</v>
      </c>
      <c r="G284" s="179" t="s">
        <v>149</v>
      </c>
      <c r="H284" s="180">
        <v>125.3</v>
      </c>
      <c r="I284" s="181"/>
      <c r="J284" s="182">
        <f>ROUND(I284*H284,2)</f>
        <v>0</v>
      </c>
      <c r="K284" s="178" t="s">
        <v>150</v>
      </c>
      <c r="L284" s="42"/>
      <c r="M284" s="183" t="s">
        <v>19</v>
      </c>
      <c r="N284" s="184" t="s">
        <v>43</v>
      </c>
      <c r="O284" s="67"/>
      <c r="P284" s="185">
        <f>O284*H284</f>
        <v>0</v>
      </c>
      <c r="Q284" s="185">
        <v>0</v>
      </c>
      <c r="R284" s="185">
        <f>Q284*H284</f>
        <v>0</v>
      </c>
      <c r="S284" s="185">
        <v>0</v>
      </c>
      <c r="T284" s="18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7" t="s">
        <v>248</v>
      </c>
      <c r="AT284" s="187" t="s">
        <v>146</v>
      </c>
      <c r="AU284" s="187" t="s">
        <v>82</v>
      </c>
      <c r="AY284" s="20" t="s">
        <v>143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20" t="s">
        <v>80</v>
      </c>
      <c r="BK284" s="188">
        <f>ROUND(I284*H284,2)</f>
        <v>0</v>
      </c>
      <c r="BL284" s="20" t="s">
        <v>248</v>
      </c>
      <c r="BM284" s="187" t="s">
        <v>441</v>
      </c>
    </row>
    <row r="285" spans="1:65" s="2" customFormat="1" ht="11.25">
      <c r="A285" s="37"/>
      <c r="B285" s="38"/>
      <c r="C285" s="39"/>
      <c r="D285" s="189" t="s">
        <v>153</v>
      </c>
      <c r="E285" s="39"/>
      <c r="F285" s="190" t="s">
        <v>442</v>
      </c>
      <c r="G285" s="39"/>
      <c r="H285" s="39"/>
      <c r="I285" s="191"/>
      <c r="J285" s="39"/>
      <c r="K285" s="39"/>
      <c r="L285" s="42"/>
      <c r="M285" s="192"/>
      <c r="N285" s="193"/>
      <c r="O285" s="67"/>
      <c r="P285" s="67"/>
      <c r="Q285" s="67"/>
      <c r="R285" s="67"/>
      <c r="S285" s="67"/>
      <c r="T285" s="68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20" t="s">
        <v>153</v>
      </c>
      <c r="AU285" s="20" t="s">
        <v>82</v>
      </c>
    </row>
    <row r="286" spans="1:65" s="13" customFormat="1" ht="11.25">
      <c r="B286" s="194"/>
      <c r="C286" s="195"/>
      <c r="D286" s="196" t="s">
        <v>155</v>
      </c>
      <c r="E286" s="197" t="s">
        <v>19</v>
      </c>
      <c r="F286" s="198" t="s">
        <v>443</v>
      </c>
      <c r="G286" s="195"/>
      <c r="H286" s="199">
        <v>125.3</v>
      </c>
      <c r="I286" s="200"/>
      <c r="J286" s="195"/>
      <c r="K286" s="195"/>
      <c r="L286" s="201"/>
      <c r="M286" s="202"/>
      <c r="N286" s="203"/>
      <c r="O286" s="203"/>
      <c r="P286" s="203"/>
      <c r="Q286" s="203"/>
      <c r="R286" s="203"/>
      <c r="S286" s="203"/>
      <c r="T286" s="204"/>
      <c r="AT286" s="205" t="s">
        <v>155</v>
      </c>
      <c r="AU286" s="205" t="s">
        <v>82</v>
      </c>
      <c r="AV286" s="13" t="s">
        <v>82</v>
      </c>
      <c r="AW286" s="13" t="s">
        <v>33</v>
      </c>
      <c r="AX286" s="13" t="s">
        <v>80</v>
      </c>
      <c r="AY286" s="205" t="s">
        <v>143</v>
      </c>
    </row>
    <row r="287" spans="1:65" s="2" customFormat="1" ht="16.5" customHeight="1">
      <c r="A287" s="37"/>
      <c r="B287" s="38"/>
      <c r="C287" s="239" t="s">
        <v>444</v>
      </c>
      <c r="D287" s="239" t="s">
        <v>445</v>
      </c>
      <c r="E287" s="240" t="s">
        <v>446</v>
      </c>
      <c r="F287" s="241" t="s">
        <v>447</v>
      </c>
      <c r="G287" s="242" t="s">
        <v>149</v>
      </c>
      <c r="H287" s="243">
        <v>131.565</v>
      </c>
      <c r="I287" s="244"/>
      <c r="J287" s="245">
        <f>ROUND(I287*H287,2)</f>
        <v>0</v>
      </c>
      <c r="K287" s="241" t="s">
        <v>150</v>
      </c>
      <c r="L287" s="246"/>
      <c r="M287" s="247" t="s">
        <v>19</v>
      </c>
      <c r="N287" s="248" t="s">
        <v>43</v>
      </c>
      <c r="O287" s="67"/>
      <c r="P287" s="185">
        <f>O287*H287</f>
        <v>0</v>
      </c>
      <c r="Q287" s="185">
        <v>2.5000000000000001E-3</v>
      </c>
      <c r="R287" s="185">
        <f>Q287*H287</f>
        <v>0.3289125</v>
      </c>
      <c r="S287" s="185">
        <v>0</v>
      </c>
      <c r="T287" s="18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7" t="s">
        <v>375</v>
      </c>
      <c r="AT287" s="187" t="s">
        <v>445</v>
      </c>
      <c r="AU287" s="187" t="s">
        <v>82</v>
      </c>
      <c r="AY287" s="20" t="s">
        <v>143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20" t="s">
        <v>80</v>
      </c>
      <c r="BK287" s="188">
        <f>ROUND(I287*H287,2)</f>
        <v>0</v>
      </c>
      <c r="BL287" s="20" t="s">
        <v>248</v>
      </c>
      <c r="BM287" s="187" t="s">
        <v>448</v>
      </c>
    </row>
    <row r="288" spans="1:65" s="13" customFormat="1" ht="11.25">
      <c r="B288" s="194"/>
      <c r="C288" s="195"/>
      <c r="D288" s="196" t="s">
        <v>155</v>
      </c>
      <c r="E288" s="195"/>
      <c r="F288" s="198" t="s">
        <v>449</v>
      </c>
      <c r="G288" s="195"/>
      <c r="H288" s="199">
        <v>131.565</v>
      </c>
      <c r="I288" s="200"/>
      <c r="J288" s="195"/>
      <c r="K288" s="195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155</v>
      </c>
      <c r="AU288" s="205" t="s">
        <v>82</v>
      </c>
      <c r="AV288" s="13" t="s">
        <v>82</v>
      </c>
      <c r="AW288" s="13" t="s">
        <v>4</v>
      </c>
      <c r="AX288" s="13" t="s">
        <v>80</v>
      </c>
      <c r="AY288" s="205" t="s">
        <v>143</v>
      </c>
    </row>
    <row r="289" spans="1:65" s="2" customFormat="1" ht="24.2" customHeight="1">
      <c r="A289" s="37"/>
      <c r="B289" s="38"/>
      <c r="C289" s="176" t="s">
        <v>450</v>
      </c>
      <c r="D289" s="176" t="s">
        <v>146</v>
      </c>
      <c r="E289" s="177" t="s">
        <v>451</v>
      </c>
      <c r="F289" s="178" t="s">
        <v>452</v>
      </c>
      <c r="G289" s="179" t="s">
        <v>149</v>
      </c>
      <c r="H289" s="180">
        <v>7.1289999999999996</v>
      </c>
      <c r="I289" s="181"/>
      <c r="J289" s="182">
        <f>ROUND(I289*H289,2)</f>
        <v>0</v>
      </c>
      <c r="K289" s="178" t="s">
        <v>150</v>
      </c>
      <c r="L289" s="42"/>
      <c r="M289" s="183" t="s">
        <v>19</v>
      </c>
      <c r="N289" s="184" t="s">
        <v>43</v>
      </c>
      <c r="O289" s="67"/>
      <c r="P289" s="185">
        <f>O289*H289</f>
        <v>0</v>
      </c>
      <c r="Q289" s="185">
        <v>6.0000000000000001E-3</v>
      </c>
      <c r="R289" s="185">
        <f>Q289*H289</f>
        <v>4.2774E-2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248</v>
      </c>
      <c r="AT289" s="187" t="s">
        <v>146</v>
      </c>
      <c r="AU289" s="187" t="s">
        <v>82</v>
      </c>
      <c r="AY289" s="20" t="s">
        <v>143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20" t="s">
        <v>80</v>
      </c>
      <c r="BK289" s="188">
        <f>ROUND(I289*H289,2)</f>
        <v>0</v>
      </c>
      <c r="BL289" s="20" t="s">
        <v>248</v>
      </c>
      <c r="BM289" s="187" t="s">
        <v>453</v>
      </c>
    </row>
    <row r="290" spans="1:65" s="2" customFormat="1" ht="11.25">
      <c r="A290" s="37"/>
      <c r="B290" s="38"/>
      <c r="C290" s="39"/>
      <c r="D290" s="189" t="s">
        <v>153</v>
      </c>
      <c r="E290" s="39"/>
      <c r="F290" s="190" t="s">
        <v>454</v>
      </c>
      <c r="G290" s="39"/>
      <c r="H290" s="39"/>
      <c r="I290" s="191"/>
      <c r="J290" s="39"/>
      <c r="K290" s="39"/>
      <c r="L290" s="42"/>
      <c r="M290" s="192"/>
      <c r="N290" s="193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153</v>
      </c>
      <c r="AU290" s="20" t="s">
        <v>82</v>
      </c>
    </row>
    <row r="291" spans="1:65" s="13" customFormat="1" ht="11.25">
      <c r="B291" s="194"/>
      <c r="C291" s="195"/>
      <c r="D291" s="196" t="s">
        <v>155</v>
      </c>
      <c r="E291" s="197" t="s">
        <v>19</v>
      </c>
      <c r="F291" s="198" t="s">
        <v>455</v>
      </c>
      <c r="G291" s="195"/>
      <c r="H291" s="199">
        <v>7.1289999999999996</v>
      </c>
      <c r="I291" s="200"/>
      <c r="J291" s="195"/>
      <c r="K291" s="195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155</v>
      </c>
      <c r="AU291" s="205" t="s">
        <v>82</v>
      </c>
      <c r="AV291" s="13" t="s">
        <v>82</v>
      </c>
      <c r="AW291" s="13" t="s">
        <v>33</v>
      </c>
      <c r="AX291" s="13" t="s">
        <v>80</v>
      </c>
      <c r="AY291" s="205" t="s">
        <v>143</v>
      </c>
    </row>
    <row r="292" spans="1:65" s="2" customFormat="1" ht="16.5" customHeight="1">
      <c r="A292" s="37"/>
      <c r="B292" s="38"/>
      <c r="C292" s="239" t="s">
        <v>456</v>
      </c>
      <c r="D292" s="239" t="s">
        <v>445</v>
      </c>
      <c r="E292" s="240" t="s">
        <v>457</v>
      </c>
      <c r="F292" s="241" t="s">
        <v>458</v>
      </c>
      <c r="G292" s="242" t="s">
        <v>149</v>
      </c>
      <c r="H292" s="243">
        <v>7.1289999999999996</v>
      </c>
      <c r="I292" s="244"/>
      <c r="J292" s="245">
        <f>ROUND(I292*H292,2)</f>
        <v>0</v>
      </c>
      <c r="K292" s="241" t="s">
        <v>150</v>
      </c>
      <c r="L292" s="246"/>
      <c r="M292" s="247" t="s">
        <v>19</v>
      </c>
      <c r="N292" s="248" t="s">
        <v>43</v>
      </c>
      <c r="O292" s="67"/>
      <c r="P292" s="185">
        <f>O292*H292</f>
        <v>0</v>
      </c>
      <c r="Q292" s="185">
        <v>1.6999999999999999E-3</v>
      </c>
      <c r="R292" s="185">
        <f>Q292*H292</f>
        <v>1.2119299999999998E-2</v>
      </c>
      <c r="S292" s="185">
        <v>0</v>
      </c>
      <c r="T292" s="18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7" t="s">
        <v>375</v>
      </c>
      <c r="AT292" s="187" t="s">
        <v>445</v>
      </c>
      <c r="AU292" s="187" t="s">
        <v>82</v>
      </c>
      <c r="AY292" s="20" t="s">
        <v>143</v>
      </c>
      <c r="BE292" s="188">
        <f>IF(N292="základní",J292,0)</f>
        <v>0</v>
      </c>
      <c r="BF292" s="188">
        <f>IF(N292="snížená",J292,0)</f>
        <v>0</v>
      </c>
      <c r="BG292" s="188">
        <f>IF(N292="zákl. přenesená",J292,0)</f>
        <v>0</v>
      </c>
      <c r="BH292" s="188">
        <f>IF(N292="sníž. přenesená",J292,0)</f>
        <v>0</v>
      </c>
      <c r="BI292" s="188">
        <f>IF(N292="nulová",J292,0)</f>
        <v>0</v>
      </c>
      <c r="BJ292" s="20" t="s">
        <v>80</v>
      </c>
      <c r="BK292" s="188">
        <f>ROUND(I292*H292,2)</f>
        <v>0</v>
      </c>
      <c r="BL292" s="20" t="s">
        <v>248</v>
      </c>
      <c r="BM292" s="187" t="s">
        <v>459</v>
      </c>
    </row>
    <row r="293" spans="1:65" s="2" customFormat="1" ht="24.2" customHeight="1">
      <c r="A293" s="37"/>
      <c r="B293" s="38"/>
      <c r="C293" s="176" t="s">
        <v>460</v>
      </c>
      <c r="D293" s="176" t="s">
        <v>146</v>
      </c>
      <c r="E293" s="177" t="s">
        <v>461</v>
      </c>
      <c r="F293" s="178" t="s">
        <v>462</v>
      </c>
      <c r="G293" s="179" t="s">
        <v>149</v>
      </c>
      <c r="H293" s="180">
        <v>7.3680000000000003</v>
      </c>
      <c r="I293" s="181"/>
      <c r="J293" s="182">
        <f>ROUND(I293*H293,2)</f>
        <v>0</v>
      </c>
      <c r="K293" s="178" t="s">
        <v>150</v>
      </c>
      <c r="L293" s="42"/>
      <c r="M293" s="183" t="s">
        <v>19</v>
      </c>
      <c r="N293" s="184" t="s">
        <v>43</v>
      </c>
      <c r="O293" s="67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7" t="s">
        <v>248</v>
      </c>
      <c r="AT293" s="187" t="s">
        <v>146</v>
      </c>
      <c r="AU293" s="187" t="s">
        <v>82</v>
      </c>
      <c r="AY293" s="20" t="s">
        <v>143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20" t="s">
        <v>80</v>
      </c>
      <c r="BK293" s="188">
        <f>ROUND(I293*H293,2)</f>
        <v>0</v>
      </c>
      <c r="BL293" s="20" t="s">
        <v>248</v>
      </c>
      <c r="BM293" s="187" t="s">
        <v>463</v>
      </c>
    </row>
    <row r="294" spans="1:65" s="2" customFormat="1" ht="11.25">
      <c r="A294" s="37"/>
      <c r="B294" s="38"/>
      <c r="C294" s="39"/>
      <c r="D294" s="189" t="s">
        <v>153</v>
      </c>
      <c r="E294" s="39"/>
      <c r="F294" s="190" t="s">
        <v>464</v>
      </c>
      <c r="G294" s="39"/>
      <c r="H294" s="39"/>
      <c r="I294" s="191"/>
      <c r="J294" s="39"/>
      <c r="K294" s="39"/>
      <c r="L294" s="42"/>
      <c r="M294" s="192"/>
      <c r="N294" s="193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20" t="s">
        <v>153</v>
      </c>
      <c r="AU294" s="20" t="s">
        <v>82</v>
      </c>
    </row>
    <row r="295" spans="1:65" s="13" customFormat="1" ht="11.25">
      <c r="B295" s="194"/>
      <c r="C295" s="195"/>
      <c r="D295" s="196" t="s">
        <v>155</v>
      </c>
      <c r="E295" s="197" t="s">
        <v>19</v>
      </c>
      <c r="F295" s="198" t="s">
        <v>465</v>
      </c>
      <c r="G295" s="195"/>
      <c r="H295" s="199">
        <v>7.3680000000000003</v>
      </c>
      <c r="I295" s="200"/>
      <c r="J295" s="195"/>
      <c r="K295" s="195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155</v>
      </c>
      <c r="AU295" s="205" t="s">
        <v>82</v>
      </c>
      <c r="AV295" s="13" t="s">
        <v>82</v>
      </c>
      <c r="AW295" s="13" t="s">
        <v>33</v>
      </c>
      <c r="AX295" s="13" t="s">
        <v>80</v>
      </c>
      <c r="AY295" s="205" t="s">
        <v>143</v>
      </c>
    </row>
    <row r="296" spans="1:65" s="2" customFormat="1" ht="16.5" customHeight="1">
      <c r="A296" s="37"/>
      <c r="B296" s="38"/>
      <c r="C296" s="239" t="s">
        <v>466</v>
      </c>
      <c r="D296" s="239" t="s">
        <v>445</v>
      </c>
      <c r="E296" s="240" t="s">
        <v>467</v>
      </c>
      <c r="F296" s="241" t="s">
        <v>468</v>
      </c>
      <c r="G296" s="242" t="s">
        <v>149</v>
      </c>
      <c r="H296" s="243">
        <v>7.5149999999999997</v>
      </c>
      <c r="I296" s="244"/>
      <c r="J296" s="245">
        <f>ROUND(I296*H296,2)</f>
        <v>0</v>
      </c>
      <c r="K296" s="241" t="s">
        <v>150</v>
      </c>
      <c r="L296" s="246"/>
      <c r="M296" s="247" t="s">
        <v>19</v>
      </c>
      <c r="N296" s="248" t="s">
        <v>43</v>
      </c>
      <c r="O296" s="67"/>
      <c r="P296" s="185">
        <f>O296*H296</f>
        <v>0</v>
      </c>
      <c r="Q296" s="185">
        <v>8.0000000000000002E-3</v>
      </c>
      <c r="R296" s="185">
        <f>Q296*H296</f>
        <v>6.012E-2</v>
      </c>
      <c r="S296" s="185">
        <v>0</v>
      </c>
      <c r="T296" s="18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7" t="s">
        <v>375</v>
      </c>
      <c r="AT296" s="187" t="s">
        <v>445</v>
      </c>
      <c r="AU296" s="187" t="s">
        <v>82</v>
      </c>
      <c r="AY296" s="20" t="s">
        <v>143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20" t="s">
        <v>80</v>
      </c>
      <c r="BK296" s="188">
        <f>ROUND(I296*H296,2)</f>
        <v>0</v>
      </c>
      <c r="BL296" s="20" t="s">
        <v>248</v>
      </c>
      <c r="BM296" s="187" t="s">
        <v>469</v>
      </c>
    </row>
    <row r="297" spans="1:65" s="13" customFormat="1" ht="11.25">
      <c r="B297" s="194"/>
      <c r="C297" s="195"/>
      <c r="D297" s="196" t="s">
        <v>155</v>
      </c>
      <c r="E297" s="195"/>
      <c r="F297" s="198" t="s">
        <v>470</v>
      </c>
      <c r="G297" s="195"/>
      <c r="H297" s="199">
        <v>7.5149999999999997</v>
      </c>
      <c r="I297" s="200"/>
      <c r="J297" s="195"/>
      <c r="K297" s="195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155</v>
      </c>
      <c r="AU297" s="205" t="s">
        <v>82</v>
      </c>
      <c r="AV297" s="13" t="s">
        <v>82</v>
      </c>
      <c r="AW297" s="13" t="s">
        <v>4</v>
      </c>
      <c r="AX297" s="13" t="s">
        <v>80</v>
      </c>
      <c r="AY297" s="205" t="s">
        <v>143</v>
      </c>
    </row>
    <row r="298" spans="1:65" s="2" customFormat="1" ht="24.2" customHeight="1">
      <c r="A298" s="37"/>
      <c r="B298" s="38"/>
      <c r="C298" s="176" t="s">
        <v>471</v>
      </c>
      <c r="D298" s="176" t="s">
        <v>146</v>
      </c>
      <c r="E298" s="177" t="s">
        <v>472</v>
      </c>
      <c r="F298" s="178" t="s">
        <v>473</v>
      </c>
      <c r="G298" s="179" t="s">
        <v>242</v>
      </c>
      <c r="H298" s="180">
        <v>0.44400000000000001</v>
      </c>
      <c r="I298" s="181"/>
      <c r="J298" s="182">
        <f>ROUND(I298*H298,2)</f>
        <v>0</v>
      </c>
      <c r="K298" s="178" t="s">
        <v>150</v>
      </c>
      <c r="L298" s="42"/>
      <c r="M298" s="183" t="s">
        <v>19</v>
      </c>
      <c r="N298" s="184" t="s">
        <v>43</v>
      </c>
      <c r="O298" s="67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7" t="s">
        <v>248</v>
      </c>
      <c r="AT298" s="187" t="s">
        <v>146</v>
      </c>
      <c r="AU298" s="187" t="s">
        <v>82</v>
      </c>
      <c r="AY298" s="20" t="s">
        <v>143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20" t="s">
        <v>80</v>
      </c>
      <c r="BK298" s="188">
        <f>ROUND(I298*H298,2)</f>
        <v>0</v>
      </c>
      <c r="BL298" s="20" t="s">
        <v>248</v>
      </c>
      <c r="BM298" s="187" t="s">
        <v>474</v>
      </c>
    </row>
    <row r="299" spans="1:65" s="2" customFormat="1" ht="11.25">
      <c r="A299" s="37"/>
      <c r="B299" s="38"/>
      <c r="C299" s="39"/>
      <c r="D299" s="189" t="s">
        <v>153</v>
      </c>
      <c r="E299" s="39"/>
      <c r="F299" s="190" t="s">
        <v>475</v>
      </c>
      <c r="G299" s="39"/>
      <c r="H299" s="39"/>
      <c r="I299" s="191"/>
      <c r="J299" s="39"/>
      <c r="K299" s="39"/>
      <c r="L299" s="42"/>
      <c r="M299" s="192"/>
      <c r="N299" s="193"/>
      <c r="O299" s="67"/>
      <c r="P299" s="67"/>
      <c r="Q299" s="67"/>
      <c r="R299" s="67"/>
      <c r="S299" s="67"/>
      <c r="T299" s="68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20" t="s">
        <v>153</v>
      </c>
      <c r="AU299" s="20" t="s">
        <v>82</v>
      </c>
    </row>
    <row r="300" spans="1:65" s="12" customFormat="1" ht="22.9" customHeight="1">
      <c r="B300" s="160"/>
      <c r="C300" s="161"/>
      <c r="D300" s="162" t="s">
        <v>71</v>
      </c>
      <c r="E300" s="174" t="s">
        <v>476</v>
      </c>
      <c r="F300" s="174" t="s">
        <v>477</v>
      </c>
      <c r="G300" s="161"/>
      <c r="H300" s="161"/>
      <c r="I300" s="164"/>
      <c r="J300" s="175">
        <f>BK300</f>
        <v>0</v>
      </c>
      <c r="K300" s="161"/>
      <c r="L300" s="166"/>
      <c r="M300" s="167"/>
      <c r="N300" s="168"/>
      <c r="O300" s="168"/>
      <c r="P300" s="169">
        <f>SUM(P301:P303)</f>
        <v>0</v>
      </c>
      <c r="Q300" s="168"/>
      <c r="R300" s="169">
        <f>SUM(R301:R303)</f>
        <v>0</v>
      </c>
      <c r="S300" s="168"/>
      <c r="T300" s="170">
        <f>SUM(T301:T303)</f>
        <v>3.8920000000000003E-2</v>
      </c>
      <c r="AR300" s="171" t="s">
        <v>82</v>
      </c>
      <c r="AT300" s="172" t="s">
        <v>71</v>
      </c>
      <c r="AU300" s="172" t="s">
        <v>80</v>
      </c>
      <c r="AY300" s="171" t="s">
        <v>143</v>
      </c>
      <c r="BK300" s="173">
        <f>SUM(BK301:BK303)</f>
        <v>0</v>
      </c>
    </row>
    <row r="301" spans="1:65" s="2" customFormat="1" ht="16.5" customHeight="1">
      <c r="A301" s="37"/>
      <c r="B301" s="38"/>
      <c r="C301" s="176" t="s">
        <v>478</v>
      </c>
      <c r="D301" s="176" t="s">
        <v>146</v>
      </c>
      <c r="E301" s="177" t="s">
        <v>479</v>
      </c>
      <c r="F301" s="178" t="s">
        <v>480</v>
      </c>
      <c r="G301" s="179" t="s">
        <v>481</v>
      </c>
      <c r="H301" s="180">
        <v>2</v>
      </c>
      <c r="I301" s="181"/>
      <c r="J301" s="182">
        <f>ROUND(I301*H301,2)</f>
        <v>0</v>
      </c>
      <c r="K301" s="178" t="s">
        <v>150</v>
      </c>
      <c r="L301" s="42"/>
      <c r="M301" s="183" t="s">
        <v>19</v>
      </c>
      <c r="N301" s="184" t="s">
        <v>43</v>
      </c>
      <c r="O301" s="67"/>
      <c r="P301" s="185">
        <f>O301*H301</f>
        <v>0</v>
      </c>
      <c r="Q301" s="185">
        <v>0</v>
      </c>
      <c r="R301" s="185">
        <f>Q301*H301</f>
        <v>0</v>
      </c>
      <c r="S301" s="185">
        <v>1.9460000000000002E-2</v>
      </c>
      <c r="T301" s="186">
        <f>S301*H301</f>
        <v>3.8920000000000003E-2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7" t="s">
        <v>248</v>
      </c>
      <c r="AT301" s="187" t="s">
        <v>146</v>
      </c>
      <c r="AU301" s="187" t="s">
        <v>82</v>
      </c>
      <c r="AY301" s="20" t="s">
        <v>143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20" t="s">
        <v>80</v>
      </c>
      <c r="BK301" s="188">
        <f>ROUND(I301*H301,2)</f>
        <v>0</v>
      </c>
      <c r="BL301" s="20" t="s">
        <v>248</v>
      </c>
      <c r="BM301" s="187" t="s">
        <v>482</v>
      </c>
    </row>
    <row r="302" spans="1:65" s="2" customFormat="1" ht="11.25">
      <c r="A302" s="37"/>
      <c r="B302" s="38"/>
      <c r="C302" s="39"/>
      <c r="D302" s="189" t="s">
        <v>153</v>
      </c>
      <c r="E302" s="39"/>
      <c r="F302" s="190" t="s">
        <v>483</v>
      </c>
      <c r="G302" s="39"/>
      <c r="H302" s="39"/>
      <c r="I302" s="191"/>
      <c r="J302" s="39"/>
      <c r="K302" s="39"/>
      <c r="L302" s="42"/>
      <c r="M302" s="192"/>
      <c r="N302" s="193"/>
      <c r="O302" s="67"/>
      <c r="P302" s="67"/>
      <c r="Q302" s="67"/>
      <c r="R302" s="67"/>
      <c r="S302" s="67"/>
      <c r="T302" s="68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20" t="s">
        <v>153</v>
      </c>
      <c r="AU302" s="20" t="s">
        <v>82</v>
      </c>
    </row>
    <row r="303" spans="1:65" s="13" customFormat="1" ht="11.25">
      <c r="B303" s="194"/>
      <c r="C303" s="195"/>
      <c r="D303" s="196" t="s">
        <v>155</v>
      </c>
      <c r="E303" s="197" t="s">
        <v>19</v>
      </c>
      <c r="F303" s="198" t="s">
        <v>484</v>
      </c>
      <c r="G303" s="195"/>
      <c r="H303" s="199">
        <v>2</v>
      </c>
      <c r="I303" s="200"/>
      <c r="J303" s="195"/>
      <c r="K303" s="195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155</v>
      </c>
      <c r="AU303" s="205" t="s">
        <v>82</v>
      </c>
      <c r="AV303" s="13" t="s">
        <v>82</v>
      </c>
      <c r="AW303" s="13" t="s">
        <v>33</v>
      </c>
      <c r="AX303" s="13" t="s">
        <v>80</v>
      </c>
      <c r="AY303" s="205" t="s">
        <v>143</v>
      </c>
    </row>
    <row r="304" spans="1:65" s="12" customFormat="1" ht="22.9" customHeight="1">
      <c r="B304" s="160"/>
      <c r="C304" s="161"/>
      <c r="D304" s="162" t="s">
        <v>71</v>
      </c>
      <c r="E304" s="174" t="s">
        <v>485</v>
      </c>
      <c r="F304" s="174" t="s">
        <v>486</v>
      </c>
      <c r="G304" s="161"/>
      <c r="H304" s="161"/>
      <c r="I304" s="164"/>
      <c r="J304" s="175">
        <f>BK304</f>
        <v>0</v>
      </c>
      <c r="K304" s="161"/>
      <c r="L304" s="166"/>
      <c r="M304" s="167"/>
      <c r="N304" s="168"/>
      <c r="O304" s="168"/>
      <c r="P304" s="169">
        <f>SUM(P305:P306)</f>
        <v>0</v>
      </c>
      <c r="Q304" s="168"/>
      <c r="R304" s="169">
        <f>SUM(R305:R306)</f>
        <v>0</v>
      </c>
      <c r="S304" s="168"/>
      <c r="T304" s="170">
        <f>SUM(T305:T306)</f>
        <v>0</v>
      </c>
      <c r="AR304" s="171" t="s">
        <v>82</v>
      </c>
      <c r="AT304" s="172" t="s">
        <v>71</v>
      </c>
      <c r="AU304" s="172" t="s">
        <v>80</v>
      </c>
      <c r="AY304" s="171" t="s">
        <v>143</v>
      </c>
      <c r="BK304" s="173">
        <f>SUM(BK305:BK306)</f>
        <v>0</v>
      </c>
    </row>
    <row r="305" spans="1:65" s="2" customFormat="1" ht="24.2" customHeight="1">
      <c r="A305" s="37"/>
      <c r="B305" s="38"/>
      <c r="C305" s="176" t="s">
        <v>487</v>
      </c>
      <c r="D305" s="176" t="s">
        <v>146</v>
      </c>
      <c r="E305" s="177" t="s">
        <v>488</v>
      </c>
      <c r="F305" s="178" t="s">
        <v>489</v>
      </c>
      <c r="G305" s="179" t="s">
        <v>159</v>
      </c>
      <c r="H305" s="180">
        <v>2</v>
      </c>
      <c r="I305" s="181"/>
      <c r="J305" s="182">
        <f>ROUND(I305*H305,2)</f>
        <v>0</v>
      </c>
      <c r="K305" s="178" t="s">
        <v>150</v>
      </c>
      <c r="L305" s="42"/>
      <c r="M305" s="183" t="s">
        <v>19</v>
      </c>
      <c r="N305" s="184" t="s">
        <v>43</v>
      </c>
      <c r="O305" s="67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7" t="s">
        <v>248</v>
      </c>
      <c r="AT305" s="187" t="s">
        <v>146</v>
      </c>
      <c r="AU305" s="187" t="s">
        <v>82</v>
      </c>
      <c r="AY305" s="20" t="s">
        <v>143</v>
      </c>
      <c r="BE305" s="188">
        <f>IF(N305="základní",J305,0)</f>
        <v>0</v>
      </c>
      <c r="BF305" s="188">
        <f>IF(N305="snížená",J305,0)</f>
        <v>0</v>
      </c>
      <c r="BG305" s="188">
        <f>IF(N305="zákl. přenesená",J305,0)</f>
        <v>0</v>
      </c>
      <c r="BH305" s="188">
        <f>IF(N305="sníž. přenesená",J305,0)</f>
        <v>0</v>
      </c>
      <c r="BI305" s="188">
        <f>IF(N305="nulová",J305,0)</f>
        <v>0</v>
      </c>
      <c r="BJ305" s="20" t="s">
        <v>80</v>
      </c>
      <c r="BK305" s="188">
        <f>ROUND(I305*H305,2)</f>
        <v>0</v>
      </c>
      <c r="BL305" s="20" t="s">
        <v>248</v>
      </c>
      <c r="BM305" s="187" t="s">
        <v>490</v>
      </c>
    </row>
    <row r="306" spans="1:65" s="2" customFormat="1" ht="11.25">
      <c r="A306" s="37"/>
      <c r="B306" s="38"/>
      <c r="C306" s="39"/>
      <c r="D306" s="189" t="s">
        <v>153</v>
      </c>
      <c r="E306" s="39"/>
      <c r="F306" s="190" t="s">
        <v>491</v>
      </c>
      <c r="G306" s="39"/>
      <c r="H306" s="39"/>
      <c r="I306" s="191"/>
      <c r="J306" s="39"/>
      <c r="K306" s="39"/>
      <c r="L306" s="42"/>
      <c r="M306" s="192"/>
      <c r="N306" s="193"/>
      <c r="O306" s="67"/>
      <c r="P306" s="67"/>
      <c r="Q306" s="67"/>
      <c r="R306" s="67"/>
      <c r="S306" s="67"/>
      <c r="T306" s="68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20" t="s">
        <v>153</v>
      </c>
      <c r="AU306" s="20" t="s">
        <v>82</v>
      </c>
    </row>
    <row r="307" spans="1:65" s="12" customFormat="1" ht="22.9" customHeight="1">
      <c r="B307" s="160"/>
      <c r="C307" s="161"/>
      <c r="D307" s="162" t="s">
        <v>71</v>
      </c>
      <c r="E307" s="174" t="s">
        <v>492</v>
      </c>
      <c r="F307" s="174" t="s">
        <v>493</v>
      </c>
      <c r="G307" s="161"/>
      <c r="H307" s="161"/>
      <c r="I307" s="164"/>
      <c r="J307" s="175">
        <f>BK307</f>
        <v>0</v>
      </c>
      <c r="K307" s="161"/>
      <c r="L307" s="166"/>
      <c r="M307" s="167"/>
      <c r="N307" s="168"/>
      <c r="O307" s="168"/>
      <c r="P307" s="169">
        <f>SUM(P308:P371)</f>
        <v>0</v>
      </c>
      <c r="Q307" s="168"/>
      <c r="R307" s="169">
        <f>SUM(R308:R371)</f>
        <v>15.902398380000003</v>
      </c>
      <c r="S307" s="168"/>
      <c r="T307" s="170">
        <f>SUM(T308:T371)</f>
        <v>0</v>
      </c>
      <c r="AR307" s="171" t="s">
        <v>82</v>
      </c>
      <c r="AT307" s="172" t="s">
        <v>71</v>
      </c>
      <c r="AU307" s="172" t="s">
        <v>80</v>
      </c>
      <c r="AY307" s="171" t="s">
        <v>143</v>
      </c>
      <c r="BK307" s="173">
        <f>SUM(BK308:BK371)</f>
        <v>0</v>
      </c>
    </row>
    <row r="308" spans="1:65" s="2" customFormat="1" ht="24.2" customHeight="1">
      <c r="A308" s="37"/>
      <c r="B308" s="38"/>
      <c r="C308" s="176" t="s">
        <v>494</v>
      </c>
      <c r="D308" s="176" t="s">
        <v>146</v>
      </c>
      <c r="E308" s="177" t="s">
        <v>495</v>
      </c>
      <c r="F308" s="178" t="s">
        <v>496</v>
      </c>
      <c r="G308" s="179" t="s">
        <v>198</v>
      </c>
      <c r="H308" s="180">
        <v>209.89699999999999</v>
      </c>
      <c r="I308" s="181"/>
      <c r="J308" s="182">
        <f>ROUND(I308*H308,2)</f>
        <v>0</v>
      </c>
      <c r="K308" s="178" t="s">
        <v>497</v>
      </c>
      <c r="L308" s="42"/>
      <c r="M308" s="183" t="s">
        <v>19</v>
      </c>
      <c r="N308" s="184" t="s">
        <v>43</v>
      </c>
      <c r="O308" s="67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7" t="s">
        <v>248</v>
      </c>
      <c r="AT308" s="187" t="s">
        <v>146</v>
      </c>
      <c r="AU308" s="187" t="s">
        <v>82</v>
      </c>
      <c r="AY308" s="20" t="s">
        <v>143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20" t="s">
        <v>80</v>
      </c>
      <c r="BK308" s="188">
        <f>ROUND(I308*H308,2)</f>
        <v>0</v>
      </c>
      <c r="BL308" s="20" t="s">
        <v>248</v>
      </c>
      <c r="BM308" s="187" t="s">
        <v>498</v>
      </c>
    </row>
    <row r="309" spans="1:65" s="2" customFormat="1" ht="11.25">
      <c r="A309" s="37"/>
      <c r="B309" s="38"/>
      <c r="C309" s="39"/>
      <c r="D309" s="189" t="s">
        <v>153</v>
      </c>
      <c r="E309" s="39"/>
      <c r="F309" s="190" t="s">
        <v>499</v>
      </c>
      <c r="G309" s="39"/>
      <c r="H309" s="39"/>
      <c r="I309" s="191"/>
      <c r="J309" s="39"/>
      <c r="K309" s="39"/>
      <c r="L309" s="42"/>
      <c r="M309" s="192"/>
      <c r="N309" s="193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153</v>
      </c>
      <c r="AU309" s="20" t="s">
        <v>82</v>
      </c>
    </row>
    <row r="310" spans="1:65" s="13" customFormat="1" ht="11.25">
      <c r="B310" s="194"/>
      <c r="C310" s="195"/>
      <c r="D310" s="196" t="s">
        <v>155</v>
      </c>
      <c r="E310" s="197" t="s">
        <v>19</v>
      </c>
      <c r="F310" s="198" t="s">
        <v>500</v>
      </c>
      <c r="G310" s="195"/>
      <c r="H310" s="199">
        <v>35.322000000000003</v>
      </c>
      <c r="I310" s="200"/>
      <c r="J310" s="195"/>
      <c r="K310" s="195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155</v>
      </c>
      <c r="AU310" s="205" t="s">
        <v>82</v>
      </c>
      <c r="AV310" s="13" t="s">
        <v>82</v>
      </c>
      <c r="AW310" s="13" t="s">
        <v>33</v>
      </c>
      <c r="AX310" s="13" t="s">
        <v>72</v>
      </c>
      <c r="AY310" s="205" t="s">
        <v>143</v>
      </c>
    </row>
    <row r="311" spans="1:65" s="13" customFormat="1" ht="11.25">
      <c r="B311" s="194"/>
      <c r="C311" s="195"/>
      <c r="D311" s="196" t="s">
        <v>155</v>
      </c>
      <c r="E311" s="197" t="s">
        <v>19</v>
      </c>
      <c r="F311" s="198" t="s">
        <v>501</v>
      </c>
      <c r="G311" s="195"/>
      <c r="H311" s="199">
        <v>39</v>
      </c>
      <c r="I311" s="200"/>
      <c r="J311" s="195"/>
      <c r="K311" s="195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155</v>
      </c>
      <c r="AU311" s="205" t="s">
        <v>82</v>
      </c>
      <c r="AV311" s="13" t="s">
        <v>82</v>
      </c>
      <c r="AW311" s="13" t="s">
        <v>33</v>
      </c>
      <c r="AX311" s="13" t="s">
        <v>72</v>
      </c>
      <c r="AY311" s="205" t="s">
        <v>143</v>
      </c>
    </row>
    <row r="312" spans="1:65" s="13" customFormat="1" ht="11.25">
      <c r="B312" s="194"/>
      <c r="C312" s="195"/>
      <c r="D312" s="196" t="s">
        <v>155</v>
      </c>
      <c r="E312" s="197" t="s">
        <v>19</v>
      </c>
      <c r="F312" s="198" t="s">
        <v>502</v>
      </c>
      <c r="G312" s="195"/>
      <c r="H312" s="199">
        <v>34.65</v>
      </c>
      <c r="I312" s="200"/>
      <c r="J312" s="195"/>
      <c r="K312" s="195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155</v>
      </c>
      <c r="AU312" s="205" t="s">
        <v>82</v>
      </c>
      <c r="AV312" s="13" t="s">
        <v>82</v>
      </c>
      <c r="AW312" s="13" t="s">
        <v>33</v>
      </c>
      <c r="AX312" s="13" t="s">
        <v>72</v>
      </c>
      <c r="AY312" s="205" t="s">
        <v>143</v>
      </c>
    </row>
    <row r="313" spans="1:65" s="13" customFormat="1" ht="11.25">
      <c r="B313" s="194"/>
      <c r="C313" s="195"/>
      <c r="D313" s="196" t="s">
        <v>155</v>
      </c>
      <c r="E313" s="197" t="s">
        <v>19</v>
      </c>
      <c r="F313" s="198" t="s">
        <v>503</v>
      </c>
      <c r="G313" s="195"/>
      <c r="H313" s="199">
        <v>39.375</v>
      </c>
      <c r="I313" s="200"/>
      <c r="J313" s="195"/>
      <c r="K313" s="195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155</v>
      </c>
      <c r="AU313" s="205" t="s">
        <v>82</v>
      </c>
      <c r="AV313" s="13" t="s">
        <v>82</v>
      </c>
      <c r="AW313" s="13" t="s">
        <v>33</v>
      </c>
      <c r="AX313" s="13" t="s">
        <v>72</v>
      </c>
      <c r="AY313" s="205" t="s">
        <v>143</v>
      </c>
    </row>
    <row r="314" spans="1:65" s="13" customFormat="1" ht="11.25">
      <c r="B314" s="194"/>
      <c r="C314" s="195"/>
      <c r="D314" s="196" t="s">
        <v>155</v>
      </c>
      <c r="E314" s="197" t="s">
        <v>19</v>
      </c>
      <c r="F314" s="198" t="s">
        <v>504</v>
      </c>
      <c r="G314" s="195"/>
      <c r="H314" s="199">
        <v>30.55</v>
      </c>
      <c r="I314" s="200"/>
      <c r="J314" s="195"/>
      <c r="K314" s="195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155</v>
      </c>
      <c r="AU314" s="205" t="s">
        <v>82</v>
      </c>
      <c r="AV314" s="13" t="s">
        <v>82</v>
      </c>
      <c r="AW314" s="13" t="s">
        <v>33</v>
      </c>
      <c r="AX314" s="13" t="s">
        <v>72</v>
      </c>
      <c r="AY314" s="205" t="s">
        <v>143</v>
      </c>
    </row>
    <row r="315" spans="1:65" s="13" customFormat="1" ht="11.25">
      <c r="B315" s="194"/>
      <c r="C315" s="195"/>
      <c r="D315" s="196" t="s">
        <v>155</v>
      </c>
      <c r="E315" s="197" t="s">
        <v>19</v>
      </c>
      <c r="F315" s="198" t="s">
        <v>505</v>
      </c>
      <c r="G315" s="195"/>
      <c r="H315" s="199">
        <v>31</v>
      </c>
      <c r="I315" s="200"/>
      <c r="J315" s="195"/>
      <c r="K315" s="195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155</v>
      </c>
      <c r="AU315" s="205" t="s">
        <v>82</v>
      </c>
      <c r="AV315" s="13" t="s">
        <v>82</v>
      </c>
      <c r="AW315" s="13" t="s">
        <v>33</v>
      </c>
      <c r="AX315" s="13" t="s">
        <v>72</v>
      </c>
      <c r="AY315" s="205" t="s">
        <v>143</v>
      </c>
    </row>
    <row r="316" spans="1:65" s="14" customFormat="1" ht="11.25">
      <c r="B316" s="206"/>
      <c r="C316" s="207"/>
      <c r="D316" s="196" t="s">
        <v>155</v>
      </c>
      <c r="E316" s="208" t="s">
        <v>19</v>
      </c>
      <c r="F316" s="209" t="s">
        <v>180</v>
      </c>
      <c r="G316" s="207"/>
      <c r="H316" s="210">
        <v>209.89699999999999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155</v>
      </c>
      <c r="AU316" s="216" t="s">
        <v>82</v>
      </c>
      <c r="AV316" s="14" t="s">
        <v>151</v>
      </c>
      <c r="AW316" s="14" t="s">
        <v>33</v>
      </c>
      <c r="AX316" s="14" t="s">
        <v>80</v>
      </c>
      <c r="AY316" s="216" t="s">
        <v>143</v>
      </c>
    </row>
    <row r="317" spans="1:65" s="2" customFormat="1" ht="16.5" customHeight="1">
      <c r="A317" s="37"/>
      <c r="B317" s="38"/>
      <c r="C317" s="239" t="s">
        <v>506</v>
      </c>
      <c r="D317" s="239" t="s">
        <v>445</v>
      </c>
      <c r="E317" s="240" t="s">
        <v>507</v>
      </c>
      <c r="F317" s="241" t="s">
        <v>508</v>
      </c>
      <c r="G317" s="242" t="s">
        <v>185</v>
      </c>
      <c r="H317" s="243">
        <v>2.09</v>
      </c>
      <c r="I317" s="244"/>
      <c r="J317" s="245">
        <f>ROUND(I317*H317,2)</f>
        <v>0</v>
      </c>
      <c r="K317" s="241" t="s">
        <v>497</v>
      </c>
      <c r="L317" s="246"/>
      <c r="M317" s="247" t="s">
        <v>19</v>
      </c>
      <c r="N317" s="248" t="s">
        <v>43</v>
      </c>
      <c r="O317" s="67"/>
      <c r="P317" s="185">
        <f>O317*H317</f>
        <v>0</v>
      </c>
      <c r="Q317" s="185">
        <v>0.55000000000000004</v>
      </c>
      <c r="R317" s="185">
        <f>Q317*H317</f>
        <v>1.1495</v>
      </c>
      <c r="S317" s="185">
        <v>0</v>
      </c>
      <c r="T317" s="18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7" t="s">
        <v>375</v>
      </c>
      <c r="AT317" s="187" t="s">
        <v>445</v>
      </c>
      <c r="AU317" s="187" t="s">
        <v>82</v>
      </c>
      <c r="AY317" s="20" t="s">
        <v>143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20" t="s">
        <v>80</v>
      </c>
      <c r="BK317" s="188">
        <f>ROUND(I317*H317,2)</f>
        <v>0</v>
      </c>
      <c r="BL317" s="20" t="s">
        <v>248</v>
      </c>
      <c r="BM317" s="187" t="s">
        <v>509</v>
      </c>
    </row>
    <row r="318" spans="1:65" s="13" customFormat="1" ht="11.25">
      <c r="B318" s="194"/>
      <c r="C318" s="195"/>
      <c r="D318" s="196" t="s">
        <v>155</v>
      </c>
      <c r="E318" s="197" t="s">
        <v>19</v>
      </c>
      <c r="F318" s="198" t="s">
        <v>510</v>
      </c>
      <c r="G318" s="195"/>
      <c r="H318" s="199">
        <v>2.09</v>
      </c>
      <c r="I318" s="200"/>
      <c r="J318" s="195"/>
      <c r="K318" s="195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155</v>
      </c>
      <c r="AU318" s="205" t="s">
        <v>82</v>
      </c>
      <c r="AV318" s="13" t="s">
        <v>82</v>
      </c>
      <c r="AW318" s="13" t="s">
        <v>33</v>
      </c>
      <c r="AX318" s="13" t="s">
        <v>80</v>
      </c>
      <c r="AY318" s="205" t="s">
        <v>143</v>
      </c>
    </row>
    <row r="319" spans="1:65" s="2" customFormat="1" ht="24.2" customHeight="1">
      <c r="A319" s="37"/>
      <c r="B319" s="38"/>
      <c r="C319" s="176" t="s">
        <v>511</v>
      </c>
      <c r="D319" s="176" t="s">
        <v>146</v>
      </c>
      <c r="E319" s="177" t="s">
        <v>512</v>
      </c>
      <c r="F319" s="178" t="s">
        <v>513</v>
      </c>
      <c r="G319" s="179" t="s">
        <v>198</v>
      </c>
      <c r="H319" s="180">
        <v>11.08</v>
      </c>
      <c r="I319" s="181"/>
      <c r="J319" s="182">
        <f>ROUND(I319*H319,2)</f>
        <v>0</v>
      </c>
      <c r="K319" s="178" t="s">
        <v>150</v>
      </c>
      <c r="L319" s="42"/>
      <c r="M319" s="183" t="s">
        <v>19</v>
      </c>
      <c r="N319" s="184" t="s">
        <v>43</v>
      </c>
      <c r="O319" s="67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7" t="s">
        <v>248</v>
      </c>
      <c r="AT319" s="187" t="s">
        <v>146</v>
      </c>
      <c r="AU319" s="187" t="s">
        <v>82</v>
      </c>
      <c r="AY319" s="20" t="s">
        <v>143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20" t="s">
        <v>80</v>
      </c>
      <c r="BK319" s="188">
        <f>ROUND(I319*H319,2)</f>
        <v>0</v>
      </c>
      <c r="BL319" s="20" t="s">
        <v>248</v>
      </c>
      <c r="BM319" s="187" t="s">
        <v>514</v>
      </c>
    </row>
    <row r="320" spans="1:65" s="2" customFormat="1" ht="11.25">
      <c r="A320" s="37"/>
      <c r="B320" s="38"/>
      <c r="C320" s="39"/>
      <c r="D320" s="189" t="s">
        <v>153</v>
      </c>
      <c r="E320" s="39"/>
      <c r="F320" s="190" t="s">
        <v>515</v>
      </c>
      <c r="G320" s="39"/>
      <c r="H320" s="39"/>
      <c r="I320" s="191"/>
      <c r="J320" s="39"/>
      <c r="K320" s="39"/>
      <c r="L320" s="42"/>
      <c r="M320" s="192"/>
      <c r="N320" s="193"/>
      <c r="O320" s="67"/>
      <c r="P320" s="67"/>
      <c r="Q320" s="67"/>
      <c r="R320" s="67"/>
      <c r="S320" s="67"/>
      <c r="T320" s="68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20" t="s">
        <v>153</v>
      </c>
      <c r="AU320" s="20" t="s">
        <v>82</v>
      </c>
    </row>
    <row r="321" spans="1:65" s="13" customFormat="1" ht="11.25">
      <c r="B321" s="194"/>
      <c r="C321" s="195"/>
      <c r="D321" s="196" t="s">
        <v>155</v>
      </c>
      <c r="E321" s="197" t="s">
        <v>19</v>
      </c>
      <c r="F321" s="198" t="s">
        <v>516</v>
      </c>
      <c r="G321" s="195"/>
      <c r="H321" s="199">
        <v>11.08</v>
      </c>
      <c r="I321" s="200"/>
      <c r="J321" s="195"/>
      <c r="K321" s="195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155</v>
      </c>
      <c r="AU321" s="205" t="s">
        <v>82</v>
      </c>
      <c r="AV321" s="13" t="s">
        <v>82</v>
      </c>
      <c r="AW321" s="13" t="s">
        <v>33</v>
      </c>
      <c r="AX321" s="13" t="s">
        <v>80</v>
      </c>
      <c r="AY321" s="205" t="s">
        <v>143</v>
      </c>
    </row>
    <row r="322" spans="1:65" s="2" customFormat="1" ht="16.5" customHeight="1">
      <c r="A322" s="37"/>
      <c r="B322" s="38"/>
      <c r="C322" s="239" t="s">
        <v>517</v>
      </c>
      <c r="D322" s="239" t="s">
        <v>445</v>
      </c>
      <c r="E322" s="240" t="s">
        <v>518</v>
      </c>
      <c r="F322" s="241" t="s">
        <v>519</v>
      </c>
      <c r="G322" s="242" t="s">
        <v>185</v>
      </c>
      <c r="H322" s="243">
        <v>0.17699999999999999</v>
      </c>
      <c r="I322" s="244"/>
      <c r="J322" s="245">
        <f>ROUND(I322*H322,2)</f>
        <v>0</v>
      </c>
      <c r="K322" s="241" t="s">
        <v>150</v>
      </c>
      <c r="L322" s="246"/>
      <c r="M322" s="247" t="s">
        <v>19</v>
      </c>
      <c r="N322" s="248" t="s">
        <v>43</v>
      </c>
      <c r="O322" s="67"/>
      <c r="P322" s="185">
        <f>O322*H322</f>
        <v>0</v>
      </c>
      <c r="Q322" s="185">
        <v>0.55000000000000004</v>
      </c>
      <c r="R322" s="185">
        <f>Q322*H322</f>
        <v>9.7350000000000006E-2</v>
      </c>
      <c r="S322" s="185">
        <v>0</v>
      </c>
      <c r="T322" s="18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7" t="s">
        <v>375</v>
      </c>
      <c r="AT322" s="187" t="s">
        <v>445</v>
      </c>
      <c r="AU322" s="187" t="s">
        <v>82</v>
      </c>
      <c r="AY322" s="20" t="s">
        <v>143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20" t="s">
        <v>80</v>
      </c>
      <c r="BK322" s="188">
        <f>ROUND(I322*H322,2)</f>
        <v>0</v>
      </c>
      <c r="BL322" s="20" t="s">
        <v>248</v>
      </c>
      <c r="BM322" s="187" t="s">
        <v>520</v>
      </c>
    </row>
    <row r="323" spans="1:65" s="13" customFormat="1" ht="11.25">
      <c r="B323" s="194"/>
      <c r="C323" s="195"/>
      <c r="D323" s="196" t="s">
        <v>155</v>
      </c>
      <c r="E323" s="197" t="s">
        <v>19</v>
      </c>
      <c r="F323" s="198" t="s">
        <v>521</v>
      </c>
      <c r="G323" s="195"/>
      <c r="H323" s="199">
        <v>0.17699999999999999</v>
      </c>
      <c r="I323" s="200"/>
      <c r="J323" s="195"/>
      <c r="K323" s="195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155</v>
      </c>
      <c r="AU323" s="205" t="s">
        <v>82</v>
      </c>
      <c r="AV323" s="13" t="s">
        <v>82</v>
      </c>
      <c r="AW323" s="13" t="s">
        <v>33</v>
      </c>
      <c r="AX323" s="13" t="s">
        <v>80</v>
      </c>
      <c r="AY323" s="205" t="s">
        <v>143</v>
      </c>
    </row>
    <row r="324" spans="1:65" s="2" customFormat="1" ht="16.5" customHeight="1">
      <c r="A324" s="37"/>
      <c r="B324" s="38"/>
      <c r="C324" s="176" t="s">
        <v>522</v>
      </c>
      <c r="D324" s="176" t="s">
        <v>146</v>
      </c>
      <c r="E324" s="177" t="s">
        <v>523</v>
      </c>
      <c r="F324" s="178" t="s">
        <v>524</v>
      </c>
      <c r="G324" s="179" t="s">
        <v>149</v>
      </c>
      <c r="H324" s="180">
        <v>248.184</v>
      </c>
      <c r="I324" s="181"/>
      <c r="J324" s="182">
        <f>ROUND(I324*H324,2)</f>
        <v>0</v>
      </c>
      <c r="K324" s="178" t="s">
        <v>150</v>
      </c>
      <c r="L324" s="42"/>
      <c r="M324" s="183" t="s">
        <v>19</v>
      </c>
      <c r="N324" s="184" t="s">
        <v>43</v>
      </c>
      <c r="O324" s="67"/>
      <c r="P324" s="185">
        <f>O324*H324</f>
        <v>0</v>
      </c>
      <c r="Q324" s="185">
        <v>0</v>
      </c>
      <c r="R324" s="185">
        <f>Q324*H324</f>
        <v>0</v>
      </c>
      <c r="S324" s="185">
        <v>0</v>
      </c>
      <c r="T324" s="18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7" t="s">
        <v>248</v>
      </c>
      <c r="AT324" s="187" t="s">
        <v>146</v>
      </c>
      <c r="AU324" s="187" t="s">
        <v>82</v>
      </c>
      <c r="AY324" s="20" t="s">
        <v>143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80</v>
      </c>
      <c r="BK324" s="188">
        <f>ROUND(I324*H324,2)</f>
        <v>0</v>
      </c>
      <c r="BL324" s="20" t="s">
        <v>248</v>
      </c>
      <c r="BM324" s="187" t="s">
        <v>525</v>
      </c>
    </row>
    <row r="325" spans="1:65" s="2" customFormat="1" ht="11.25">
      <c r="A325" s="37"/>
      <c r="B325" s="38"/>
      <c r="C325" s="39"/>
      <c r="D325" s="189" t="s">
        <v>153</v>
      </c>
      <c r="E325" s="39"/>
      <c r="F325" s="190" t="s">
        <v>526</v>
      </c>
      <c r="G325" s="39"/>
      <c r="H325" s="39"/>
      <c r="I325" s="191"/>
      <c r="J325" s="39"/>
      <c r="K325" s="39"/>
      <c r="L325" s="42"/>
      <c r="M325" s="192"/>
      <c r="N325" s="193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20" t="s">
        <v>153</v>
      </c>
      <c r="AU325" s="20" t="s">
        <v>82</v>
      </c>
    </row>
    <row r="326" spans="1:65" s="2" customFormat="1" ht="19.5">
      <c r="A326" s="37"/>
      <c r="B326" s="38"/>
      <c r="C326" s="39"/>
      <c r="D326" s="196" t="s">
        <v>245</v>
      </c>
      <c r="E326" s="39"/>
      <c r="F326" s="217" t="s">
        <v>527</v>
      </c>
      <c r="G326" s="39"/>
      <c r="H326" s="39"/>
      <c r="I326" s="191"/>
      <c r="J326" s="39"/>
      <c r="K326" s="39"/>
      <c r="L326" s="42"/>
      <c r="M326" s="192"/>
      <c r="N326" s="193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20" t="s">
        <v>245</v>
      </c>
      <c r="AU326" s="20" t="s">
        <v>82</v>
      </c>
    </row>
    <row r="327" spans="1:65" s="13" customFormat="1" ht="11.25">
      <c r="B327" s="194"/>
      <c r="C327" s="195"/>
      <c r="D327" s="196" t="s">
        <v>155</v>
      </c>
      <c r="E327" s="197" t="s">
        <v>19</v>
      </c>
      <c r="F327" s="198" t="s">
        <v>528</v>
      </c>
      <c r="G327" s="195"/>
      <c r="H327" s="199">
        <v>55.152000000000001</v>
      </c>
      <c r="I327" s="200"/>
      <c r="J327" s="195"/>
      <c r="K327" s="195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155</v>
      </c>
      <c r="AU327" s="205" t="s">
        <v>82</v>
      </c>
      <c r="AV327" s="13" t="s">
        <v>82</v>
      </c>
      <c r="AW327" s="13" t="s">
        <v>33</v>
      </c>
      <c r="AX327" s="13" t="s">
        <v>72</v>
      </c>
      <c r="AY327" s="205" t="s">
        <v>143</v>
      </c>
    </row>
    <row r="328" spans="1:65" s="13" customFormat="1" ht="11.25">
      <c r="B328" s="194"/>
      <c r="C328" s="195"/>
      <c r="D328" s="196" t="s">
        <v>155</v>
      </c>
      <c r="E328" s="197" t="s">
        <v>19</v>
      </c>
      <c r="F328" s="198" t="s">
        <v>529</v>
      </c>
      <c r="G328" s="195"/>
      <c r="H328" s="199">
        <v>139.41200000000001</v>
      </c>
      <c r="I328" s="200"/>
      <c r="J328" s="195"/>
      <c r="K328" s="195"/>
      <c r="L328" s="201"/>
      <c r="M328" s="202"/>
      <c r="N328" s="203"/>
      <c r="O328" s="203"/>
      <c r="P328" s="203"/>
      <c r="Q328" s="203"/>
      <c r="R328" s="203"/>
      <c r="S328" s="203"/>
      <c r="T328" s="204"/>
      <c r="AT328" s="205" t="s">
        <v>155</v>
      </c>
      <c r="AU328" s="205" t="s">
        <v>82</v>
      </c>
      <c r="AV328" s="13" t="s">
        <v>82</v>
      </c>
      <c r="AW328" s="13" t="s">
        <v>33</v>
      </c>
      <c r="AX328" s="13" t="s">
        <v>72</v>
      </c>
      <c r="AY328" s="205" t="s">
        <v>143</v>
      </c>
    </row>
    <row r="329" spans="1:65" s="13" customFormat="1" ht="11.25">
      <c r="B329" s="194"/>
      <c r="C329" s="195"/>
      <c r="D329" s="196" t="s">
        <v>155</v>
      </c>
      <c r="E329" s="197" t="s">
        <v>19</v>
      </c>
      <c r="F329" s="198" t="s">
        <v>530</v>
      </c>
      <c r="G329" s="195"/>
      <c r="H329" s="199">
        <v>53.62</v>
      </c>
      <c r="I329" s="200"/>
      <c r="J329" s="195"/>
      <c r="K329" s="195"/>
      <c r="L329" s="201"/>
      <c r="M329" s="202"/>
      <c r="N329" s="203"/>
      <c r="O329" s="203"/>
      <c r="P329" s="203"/>
      <c r="Q329" s="203"/>
      <c r="R329" s="203"/>
      <c r="S329" s="203"/>
      <c r="T329" s="204"/>
      <c r="AT329" s="205" t="s">
        <v>155</v>
      </c>
      <c r="AU329" s="205" t="s">
        <v>82</v>
      </c>
      <c r="AV329" s="13" t="s">
        <v>82</v>
      </c>
      <c r="AW329" s="13" t="s">
        <v>33</v>
      </c>
      <c r="AX329" s="13" t="s">
        <v>72</v>
      </c>
      <c r="AY329" s="205" t="s">
        <v>143</v>
      </c>
    </row>
    <row r="330" spans="1:65" s="14" customFormat="1" ht="11.25">
      <c r="B330" s="206"/>
      <c r="C330" s="207"/>
      <c r="D330" s="196" t="s">
        <v>155</v>
      </c>
      <c r="E330" s="208" t="s">
        <v>19</v>
      </c>
      <c r="F330" s="209" t="s">
        <v>180</v>
      </c>
      <c r="G330" s="207"/>
      <c r="H330" s="210">
        <v>248.184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155</v>
      </c>
      <c r="AU330" s="216" t="s">
        <v>82</v>
      </c>
      <c r="AV330" s="14" t="s">
        <v>151</v>
      </c>
      <c r="AW330" s="14" t="s">
        <v>33</v>
      </c>
      <c r="AX330" s="14" t="s">
        <v>80</v>
      </c>
      <c r="AY330" s="216" t="s">
        <v>143</v>
      </c>
    </row>
    <row r="331" spans="1:65" s="2" customFormat="1" ht="16.5" customHeight="1">
      <c r="A331" s="37"/>
      <c r="B331" s="38"/>
      <c r="C331" s="239" t="s">
        <v>531</v>
      </c>
      <c r="D331" s="239" t="s">
        <v>445</v>
      </c>
      <c r="E331" s="240" t="s">
        <v>532</v>
      </c>
      <c r="F331" s="241" t="s">
        <v>533</v>
      </c>
      <c r="G331" s="242" t="s">
        <v>149</v>
      </c>
      <c r="H331" s="243">
        <v>155.65299999999999</v>
      </c>
      <c r="I331" s="244"/>
      <c r="J331" s="245">
        <f>ROUND(I331*H331,2)</f>
        <v>0</v>
      </c>
      <c r="K331" s="241" t="s">
        <v>150</v>
      </c>
      <c r="L331" s="246"/>
      <c r="M331" s="247" t="s">
        <v>19</v>
      </c>
      <c r="N331" s="248" t="s">
        <v>43</v>
      </c>
      <c r="O331" s="67"/>
      <c r="P331" s="185">
        <f>O331*H331</f>
        <v>0</v>
      </c>
      <c r="Q331" s="185">
        <v>1.9900000000000001E-2</v>
      </c>
      <c r="R331" s="185">
        <f>Q331*H331</f>
        <v>3.0974946999999999</v>
      </c>
      <c r="S331" s="185">
        <v>0</v>
      </c>
      <c r="T331" s="18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7" t="s">
        <v>375</v>
      </c>
      <c r="AT331" s="187" t="s">
        <v>445</v>
      </c>
      <c r="AU331" s="187" t="s">
        <v>82</v>
      </c>
      <c r="AY331" s="20" t="s">
        <v>143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80</v>
      </c>
      <c r="BK331" s="188">
        <f>ROUND(I331*H331,2)</f>
        <v>0</v>
      </c>
      <c r="BL331" s="20" t="s">
        <v>248</v>
      </c>
      <c r="BM331" s="187" t="s">
        <v>534</v>
      </c>
    </row>
    <row r="332" spans="1:65" s="13" customFormat="1" ht="11.25">
      <c r="B332" s="194"/>
      <c r="C332" s="195"/>
      <c r="D332" s="196" t="s">
        <v>155</v>
      </c>
      <c r="E332" s="197" t="s">
        <v>19</v>
      </c>
      <c r="F332" s="198" t="s">
        <v>535</v>
      </c>
      <c r="G332" s="195"/>
      <c r="H332" s="199">
        <v>139.41200000000001</v>
      </c>
      <c r="I332" s="200"/>
      <c r="J332" s="195"/>
      <c r="K332" s="195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155</v>
      </c>
      <c r="AU332" s="205" t="s">
        <v>82</v>
      </c>
      <c r="AV332" s="13" t="s">
        <v>82</v>
      </c>
      <c r="AW332" s="13" t="s">
        <v>33</v>
      </c>
      <c r="AX332" s="13" t="s">
        <v>72</v>
      </c>
      <c r="AY332" s="205" t="s">
        <v>143</v>
      </c>
    </row>
    <row r="333" spans="1:65" s="13" customFormat="1" ht="11.25">
      <c r="B333" s="194"/>
      <c r="C333" s="195"/>
      <c r="D333" s="196" t="s">
        <v>155</v>
      </c>
      <c r="E333" s="197" t="s">
        <v>19</v>
      </c>
      <c r="F333" s="198" t="s">
        <v>536</v>
      </c>
      <c r="G333" s="195"/>
      <c r="H333" s="199">
        <v>2.0910000000000002</v>
      </c>
      <c r="I333" s="200"/>
      <c r="J333" s="195"/>
      <c r="K333" s="195"/>
      <c r="L333" s="201"/>
      <c r="M333" s="202"/>
      <c r="N333" s="203"/>
      <c r="O333" s="203"/>
      <c r="P333" s="203"/>
      <c r="Q333" s="203"/>
      <c r="R333" s="203"/>
      <c r="S333" s="203"/>
      <c r="T333" s="204"/>
      <c r="AT333" s="205" t="s">
        <v>155</v>
      </c>
      <c r="AU333" s="205" t="s">
        <v>82</v>
      </c>
      <c r="AV333" s="13" t="s">
        <v>82</v>
      </c>
      <c r="AW333" s="13" t="s">
        <v>33</v>
      </c>
      <c r="AX333" s="13" t="s">
        <v>72</v>
      </c>
      <c r="AY333" s="205" t="s">
        <v>143</v>
      </c>
    </row>
    <row r="334" spans="1:65" s="14" customFormat="1" ht="11.25">
      <c r="B334" s="206"/>
      <c r="C334" s="207"/>
      <c r="D334" s="196" t="s">
        <v>155</v>
      </c>
      <c r="E334" s="208" t="s">
        <v>19</v>
      </c>
      <c r="F334" s="209" t="s">
        <v>180</v>
      </c>
      <c r="G334" s="207"/>
      <c r="H334" s="210">
        <v>141.50299999999999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155</v>
      </c>
      <c r="AU334" s="216" t="s">
        <v>82</v>
      </c>
      <c r="AV334" s="14" t="s">
        <v>151</v>
      </c>
      <c r="AW334" s="14" t="s">
        <v>33</v>
      </c>
      <c r="AX334" s="14" t="s">
        <v>80</v>
      </c>
      <c r="AY334" s="216" t="s">
        <v>143</v>
      </c>
    </row>
    <row r="335" spans="1:65" s="13" customFormat="1" ht="11.25">
      <c r="B335" s="194"/>
      <c r="C335" s="195"/>
      <c r="D335" s="196" t="s">
        <v>155</v>
      </c>
      <c r="E335" s="195"/>
      <c r="F335" s="198" t="s">
        <v>537</v>
      </c>
      <c r="G335" s="195"/>
      <c r="H335" s="199">
        <v>155.65299999999999</v>
      </c>
      <c r="I335" s="200"/>
      <c r="J335" s="195"/>
      <c r="K335" s="195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155</v>
      </c>
      <c r="AU335" s="205" t="s">
        <v>82</v>
      </c>
      <c r="AV335" s="13" t="s">
        <v>82</v>
      </c>
      <c r="AW335" s="13" t="s">
        <v>4</v>
      </c>
      <c r="AX335" s="13" t="s">
        <v>80</v>
      </c>
      <c r="AY335" s="205" t="s">
        <v>143</v>
      </c>
    </row>
    <row r="336" spans="1:65" s="2" customFormat="1" ht="16.5" customHeight="1">
      <c r="A336" s="37"/>
      <c r="B336" s="38"/>
      <c r="C336" s="239" t="s">
        <v>538</v>
      </c>
      <c r="D336" s="239" t="s">
        <v>445</v>
      </c>
      <c r="E336" s="240" t="s">
        <v>539</v>
      </c>
      <c r="F336" s="241" t="s">
        <v>540</v>
      </c>
      <c r="G336" s="242" t="s">
        <v>149</v>
      </c>
      <c r="H336" s="243">
        <v>121.444</v>
      </c>
      <c r="I336" s="244"/>
      <c r="J336" s="245">
        <f>ROUND(I336*H336,2)</f>
        <v>0</v>
      </c>
      <c r="K336" s="241" t="s">
        <v>150</v>
      </c>
      <c r="L336" s="246"/>
      <c r="M336" s="247" t="s">
        <v>19</v>
      </c>
      <c r="N336" s="248" t="s">
        <v>43</v>
      </c>
      <c r="O336" s="67"/>
      <c r="P336" s="185">
        <f>O336*H336</f>
        <v>0</v>
      </c>
      <c r="Q336" s="185">
        <v>2.2700000000000001E-2</v>
      </c>
      <c r="R336" s="185">
        <f>Q336*H336</f>
        <v>2.7567788000000002</v>
      </c>
      <c r="S336" s="185">
        <v>0</v>
      </c>
      <c r="T336" s="18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7" t="s">
        <v>375</v>
      </c>
      <c r="AT336" s="187" t="s">
        <v>445</v>
      </c>
      <c r="AU336" s="187" t="s">
        <v>82</v>
      </c>
      <c r="AY336" s="20" t="s">
        <v>143</v>
      </c>
      <c r="BE336" s="188">
        <f>IF(N336="základní",J336,0)</f>
        <v>0</v>
      </c>
      <c r="BF336" s="188">
        <f>IF(N336="snížená",J336,0)</f>
        <v>0</v>
      </c>
      <c r="BG336" s="188">
        <f>IF(N336="zákl. přenesená",J336,0)</f>
        <v>0</v>
      </c>
      <c r="BH336" s="188">
        <f>IF(N336="sníž. přenesená",J336,0)</f>
        <v>0</v>
      </c>
      <c r="BI336" s="188">
        <f>IF(N336="nulová",J336,0)</f>
        <v>0</v>
      </c>
      <c r="BJ336" s="20" t="s">
        <v>80</v>
      </c>
      <c r="BK336" s="188">
        <f>ROUND(I336*H336,2)</f>
        <v>0</v>
      </c>
      <c r="BL336" s="20" t="s">
        <v>248</v>
      </c>
      <c r="BM336" s="187" t="s">
        <v>541</v>
      </c>
    </row>
    <row r="337" spans="1:65" s="13" customFormat="1" ht="11.25">
      <c r="B337" s="194"/>
      <c r="C337" s="195"/>
      <c r="D337" s="196" t="s">
        <v>155</v>
      </c>
      <c r="E337" s="197" t="s">
        <v>19</v>
      </c>
      <c r="F337" s="198" t="s">
        <v>542</v>
      </c>
      <c r="G337" s="195"/>
      <c r="H337" s="199">
        <v>108.77200000000001</v>
      </c>
      <c r="I337" s="200"/>
      <c r="J337" s="195"/>
      <c r="K337" s="195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155</v>
      </c>
      <c r="AU337" s="205" t="s">
        <v>82</v>
      </c>
      <c r="AV337" s="13" t="s">
        <v>82</v>
      </c>
      <c r="AW337" s="13" t="s">
        <v>33</v>
      </c>
      <c r="AX337" s="13" t="s">
        <v>72</v>
      </c>
      <c r="AY337" s="205" t="s">
        <v>143</v>
      </c>
    </row>
    <row r="338" spans="1:65" s="13" customFormat="1" ht="11.25">
      <c r="B338" s="194"/>
      <c r="C338" s="195"/>
      <c r="D338" s="196" t="s">
        <v>155</v>
      </c>
      <c r="E338" s="197" t="s">
        <v>19</v>
      </c>
      <c r="F338" s="198" t="s">
        <v>543</v>
      </c>
      <c r="G338" s="195"/>
      <c r="H338" s="199">
        <v>1.6319999999999999</v>
      </c>
      <c r="I338" s="200"/>
      <c r="J338" s="195"/>
      <c r="K338" s="195"/>
      <c r="L338" s="201"/>
      <c r="M338" s="202"/>
      <c r="N338" s="203"/>
      <c r="O338" s="203"/>
      <c r="P338" s="203"/>
      <c r="Q338" s="203"/>
      <c r="R338" s="203"/>
      <c r="S338" s="203"/>
      <c r="T338" s="204"/>
      <c r="AT338" s="205" t="s">
        <v>155</v>
      </c>
      <c r="AU338" s="205" t="s">
        <v>82</v>
      </c>
      <c r="AV338" s="13" t="s">
        <v>82</v>
      </c>
      <c r="AW338" s="13" t="s">
        <v>33</v>
      </c>
      <c r="AX338" s="13" t="s">
        <v>72</v>
      </c>
      <c r="AY338" s="205" t="s">
        <v>143</v>
      </c>
    </row>
    <row r="339" spans="1:65" s="14" customFormat="1" ht="11.25">
      <c r="B339" s="206"/>
      <c r="C339" s="207"/>
      <c r="D339" s="196" t="s">
        <v>155</v>
      </c>
      <c r="E339" s="208" t="s">
        <v>19</v>
      </c>
      <c r="F339" s="209" t="s">
        <v>180</v>
      </c>
      <c r="G339" s="207"/>
      <c r="H339" s="210">
        <v>110.404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155</v>
      </c>
      <c r="AU339" s="216" t="s">
        <v>82</v>
      </c>
      <c r="AV339" s="14" t="s">
        <v>151</v>
      </c>
      <c r="AW339" s="14" t="s">
        <v>33</v>
      </c>
      <c r="AX339" s="14" t="s">
        <v>80</v>
      </c>
      <c r="AY339" s="216" t="s">
        <v>143</v>
      </c>
    </row>
    <row r="340" spans="1:65" s="13" customFormat="1" ht="11.25">
      <c r="B340" s="194"/>
      <c r="C340" s="195"/>
      <c r="D340" s="196" t="s">
        <v>155</v>
      </c>
      <c r="E340" s="195"/>
      <c r="F340" s="198" t="s">
        <v>544</v>
      </c>
      <c r="G340" s="195"/>
      <c r="H340" s="199">
        <v>121.444</v>
      </c>
      <c r="I340" s="200"/>
      <c r="J340" s="195"/>
      <c r="K340" s="195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155</v>
      </c>
      <c r="AU340" s="205" t="s">
        <v>82</v>
      </c>
      <c r="AV340" s="13" t="s">
        <v>82</v>
      </c>
      <c r="AW340" s="13" t="s">
        <v>4</v>
      </c>
      <c r="AX340" s="13" t="s">
        <v>80</v>
      </c>
      <c r="AY340" s="205" t="s">
        <v>143</v>
      </c>
    </row>
    <row r="341" spans="1:65" s="2" customFormat="1" ht="24.2" customHeight="1">
      <c r="A341" s="37"/>
      <c r="B341" s="38"/>
      <c r="C341" s="176" t="s">
        <v>545</v>
      </c>
      <c r="D341" s="176" t="s">
        <v>146</v>
      </c>
      <c r="E341" s="177" t="s">
        <v>546</v>
      </c>
      <c r="F341" s="178" t="s">
        <v>547</v>
      </c>
      <c r="G341" s="179" t="s">
        <v>149</v>
      </c>
      <c r="H341" s="180">
        <v>11.032</v>
      </c>
      <c r="I341" s="181"/>
      <c r="J341" s="182">
        <f>ROUND(I341*H341,2)</f>
        <v>0</v>
      </c>
      <c r="K341" s="178" t="s">
        <v>150</v>
      </c>
      <c r="L341" s="42"/>
      <c r="M341" s="183" t="s">
        <v>19</v>
      </c>
      <c r="N341" s="184" t="s">
        <v>43</v>
      </c>
      <c r="O341" s="67"/>
      <c r="P341" s="185">
        <f>O341*H341</f>
        <v>0</v>
      </c>
      <c r="Q341" s="185">
        <v>1.5789999999999998E-2</v>
      </c>
      <c r="R341" s="185">
        <f>Q341*H341</f>
        <v>0.17419527999999998</v>
      </c>
      <c r="S341" s="185">
        <v>0</v>
      </c>
      <c r="T341" s="18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7" t="s">
        <v>248</v>
      </c>
      <c r="AT341" s="187" t="s">
        <v>146</v>
      </c>
      <c r="AU341" s="187" t="s">
        <v>82</v>
      </c>
      <c r="AY341" s="20" t="s">
        <v>143</v>
      </c>
      <c r="BE341" s="188">
        <f>IF(N341="základní",J341,0)</f>
        <v>0</v>
      </c>
      <c r="BF341" s="188">
        <f>IF(N341="snížená",J341,0)</f>
        <v>0</v>
      </c>
      <c r="BG341" s="188">
        <f>IF(N341="zákl. přenesená",J341,0)</f>
        <v>0</v>
      </c>
      <c r="BH341" s="188">
        <f>IF(N341="sníž. přenesená",J341,0)</f>
        <v>0</v>
      </c>
      <c r="BI341" s="188">
        <f>IF(N341="nulová",J341,0)</f>
        <v>0</v>
      </c>
      <c r="BJ341" s="20" t="s">
        <v>80</v>
      </c>
      <c r="BK341" s="188">
        <f>ROUND(I341*H341,2)</f>
        <v>0</v>
      </c>
      <c r="BL341" s="20" t="s">
        <v>248</v>
      </c>
      <c r="BM341" s="187" t="s">
        <v>548</v>
      </c>
    </row>
    <row r="342" spans="1:65" s="2" customFormat="1" ht="11.25">
      <c r="A342" s="37"/>
      <c r="B342" s="38"/>
      <c r="C342" s="39"/>
      <c r="D342" s="189" t="s">
        <v>153</v>
      </c>
      <c r="E342" s="39"/>
      <c r="F342" s="190" t="s">
        <v>549</v>
      </c>
      <c r="G342" s="39"/>
      <c r="H342" s="39"/>
      <c r="I342" s="191"/>
      <c r="J342" s="39"/>
      <c r="K342" s="39"/>
      <c r="L342" s="42"/>
      <c r="M342" s="192"/>
      <c r="N342" s="193"/>
      <c r="O342" s="67"/>
      <c r="P342" s="67"/>
      <c r="Q342" s="67"/>
      <c r="R342" s="67"/>
      <c r="S342" s="67"/>
      <c r="T342" s="68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20" t="s">
        <v>153</v>
      </c>
      <c r="AU342" s="20" t="s">
        <v>82</v>
      </c>
    </row>
    <row r="343" spans="1:65" s="13" customFormat="1" ht="11.25">
      <c r="B343" s="194"/>
      <c r="C343" s="195"/>
      <c r="D343" s="196" t="s">
        <v>155</v>
      </c>
      <c r="E343" s="197" t="s">
        <v>19</v>
      </c>
      <c r="F343" s="198" t="s">
        <v>550</v>
      </c>
      <c r="G343" s="195"/>
      <c r="H343" s="199">
        <v>7.3680000000000003</v>
      </c>
      <c r="I343" s="200"/>
      <c r="J343" s="195"/>
      <c r="K343" s="195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155</v>
      </c>
      <c r="AU343" s="205" t="s">
        <v>82</v>
      </c>
      <c r="AV343" s="13" t="s">
        <v>82</v>
      </c>
      <c r="AW343" s="13" t="s">
        <v>33</v>
      </c>
      <c r="AX343" s="13" t="s">
        <v>72</v>
      </c>
      <c r="AY343" s="205" t="s">
        <v>143</v>
      </c>
    </row>
    <row r="344" spans="1:65" s="13" customFormat="1" ht="11.25">
      <c r="B344" s="194"/>
      <c r="C344" s="195"/>
      <c r="D344" s="196" t="s">
        <v>155</v>
      </c>
      <c r="E344" s="197" t="s">
        <v>19</v>
      </c>
      <c r="F344" s="198" t="s">
        <v>551</v>
      </c>
      <c r="G344" s="195"/>
      <c r="H344" s="199">
        <v>3.6640000000000001</v>
      </c>
      <c r="I344" s="200"/>
      <c r="J344" s="195"/>
      <c r="K344" s="195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155</v>
      </c>
      <c r="AU344" s="205" t="s">
        <v>82</v>
      </c>
      <c r="AV344" s="13" t="s">
        <v>82</v>
      </c>
      <c r="AW344" s="13" t="s">
        <v>33</v>
      </c>
      <c r="AX344" s="13" t="s">
        <v>72</v>
      </c>
      <c r="AY344" s="205" t="s">
        <v>143</v>
      </c>
    </row>
    <row r="345" spans="1:65" s="14" customFormat="1" ht="11.25">
      <c r="B345" s="206"/>
      <c r="C345" s="207"/>
      <c r="D345" s="196" t="s">
        <v>155</v>
      </c>
      <c r="E345" s="208" t="s">
        <v>19</v>
      </c>
      <c r="F345" s="209" t="s">
        <v>180</v>
      </c>
      <c r="G345" s="207"/>
      <c r="H345" s="210">
        <v>11.032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155</v>
      </c>
      <c r="AU345" s="216" t="s">
        <v>82</v>
      </c>
      <c r="AV345" s="14" t="s">
        <v>151</v>
      </c>
      <c r="AW345" s="14" t="s">
        <v>33</v>
      </c>
      <c r="AX345" s="14" t="s">
        <v>80</v>
      </c>
      <c r="AY345" s="216" t="s">
        <v>143</v>
      </c>
    </row>
    <row r="346" spans="1:65" s="2" customFormat="1" ht="21.75" customHeight="1">
      <c r="A346" s="37"/>
      <c r="B346" s="38"/>
      <c r="C346" s="176" t="s">
        <v>552</v>
      </c>
      <c r="D346" s="176" t="s">
        <v>146</v>
      </c>
      <c r="E346" s="177" t="s">
        <v>553</v>
      </c>
      <c r="F346" s="178" t="s">
        <v>554</v>
      </c>
      <c r="G346" s="179" t="s">
        <v>185</v>
      </c>
      <c r="H346" s="180">
        <v>2.09</v>
      </c>
      <c r="I346" s="181"/>
      <c r="J346" s="182">
        <f>ROUND(I346*H346,2)</f>
        <v>0</v>
      </c>
      <c r="K346" s="178" t="s">
        <v>497</v>
      </c>
      <c r="L346" s="42"/>
      <c r="M346" s="183" t="s">
        <v>19</v>
      </c>
      <c r="N346" s="184" t="s">
        <v>43</v>
      </c>
      <c r="O346" s="67"/>
      <c r="P346" s="185">
        <f>O346*H346</f>
        <v>0</v>
      </c>
      <c r="Q346" s="185">
        <v>2.3300000000000001E-2</v>
      </c>
      <c r="R346" s="185">
        <f>Q346*H346</f>
        <v>4.8696999999999997E-2</v>
      </c>
      <c r="S346" s="185">
        <v>0</v>
      </c>
      <c r="T346" s="18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7" t="s">
        <v>248</v>
      </c>
      <c r="AT346" s="187" t="s">
        <v>146</v>
      </c>
      <c r="AU346" s="187" t="s">
        <v>82</v>
      </c>
      <c r="AY346" s="20" t="s">
        <v>143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20" t="s">
        <v>80</v>
      </c>
      <c r="BK346" s="188">
        <f>ROUND(I346*H346,2)</f>
        <v>0</v>
      </c>
      <c r="BL346" s="20" t="s">
        <v>248</v>
      </c>
      <c r="BM346" s="187" t="s">
        <v>555</v>
      </c>
    </row>
    <row r="347" spans="1:65" s="2" customFormat="1" ht="11.25">
      <c r="A347" s="37"/>
      <c r="B347" s="38"/>
      <c r="C347" s="39"/>
      <c r="D347" s="189" t="s">
        <v>153</v>
      </c>
      <c r="E347" s="39"/>
      <c r="F347" s="190" t="s">
        <v>556</v>
      </c>
      <c r="G347" s="39"/>
      <c r="H347" s="39"/>
      <c r="I347" s="191"/>
      <c r="J347" s="39"/>
      <c r="K347" s="39"/>
      <c r="L347" s="42"/>
      <c r="M347" s="192"/>
      <c r="N347" s="193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20" t="s">
        <v>153</v>
      </c>
      <c r="AU347" s="20" t="s">
        <v>82</v>
      </c>
    </row>
    <row r="348" spans="1:65" s="2" customFormat="1" ht="21.75" customHeight="1">
      <c r="A348" s="37"/>
      <c r="B348" s="38"/>
      <c r="C348" s="176" t="s">
        <v>557</v>
      </c>
      <c r="D348" s="176" t="s">
        <v>146</v>
      </c>
      <c r="E348" s="177" t="s">
        <v>558</v>
      </c>
      <c r="F348" s="178" t="s">
        <v>559</v>
      </c>
      <c r="G348" s="179" t="s">
        <v>149</v>
      </c>
      <c r="H348" s="180">
        <v>172.125</v>
      </c>
      <c r="I348" s="181"/>
      <c r="J348" s="182">
        <f>ROUND(I348*H348,2)</f>
        <v>0</v>
      </c>
      <c r="K348" s="178" t="s">
        <v>497</v>
      </c>
      <c r="L348" s="42"/>
      <c r="M348" s="183" t="s">
        <v>19</v>
      </c>
      <c r="N348" s="184" t="s">
        <v>43</v>
      </c>
      <c r="O348" s="67"/>
      <c r="P348" s="185">
        <f>O348*H348</f>
        <v>0</v>
      </c>
      <c r="Q348" s="185">
        <v>1.1560000000000001E-2</v>
      </c>
      <c r="R348" s="185">
        <f>Q348*H348</f>
        <v>1.9897650000000002</v>
      </c>
      <c r="S348" s="185">
        <v>0</v>
      </c>
      <c r="T348" s="18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7" t="s">
        <v>248</v>
      </c>
      <c r="AT348" s="187" t="s">
        <v>146</v>
      </c>
      <c r="AU348" s="187" t="s">
        <v>82</v>
      </c>
      <c r="AY348" s="20" t="s">
        <v>143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20" t="s">
        <v>80</v>
      </c>
      <c r="BK348" s="188">
        <f>ROUND(I348*H348,2)</f>
        <v>0</v>
      </c>
      <c r="BL348" s="20" t="s">
        <v>248</v>
      </c>
      <c r="BM348" s="187" t="s">
        <v>560</v>
      </c>
    </row>
    <row r="349" spans="1:65" s="2" customFormat="1" ht="11.25">
      <c r="A349" s="37"/>
      <c r="B349" s="38"/>
      <c r="C349" s="39"/>
      <c r="D349" s="189" t="s">
        <v>153</v>
      </c>
      <c r="E349" s="39"/>
      <c r="F349" s="190" t="s">
        <v>561</v>
      </c>
      <c r="G349" s="39"/>
      <c r="H349" s="39"/>
      <c r="I349" s="191"/>
      <c r="J349" s="39"/>
      <c r="K349" s="39"/>
      <c r="L349" s="42"/>
      <c r="M349" s="192"/>
      <c r="N349" s="193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20" t="s">
        <v>153</v>
      </c>
      <c r="AU349" s="20" t="s">
        <v>82</v>
      </c>
    </row>
    <row r="350" spans="1:65" s="13" customFormat="1" ht="11.25">
      <c r="B350" s="194"/>
      <c r="C350" s="195"/>
      <c r="D350" s="196" t="s">
        <v>155</v>
      </c>
      <c r="E350" s="197" t="s">
        <v>19</v>
      </c>
      <c r="F350" s="198" t="s">
        <v>562</v>
      </c>
      <c r="G350" s="195"/>
      <c r="H350" s="199">
        <v>47.484999999999999</v>
      </c>
      <c r="I350" s="200"/>
      <c r="J350" s="195"/>
      <c r="K350" s="195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155</v>
      </c>
      <c r="AU350" s="205" t="s">
        <v>82</v>
      </c>
      <c r="AV350" s="13" t="s">
        <v>82</v>
      </c>
      <c r="AW350" s="13" t="s">
        <v>33</v>
      </c>
      <c r="AX350" s="13" t="s">
        <v>72</v>
      </c>
      <c r="AY350" s="205" t="s">
        <v>143</v>
      </c>
    </row>
    <row r="351" spans="1:65" s="13" customFormat="1" ht="11.25">
      <c r="B351" s="194"/>
      <c r="C351" s="195"/>
      <c r="D351" s="196" t="s">
        <v>155</v>
      </c>
      <c r="E351" s="197" t="s">
        <v>19</v>
      </c>
      <c r="F351" s="198" t="s">
        <v>563</v>
      </c>
      <c r="G351" s="195"/>
      <c r="H351" s="199">
        <v>27.585000000000001</v>
      </c>
      <c r="I351" s="200"/>
      <c r="J351" s="195"/>
      <c r="K351" s="195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155</v>
      </c>
      <c r="AU351" s="205" t="s">
        <v>82</v>
      </c>
      <c r="AV351" s="13" t="s">
        <v>82</v>
      </c>
      <c r="AW351" s="13" t="s">
        <v>33</v>
      </c>
      <c r="AX351" s="13" t="s">
        <v>72</v>
      </c>
      <c r="AY351" s="205" t="s">
        <v>143</v>
      </c>
    </row>
    <row r="352" spans="1:65" s="13" customFormat="1" ht="11.25">
      <c r="B352" s="194"/>
      <c r="C352" s="195"/>
      <c r="D352" s="196" t="s">
        <v>155</v>
      </c>
      <c r="E352" s="197" t="s">
        <v>19</v>
      </c>
      <c r="F352" s="198" t="s">
        <v>564</v>
      </c>
      <c r="G352" s="195"/>
      <c r="H352" s="199">
        <v>23.65</v>
      </c>
      <c r="I352" s="200"/>
      <c r="J352" s="195"/>
      <c r="K352" s="195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155</v>
      </c>
      <c r="AU352" s="205" t="s">
        <v>82</v>
      </c>
      <c r="AV352" s="13" t="s">
        <v>82</v>
      </c>
      <c r="AW352" s="13" t="s">
        <v>33</v>
      </c>
      <c r="AX352" s="13" t="s">
        <v>72</v>
      </c>
      <c r="AY352" s="205" t="s">
        <v>143</v>
      </c>
    </row>
    <row r="353" spans="1:65" s="13" customFormat="1" ht="11.25">
      <c r="B353" s="194"/>
      <c r="C353" s="195"/>
      <c r="D353" s="196" t="s">
        <v>155</v>
      </c>
      <c r="E353" s="197" t="s">
        <v>19</v>
      </c>
      <c r="F353" s="198" t="s">
        <v>565</v>
      </c>
      <c r="G353" s="195"/>
      <c r="H353" s="199">
        <v>26.875</v>
      </c>
      <c r="I353" s="200"/>
      <c r="J353" s="195"/>
      <c r="K353" s="195"/>
      <c r="L353" s="201"/>
      <c r="M353" s="202"/>
      <c r="N353" s="203"/>
      <c r="O353" s="203"/>
      <c r="P353" s="203"/>
      <c r="Q353" s="203"/>
      <c r="R353" s="203"/>
      <c r="S353" s="203"/>
      <c r="T353" s="204"/>
      <c r="AT353" s="205" t="s">
        <v>155</v>
      </c>
      <c r="AU353" s="205" t="s">
        <v>82</v>
      </c>
      <c r="AV353" s="13" t="s">
        <v>82</v>
      </c>
      <c r="AW353" s="13" t="s">
        <v>33</v>
      </c>
      <c r="AX353" s="13" t="s">
        <v>72</v>
      </c>
      <c r="AY353" s="205" t="s">
        <v>143</v>
      </c>
    </row>
    <row r="354" spans="1:65" s="13" customFormat="1" ht="11.25">
      <c r="B354" s="194"/>
      <c r="C354" s="195"/>
      <c r="D354" s="196" t="s">
        <v>155</v>
      </c>
      <c r="E354" s="197" t="s">
        <v>19</v>
      </c>
      <c r="F354" s="198" t="s">
        <v>566</v>
      </c>
      <c r="G354" s="195"/>
      <c r="H354" s="199">
        <v>26.64</v>
      </c>
      <c r="I354" s="200"/>
      <c r="J354" s="195"/>
      <c r="K354" s="195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155</v>
      </c>
      <c r="AU354" s="205" t="s">
        <v>82</v>
      </c>
      <c r="AV354" s="13" t="s">
        <v>82</v>
      </c>
      <c r="AW354" s="13" t="s">
        <v>33</v>
      </c>
      <c r="AX354" s="13" t="s">
        <v>72</v>
      </c>
      <c r="AY354" s="205" t="s">
        <v>143</v>
      </c>
    </row>
    <row r="355" spans="1:65" s="13" customFormat="1" ht="11.25">
      <c r="B355" s="194"/>
      <c r="C355" s="195"/>
      <c r="D355" s="196" t="s">
        <v>155</v>
      </c>
      <c r="E355" s="197" t="s">
        <v>19</v>
      </c>
      <c r="F355" s="198" t="s">
        <v>567</v>
      </c>
      <c r="G355" s="195"/>
      <c r="H355" s="199">
        <v>19.89</v>
      </c>
      <c r="I355" s="200"/>
      <c r="J355" s="195"/>
      <c r="K355" s="195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155</v>
      </c>
      <c r="AU355" s="205" t="s">
        <v>82</v>
      </c>
      <c r="AV355" s="13" t="s">
        <v>82</v>
      </c>
      <c r="AW355" s="13" t="s">
        <v>33</v>
      </c>
      <c r="AX355" s="13" t="s">
        <v>72</v>
      </c>
      <c r="AY355" s="205" t="s">
        <v>143</v>
      </c>
    </row>
    <row r="356" spans="1:65" s="14" customFormat="1" ht="11.25">
      <c r="B356" s="206"/>
      <c r="C356" s="207"/>
      <c r="D356" s="196" t="s">
        <v>155</v>
      </c>
      <c r="E356" s="208" t="s">
        <v>19</v>
      </c>
      <c r="F356" s="209" t="s">
        <v>180</v>
      </c>
      <c r="G356" s="207"/>
      <c r="H356" s="210">
        <v>172.125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155</v>
      </c>
      <c r="AU356" s="216" t="s">
        <v>82</v>
      </c>
      <c r="AV356" s="14" t="s">
        <v>151</v>
      </c>
      <c r="AW356" s="14" t="s">
        <v>33</v>
      </c>
      <c r="AX356" s="14" t="s">
        <v>80</v>
      </c>
      <c r="AY356" s="216" t="s">
        <v>143</v>
      </c>
    </row>
    <row r="357" spans="1:65" s="2" customFormat="1" ht="16.5" customHeight="1">
      <c r="A357" s="37"/>
      <c r="B357" s="38"/>
      <c r="C357" s="239" t="s">
        <v>568</v>
      </c>
      <c r="D357" s="239" t="s">
        <v>445</v>
      </c>
      <c r="E357" s="240" t="s">
        <v>569</v>
      </c>
      <c r="F357" s="241" t="s">
        <v>570</v>
      </c>
      <c r="G357" s="242" t="s">
        <v>149</v>
      </c>
      <c r="H357" s="243">
        <v>172.125</v>
      </c>
      <c r="I357" s="244"/>
      <c r="J357" s="245">
        <f>ROUND(I357*H357,2)</f>
        <v>0</v>
      </c>
      <c r="K357" s="241" t="s">
        <v>497</v>
      </c>
      <c r="L357" s="246"/>
      <c r="M357" s="247" t="s">
        <v>19</v>
      </c>
      <c r="N357" s="248" t="s">
        <v>43</v>
      </c>
      <c r="O357" s="67"/>
      <c r="P357" s="185">
        <f>O357*H357</f>
        <v>0</v>
      </c>
      <c r="Q357" s="185">
        <v>1.04E-2</v>
      </c>
      <c r="R357" s="185">
        <f>Q357*H357</f>
        <v>1.7901</v>
      </c>
      <c r="S357" s="185">
        <v>0</v>
      </c>
      <c r="T357" s="18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7" t="s">
        <v>375</v>
      </c>
      <c r="AT357" s="187" t="s">
        <v>445</v>
      </c>
      <c r="AU357" s="187" t="s">
        <v>82</v>
      </c>
      <c r="AY357" s="20" t="s">
        <v>143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20" t="s">
        <v>80</v>
      </c>
      <c r="BK357" s="188">
        <f>ROUND(I357*H357,2)</f>
        <v>0</v>
      </c>
      <c r="BL357" s="20" t="s">
        <v>248</v>
      </c>
      <c r="BM357" s="187" t="s">
        <v>571</v>
      </c>
    </row>
    <row r="358" spans="1:65" s="2" customFormat="1" ht="21.75" customHeight="1">
      <c r="A358" s="37"/>
      <c r="B358" s="38"/>
      <c r="C358" s="176" t="s">
        <v>572</v>
      </c>
      <c r="D358" s="176" t="s">
        <v>146</v>
      </c>
      <c r="E358" s="177" t="s">
        <v>573</v>
      </c>
      <c r="F358" s="178" t="s">
        <v>574</v>
      </c>
      <c r="G358" s="179" t="s">
        <v>149</v>
      </c>
      <c r="H358" s="180">
        <v>150</v>
      </c>
      <c r="I358" s="181"/>
      <c r="J358" s="182">
        <f>ROUND(I358*H358,2)</f>
        <v>0</v>
      </c>
      <c r="K358" s="178" t="s">
        <v>150</v>
      </c>
      <c r="L358" s="42"/>
      <c r="M358" s="183" t="s">
        <v>19</v>
      </c>
      <c r="N358" s="184" t="s">
        <v>43</v>
      </c>
      <c r="O358" s="67"/>
      <c r="P358" s="185">
        <f>O358*H358</f>
        <v>0</v>
      </c>
      <c r="Q358" s="185">
        <v>1.0019999999999999E-2</v>
      </c>
      <c r="R358" s="185">
        <f>Q358*H358</f>
        <v>1.5029999999999999</v>
      </c>
      <c r="S358" s="185">
        <v>0</v>
      </c>
      <c r="T358" s="18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7" t="s">
        <v>248</v>
      </c>
      <c r="AT358" s="187" t="s">
        <v>146</v>
      </c>
      <c r="AU358" s="187" t="s">
        <v>82</v>
      </c>
      <c r="AY358" s="20" t="s">
        <v>143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20" t="s">
        <v>80</v>
      </c>
      <c r="BK358" s="188">
        <f>ROUND(I358*H358,2)</f>
        <v>0</v>
      </c>
      <c r="BL358" s="20" t="s">
        <v>248</v>
      </c>
      <c r="BM358" s="187" t="s">
        <v>575</v>
      </c>
    </row>
    <row r="359" spans="1:65" s="2" customFormat="1" ht="11.25">
      <c r="A359" s="37"/>
      <c r="B359" s="38"/>
      <c r="C359" s="39"/>
      <c r="D359" s="189" t="s">
        <v>153</v>
      </c>
      <c r="E359" s="39"/>
      <c r="F359" s="190" t="s">
        <v>576</v>
      </c>
      <c r="G359" s="39"/>
      <c r="H359" s="39"/>
      <c r="I359" s="191"/>
      <c r="J359" s="39"/>
      <c r="K359" s="39"/>
      <c r="L359" s="42"/>
      <c r="M359" s="192"/>
      <c r="N359" s="193"/>
      <c r="O359" s="67"/>
      <c r="P359" s="67"/>
      <c r="Q359" s="67"/>
      <c r="R359" s="67"/>
      <c r="S359" s="67"/>
      <c r="T359" s="68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20" t="s">
        <v>153</v>
      </c>
      <c r="AU359" s="20" t="s">
        <v>82</v>
      </c>
    </row>
    <row r="360" spans="1:65" s="13" customFormat="1" ht="11.25">
      <c r="B360" s="194"/>
      <c r="C360" s="195"/>
      <c r="D360" s="196" t="s">
        <v>155</v>
      </c>
      <c r="E360" s="197" t="s">
        <v>19</v>
      </c>
      <c r="F360" s="198" t="s">
        <v>577</v>
      </c>
      <c r="G360" s="195"/>
      <c r="H360" s="199">
        <v>150</v>
      </c>
      <c r="I360" s="200"/>
      <c r="J360" s="195"/>
      <c r="K360" s="195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155</v>
      </c>
      <c r="AU360" s="205" t="s">
        <v>82</v>
      </c>
      <c r="AV360" s="13" t="s">
        <v>82</v>
      </c>
      <c r="AW360" s="13" t="s">
        <v>33</v>
      </c>
      <c r="AX360" s="13" t="s">
        <v>80</v>
      </c>
      <c r="AY360" s="205" t="s">
        <v>143</v>
      </c>
    </row>
    <row r="361" spans="1:65" s="2" customFormat="1" ht="16.5" customHeight="1">
      <c r="A361" s="37"/>
      <c r="B361" s="38"/>
      <c r="C361" s="176" t="s">
        <v>578</v>
      </c>
      <c r="D361" s="176" t="s">
        <v>146</v>
      </c>
      <c r="E361" s="177" t="s">
        <v>579</v>
      </c>
      <c r="F361" s="178" t="s">
        <v>580</v>
      </c>
      <c r="G361" s="179" t="s">
        <v>198</v>
      </c>
      <c r="H361" s="180">
        <v>525</v>
      </c>
      <c r="I361" s="181"/>
      <c r="J361" s="182">
        <f>ROUND(I361*H361,2)</f>
        <v>0</v>
      </c>
      <c r="K361" s="178" t="s">
        <v>150</v>
      </c>
      <c r="L361" s="42"/>
      <c r="M361" s="183" t="s">
        <v>19</v>
      </c>
      <c r="N361" s="184" t="s">
        <v>43</v>
      </c>
      <c r="O361" s="67"/>
      <c r="P361" s="185">
        <f>O361*H361</f>
        <v>0</v>
      </c>
      <c r="Q361" s="185">
        <v>1.0000000000000001E-5</v>
      </c>
      <c r="R361" s="185">
        <f>Q361*H361</f>
        <v>5.2500000000000003E-3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248</v>
      </c>
      <c r="AT361" s="187" t="s">
        <v>146</v>
      </c>
      <c r="AU361" s="187" t="s">
        <v>82</v>
      </c>
      <c r="AY361" s="20" t="s">
        <v>143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80</v>
      </c>
      <c r="BK361" s="188">
        <f>ROUND(I361*H361,2)</f>
        <v>0</v>
      </c>
      <c r="BL361" s="20" t="s">
        <v>248</v>
      </c>
      <c r="BM361" s="187" t="s">
        <v>581</v>
      </c>
    </row>
    <row r="362" spans="1:65" s="2" customFormat="1" ht="11.25">
      <c r="A362" s="37"/>
      <c r="B362" s="38"/>
      <c r="C362" s="39"/>
      <c r="D362" s="189" t="s">
        <v>153</v>
      </c>
      <c r="E362" s="39"/>
      <c r="F362" s="190" t="s">
        <v>582</v>
      </c>
      <c r="G362" s="39"/>
      <c r="H362" s="39"/>
      <c r="I362" s="191"/>
      <c r="J362" s="39"/>
      <c r="K362" s="39"/>
      <c r="L362" s="42"/>
      <c r="M362" s="192"/>
      <c r="N362" s="193"/>
      <c r="O362" s="67"/>
      <c r="P362" s="67"/>
      <c r="Q362" s="67"/>
      <c r="R362" s="67"/>
      <c r="S362" s="67"/>
      <c r="T362" s="68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20" t="s">
        <v>153</v>
      </c>
      <c r="AU362" s="20" t="s">
        <v>82</v>
      </c>
    </row>
    <row r="363" spans="1:65" s="13" customFormat="1" ht="11.25">
      <c r="B363" s="194"/>
      <c r="C363" s="195"/>
      <c r="D363" s="196" t="s">
        <v>155</v>
      </c>
      <c r="E363" s="197" t="s">
        <v>19</v>
      </c>
      <c r="F363" s="198" t="s">
        <v>583</v>
      </c>
      <c r="G363" s="195"/>
      <c r="H363" s="199">
        <v>525</v>
      </c>
      <c r="I363" s="200"/>
      <c r="J363" s="195"/>
      <c r="K363" s="195"/>
      <c r="L363" s="201"/>
      <c r="M363" s="202"/>
      <c r="N363" s="203"/>
      <c r="O363" s="203"/>
      <c r="P363" s="203"/>
      <c r="Q363" s="203"/>
      <c r="R363" s="203"/>
      <c r="S363" s="203"/>
      <c r="T363" s="204"/>
      <c r="AT363" s="205" t="s">
        <v>155</v>
      </c>
      <c r="AU363" s="205" t="s">
        <v>82</v>
      </c>
      <c r="AV363" s="13" t="s">
        <v>82</v>
      </c>
      <c r="AW363" s="13" t="s">
        <v>33</v>
      </c>
      <c r="AX363" s="13" t="s">
        <v>80</v>
      </c>
      <c r="AY363" s="205" t="s">
        <v>143</v>
      </c>
    </row>
    <row r="364" spans="1:65" s="2" customFormat="1" ht="16.5" customHeight="1">
      <c r="A364" s="37"/>
      <c r="B364" s="38"/>
      <c r="C364" s="239" t="s">
        <v>584</v>
      </c>
      <c r="D364" s="239" t="s">
        <v>445</v>
      </c>
      <c r="E364" s="240" t="s">
        <v>585</v>
      </c>
      <c r="F364" s="241" t="s">
        <v>586</v>
      </c>
      <c r="G364" s="242" t="s">
        <v>185</v>
      </c>
      <c r="H364" s="243">
        <v>5.3550000000000004</v>
      </c>
      <c r="I364" s="244"/>
      <c r="J364" s="245">
        <f>ROUND(I364*H364,2)</f>
        <v>0</v>
      </c>
      <c r="K364" s="241" t="s">
        <v>150</v>
      </c>
      <c r="L364" s="246"/>
      <c r="M364" s="247" t="s">
        <v>19</v>
      </c>
      <c r="N364" s="248" t="s">
        <v>43</v>
      </c>
      <c r="O364" s="67"/>
      <c r="P364" s="185">
        <f>O364*H364</f>
        <v>0</v>
      </c>
      <c r="Q364" s="185">
        <v>0.55000000000000004</v>
      </c>
      <c r="R364" s="185">
        <f>Q364*H364</f>
        <v>2.9452500000000006</v>
      </c>
      <c r="S364" s="185">
        <v>0</v>
      </c>
      <c r="T364" s="186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7" t="s">
        <v>375</v>
      </c>
      <c r="AT364" s="187" t="s">
        <v>445</v>
      </c>
      <c r="AU364" s="187" t="s">
        <v>82</v>
      </c>
      <c r="AY364" s="20" t="s">
        <v>143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20" t="s">
        <v>80</v>
      </c>
      <c r="BK364" s="188">
        <f>ROUND(I364*H364,2)</f>
        <v>0</v>
      </c>
      <c r="BL364" s="20" t="s">
        <v>248</v>
      </c>
      <c r="BM364" s="187" t="s">
        <v>587</v>
      </c>
    </row>
    <row r="365" spans="1:65" s="13" customFormat="1" ht="11.25">
      <c r="B365" s="194"/>
      <c r="C365" s="195"/>
      <c r="D365" s="196" t="s">
        <v>155</v>
      </c>
      <c r="E365" s="197" t="s">
        <v>19</v>
      </c>
      <c r="F365" s="198" t="s">
        <v>588</v>
      </c>
      <c r="G365" s="195"/>
      <c r="H365" s="199">
        <v>5.3550000000000004</v>
      </c>
      <c r="I365" s="200"/>
      <c r="J365" s="195"/>
      <c r="K365" s="195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155</v>
      </c>
      <c r="AU365" s="205" t="s">
        <v>82</v>
      </c>
      <c r="AV365" s="13" t="s">
        <v>82</v>
      </c>
      <c r="AW365" s="13" t="s">
        <v>33</v>
      </c>
      <c r="AX365" s="13" t="s">
        <v>80</v>
      </c>
      <c r="AY365" s="205" t="s">
        <v>143</v>
      </c>
    </row>
    <row r="366" spans="1:65" s="2" customFormat="1" ht="24.2" customHeight="1">
      <c r="A366" s="37"/>
      <c r="B366" s="38"/>
      <c r="C366" s="176" t="s">
        <v>589</v>
      </c>
      <c r="D366" s="176" t="s">
        <v>146</v>
      </c>
      <c r="E366" s="177" t="s">
        <v>590</v>
      </c>
      <c r="F366" s="178" t="s">
        <v>591</v>
      </c>
      <c r="G366" s="179" t="s">
        <v>149</v>
      </c>
      <c r="H366" s="180">
        <v>22.94</v>
      </c>
      <c r="I366" s="181"/>
      <c r="J366" s="182">
        <f>ROUND(I366*H366,2)</f>
        <v>0</v>
      </c>
      <c r="K366" s="178" t="s">
        <v>497</v>
      </c>
      <c r="L366" s="42"/>
      <c r="M366" s="183" t="s">
        <v>19</v>
      </c>
      <c r="N366" s="184" t="s">
        <v>43</v>
      </c>
      <c r="O366" s="67"/>
      <c r="P366" s="185">
        <f>O366*H366</f>
        <v>0</v>
      </c>
      <c r="Q366" s="185">
        <v>7.8399999999999997E-3</v>
      </c>
      <c r="R366" s="185">
        <f>Q366*H366</f>
        <v>0.1798496</v>
      </c>
      <c r="S366" s="185">
        <v>0</v>
      </c>
      <c r="T366" s="18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7" t="s">
        <v>248</v>
      </c>
      <c r="AT366" s="187" t="s">
        <v>146</v>
      </c>
      <c r="AU366" s="187" t="s">
        <v>82</v>
      </c>
      <c r="AY366" s="20" t="s">
        <v>143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80</v>
      </c>
      <c r="BK366" s="188">
        <f>ROUND(I366*H366,2)</f>
        <v>0</v>
      </c>
      <c r="BL366" s="20" t="s">
        <v>248</v>
      </c>
      <c r="BM366" s="187" t="s">
        <v>592</v>
      </c>
    </row>
    <row r="367" spans="1:65" s="2" customFormat="1" ht="11.25">
      <c r="A367" s="37"/>
      <c r="B367" s="38"/>
      <c r="C367" s="39"/>
      <c r="D367" s="189" t="s">
        <v>153</v>
      </c>
      <c r="E367" s="39"/>
      <c r="F367" s="190" t="s">
        <v>593</v>
      </c>
      <c r="G367" s="39"/>
      <c r="H367" s="39"/>
      <c r="I367" s="191"/>
      <c r="J367" s="39"/>
      <c r="K367" s="39"/>
      <c r="L367" s="42"/>
      <c r="M367" s="192"/>
      <c r="N367" s="193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153</v>
      </c>
      <c r="AU367" s="20" t="s">
        <v>82</v>
      </c>
    </row>
    <row r="368" spans="1:65" s="13" customFormat="1" ht="11.25">
      <c r="B368" s="194"/>
      <c r="C368" s="195"/>
      <c r="D368" s="196" t="s">
        <v>155</v>
      </c>
      <c r="E368" s="197" t="s">
        <v>19</v>
      </c>
      <c r="F368" s="198" t="s">
        <v>594</v>
      </c>
      <c r="G368" s="195"/>
      <c r="H368" s="199">
        <v>22.94</v>
      </c>
      <c r="I368" s="200"/>
      <c r="J368" s="195"/>
      <c r="K368" s="195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155</v>
      </c>
      <c r="AU368" s="205" t="s">
        <v>82</v>
      </c>
      <c r="AV368" s="13" t="s">
        <v>82</v>
      </c>
      <c r="AW368" s="13" t="s">
        <v>33</v>
      </c>
      <c r="AX368" s="13" t="s">
        <v>80</v>
      </c>
      <c r="AY368" s="205" t="s">
        <v>143</v>
      </c>
    </row>
    <row r="369" spans="1:65" s="2" customFormat="1" ht="16.5" customHeight="1">
      <c r="A369" s="37"/>
      <c r="B369" s="38"/>
      <c r="C369" s="239" t="s">
        <v>595</v>
      </c>
      <c r="D369" s="239" t="s">
        <v>445</v>
      </c>
      <c r="E369" s="240" t="s">
        <v>596</v>
      </c>
      <c r="F369" s="241" t="s">
        <v>597</v>
      </c>
      <c r="G369" s="242" t="s">
        <v>149</v>
      </c>
      <c r="H369" s="243">
        <v>22.94</v>
      </c>
      <c r="I369" s="244"/>
      <c r="J369" s="245">
        <f>ROUND(I369*H369,2)</f>
        <v>0</v>
      </c>
      <c r="K369" s="241" t="s">
        <v>497</v>
      </c>
      <c r="L369" s="246"/>
      <c r="M369" s="247" t="s">
        <v>19</v>
      </c>
      <c r="N369" s="248" t="s">
        <v>43</v>
      </c>
      <c r="O369" s="67"/>
      <c r="P369" s="185">
        <f>O369*H369</f>
        <v>0</v>
      </c>
      <c r="Q369" s="185">
        <v>7.1999999999999998E-3</v>
      </c>
      <c r="R369" s="185">
        <f>Q369*H369</f>
        <v>0.16516800000000001</v>
      </c>
      <c r="S369" s="185">
        <v>0</v>
      </c>
      <c r="T369" s="18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7" t="s">
        <v>375</v>
      </c>
      <c r="AT369" s="187" t="s">
        <v>445</v>
      </c>
      <c r="AU369" s="187" t="s">
        <v>82</v>
      </c>
      <c r="AY369" s="20" t="s">
        <v>143</v>
      </c>
      <c r="BE369" s="188">
        <f>IF(N369="základní",J369,0)</f>
        <v>0</v>
      </c>
      <c r="BF369" s="188">
        <f>IF(N369="snížená",J369,0)</f>
        <v>0</v>
      </c>
      <c r="BG369" s="188">
        <f>IF(N369="zákl. přenesená",J369,0)</f>
        <v>0</v>
      </c>
      <c r="BH369" s="188">
        <f>IF(N369="sníž. přenesená",J369,0)</f>
        <v>0</v>
      </c>
      <c r="BI369" s="188">
        <f>IF(N369="nulová",J369,0)</f>
        <v>0</v>
      </c>
      <c r="BJ369" s="20" t="s">
        <v>80</v>
      </c>
      <c r="BK369" s="188">
        <f>ROUND(I369*H369,2)</f>
        <v>0</v>
      </c>
      <c r="BL369" s="20" t="s">
        <v>248</v>
      </c>
      <c r="BM369" s="187" t="s">
        <v>598</v>
      </c>
    </row>
    <row r="370" spans="1:65" s="2" customFormat="1" ht="24.2" customHeight="1">
      <c r="A370" s="37"/>
      <c r="B370" s="38"/>
      <c r="C370" s="176" t="s">
        <v>599</v>
      </c>
      <c r="D370" s="176" t="s">
        <v>146</v>
      </c>
      <c r="E370" s="177" t="s">
        <v>600</v>
      </c>
      <c r="F370" s="178" t="s">
        <v>601</v>
      </c>
      <c r="G370" s="179" t="s">
        <v>242</v>
      </c>
      <c r="H370" s="180">
        <v>15.901999999999999</v>
      </c>
      <c r="I370" s="181"/>
      <c r="J370" s="182">
        <f>ROUND(I370*H370,2)</f>
        <v>0</v>
      </c>
      <c r="K370" s="178" t="s">
        <v>497</v>
      </c>
      <c r="L370" s="42"/>
      <c r="M370" s="183" t="s">
        <v>19</v>
      </c>
      <c r="N370" s="184" t="s">
        <v>43</v>
      </c>
      <c r="O370" s="67"/>
      <c r="P370" s="185">
        <f>O370*H370</f>
        <v>0</v>
      </c>
      <c r="Q370" s="185">
        <v>0</v>
      </c>
      <c r="R370" s="185">
        <f>Q370*H370</f>
        <v>0</v>
      </c>
      <c r="S370" s="185">
        <v>0</v>
      </c>
      <c r="T370" s="18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7" t="s">
        <v>248</v>
      </c>
      <c r="AT370" s="187" t="s">
        <v>146</v>
      </c>
      <c r="AU370" s="187" t="s">
        <v>82</v>
      </c>
      <c r="AY370" s="20" t="s">
        <v>143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20" t="s">
        <v>80</v>
      </c>
      <c r="BK370" s="188">
        <f>ROUND(I370*H370,2)</f>
        <v>0</v>
      </c>
      <c r="BL370" s="20" t="s">
        <v>248</v>
      </c>
      <c r="BM370" s="187" t="s">
        <v>602</v>
      </c>
    </row>
    <row r="371" spans="1:65" s="2" customFormat="1" ht="11.25">
      <c r="A371" s="37"/>
      <c r="B371" s="38"/>
      <c r="C371" s="39"/>
      <c r="D371" s="189" t="s">
        <v>153</v>
      </c>
      <c r="E371" s="39"/>
      <c r="F371" s="190" t="s">
        <v>603</v>
      </c>
      <c r="G371" s="39"/>
      <c r="H371" s="39"/>
      <c r="I371" s="191"/>
      <c r="J371" s="39"/>
      <c r="K371" s="39"/>
      <c r="L371" s="42"/>
      <c r="M371" s="192"/>
      <c r="N371" s="193"/>
      <c r="O371" s="67"/>
      <c r="P371" s="67"/>
      <c r="Q371" s="67"/>
      <c r="R371" s="67"/>
      <c r="S371" s="67"/>
      <c r="T371" s="68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20" t="s">
        <v>153</v>
      </c>
      <c r="AU371" s="20" t="s">
        <v>82</v>
      </c>
    </row>
    <row r="372" spans="1:65" s="12" customFormat="1" ht="22.9" customHeight="1">
      <c r="B372" s="160"/>
      <c r="C372" s="161"/>
      <c r="D372" s="162" t="s">
        <v>71</v>
      </c>
      <c r="E372" s="174" t="s">
        <v>604</v>
      </c>
      <c r="F372" s="174" t="s">
        <v>605</v>
      </c>
      <c r="G372" s="161"/>
      <c r="H372" s="161"/>
      <c r="I372" s="164"/>
      <c r="J372" s="175">
        <f>BK372</f>
        <v>0</v>
      </c>
      <c r="K372" s="161"/>
      <c r="L372" s="166"/>
      <c r="M372" s="167"/>
      <c r="N372" s="168"/>
      <c r="O372" s="168"/>
      <c r="P372" s="169">
        <f>SUM(P373:P428)</f>
        <v>0</v>
      </c>
      <c r="Q372" s="168"/>
      <c r="R372" s="169">
        <f>SUM(R373:R428)</f>
        <v>15.598202279999999</v>
      </c>
      <c r="S372" s="168"/>
      <c r="T372" s="170">
        <f>SUM(T373:T428)</f>
        <v>4.4914049199999999</v>
      </c>
      <c r="AR372" s="171" t="s">
        <v>82</v>
      </c>
      <c r="AT372" s="172" t="s">
        <v>71</v>
      </c>
      <c r="AU372" s="172" t="s">
        <v>80</v>
      </c>
      <c r="AY372" s="171" t="s">
        <v>143</v>
      </c>
      <c r="BK372" s="173">
        <f>SUM(BK373:BK428)</f>
        <v>0</v>
      </c>
    </row>
    <row r="373" spans="1:65" s="2" customFormat="1" ht="33" customHeight="1">
      <c r="A373" s="37"/>
      <c r="B373" s="38"/>
      <c r="C373" s="176" t="s">
        <v>606</v>
      </c>
      <c r="D373" s="176" t="s">
        <v>146</v>
      </c>
      <c r="E373" s="177" t="s">
        <v>607</v>
      </c>
      <c r="F373" s="178" t="s">
        <v>608</v>
      </c>
      <c r="G373" s="179" t="s">
        <v>149</v>
      </c>
      <c r="H373" s="180">
        <v>69.933999999999997</v>
      </c>
      <c r="I373" s="181"/>
      <c r="J373" s="182">
        <f>ROUND(I373*H373,2)</f>
        <v>0</v>
      </c>
      <c r="K373" s="178" t="s">
        <v>150</v>
      </c>
      <c r="L373" s="42"/>
      <c r="M373" s="183" t="s">
        <v>19</v>
      </c>
      <c r="N373" s="184" t="s">
        <v>43</v>
      </c>
      <c r="O373" s="67"/>
      <c r="P373" s="185">
        <f>O373*H373</f>
        <v>0</v>
      </c>
      <c r="Q373" s="185">
        <v>4.428E-2</v>
      </c>
      <c r="R373" s="185">
        <f>Q373*H373</f>
        <v>3.0966775200000001</v>
      </c>
      <c r="S373" s="185">
        <v>0</v>
      </c>
      <c r="T373" s="18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248</v>
      </c>
      <c r="AT373" s="187" t="s">
        <v>146</v>
      </c>
      <c r="AU373" s="187" t="s">
        <v>82</v>
      </c>
      <c r="AY373" s="20" t="s">
        <v>143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20" t="s">
        <v>80</v>
      </c>
      <c r="BK373" s="188">
        <f>ROUND(I373*H373,2)</f>
        <v>0</v>
      </c>
      <c r="BL373" s="20" t="s">
        <v>248</v>
      </c>
      <c r="BM373" s="187" t="s">
        <v>609</v>
      </c>
    </row>
    <row r="374" spans="1:65" s="2" customFormat="1" ht="11.25">
      <c r="A374" s="37"/>
      <c r="B374" s="38"/>
      <c r="C374" s="39"/>
      <c r="D374" s="189" t="s">
        <v>153</v>
      </c>
      <c r="E374" s="39"/>
      <c r="F374" s="190" t="s">
        <v>610</v>
      </c>
      <c r="G374" s="39"/>
      <c r="H374" s="39"/>
      <c r="I374" s="191"/>
      <c r="J374" s="39"/>
      <c r="K374" s="39"/>
      <c r="L374" s="42"/>
      <c r="M374" s="192"/>
      <c r="N374" s="193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153</v>
      </c>
      <c r="AU374" s="20" t="s">
        <v>82</v>
      </c>
    </row>
    <row r="375" spans="1:65" s="2" customFormat="1" ht="19.5">
      <c r="A375" s="37"/>
      <c r="B375" s="38"/>
      <c r="C375" s="39"/>
      <c r="D375" s="196" t="s">
        <v>245</v>
      </c>
      <c r="E375" s="39"/>
      <c r="F375" s="217" t="s">
        <v>611</v>
      </c>
      <c r="G375" s="39"/>
      <c r="H375" s="39"/>
      <c r="I375" s="191"/>
      <c r="J375" s="39"/>
      <c r="K375" s="39"/>
      <c r="L375" s="42"/>
      <c r="M375" s="192"/>
      <c r="N375" s="193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20" t="s">
        <v>245</v>
      </c>
      <c r="AU375" s="20" t="s">
        <v>82</v>
      </c>
    </row>
    <row r="376" spans="1:65" s="13" customFormat="1" ht="11.25">
      <c r="B376" s="194"/>
      <c r="C376" s="195"/>
      <c r="D376" s="196" t="s">
        <v>155</v>
      </c>
      <c r="E376" s="197" t="s">
        <v>19</v>
      </c>
      <c r="F376" s="198" t="s">
        <v>612</v>
      </c>
      <c r="G376" s="195"/>
      <c r="H376" s="199">
        <v>17.361999999999998</v>
      </c>
      <c r="I376" s="200"/>
      <c r="J376" s="195"/>
      <c r="K376" s="195"/>
      <c r="L376" s="201"/>
      <c r="M376" s="202"/>
      <c r="N376" s="203"/>
      <c r="O376" s="203"/>
      <c r="P376" s="203"/>
      <c r="Q376" s="203"/>
      <c r="R376" s="203"/>
      <c r="S376" s="203"/>
      <c r="T376" s="204"/>
      <c r="AT376" s="205" t="s">
        <v>155</v>
      </c>
      <c r="AU376" s="205" t="s">
        <v>82</v>
      </c>
      <c r="AV376" s="13" t="s">
        <v>82</v>
      </c>
      <c r="AW376" s="13" t="s">
        <v>33</v>
      </c>
      <c r="AX376" s="13" t="s">
        <v>72</v>
      </c>
      <c r="AY376" s="205" t="s">
        <v>143</v>
      </c>
    </row>
    <row r="377" spans="1:65" s="13" customFormat="1" ht="11.25">
      <c r="B377" s="194"/>
      <c r="C377" s="195"/>
      <c r="D377" s="196" t="s">
        <v>155</v>
      </c>
      <c r="E377" s="197" t="s">
        <v>19</v>
      </c>
      <c r="F377" s="198" t="s">
        <v>613</v>
      </c>
      <c r="G377" s="195"/>
      <c r="H377" s="199">
        <v>52.572000000000003</v>
      </c>
      <c r="I377" s="200"/>
      <c r="J377" s="195"/>
      <c r="K377" s="195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155</v>
      </c>
      <c r="AU377" s="205" t="s">
        <v>82</v>
      </c>
      <c r="AV377" s="13" t="s">
        <v>82</v>
      </c>
      <c r="AW377" s="13" t="s">
        <v>33</v>
      </c>
      <c r="AX377" s="13" t="s">
        <v>72</v>
      </c>
      <c r="AY377" s="205" t="s">
        <v>143</v>
      </c>
    </row>
    <row r="378" spans="1:65" s="14" customFormat="1" ht="11.25">
      <c r="B378" s="206"/>
      <c r="C378" s="207"/>
      <c r="D378" s="196" t="s">
        <v>155</v>
      </c>
      <c r="E378" s="208" t="s">
        <v>19</v>
      </c>
      <c r="F378" s="209" t="s">
        <v>180</v>
      </c>
      <c r="G378" s="207"/>
      <c r="H378" s="210">
        <v>69.933999999999997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155</v>
      </c>
      <c r="AU378" s="216" t="s">
        <v>82</v>
      </c>
      <c r="AV378" s="14" t="s">
        <v>151</v>
      </c>
      <c r="AW378" s="14" t="s">
        <v>33</v>
      </c>
      <c r="AX378" s="14" t="s">
        <v>80</v>
      </c>
      <c r="AY378" s="216" t="s">
        <v>143</v>
      </c>
    </row>
    <row r="379" spans="1:65" s="2" customFormat="1" ht="37.9" customHeight="1">
      <c r="A379" s="37"/>
      <c r="B379" s="38"/>
      <c r="C379" s="176" t="s">
        <v>614</v>
      </c>
      <c r="D379" s="176" t="s">
        <v>146</v>
      </c>
      <c r="E379" s="177" t="s">
        <v>615</v>
      </c>
      <c r="F379" s="178" t="s">
        <v>616</v>
      </c>
      <c r="G379" s="179" t="s">
        <v>149</v>
      </c>
      <c r="H379" s="180">
        <v>38.951999999999998</v>
      </c>
      <c r="I379" s="181"/>
      <c r="J379" s="182">
        <f>ROUND(I379*H379,2)</f>
        <v>0</v>
      </c>
      <c r="K379" s="178" t="s">
        <v>150</v>
      </c>
      <c r="L379" s="42"/>
      <c r="M379" s="183" t="s">
        <v>19</v>
      </c>
      <c r="N379" s="184" t="s">
        <v>43</v>
      </c>
      <c r="O379" s="67"/>
      <c r="P379" s="185">
        <f>O379*H379</f>
        <v>0</v>
      </c>
      <c r="Q379" s="185">
        <v>4.5539999999999997E-2</v>
      </c>
      <c r="R379" s="185">
        <f>Q379*H379</f>
        <v>1.7738740799999999</v>
      </c>
      <c r="S379" s="185">
        <v>0</v>
      </c>
      <c r="T379" s="18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7" t="s">
        <v>248</v>
      </c>
      <c r="AT379" s="187" t="s">
        <v>146</v>
      </c>
      <c r="AU379" s="187" t="s">
        <v>82</v>
      </c>
      <c r="AY379" s="20" t="s">
        <v>143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80</v>
      </c>
      <c r="BK379" s="188">
        <f>ROUND(I379*H379,2)</f>
        <v>0</v>
      </c>
      <c r="BL379" s="20" t="s">
        <v>248</v>
      </c>
      <c r="BM379" s="187" t="s">
        <v>617</v>
      </c>
    </row>
    <row r="380" spans="1:65" s="2" customFormat="1" ht="11.25">
      <c r="A380" s="37"/>
      <c r="B380" s="38"/>
      <c r="C380" s="39"/>
      <c r="D380" s="189" t="s">
        <v>153</v>
      </c>
      <c r="E380" s="39"/>
      <c r="F380" s="190" t="s">
        <v>618</v>
      </c>
      <c r="G380" s="39"/>
      <c r="H380" s="39"/>
      <c r="I380" s="191"/>
      <c r="J380" s="39"/>
      <c r="K380" s="39"/>
      <c r="L380" s="42"/>
      <c r="M380" s="192"/>
      <c r="N380" s="193"/>
      <c r="O380" s="67"/>
      <c r="P380" s="67"/>
      <c r="Q380" s="67"/>
      <c r="R380" s="67"/>
      <c r="S380" s="67"/>
      <c r="T380" s="68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20" t="s">
        <v>153</v>
      </c>
      <c r="AU380" s="20" t="s">
        <v>82</v>
      </c>
    </row>
    <row r="381" spans="1:65" s="13" customFormat="1" ht="11.25">
      <c r="B381" s="194"/>
      <c r="C381" s="195"/>
      <c r="D381" s="196" t="s">
        <v>155</v>
      </c>
      <c r="E381" s="197" t="s">
        <v>19</v>
      </c>
      <c r="F381" s="198" t="s">
        <v>619</v>
      </c>
      <c r="G381" s="195"/>
      <c r="H381" s="199">
        <v>9.5839999999999996</v>
      </c>
      <c r="I381" s="200"/>
      <c r="J381" s="195"/>
      <c r="K381" s="195"/>
      <c r="L381" s="201"/>
      <c r="M381" s="202"/>
      <c r="N381" s="203"/>
      <c r="O381" s="203"/>
      <c r="P381" s="203"/>
      <c r="Q381" s="203"/>
      <c r="R381" s="203"/>
      <c r="S381" s="203"/>
      <c r="T381" s="204"/>
      <c r="AT381" s="205" t="s">
        <v>155</v>
      </c>
      <c r="AU381" s="205" t="s">
        <v>82</v>
      </c>
      <c r="AV381" s="13" t="s">
        <v>82</v>
      </c>
      <c r="AW381" s="13" t="s">
        <v>33</v>
      </c>
      <c r="AX381" s="13" t="s">
        <v>72</v>
      </c>
      <c r="AY381" s="205" t="s">
        <v>143</v>
      </c>
    </row>
    <row r="382" spans="1:65" s="13" customFormat="1" ht="11.25">
      <c r="B382" s="194"/>
      <c r="C382" s="195"/>
      <c r="D382" s="196" t="s">
        <v>155</v>
      </c>
      <c r="E382" s="197" t="s">
        <v>19</v>
      </c>
      <c r="F382" s="198" t="s">
        <v>620</v>
      </c>
      <c r="G382" s="195"/>
      <c r="H382" s="199">
        <v>12.010999999999999</v>
      </c>
      <c r="I382" s="200"/>
      <c r="J382" s="195"/>
      <c r="K382" s="195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155</v>
      </c>
      <c r="AU382" s="205" t="s">
        <v>82</v>
      </c>
      <c r="AV382" s="13" t="s">
        <v>82</v>
      </c>
      <c r="AW382" s="13" t="s">
        <v>33</v>
      </c>
      <c r="AX382" s="13" t="s">
        <v>72</v>
      </c>
      <c r="AY382" s="205" t="s">
        <v>143</v>
      </c>
    </row>
    <row r="383" spans="1:65" s="13" customFormat="1" ht="11.25">
      <c r="B383" s="194"/>
      <c r="C383" s="195"/>
      <c r="D383" s="196" t="s">
        <v>155</v>
      </c>
      <c r="E383" s="197" t="s">
        <v>19</v>
      </c>
      <c r="F383" s="198" t="s">
        <v>621</v>
      </c>
      <c r="G383" s="195"/>
      <c r="H383" s="199">
        <v>11.451000000000001</v>
      </c>
      <c r="I383" s="200"/>
      <c r="J383" s="195"/>
      <c r="K383" s="195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155</v>
      </c>
      <c r="AU383" s="205" t="s">
        <v>82</v>
      </c>
      <c r="AV383" s="13" t="s">
        <v>82</v>
      </c>
      <c r="AW383" s="13" t="s">
        <v>33</v>
      </c>
      <c r="AX383" s="13" t="s">
        <v>72</v>
      </c>
      <c r="AY383" s="205" t="s">
        <v>143</v>
      </c>
    </row>
    <row r="384" spans="1:65" s="13" customFormat="1" ht="11.25">
      <c r="B384" s="194"/>
      <c r="C384" s="195"/>
      <c r="D384" s="196" t="s">
        <v>155</v>
      </c>
      <c r="E384" s="197" t="s">
        <v>19</v>
      </c>
      <c r="F384" s="198" t="s">
        <v>622</v>
      </c>
      <c r="G384" s="195"/>
      <c r="H384" s="199">
        <v>5.9059999999999997</v>
      </c>
      <c r="I384" s="200"/>
      <c r="J384" s="195"/>
      <c r="K384" s="195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155</v>
      </c>
      <c r="AU384" s="205" t="s">
        <v>82</v>
      </c>
      <c r="AV384" s="13" t="s">
        <v>82</v>
      </c>
      <c r="AW384" s="13" t="s">
        <v>33</v>
      </c>
      <c r="AX384" s="13" t="s">
        <v>72</v>
      </c>
      <c r="AY384" s="205" t="s">
        <v>143</v>
      </c>
    </row>
    <row r="385" spans="1:65" s="14" customFormat="1" ht="11.25">
      <c r="B385" s="206"/>
      <c r="C385" s="207"/>
      <c r="D385" s="196" t="s">
        <v>155</v>
      </c>
      <c r="E385" s="208" t="s">
        <v>19</v>
      </c>
      <c r="F385" s="209" t="s">
        <v>180</v>
      </c>
      <c r="G385" s="207"/>
      <c r="H385" s="210">
        <v>38.951999999999998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155</v>
      </c>
      <c r="AU385" s="216" t="s">
        <v>82</v>
      </c>
      <c r="AV385" s="14" t="s">
        <v>151</v>
      </c>
      <c r="AW385" s="14" t="s">
        <v>33</v>
      </c>
      <c r="AX385" s="14" t="s">
        <v>80</v>
      </c>
      <c r="AY385" s="216" t="s">
        <v>143</v>
      </c>
    </row>
    <row r="386" spans="1:65" s="2" customFormat="1" ht="24.2" customHeight="1">
      <c r="A386" s="37"/>
      <c r="B386" s="38"/>
      <c r="C386" s="176" t="s">
        <v>623</v>
      </c>
      <c r="D386" s="176" t="s">
        <v>146</v>
      </c>
      <c r="E386" s="177" t="s">
        <v>624</v>
      </c>
      <c r="F386" s="178" t="s">
        <v>625</v>
      </c>
      <c r="G386" s="179" t="s">
        <v>149</v>
      </c>
      <c r="H386" s="180">
        <v>69.933999999999997</v>
      </c>
      <c r="I386" s="181"/>
      <c r="J386" s="182">
        <f>ROUND(I386*H386,2)</f>
        <v>0</v>
      </c>
      <c r="K386" s="178" t="s">
        <v>150</v>
      </c>
      <c r="L386" s="42"/>
      <c r="M386" s="183" t="s">
        <v>19</v>
      </c>
      <c r="N386" s="184" t="s">
        <v>43</v>
      </c>
      <c r="O386" s="67"/>
      <c r="P386" s="185">
        <f>O386*H386</f>
        <v>0</v>
      </c>
      <c r="Q386" s="185">
        <v>0</v>
      </c>
      <c r="R386" s="185">
        <f>Q386*H386</f>
        <v>0</v>
      </c>
      <c r="S386" s="185">
        <v>5.638E-2</v>
      </c>
      <c r="T386" s="186">
        <f>S386*H386</f>
        <v>3.9428789199999996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7" t="s">
        <v>248</v>
      </c>
      <c r="AT386" s="187" t="s">
        <v>146</v>
      </c>
      <c r="AU386" s="187" t="s">
        <v>82</v>
      </c>
      <c r="AY386" s="20" t="s">
        <v>143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80</v>
      </c>
      <c r="BK386" s="188">
        <f>ROUND(I386*H386,2)</f>
        <v>0</v>
      </c>
      <c r="BL386" s="20" t="s">
        <v>248</v>
      </c>
      <c r="BM386" s="187" t="s">
        <v>626</v>
      </c>
    </row>
    <row r="387" spans="1:65" s="2" customFormat="1" ht="11.25">
      <c r="A387" s="37"/>
      <c r="B387" s="38"/>
      <c r="C387" s="39"/>
      <c r="D387" s="189" t="s">
        <v>153</v>
      </c>
      <c r="E387" s="39"/>
      <c r="F387" s="190" t="s">
        <v>627</v>
      </c>
      <c r="G387" s="39"/>
      <c r="H387" s="39"/>
      <c r="I387" s="191"/>
      <c r="J387" s="39"/>
      <c r="K387" s="39"/>
      <c r="L387" s="42"/>
      <c r="M387" s="192"/>
      <c r="N387" s="193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153</v>
      </c>
      <c r="AU387" s="20" t="s">
        <v>82</v>
      </c>
    </row>
    <row r="388" spans="1:65" s="13" customFormat="1" ht="11.25">
      <c r="B388" s="194"/>
      <c r="C388" s="195"/>
      <c r="D388" s="196" t="s">
        <v>155</v>
      </c>
      <c r="E388" s="197" t="s">
        <v>19</v>
      </c>
      <c r="F388" s="198" t="s">
        <v>628</v>
      </c>
      <c r="G388" s="195"/>
      <c r="H388" s="199">
        <v>69.933999999999997</v>
      </c>
      <c r="I388" s="200"/>
      <c r="J388" s="195"/>
      <c r="K388" s="195"/>
      <c r="L388" s="201"/>
      <c r="M388" s="202"/>
      <c r="N388" s="203"/>
      <c r="O388" s="203"/>
      <c r="P388" s="203"/>
      <c r="Q388" s="203"/>
      <c r="R388" s="203"/>
      <c r="S388" s="203"/>
      <c r="T388" s="204"/>
      <c r="AT388" s="205" t="s">
        <v>155</v>
      </c>
      <c r="AU388" s="205" t="s">
        <v>82</v>
      </c>
      <c r="AV388" s="13" t="s">
        <v>82</v>
      </c>
      <c r="AW388" s="13" t="s">
        <v>33</v>
      </c>
      <c r="AX388" s="13" t="s">
        <v>80</v>
      </c>
      <c r="AY388" s="205" t="s">
        <v>143</v>
      </c>
    </row>
    <row r="389" spans="1:65" s="2" customFormat="1" ht="33" customHeight="1">
      <c r="A389" s="37"/>
      <c r="B389" s="38"/>
      <c r="C389" s="176" t="s">
        <v>629</v>
      </c>
      <c r="D389" s="176" t="s">
        <v>146</v>
      </c>
      <c r="E389" s="177" t="s">
        <v>630</v>
      </c>
      <c r="F389" s="178" t="s">
        <v>631</v>
      </c>
      <c r="G389" s="179" t="s">
        <v>149</v>
      </c>
      <c r="H389" s="180">
        <v>206.37799999999999</v>
      </c>
      <c r="I389" s="181"/>
      <c r="J389" s="182">
        <f>ROUND(I389*H389,2)</f>
        <v>0</v>
      </c>
      <c r="K389" s="178" t="s">
        <v>19</v>
      </c>
      <c r="L389" s="42"/>
      <c r="M389" s="183" t="s">
        <v>19</v>
      </c>
      <c r="N389" s="184" t="s">
        <v>43</v>
      </c>
      <c r="O389" s="67"/>
      <c r="P389" s="185">
        <f>O389*H389</f>
        <v>0</v>
      </c>
      <c r="Q389" s="185">
        <v>3.236E-2</v>
      </c>
      <c r="R389" s="185">
        <f>Q389*H389</f>
        <v>6.6783920799999992</v>
      </c>
      <c r="S389" s="185">
        <v>0</v>
      </c>
      <c r="T389" s="186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7" t="s">
        <v>248</v>
      </c>
      <c r="AT389" s="187" t="s">
        <v>146</v>
      </c>
      <c r="AU389" s="187" t="s">
        <v>82</v>
      </c>
      <c r="AY389" s="20" t="s">
        <v>143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20" t="s">
        <v>80</v>
      </c>
      <c r="BK389" s="188">
        <f>ROUND(I389*H389,2)</f>
        <v>0</v>
      </c>
      <c r="BL389" s="20" t="s">
        <v>248</v>
      </c>
      <c r="BM389" s="187" t="s">
        <v>632</v>
      </c>
    </row>
    <row r="390" spans="1:65" s="13" customFormat="1" ht="11.25">
      <c r="B390" s="194"/>
      <c r="C390" s="195"/>
      <c r="D390" s="196" t="s">
        <v>155</v>
      </c>
      <c r="E390" s="197" t="s">
        <v>19</v>
      </c>
      <c r="F390" s="198" t="s">
        <v>633</v>
      </c>
      <c r="G390" s="195"/>
      <c r="H390" s="199">
        <v>206.37799999999999</v>
      </c>
      <c r="I390" s="200"/>
      <c r="J390" s="195"/>
      <c r="K390" s="195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155</v>
      </c>
      <c r="AU390" s="205" t="s">
        <v>82</v>
      </c>
      <c r="AV390" s="13" t="s">
        <v>82</v>
      </c>
      <c r="AW390" s="13" t="s">
        <v>33</v>
      </c>
      <c r="AX390" s="13" t="s">
        <v>80</v>
      </c>
      <c r="AY390" s="205" t="s">
        <v>143</v>
      </c>
    </row>
    <row r="391" spans="1:65" s="2" customFormat="1" ht="24.2" customHeight="1">
      <c r="A391" s="37"/>
      <c r="B391" s="38"/>
      <c r="C391" s="176" t="s">
        <v>634</v>
      </c>
      <c r="D391" s="176" t="s">
        <v>146</v>
      </c>
      <c r="E391" s="177" t="s">
        <v>635</v>
      </c>
      <c r="F391" s="178" t="s">
        <v>636</v>
      </c>
      <c r="G391" s="179" t="s">
        <v>149</v>
      </c>
      <c r="H391" s="180">
        <v>147.01400000000001</v>
      </c>
      <c r="I391" s="181"/>
      <c r="J391" s="182">
        <f>ROUND(I391*H391,2)</f>
        <v>0</v>
      </c>
      <c r="K391" s="178" t="s">
        <v>150</v>
      </c>
      <c r="L391" s="42"/>
      <c r="M391" s="183" t="s">
        <v>19</v>
      </c>
      <c r="N391" s="184" t="s">
        <v>43</v>
      </c>
      <c r="O391" s="67"/>
      <c r="P391" s="185">
        <f>O391*H391</f>
        <v>0</v>
      </c>
      <c r="Q391" s="185">
        <v>1.2200000000000001E-2</v>
      </c>
      <c r="R391" s="185">
        <f>Q391*H391</f>
        <v>1.7935708000000001</v>
      </c>
      <c r="S391" s="185">
        <v>0</v>
      </c>
      <c r="T391" s="186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87" t="s">
        <v>248</v>
      </c>
      <c r="AT391" s="187" t="s">
        <v>146</v>
      </c>
      <c r="AU391" s="187" t="s">
        <v>82</v>
      </c>
      <c r="AY391" s="20" t="s">
        <v>143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20" t="s">
        <v>80</v>
      </c>
      <c r="BK391" s="188">
        <f>ROUND(I391*H391,2)</f>
        <v>0</v>
      </c>
      <c r="BL391" s="20" t="s">
        <v>248</v>
      </c>
      <c r="BM391" s="187" t="s">
        <v>637</v>
      </c>
    </row>
    <row r="392" spans="1:65" s="2" customFormat="1" ht="11.25">
      <c r="A392" s="37"/>
      <c r="B392" s="38"/>
      <c r="C392" s="39"/>
      <c r="D392" s="189" t="s">
        <v>153</v>
      </c>
      <c r="E392" s="39"/>
      <c r="F392" s="190" t="s">
        <v>638</v>
      </c>
      <c r="G392" s="39"/>
      <c r="H392" s="39"/>
      <c r="I392" s="191"/>
      <c r="J392" s="39"/>
      <c r="K392" s="39"/>
      <c r="L392" s="42"/>
      <c r="M392" s="192"/>
      <c r="N392" s="193"/>
      <c r="O392" s="67"/>
      <c r="P392" s="67"/>
      <c r="Q392" s="67"/>
      <c r="R392" s="67"/>
      <c r="S392" s="67"/>
      <c r="T392" s="68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20" t="s">
        <v>153</v>
      </c>
      <c r="AU392" s="20" t="s">
        <v>82</v>
      </c>
    </row>
    <row r="393" spans="1:65" s="13" customFormat="1" ht="11.25">
      <c r="B393" s="194"/>
      <c r="C393" s="195"/>
      <c r="D393" s="196" t="s">
        <v>155</v>
      </c>
      <c r="E393" s="197" t="s">
        <v>19</v>
      </c>
      <c r="F393" s="198" t="s">
        <v>639</v>
      </c>
      <c r="G393" s="195"/>
      <c r="H393" s="199">
        <v>3.6640000000000001</v>
      </c>
      <c r="I393" s="200"/>
      <c r="J393" s="195"/>
      <c r="K393" s="195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155</v>
      </c>
      <c r="AU393" s="205" t="s">
        <v>82</v>
      </c>
      <c r="AV393" s="13" t="s">
        <v>82</v>
      </c>
      <c r="AW393" s="13" t="s">
        <v>33</v>
      </c>
      <c r="AX393" s="13" t="s">
        <v>72</v>
      </c>
      <c r="AY393" s="205" t="s">
        <v>143</v>
      </c>
    </row>
    <row r="394" spans="1:65" s="13" customFormat="1" ht="11.25">
      <c r="B394" s="194"/>
      <c r="C394" s="195"/>
      <c r="D394" s="196" t="s">
        <v>155</v>
      </c>
      <c r="E394" s="197" t="s">
        <v>19</v>
      </c>
      <c r="F394" s="198" t="s">
        <v>640</v>
      </c>
      <c r="G394" s="195"/>
      <c r="H394" s="199">
        <v>23.9</v>
      </c>
      <c r="I394" s="200"/>
      <c r="J394" s="195"/>
      <c r="K394" s="195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155</v>
      </c>
      <c r="AU394" s="205" t="s">
        <v>82</v>
      </c>
      <c r="AV394" s="13" t="s">
        <v>82</v>
      </c>
      <c r="AW394" s="13" t="s">
        <v>33</v>
      </c>
      <c r="AX394" s="13" t="s">
        <v>72</v>
      </c>
      <c r="AY394" s="205" t="s">
        <v>143</v>
      </c>
    </row>
    <row r="395" spans="1:65" s="13" customFormat="1" ht="11.25">
      <c r="B395" s="194"/>
      <c r="C395" s="195"/>
      <c r="D395" s="196" t="s">
        <v>155</v>
      </c>
      <c r="E395" s="197" t="s">
        <v>19</v>
      </c>
      <c r="F395" s="198" t="s">
        <v>641</v>
      </c>
      <c r="G395" s="195"/>
      <c r="H395" s="199">
        <v>51.33</v>
      </c>
      <c r="I395" s="200"/>
      <c r="J395" s="195"/>
      <c r="K395" s="195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155</v>
      </c>
      <c r="AU395" s="205" t="s">
        <v>82</v>
      </c>
      <c r="AV395" s="13" t="s">
        <v>82</v>
      </c>
      <c r="AW395" s="13" t="s">
        <v>33</v>
      </c>
      <c r="AX395" s="13" t="s">
        <v>72</v>
      </c>
      <c r="AY395" s="205" t="s">
        <v>143</v>
      </c>
    </row>
    <row r="396" spans="1:65" s="13" customFormat="1" ht="11.25">
      <c r="B396" s="194"/>
      <c r="C396" s="195"/>
      <c r="D396" s="196" t="s">
        <v>155</v>
      </c>
      <c r="E396" s="197" t="s">
        <v>19</v>
      </c>
      <c r="F396" s="198" t="s">
        <v>642</v>
      </c>
      <c r="G396" s="195"/>
      <c r="H396" s="199">
        <v>25.34</v>
      </c>
      <c r="I396" s="200"/>
      <c r="J396" s="195"/>
      <c r="K396" s="195"/>
      <c r="L396" s="201"/>
      <c r="M396" s="202"/>
      <c r="N396" s="203"/>
      <c r="O396" s="203"/>
      <c r="P396" s="203"/>
      <c r="Q396" s="203"/>
      <c r="R396" s="203"/>
      <c r="S396" s="203"/>
      <c r="T396" s="204"/>
      <c r="AT396" s="205" t="s">
        <v>155</v>
      </c>
      <c r="AU396" s="205" t="s">
        <v>82</v>
      </c>
      <c r="AV396" s="13" t="s">
        <v>82</v>
      </c>
      <c r="AW396" s="13" t="s">
        <v>33</v>
      </c>
      <c r="AX396" s="13" t="s">
        <v>72</v>
      </c>
      <c r="AY396" s="205" t="s">
        <v>143</v>
      </c>
    </row>
    <row r="397" spans="1:65" s="13" customFormat="1" ht="11.25">
      <c r="B397" s="194"/>
      <c r="C397" s="195"/>
      <c r="D397" s="196" t="s">
        <v>155</v>
      </c>
      <c r="E397" s="197" t="s">
        <v>19</v>
      </c>
      <c r="F397" s="198" t="s">
        <v>643</v>
      </c>
      <c r="G397" s="195"/>
      <c r="H397" s="199">
        <v>14.3</v>
      </c>
      <c r="I397" s="200"/>
      <c r="J397" s="195"/>
      <c r="K397" s="195"/>
      <c r="L397" s="201"/>
      <c r="M397" s="202"/>
      <c r="N397" s="203"/>
      <c r="O397" s="203"/>
      <c r="P397" s="203"/>
      <c r="Q397" s="203"/>
      <c r="R397" s="203"/>
      <c r="S397" s="203"/>
      <c r="T397" s="204"/>
      <c r="AT397" s="205" t="s">
        <v>155</v>
      </c>
      <c r="AU397" s="205" t="s">
        <v>82</v>
      </c>
      <c r="AV397" s="13" t="s">
        <v>82</v>
      </c>
      <c r="AW397" s="13" t="s">
        <v>33</v>
      </c>
      <c r="AX397" s="13" t="s">
        <v>72</v>
      </c>
      <c r="AY397" s="205" t="s">
        <v>143</v>
      </c>
    </row>
    <row r="398" spans="1:65" s="13" customFormat="1" ht="11.25">
      <c r="B398" s="194"/>
      <c r="C398" s="195"/>
      <c r="D398" s="196" t="s">
        <v>155</v>
      </c>
      <c r="E398" s="197" t="s">
        <v>19</v>
      </c>
      <c r="F398" s="198" t="s">
        <v>644</v>
      </c>
      <c r="G398" s="195"/>
      <c r="H398" s="199">
        <v>28.48</v>
      </c>
      <c r="I398" s="200"/>
      <c r="J398" s="195"/>
      <c r="K398" s="195"/>
      <c r="L398" s="201"/>
      <c r="M398" s="202"/>
      <c r="N398" s="203"/>
      <c r="O398" s="203"/>
      <c r="P398" s="203"/>
      <c r="Q398" s="203"/>
      <c r="R398" s="203"/>
      <c r="S398" s="203"/>
      <c r="T398" s="204"/>
      <c r="AT398" s="205" t="s">
        <v>155</v>
      </c>
      <c r="AU398" s="205" t="s">
        <v>82</v>
      </c>
      <c r="AV398" s="13" t="s">
        <v>82</v>
      </c>
      <c r="AW398" s="13" t="s">
        <v>33</v>
      </c>
      <c r="AX398" s="13" t="s">
        <v>72</v>
      </c>
      <c r="AY398" s="205" t="s">
        <v>143</v>
      </c>
    </row>
    <row r="399" spans="1:65" s="14" customFormat="1" ht="11.25">
      <c r="B399" s="206"/>
      <c r="C399" s="207"/>
      <c r="D399" s="196" t="s">
        <v>155</v>
      </c>
      <c r="E399" s="208" t="s">
        <v>19</v>
      </c>
      <c r="F399" s="209" t="s">
        <v>180</v>
      </c>
      <c r="G399" s="207"/>
      <c r="H399" s="210">
        <v>147.01400000000001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155</v>
      </c>
      <c r="AU399" s="216" t="s">
        <v>82</v>
      </c>
      <c r="AV399" s="14" t="s">
        <v>151</v>
      </c>
      <c r="AW399" s="14" t="s">
        <v>33</v>
      </c>
      <c r="AX399" s="14" t="s">
        <v>80</v>
      </c>
      <c r="AY399" s="216" t="s">
        <v>143</v>
      </c>
    </row>
    <row r="400" spans="1:65" s="2" customFormat="1" ht="24.2" customHeight="1">
      <c r="A400" s="37"/>
      <c r="B400" s="38"/>
      <c r="C400" s="176" t="s">
        <v>645</v>
      </c>
      <c r="D400" s="176" t="s">
        <v>146</v>
      </c>
      <c r="E400" s="177" t="s">
        <v>646</v>
      </c>
      <c r="F400" s="178" t="s">
        <v>647</v>
      </c>
      <c r="G400" s="179" t="s">
        <v>149</v>
      </c>
      <c r="H400" s="180">
        <v>14.6</v>
      </c>
      <c r="I400" s="181"/>
      <c r="J400" s="182">
        <f>ROUND(I400*H400,2)</f>
        <v>0</v>
      </c>
      <c r="K400" s="178" t="s">
        <v>150</v>
      </c>
      <c r="L400" s="42"/>
      <c r="M400" s="183" t="s">
        <v>19</v>
      </c>
      <c r="N400" s="184" t="s">
        <v>43</v>
      </c>
      <c r="O400" s="67"/>
      <c r="P400" s="185">
        <f>O400*H400</f>
        <v>0</v>
      </c>
      <c r="Q400" s="185">
        <v>0</v>
      </c>
      <c r="R400" s="185">
        <f>Q400*H400</f>
        <v>0</v>
      </c>
      <c r="S400" s="185">
        <v>2.8309999999999998E-2</v>
      </c>
      <c r="T400" s="186">
        <f>S400*H400</f>
        <v>0.41332599999999997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7" t="s">
        <v>151</v>
      </c>
      <c r="AT400" s="187" t="s">
        <v>146</v>
      </c>
      <c r="AU400" s="187" t="s">
        <v>82</v>
      </c>
      <c r="AY400" s="20" t="s">
        <v>143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20" t="s">
        <v>80</v>
      </c>
      <c r="BK400" s="188">
        <f>ROUND(I400*H400,2)</f>
        <v>0</v>
      </c>
      <c r="BL400" s="20" t="s">
        <v>151</v>
      </c>
      <c r="BM400" s="187" t="s">
        <v>648</v>
      </c>
    </row>
    <row r="401" spans="1:65" s="2" customFormat="1" ht="11.25">
      <c r="A401" s="37"/>
      <c r="B401" s="38"/>
      <c r="C401" s="39"/>
      <c r="D401" s="189" t="s">
        <v>153</v>
      </c>
      <c r="E401" s="39"/>
      <c r="F401" s="190" t="s">
        <v>649</v>
      </c>
      <c r="G401" s="39"/>
      <c r="H401" s="39"/>
      <c r="I401" s="191"/>
      <c r="J401" s="39"/>
      <c r="K401" s="39"/>
      <c r="L401" s="42"/>
      <c r="M401" s="192"/>
      <c r="N401" s="193"/>
      <c r="O401" s="67"/>
      <c r="P401" s="67"/>
      <c r="Q401" s="67"/>
      <c r="R401" s="67"/>
      <c r="S401" s="67"/>
      <c r="T401" s="68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20" t="s">
        <v>153</v>
      </c>
      <c r="AU401" s="20" t="s">
        <v>82</v>
      </c>
    </row>
    <row r="402" spans="1:65" s="13" customFormat="1" ht="11.25">
      <c r="B402" s="194"/>
      <c r="C402" s="195"/>
      <c r="D402" s="196" t="s">
        <v>155</v>
      </c>
      <c r="E402" s="197" t="s">
        <v>19</v>
      </c>
      <c r="F402" s="198" t="s">
        <v>650</v>
      </c>
      <c r="G402" s="195"/>
      <c r="H402" s="199">
        <v>14.6</v>
      </c>
      <c r="I402" s="200"/>
      <c r="J402" s="195"/>
      <c r="K402" s="195"/>
      <c r="L402" s="201"/>
      <c r="M402" s="202"/>
      <c r="N402" s="203"/>
      <c r="O402" s="203"/>
      <c r="P402" s="203"/>
      <c r="Q402" s="203"/>
      <c r="R402" s="203"/>
      <c r="S402" s="203"/>
      <c r="T402" s="204"/>
      <c r="AT402" s="205" t="s">
        <v>155</v>
      </c>
      <c r="AU402" s="205" t="s">
        <v>82</v>
      </c>
      <c r="AV402" s="13" t="s">
        <v>82</v>
      </c>
      <c r="AW402" s="13" t="s">
        <v>33</v>
      </c>
      <c r="AX402" s="13" t="s">
        <v>80</v>
      </c>
      <c r="AY402" s="205" t="s">
        <v>143</v>
      </c>
    </row>
    <row r="403" spans="1:65" s="2" customFormat="1" ht="24.2" customHeight="1">
      <c r="A403" s="37"/>
      <c r="B403" s="38"/>
      <c r="C403" s="176" t="s">
        <v>651</v>
      </c>
      <c r="D403" s="176" t="s">
        <v>146</v>
      </c>
      <c r="E403" s="177" t="s">
        <v>652</v>
      </c>
      <c r="F403" s="178" t="s">
        <v>653</v>
      </c>
      <c r="G403" s="179" t="s">
        <v>198</v>
      </c>
      <c r="H403" s="180">
        <v>8.24</v>
      </c>
      <c r="I403" s="181"/>
      <c r="J403" s="182">
        <f>ROUND(I403*H403,2)</f>
        <v>0</v>
      </c>
      <c r="K403" s="178" t="s">
        <v>150</v>
      </c>
      <c r="L403" s="42"/>
      <c r="M403" s="183" t="s">
        <v>19</v>
      </c>
      <c r="N403" s="184" t="s">
        <v>43</v>
      </c>
      <c r="O403" s="67"/>
      <c r="P403" s="185">
        <f>O403*H403</f>
        <v>0</v>
      </c>
      <c r="Q403" s="185">
        <v>8.8199999999999997E-3</v>
      </c>
      <c r="R403" s="185">
        <f>Q403*H403</f>
        <v>7.26768E-2</v>
      </c>
      <c r="S403" s="185">
        <v>0</v>
      </c>
      <c r="T403" s="186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87" t="s">
        <v>248</v>
      </c>
      <c r="AT403" s="187" t="s">
        <v>146</v>
      </c>
      <c r="AU403" s="187" t="s">
        <v>82</v>
      </c>
      <c r="AY403" s="20" t="s">
        <v>143</v>
      </c>
      <c r="BE403" s="188">
        <f>IF(N403="základní",J403,0)</f>
        <v>0</v>
      </c>
      <c r="BF403" s="188">
        <f>IF(N403="snížená",J403,0)</f>
        <v>0</v>
      </c>
      <c r="BG403" s="188">
        <f>IF(N403="zákl. přenesená",J403,0)</f>
        <v>0</v>
      </c>
      <c r="BH403" s="188">
        <f>IF(N403="sníž. přenesená",J403,0)</f>
        <v>0</v>
      </c>
      <c r="BI403" s="188">
        <f>IF(N403="nulová",J403,0)</f>
        <v>0</v>
      </c>
      <c r="BJ403" s="20" t="s">
        <v>80</v>
      </c>
      <c r="BK403" s="188">
        <f>ROUND(I403*H403,2)</f>
        <v>0</v>
      </c>
      <c r="BL403" s="20" t="s">
        <v>248</v>
      </c>
      <c r="BM403" s="187" t="s">
        <v>654</v>
      </c>
    </row>
    <row r="404" spans="1:65" s="2" customFormat="1" ht="11.25">
      <c r="A404" s="37"/>
      <c r="B404" s="38"/>
      <c r="C404" s="39"/>
      <c r="D404" s="189" t="s">
        <v>153</v>
      </c>
      <c r="E404" s="39"/>
      <c r="F404" s="190" t="s">
        <v>655</v>
      </c>
      <c r="G404" s="39"/>
      <c r="H404" s="39"/>
      <c r="I404" s="191"/>
      <c r="J404" s="39"/>
      <c r="K404" s="39"/>
      <c r="L404" s="42"/>
      <c r="M404" s="192"/>
      <c r="N404" s="193"/>
      <c r="O404" s="67"/>
      <c r="P404" s="67"/>
      <c r="Q404" s="67"/>
      <c r="R404" s="67"/>
      <c r="S404" s="67"/>
      <c r="T404" s="68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20" t="s">
        <v>153</v>
      </c>
      <c r="AU404" s="20" t="s">
        <v>82</v>
      </c>
    </row>
    <row r="405" spans="1:65" s="13" customFormat="1" ht="11.25">
      <c r="B405" s="194"/>
      <c r="C405" s="195"/>
      <c r="D405" s="196" t="s">
        <v>155</v>
      </c>
      <c r="E405" s="197" t="s">
        <v>19</v>
      </c>
      <c r="F405" s="198" t="s">
        <v>656</v>
      </c>
      <c r="G405" s="195"/>
      <c r="H405" s="199">
        <v>8.24</v>
      </c>
      <c r="I405" s="200"/>
      <c r="J405" s="195"/>
      <c r="K405" s="195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155</v>
      </c>
      <c r="AU405" s="205" t="s">
        <v>82</v>
      </c>
      <c r="AV405" s="13" t="s">
        <v>82</v>
      </c>
      <c r="AW405" s="13" t="s">
        <v>33</v>
      </c>
      <c r="AX405" s="13" t="s">
        <v>80</v>
      </c>
      <c r="AY405" s="205" t="s">
        <v>143</v>
      </c>
    </row>
    <row r="406" spans="1:65" s="2" customFormat="1" ht="21.75" customHeight="1">
      <c r="A406" s="37"/>
      <c r="B406" s="38"/>
      <c r="C406" s="176" t="s">
        <v>657</v>
      </c>
      <c r="D406" s="176" t="s">
        <v>146</v>
      </c>
      <c r="E406" s="177" t="s">
        <v>658</v>
      </c>
      <c r="F406" s="178" t="s">
        <v>659</v>
      </c>
      <c r="G406" s="179" t="s">
        <v>159</v>
      </c>
      <c r="H406" s="180">
        <v>8</v>
      </c>
      <c r="I406" s="181"/>
      <c r="J406" s="182">
        <f>ROUND(I406*H406,2)</f>
        <v>0</v>
      </c>
      <c r="K406" s="178" t="s">
        <v>150</v>
      </c>
      <c r="L406" s="42"/>
      <c r="M406" s="183" t="s">
        <v>19</v>
      </c>
      <c r="N406" s="184" t="s">
        <v>43</v>
      </c>
      <c r="O406" s="67"/>
      <c r="P406" s="185">
        <f>O406*H406</f>
        <v>0</v>
      </c>
      <c r="Q406" s="185">
        <v>2.2000000000000001E-4</v>
      </c>
      <c r="R406" s="185">
        <f>Q406*H406</f>
        <v>1.7600000000000001E-3</v>
      </c>
      <c r="S406" s="185">
        <v>0</v>
      </c>
      <c r="T406" s="18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7" t="s">
        <v>248</v>
      </c>
      <c r="AT406" s="187" t="s">
        <v>146</v>
      </c>
      <c r="AU406" s="187" t="s">
        <v>82</v>
      </c>
      <c r="AY406" s="20" t="s">
        <v>143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20" t="s">
        <v>80</v>
      </c>
      <c r="BK406" s="188">
        <f>ROUND(I406*H406,2)</f>
        <v>0</v>
      </c>
      <c r="BL406" s="20" t="s">
        <v>248</v>
      </c>
      <c r="BM406" s="187" t="s">
        <v>660</v>
      </c>
    </row>
    <row r="407" spans="1:65" s="2" customFormat="1" ht="11.25">
      <c r="A407" s="37"/>
      <c r="B407" s="38"/>
      <c r="C407" s="39"/>
      <c r="D407" s="189" t="s">
        <v>153</v>
      </c>
      <c r="E407" s="39"/>
      <c r="F407" s="190" t="s">
        <v>661</v>
      </c>
      <c r="G407" s="39"/>
      <c r="H407" s="39"/>
      <c r="I407" s="191"/>
      <c r="J407" s="39"/>
      <c r="K407" s="39"/>
      <c r="L407" s="42"/>
      <c r="M407" s="192"/>
      <c r="N407" s="193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20" t="s">
        <v>153</v>
      </c>
      <c r="AU407" s="20" t="s">
        <v>82</v>
      </c>
    </row>
    <row r="408" spans="1:65" s="13" customFormat="1" ht="11.25">
      <c r="B408" s="194"/>
      <c r="C408" s="195"/>
      <c r="D408" s="196" t="s">
        <v>155</v>
      </c>
      <c r="E408" s="197" t="s">
        <v>19</v>
      </c>
      <c r="F408" s="198" t="s">
        <v>662</v>
      </c>
      <c r="G408" s="195"/>
      <c r="H408" s="199">
        <v>4</v>
      </c>
      <c r="I408" s="200"/>
      <c r="J408" s="195"/>
      <c r="K408" s="195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155</v>
      </c>
      <c r="AU408" s="205" t="s">
        <v>82</v>
      </c>
      <c r="AV408" s="13" t="s">
        <v>82</v>
      </c>
      <c r="AW408" s="13" t="s">
        <v>33</v>
      </c>
      <c r="AX408" s="13" t="s">
        <v>72</v>
      </c>
      <c r="AY408" s="205" t="s">
        <v>143</v>
      </c>
    </row>
    <row r="409" spans="1:65" s="13" customFormat="1" ht="11.25">
      <c r="B409" s="194"/>
      <c r="C409" s="195"/>
      <c r="D409" s="196" t="s">
        <v>155</v>
      </c>
      <c r="E409" s="197" t="s">
        <v>19</v>
      </c>
      <c r="F409" s="198" t="s">
        <v>663</v>
      </c>
      <c r="G409" s="195"/>
      <c r="H409" s="199">
        <v>4</v>
      </c>
      <c r="I409" s="200"/>
      <c r="J409" s="195"/>
      <c r="K409" s="195"/>
      <c r="L409" s="201"/>
      <c r="M409" s="202"/>
      <c r="N409" s="203"/>
      <c r="O409" s="203"/>
      <c r="P409" s="203"/>
      <c r="Q409" s="203"/>
      <c r="R409" s="203"/>
      <c r="S409" s="203"/>
      <c r="T409" s="204"/>
      <c r="AT409" s="205" t="s">
        <v>155</v>
      </c>
      <c r="AU409" s="205" t="s">
        <v>82</v>
      </c>
      <c r="AV409" s="13" t="s">
        <v>82</v>
      </c>
      <c r="AW409" s="13" t="s">
        <v>33</v>
      </c>
      <c r="AX409" s="13" t="s">
        <v>72</v>
      </c>
      <c r="AY409" s="205" t="s">
        <v>143</v>
      </c>
    </row>
    <row r="410" spans="1:65" s="14" customFormat="1" ht="11.25">
      <c r="B410" s="206"/>
      <c r="C410" s="207"/>
      <c r="D410" s="196" t="s">
        <v>155</v>
      </c>
      <c r="E410" s="208" t="s">
        <v>19</v>
      </c>
      <c r="F410" s="209" t="s">
        <v>180</v>
      </c>
      <c r="G410" s="207"/>
      <c r="H410" s="210">
        <v>8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155</v>
      </c>
      <c r="AU410" s="216" t="s">
        <v>82</v>
      </c>
      <c r="AV410" s="14" t="s">
        <v>151</v>
      </c>
      <c r="AW410" s="14" t="s">
        <v>33</v>
      </c>
      <c r="AX410" s="14" t="s">
        <v>80</v>
      </c>
      <c r="AY410" s="216" t="s">
        <v>143</v>
      </c>
    </row>
    <row r="411" spans="1:65" s="2" customFormat="1" ht="21.75" customHeight="1">
      <c r="A411" s="37"/>
      <c r="B411" s="38"/>
      <c r="C411" s="239" t="s">
        <v>664</v>
      </c>
      <c r="D411" s="239" t="s">
        <v>445</v>
      </c>
      <c r="E411" s="240" t="s">
        <v>665</v>
      </c>
      <c r="F411" s="241" t="s">
        <v>666</v>
      </c>
      <c r="G411" s="242" t="s">
        <v>159</v>
      </c>
      <c r="H411" s="243">
        <v>6</v>
      </c>
      <c r="I411" s="244"/>
      <c r="J411" s="245">
        <f>ROUND(I411*H411,2)</f>
        <v>0</v>
      </c>
      <c r="K411" s="241" t="s">
        <v>150</v>
      </c>
      <c r="L411" s="246"/>
      <c r="M411" s="247" t="s">
        <v>19</v>
      </c>
      <c r="N411" s="248" t="s">
        <v>43</v>
      </c>
      <c r="O411" s="67"/>
      <c r="P411" s="185">
        <f>O411*H411</f>
        <v>0</v>
      </c>
      <c r="Q411" s="185">
        <v>1.2489999999999999E-2</v>
      </c>
      <c r="R411" s="185">
        <f>Q411*H411</f>
        <v>7.4939999999999993E-2</v>
      </c>
      <c r="S411" s="185">
        <v>0</v>
      </c>
      <c r="T411" s="18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7" t="s">
        <v>375</v>
      </c>
      <c r="AT411" s="187" t="s">
        <v>445</v>
      </c>
      <c r="AU411" s="187" t="s">
        <v>82</v>
      </c>
      <c r="AY411" s="20" t="s">
        <v>143</v>
      </c>
      <c r="BE411" s="188">
        <f>IF(N411="základní",J411,0)</f>
        <v>0</v>
      </c>
      <c r="BF411" s="188">
        <f>IF(N411="snížená",J411,0)</f>
        <v>0</v>
      </c>
      <c r="BG411" s="188">
        <f>IF(N411="zákl. přenesená",J411,0)</f>
        <v>0</v>
      </c>
      <c r="BH411" s="188">
        <f>IF(N411="sníž. přenesená",J411,0)</f>
        <v>0</v>
      </c>
      <c r="BI411" s="188">
        <f>IF(N411="nulová",J411,0)</f>
        <v>0</v>
      </c>
      <c r="BJ411" s="20" t="s">
        <v>80</v>
      </c>
      <c r="BK411" s="188">
        <f>ROUND(I411*H411,2)</f>
        <v>0</v>
      </c>
      <c r="BL411" s="20" t="s">
        <v>248</v>
      </c>
      <c r="BM411" s="187" t="s">
        <v>667</v>
      </c>
    </row>
    <row r="412" spans="1:65" s="13" customFormat="1" ht="11.25">
      <c r="B412" s="194"/>
      <c r="C412" s="195"/>
      <c r="D412" s="196" t="s">
        <v>155</v>
      </c>
      <c r="E412" s="197" t="s">
        <v>19</v>
      </c>
      <c r="F412" s="198" t="s">
        <v>668</v>
      </c>
      <c r="G412" s="195"/>
      <c r="H412" s="199">
        <v>3</v>
      </c>
      <c r="I412" s="200"/>
      <c r="J412" s="195"/>
      <c r="K412" s="195"/>
      <c r="L412" s="201"/>
      <c r="M412" s="202"/>
      <c r="N412" s="203"/>
      <c r="O412" s="203"/>
      <c r="P412" s="203"/>
      <c r="Q412" s="203"/>
      <c r="R412" s="203"/>
      <c r="S412" s="203"/>
      <c r="T412" s="204"/>
      <c r="AT412" s="205" t="s">
        <v>155</v>
      </c>
      <c r="AU412" s="205" t="s">
        <v>82</v>
      </c>
      <c r="AV412" s="13" t="s">
        <v>82</v>
      </c>
      <c r="AW412" s="13" t="s">
        <v>33</v>
      </c>
      <c r="AX412" s="13" t="s">
        <v>72</v>
      </c>
      <c r="AY412" s="205" t="s">
        <v>143</v>
      </c>
    </row>
    <row r="413" spans="1:65" s="13" customFormat="1" ht="11.25">
      <c r="B413" s="194"/>
      <c r="C413" s="195"/>
      <c r="D413" s="196" t="s">
        <v>155</v>
      </c>
      <c r="E413" s="197" t="s">
        <v>19</v>
      </c>
      <c r="F413" s="198" t="s">
        <v>669</v>
      </c>
      <c r="G413" s="195"/>
      <c r="H413" s="199">
        <v>3</v>
      </c>
      <c r="I413" s="200"/>
      <c r="J413" s="195"/>
      <c r="K413" s="195"/>
      <c r="L413" s="201"/>
      <c r="M413" s="202"/>
      <c r="N413" s="203"/>
      <c r="O413" s="203"/>
      <c r="P413" s="203"/>
      <c r="Q413" s="203"/>
      <c r="R413" s="203"/>
      <c r="S413" s="203"/>
      <c r="T413" s="204"/>
      <c r="AT413" s="205" t="s">
        <v>155</v>
      </c>
      <c r="AU413" s="205" t="s">
        <v>82</v>
      </c>
      <c r="AV413" s="13" t="s">
        <v>82</v>
      </c>
      <c r="AW413" s="13" t="s">
        <v>33</v>
      </c>
      <c r="AX413" s="13" t="s">
        <v>72</v>
      </c>
      <c r="AY413" s="205" t="s">
        <v>143</v>
      </c>
    </row>
    <row r="414" spans="1:65" s="14" customFormat="1" ht="11.25">
      <c r="B414" s="206"/>
      <c r="C414" s="207"/>
      <c r="D414" s="196" t="s">
        <v>155</v>
      </c>
      <c r="E414" s="208" t="s">
        <v>19</v>
      </c>
      <c r="F414" s="209" t="s">
        <v>180</v>
      </c>
      <c r="G414" s="207"/>
      <c r="H414" s="210">
        <v>6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155</v>
      </c>
      <c r="AU414" s="216" t="s">
        <v>82</v>
      </c>
      <c r="AV414" s="14" t="s">
        <v>151</v>
      </c>
      <c r="AW414" s="14" t="s">
        <v>33</v>
      </c>
      <c r="AX414" s="14" t="s">
        <v>80</v>
      </c>
      <c r="AY414" s="216" t="s">
        <v>143</v>
      </c>
    </row>
    <row r="415" spans="1:65" s="2" customFormat="1" ht="21.75" customHeight="1">
      <c r="A415" s="37"/>
      <c r="B415" s="38"/>
      <c r="C415" s="239" t="s">
        <v>670</v>
      </c>
      <c r="D415" s="239" t="s">
        <v>445</v>
      </c>
      <c r="E415" s="240" t="s">
        <v>671</v>
      </c>
      <c r="F415" s="241" t="s">
        <v>672</v>
      </c>
      <c r="G415" s="242" t="s">
        <v>159</v>
      </c>
      <c r="H415" s="243">
        <v>2</v>
      </c>
      <c r="I415" s="244"/>
      <c r="J415" s="245">
        <f>ROUND(I415*H415,2)</f>
        <v>0</v>
      </c>
      <c r="K415" s="241" t="s">
        <v>150</v>
      </c>
      <c r="L415" s="246"/>
      <c r="M415" s="247" t="s">
        <v>19</v>
      </c>
      <c r="N415" s="248" t="s">
        <v>43</v>
      </c>
      <c r="O415" s="67"/>
      <c r="P415" s="185">
        <f>O415*H415</f>
        <v>0</v>
      </c>
      <c r="Q415" s="185">
        <v>1.272E-2</v>
      </c>
      <c r="R415" s="185">
        <f>Q415*H415</f>
        <v>2.5440000000000001E-2</v>
      </c>
      <c r="S415" s="185">
        <v>0</v>
      </c>
      <c r="T415" s="18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7" t="s">
        <v>375</v>
      </c>
      <c r="AT415" s="187" t="s">
        <v>445</v>
      </c>
      <c r="AU415" s="187" t="s">
        <v>82</v>
      </c>
      <c r="AY415" s="20" t="s">
        <v>143</v>
      </c>
      <c r="BE415" s="188">
        <f>IF(N415="základní",J415,0)</f>
        <v>0</v>
      </c>
      <c r="BF415" s="188">
        <f>IF(N415="snížená",J415,0)</f>
        <v>0</v>
      </c>
      <c r="BG415" s="188">
        <f>IF(N415="zákl. přenesená",J415,0)</f>
        <v>0</v>
      </c>
      <c r="BH415" s="188">
        <f>IF(N415="sníž. přenesená",J415,0)</f>
        <v>0</v>
      </c>
      <c r="BI415" s="188">
        <f>IF(N415="nulová",J415,0)</f>
        <v>0</v>
      </c>
      <c r="BJ415" s="20" t="s">
        <v>80</v>
      </c>
      <c r="BK415" s="188">
        <f>ROUND(I415*H415,2)</f>
        <v>0</v>
      </c>
      <c r="BL415" s="20" t="s">
        <v>248</v>
      </c>
      <c r="BM415" s="187" t="s">
        <v>673</v>
      </c>
    </row>
    <row r="416" spans="1:65" s="13" customFormat="1" ht="11.25">
      <c r="B416" s="194"/>
      <c r="C416" s="195"/>
      <c r="D416" s="196" t="s">
        <v>155</v>
      </c>
      <c r="E416" s="197" t="s">
        <v>19</v>
      </c>
      <c r="F416" s="198" t="s">
        <v>674</v>
      </c>
      <c r="G416" s="195"/>
      <c r="H416" s="199">
        <v>1</v>
      </c>
      <c r="I416" s="200"/>
      <c r="J416" s="195"/>
      <c r="K416" s="195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155</v>
      </c>
      <c r="AU416" s="205" t="s">
        <v>82</v>
      </c>
      <c r="AV416" s="13" t="s">
        <v>82</v>
      </c>
      <c r="AW416" s="13" t="s">
        <v>33</v>
      </c>
      <c r="AX416" s="13" t="s">
        <v>72</v>
      </c>
      <c r="AY416" s="205" t="s">
        <v>143</v>
      </c>
    </row>
    <row r="417" spans="1:65" s="13" customFormat="1" ht="11.25">
      <c r="B417" s="194"/>
      <c r="C417" s="195"/>
      <c r="D417" s="196" t="s">
        <v>155</v>
      </c>
      <c r="E417" s="197" t="s">
        <v>19</v>
      </c>
      <c r="F417" s="198" t="s">
        <v>675</v>
      </c>
      <c r="G417" s="195"/>
      <c r="H417" s="199">
        <v>1</v>
      </c>
      <c r="I417" s="200"/>
      <c r="J417" s="195"/>
      <c r="K417" s="195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155</v>
      </c>
      <c r="AU417" s="205" t="s">
        <v>82</v>
      </c>
      <c r="AV417" s="13" t="s">
        <v>82</v>
      </c>
      <c r="AW417" s="13" t="s">
        <v>33</v>
      </c>
      <c r="AX417" s="13" t="s">
        <v>72</v>
      </c>
      <c r="AY417" s="205" t="s">
        <v>143</v>
      </c>
    </row>
    <row r="418" spans="1:65" s="14" customFormat="1" ht="11.25">
      <c r="B418" s="206"/>
      <c r="C418" s="207"/>
      <c r="D418" s="196" t="s">
        <v>155</v>
      </c>
      <c r="E418" s="208" t="s">
        <v>19</v>
      </c>
      <c r="F418" s="209" t="s">
        <v>180</v>
      </c>
      <c r="G418" s="207"/>
      <c r="H418" s="210">
        <v>2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155</v>
      </c>
      <c r="AU418" s="216" t="s">
        <v>82</v>
      </c>
      <c r="AV418" s="14" t="s">
        <v>151</v>
      </c>
      <c r="AW418" s="14" t="s">
        <v>33</v>
      </c>
      <c r="AX418" s="14" t="s">
        <v>80</v>
      </c>
      <c r="AY418" s="216" t="s">
        <v>143</v>
      </c>
    </row>
    <row r="419" spans="1:65" s="2" customFormat="1" ht="24.2" customHeight="1">
      <c r="A419" s="37"/>
      <c r="B419" s="38"/>
      <c r="C419" s="176" t="s">
        <v>676</v>
      </c>
      <c r="D419" s="176" t="s">
        <v>146</v>
      </c>
      <c r="E419" s="177" t="s">
        <v>677</v>
      </c>
      <c r="F419" s="178" t="s">
        <v>678</v>
      </c>
      <c r="G419" s="179" t="s">
        <v>159</v>
      </c>
      <c r="H419" s="180">
        <v>8</v>
      </c>
      <c r="I419" s="181"/>
      <c r="J419" s="182">
        <f>ROUND(I419*H419,2)</f>
        <v>0</v>
      </c>
      <c r="K419" s="178" t="s">
        <v>150</v>
      </c>
      <c r="L419" s="42"/>
      <c r="M419" s="183" t="s">
        <v>19</v>
      </c>
      <c r="N419" s="184" t="s">
        <v>43</v>
      </c>
      <c r="O419" s="67"/>
      <c r="P419" s="185">
        <f>O419*H419</f>
        <v>0</v>
      </c>
      <c r="Q419" s="185">
        <v>5.28E-3</v>
      </c>
      <c r="R419" s="185">
        <f>Q419*H419</f>
        <v>4.224E-2</v>
      </c>
      <c r="S419" s="185">
        <v>0</v>
      </c>
      <c r="T419" s="18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7" t="s">
        <v>248</v>
      </c>
      <c r="AT419" s="187" t="s">
        <v>146</v>
      </c>
      <c r="AU419" s="187" t="s">
        <v>82</v>
      </c>
      <c r="AY419" s="20" t="s">
        <v>143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20" t="s">
        <v>80</v>
      </c>
      <c r="BK419" s="188">
        <f>ROUND(I419*H419,2)</f>
        <v>0</v>
      </c>
      <c r="BL419" s="20" t="s">
        <v>248</v>
      </c>
      <c r="BM419" s="187" t="s">
        <v>679</v>
      </c>
    </row>
    <row r="420" spans="1:65" s="2" customFormat="1" ht="11.25">
      <c r="A420" s="37"/>
      <c r="B420" s="38"/>
      <c r="C420" s="39"/>
      <c r="D420" s="189" t="s">
        <v>153</v>
      </c>
      <c r="E420" s="39"/>
      <c r="F420" s="190" t="s">
        <v>680</v>
      </c>
      <c r="G420" s="39"/>
      <c r="H420" s="39"/>
      <c r="I420" s="191"/>
      <c r="J420" s="39"/>
      <c r="K420" s="39"/>
      <c r="L420" s="42"/>
      <c r="M420" s="192"/>
      <c r="N420" s="193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153</v>
      </c>
      <c r="AU420" s="20" t="s">
        <v>82</v>
      </c>
    </row>
    <row r="421" spans="1:65" s="2" customFormat="1" ht="16.5" customHeight="1">
      <c r="A421" s="37"/>
      <c r="B421" s="38"/>
      <c r="C421" s="176" t="s">
        <v>681</v>
      </c>
      <c r="D421" s="176" t="s">
        <v>146</v>
      </c>
      <c r="E421" s="177" t="s">
        <v>682</v>
      </c>
      <c r="F421" s="178" t="s">
        <v>683</v>
      </c>
      <c r="G421" s="179" t="s">
        <v>159</v>
      </c>
      <c r="H421" s="180">
        <v>8</v>
      </c>
      <c r="I421" s="181"/>
      <c r="J421" s="182">
        <f>ROUND(I421*H421,2)</f>
        <v>0</v>
      </c>
      <c r="K421" s="178" t="s">
        <v>150</v>
      </c>
      <c r="L421" s="42"/>
      <c r="M421" s="183" t="s">
        <v>19</v>
      </c>
      <c r="N421" s="184" t="s">
        <v>43</v>
      </c>
      <c r="O421" s="67"/>
      <c r="P421" s="185">
        <f>O421*H421</f>
        <v>0</v>
      </c>
      <c r="Q421" s="185">
        <v>0</v>
      </c>
      <c r="R421" s="185">
        <f>Q421*H421</f>
        <v>0</v>
      </c>
      <c r="S421" s="185">
        <v>1.6899999999999998E-2</v>
      </c>
      <c r="T421" s="186">
        <f>S421*H421</f>
        <v>0.13519999999999999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7" t="s">
        <v>248</v>
      </c>
      <c r="AT421" s="187" t="s">
        <v>146</v>
      </c>
      <c r="AU421" s="187" t="s">
        <v>82</v>
      </c>
      <c r="AY421" s="20" t="s">
        <v>143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20" t="s">
        <v>80</v>
      </c>
      <c r="BK421" s="188">
        <f>ROUND(I421*H421,2)</f>
        <v>0</v>
      </c>
      <c r="BL421" s="20" t="s">
        <v>248</v>
      </c>
      <c r="BM421" s="187" t="s">
        <v>684</v>
      </c>
    </row>
    <row r="422" spans="1:65" s="2" customFormat="1" ht="11.25">
      <c r="A422" s="37"/>
      <c r="B422" s="38"/>
      <c r="C422" s="39"/>
      <c r="D422" s="189" t="s">
        <v>153</v>
      </c>
      <c r="E422" s="39"/>
      <c r="F422" s="190" t="s">
        <v>685</v>
      </c>
      <c r="G422" s="39"/>
      <c r="H422" s="39"/>
      <c r="I422" s="191"/>
      <c r="J422" s="39"/>
      <c r="K422" s="39"/>
      <c r="L422" s="42"/>
      <c r="M422" s="192"/>
      <c r="N422" s="193"/>
      <c r="O422" s="67"/>
      <c r="P422" s="67"/>
      <c r="Q422" s="67"/>
      <c r="R422" s="67"/>
      <c r="S422" s="67"/>
      <c r="T422" s="68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20" t="s">
        <v>153</v>
      </c>
      <c r="AU422" s="20" t="s">
        <v>82</v>
      </c>
    </row>
    <row r="423" spans="1:65" s="13" customFormat="1" ht="11.25">
      <c r="B423" s="194"/>
      <c r="C423" s="195"/>
      <c r="D423" s="196" t="s">
        <v>155</v>
      </c>
      <c r="E423" s="197" t="s">
        <v>19</v>
      </c>
      <c r="F423" s="198" t="s">
        <v>686</v>
      </c>
      <c r="G423" s="195"/>
      <c r="H423" s="199">
        <v>8</v>
      </c>
      <c r="I423" s="200"/>
      <c r="J423" s="195"/>
      <c r="K423" s="195"/>
      <c r="L423" s="201"/>
      <c r="M423" s="202"/>
      <c r="N423" s="203"/>
      <c r="O423" s="203"/>
      <c r="P423" s="203"/>
      <c r="Q423" s="203"/>
      <c r="R423" s="203"/>
      <c r="S423" s="203"/>
      <c r="T423" s="204"/>
      <c r="AT423" s="205" t="s">
        <v>155</v>
      </c>
      <c r="AU423" s="205" t="s">
        <v>82</v>
      </c>
      <c r="AV423" s="13" t="s">
        <v>82</v>
      </c>
      <c r="AW423" s="13" t="s">
        <v>33</v>
      </c>
      <c r="AX423" s="13" t="s">
        <v>80</v>
      </c>
      <c r="AY423" s="205" t="s">
        <v>143</v>
      </c>
    </row>
    <row r="424" spans="1:65" s="2" customFormat="1" ht="24.2" customHeight="1">
      <c r="A424" s="37"/>
      <c r="B424" s="38"/>
      <c r="C424" s="176" t="s">
        <v>687</v>
      </c>
      <c r="D424" s="176" t="s">
        <v>146</v>
      </c>
      <c r="E424" s="177" t="s">
        <v>688</v>
      </c>
      <c r="F424" s="178" t="s">
        <v>689</v>
      </c>
      <c r="G424" s="179" t="s">
        <v>149</v>
      </c>
      <c r="H424" s="180">
        <v>125.3</v>
      </c>
      <c r="I424" s="181"/>
      <c r="J424" s="182">
        <f>ROUND(I424*H424,2)</f>
        <v>0</v>
      </c>
      <c r="K424" s="178" t="s">
        <v>150</v>
      </c>
      <c r="L424" s="42"/>
      <c r="M424" s="183" t="s">
        <v>19</v>
      </c>
      <c r="N424" s="184" t="s">
        <v>43</v>
      </c>
      <c r="O424" s="67"/>
      <c r="P424" s="185">
        <f>O424*H424</f>
        <v>0</v>
      </c>
      <c r="Q424" s="185">
        <v>1.627E-2</v>
      </c>
      <c r="R424" s="185">
        <f>Q424*H424</f>
        <v>2.0386310000000001</v>
      </c>
      <c r="S424" s="185">
        <v>0</v>
      </c>
      <c r="T424" s="186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87" t="s">
        <v>248</v>
      </c>
      <c r="AT424" s="187" t="s">
        <v>146</v>
      </c>
      <c r="AU424" s="187" t="s">
        <v>82</v>
      </c>
      <c r="AY424" s="20" t="s">
        <v>143</v>
      </c>
      <c r="BE424" s="188">
        <f>IF(N424="základní",J424,0)</f>
        <v>0</v>
      </c>
      <c r="BF424" s="188">
        <f>IF(N424="snížená",J424,0)</f>
        <v>0</v>
      </c>
      <c r="BG424" s="188">
        <f>IF(N424="zákl. přenesená",J424,0)</f>
        <v>0</v>
      </c>
      <c r="BH424" s="188">
        <f>IF(N424="sníž. přenesená",J424,0)</f>
        <v>0</v>
      </c>
      <c r="BI424" s="188">
        <f>IF(N424="nulová",J424,0)</f>
        <v>0</v>
      </c>
      <c r="BJ424" s="20" t="s">
        <v>80</v>
      </c>
      <c r="BK424" s="188">
        <f>ROUND(I424*H424,2)</f>
        <v>0</v>
      </c>
      <c r="BL424" s="20" t="s">
        <v>248</v>
      </c>
      <c r="BM424" s="187" t="s">
        <v>690</v>
      </c>
    </row>
    <row r="425" spans="1:65" s="2" customFormat="1" ht="11.25">
      <c r="A425" s="37"/>
      <c r="B425" s="38"/>
      <c r="C425" s="39"/>
      <c r="D425" s="189" t="s">
        <v>153</v>
      </c>
      <c r="E425" s="39"/>
      <c r="F425" s="190" t="s">
        <v>691</v>
      </c>
      <c r="G425" s="39"/>
      <c r="H425" s="39"/>
      <c r="I425" s="191"/>
      <c r="J425" s="39"/>
      <c r="K425" s="39"/>
      <c r="L425" s="42"/>
      <c r="M425" s="192"/>
      <c r="N425" s="193"/>
      <c r="O425" s="67"/>
      <c r="P425" s="67"/>
      <c r="Q425" s="67"/>
      <c r="R425" s="67"/>
      <c r="S425" s="67"/>
      <c r="T425" s="68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20" t="s">
        <v>153</v>
      </c>
      <c r="AU425" s="20" t="s">
        <v>82</v>
      </c>
    </row>
    <row r="426" spans="1:65" s="13" customFormat="1" ht="11.25">
      <c r="B426" s="194"/>
      <c r="C426" s="195"/>
      <c r="D426" s="196" t="s">
        <v>155</v>
      </c>
      <c r="E426" s="197" t="s">
        <v>19</v>
      </c>
      <c r="F426" s="198" t="s">
        <v>443</v>
      </c>
      <c r="G426" s="195"/>
      <c r="H426" s="199">
        <v>125.3</v>
      </c>
      <c r="I426" s="200"/>
      <c r="J426" s="195"/>
      <c r="K426" s="195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155</v>
      </c>
      <c r="AU426" s="205" t="s">
        <v>82</v>
      </c>
      <c r="AV426" s="13" t="s">
        <v>82</v>
      </c>
      <c r="AW426" s="13" t="s">
        <v>33</v>
      </c>
      <c r="AX426" s="13" t="s">
        <v>80</v>
      </c>
      <c r="AY426" s="205" t="s">
        <v>143</v>
      </c>
    </row>
    <row r="427" spans="1:65" s="2" customFormat="1" ht="37.9" customHeight="1">
      <c r="A427" s="37"/>
      <c r="B427" s="38"/>
      <c r="C427" s="176" t="s">
        <v>692</v>
      </c>
      <c r="D427" s="176" t="s">
        <v>146</v>
      </c>
      <c r="E427" s="177" t="s">
        <v>693</v>
      </c>
      <c r="F427" s="178" t="s">
        <v>694</v>
      </c>
      <c r="G427" s="179" t="s">
        <v>242</v>
      </c>
      <c r="H427" s="180">
        <v>15.598000000000001</v>
      </c>
      <c r="I427" s="181"/>
      <c r="J427" s="182">
        <f>ROUND(I427*H427,2)</f>
        <v>0</v>
      </c>
      <c r="K427" s="178" t="s">
        <v>150</v>
      </c>
      <c r="L427" s="42"/>
      <c r="M427" s="183" t="s">
        <v>19</v>
      </c>
      <c r="N427" s="184" t="s">
        <v>43</v>
      </c>
      <c r="O427" s="67"/>
      <c r="P427" s="185">
        <f>O427*H427</f>
        <v>0</v>
      </c>
      <c r="Q427" s="185">
        <v>0</v>
      </c>
      <c r="R427" s="185">
        <f>Q427*H427</f>
        <v>0</v>
      </c>
      <c r="S427" s="185">
        <v>0</v>
      </c>
      <c r="T427" s="18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7" t="s">
        <v>248</v>
      </c>
      <c r="AT427" s="187" t="s">
        <v>146</v>
      </c>
      <c r="AU427" s="187" t="s">
        <v>82</v>
      </c>
      <c r="AY427" s="20" t="s">
        <v>143</v>
      </c>
      <c r="BE427" s="188">
        <f>IF(N427="základní",J427,0)</f>
        <v>0</v>
      </c>
      <c r="BF427" s="188">
        <f>IF(N427="snížená",J427,0)</f>
        <v>0</v>
      </c>
      <c r="BG427" s="188">
        <f>IF(N427="zákl. přenesená",J427,0)</f>
        <v>0</v>
      </c>
      <c r="BH427" s="188">
        <f>IF(N427="sníž. přenesená",J427,0)</f>
        <v>0</v>
      </c>
      <c r="BI427" s="188">
        <f>IF(N427="nulová",J427,0)</f>
        <v>0</v>
      </c>
      <c r="BJ427" s="20" t="s">
        <v>80</v>
      </c>
      <c r="BK427" s="188">
        <f>ROUND(I427*H427,2)</f>
        <v>0</v>
      </c>
      <c r="BL427" s="20" t="s">
        <v>248</v>
      </c>
      <c r="BM427" s="187" t="s">
        <v>695</v>
      </c>
    </row>
    <row r="428" spans="1:65" s="2" customFormat="1" ht="11.25">
      <c r="A428" s="37"/>
      <c r="B428" s="38"/>
      <c r="C428" s="39"/>
      <c r="D428" s="189" t="s">
        <v>153</v>
      </c>
      <c r="E428" s="39"/>
      <c r="F428" s="190" t="s">
        <v>696</v>
      </c>
      <c r="G428" s="39"/>
      <c r="H428" s="39"/>
      <c r="I428" s="191"/>
      <c r="J428" s="39"/>
      <c r="K428" s="39"/>
      <c r="L428" s="42"/>
      <c r="M428" s="192"/>
      <c r="N428" s="193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20" t="s">
        <v>153</v>
      </c>
      <c r="AU428" s="20" t="s">
        <v>82</v>
      </c>
    </row>
    <row r="429" spans="1:65" s="12" customFormat="1" ht="22.9" customHeight="1">
      <c r="B429" s="160"/>
      <c r="C429" s="161"/>
      <c r="D429" s="162" t="s">
        <v>71</v>
      </c>
      <c r="E429" s="174" t="s">
        <v>697</v>
      </c>
      <c r="F429" s="174" t="s">
        <v>698</v>
      </c>
      <c r="G429" s="161"/>
      <c r="H429" s="161"/>
      <c r="I429" s="164"/>
      <c r="J429" s="175">
        <f>BK429</f>
        <v>0</v>
      </c>
      <c r="K429" s="161"/>
      <c r="L429" s="166"/>
      <c r="M429" s="167"/>
      <c r="N429" s="168"/>
      <c r="O429" s="168"/>
      <c r="P429" s="169">
        <f>SUM(P430:P440)</f>
        <v>0</v>
      </c>
      <c r="Q429" s="168"/>
      <c r="R429" s="169">
        <f>SUM(R430:R440)</f>
        <v>7.2644760000000003E-2</v>
      </c>
      <c r="S429" s="168"/>
      <c r="T429" s="170">
        <f>SUM(T430:T440)</f>
        <v>0</v>
      </c>
      <c r="AR429" s="171" t="s">
        <v>82</v>
      </c>
      <c r="AT429" s="172" t="s">
        <v>71</v>
      </c>
      <c r="AU429" s="172" t="s">
        <v>80</v>
      </c>
      <c r="AY429" s="171" t="s">
        <v>143</v>
      </c>
      <c r="BK429" s="173">
        <f>SUM(BK430:BK440)</f>
        <v>0</v>
      </c>
    </row>
    <row r="430" spans="1:65" s="2" customFormat="1" ht="16.5" customHeight="1">
      <c r="A430" s="37"/>
      <c r="B430" s="38"/>
      <c r="C430" s="176" t="s">
        <v>699</v>
      </c>
      <c r="D430" s="176" t="s">
        <v>146</v>
      </c>
      <c r="E430" s="177" t="s">
        <v>700</v>
      </c>
      <c r="F430" s="178" t="s">
        <v>701</v>
      </c>
      <c r="G430" s="179" t="s">
        <v>198</v>
      </c>
      <c r="H430" s="180">
        <v>10.86</v>
      </c>
      <c r="I430" s="181"/>
      <c r="J430" s="182">
        <f>ROUND(I430*H430,2)</f>
        <v>0</v>
      </c>
      <c r="K430" s="178" t="s">
        <v>150</v>
      </c>
      <c r="L430" s="42"/>
      <c r="M430" s="183" t="s">
        <v>19</v>
      </c>
      <c r="N430" s="184" t="s">
        <v>43</v>
      </c>
      <c r="O430" s="67"/>
      <c r="P430" s="185">
        <f>O430*H430</f>
        <v>0</v>
      </c>
      <c r="Q430" s="185">
        <v>9.1E-4</v>
      </c>
      <c r="R430" s="185">
        <f>Q430*H430</f>
        <v>9.8826000000000001E-3</v>
      </c>
      <c r="S430" s="185">
        <v>0</v>
      </c>
      <c r="T430" s="18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7" t="s">
        <v>248</v>
      </c>
      <c r="AT430" s="187" t="s">
        <v>146</v>
      </c>
      <c r="AU430" s="187" t="s">
        <v>82</v>
      </c>
      <c r="AY430" s="20" t="s">
        <v>143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20" t="s">
        <v>80</v>
      </c>
      <c r="BK430" s="188">
        <f>ROUND(I430*H430,2)</f>
        <v>0</v>
      </c>
      <c r="BL430" s="20" t="s">
        <v>248</v>
      </c>
      <c r="BM430" s="187" t="s">
        <v>702</v>
      </c>
    </row>
    <row r="431" spans="1:65" s="2" customFormat="1" ht="11.25">
      <c r="A431" s="37"/>
      <c r="B431" s="38"/>
      <c r="C431" s="39"/>
      <c r="D431" s="189" t="s">
        <v>153</v>
      </c>
      <c r="E431" s="39"/>
      <c r="F431" s="190" t="s">
        <v>703</v>
      </c>
      <c r="G431" s="39"/>
      <c r="H431" s="39"/>
      <c r="I431" s="191"/>
      <c r="J431" s="39"/>
      <c r="K431" s="39"/>
      <c r="L431" s="42"/>
      <c r="M431" s="192"/>
      <c r="N431" s="193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20" t="s">
        <v>153</v>
      </c>
      <c r="AU431" s="20" t="s">
        <v>82</v>
      </c>
    </row>
    <row r="432" spans="1:65" s="13" customFormat="1" ht="11.25">
      <c r="B432" s="194"/>
      <c r="C432" s="195"/>
      <c r="D432" s="196" t="s">
        <v>155</v>
      </c>
      <c r="E432" s="197" t="s">
        <v>19</v>
      </c>
      <c r="F432" s="198" t="s">
        <v>704</v>
      </c>
      <c r="G432" s="195"/>
      <c r="H432" s="199">
        <v>10.86</v>
      </c>
      <c r="I432" s="200"/>
      <c r="J432" s="195"/>
      <c r="K432" s="195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155</v>
      </c>
      <c r="AU432" s="205" t="s">
        <v>82</v>
      </c>
      <c r="AV432" s="13" t="s">
        <v>82</v>
      </c>
      <c r="AW432" s="13" t="s">
        <v>33</v>
      </c>
      <c r="AX432" s="13" t="s">
        <v>80</v>
      </c>
      <c r="AY432" s="205" t="s">
        <v>143</v>
      </c>
    </row>
    <row r="433" spans="1:65" s="2" customFormat="1" ht="24.2" customHeight="1">
      <c r="A433" s="37"/>
      <c r="B433" s="38"/>
      <c r="C433" s="176" t="s">
        <v>705</v>
      </c>
      <c r="D433" s="176" t="s">
        <v>146</v>
      </c>
      <c r="E433" s="177" t="s">
        <v>706</v>
      </c>
      <c r="F433" s="178" t="s">
        <v>707</v>
      </c>
      <c r="G433" s="179" t="s">
        <v>149</v>
      </c>
      <c r="H433" s="180">
        <v>7.3680000000000003</v>
      </c>
      <c r="I433" s="181"/>
      <c r="J433" s="182">
        <f>ROUND(I433*H433,2)</f>
        <v>0</v>
      </c>
      <c r="K433" s="178" t="s">
        <v>150</v>
      </c>
      <c r="L433" s="42"/>
      <c r="M433" s="183" t="s">
        <v>19</v>
      </c>
      <c r="N433" s="184" t="s">
        <v>43</v>
      </c>
      <c r="O433" s="67"/>
      <c r="P433" s="185">
        <f>O433*H433</f>
        <v>0</v>
      </c>
      <c r="Q433" s="185">
        <v>6.7200000000000003E-3</v>
      </c>
      <c r="R433" s="185">
        <f>Q433*H433</f>
        <v>4.9512960000000002E-2</v>
      </c>
      <c r="S433" s="185">
        <v>0</v>
      </c>
      <c r="T433" s="18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7" t="s">
        <v>248</v>
      </c>
      <c r="AT433" s="187" t="s">
        <v>146</v>
      </c>
      <c r="AU433" s="187" t="s">
        <v>82</v>
      </c>
      <c r="AY433" s="20" t="s">
        <v>143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20" t="s">
        <v>80</v>
      </c>
      <c r="BK433" s="188">
        <f>ROUND(I433*H433,2)</f>
        <v>0</v>
      </c>
      <c r="BL433" s="20" t="s">
        <v>248</v>
      </c>
      <c r="BM433" s="187" t="s">
        <v>708</v>
      </c>
    </row>
    <row r="434" spans="1:65" s="2" customFormat="1" ht="11.25">
      <c r="A434" s="37"/>
      <c r="B434" s="38"/>
      <c r="C434" s="39"/>
      <c r="D434" s="189" t="s">
        <v>153</v>
      </c>
      <c r="E434" s="39"/>
      <c r="F434" s="190" t="s">
        <v>709</v>
      </c>
      <c r="G434" s="39"/>
      <c r="H434" s="39"/>
      <c r="I434" s="191"/>
      <c r="J434" s="39"/>
      <c r="K434" s="39"/>
      <c r="L434" s="42"/>
      <c r="M434" s="192"/>
      <c r="N434" s="193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20" t="s">
        <v>153</v>
      </c>
      <c r="AU434" s="20" t="s">
        <v>82</v>
      </c>
    </row>
    <row r="435" spans="1:65" s="13" customFormat="1" ht="11.25">
      <c r="B435" s="194"/>
      <c r="C435" s="195"/>
      <c r="D435" s="196" t="s">
        <v>155</v>
      </c>
      <c r="E435" s="197" t="s">
        <v>19</v>
      </c>
      <c r="F435" s="198" t="s">
        <v>465</v>
      </c>
      <c r="G435" s="195"/>
      <c r="H435" s="199">
        <v>7.3680000000000003</v>
      </c>
      <c r="I435" s="200"/>
      <c r="J435" s="195"/>
      <c r="K435" s="195"/>
      <c r="L435" s="201"/>
      <c r="M435" s="202"/>
      <c r="N435" s="203"/>
      <c r="O435" s="203"/>
      <c r="P435" s="203"/>
      <c r="Q435" s="203"/>
      <c r="R435" s="203"/>
      <c r="S435" s="203"/>
      <c r="T435" s="204"/>
      <c r="AT435" s="205" t="s">
        <v>155</v>
      </c>
      <c r="AU435" s="205" t="s">
        <v>82</v>
      </c>
      <c r="AV435" s="13" t="s">
        <v>82</v>
      </c>
      <c r="AW435" s="13" t="s">
        <v>33</v>
      </c>
      <c r="AX435" s="13" t="s">
        <v>80</v>
      </c>
      <c r="AY435" s="205" t="s">
        <v>143</v>
      </c>
    </row>
    <row r="436" spans="1:65" s="2" customFormat="1" ht="21.75" customHeight="1">
      <c r="A436" s="37"/>
      <c r="B436" s="38"/>
      <c r="C436" s="176" t="s">
        <v>710</v>
      </c>
      <c r="D436" s="176" t="s">
        <v>146</v>
      </c>
      <c r="E436" s="177" t="s">
        <v>711</v>
      </c>
      <c r="F436" s="178" t="s">
        <v>712</v>
      </c>
      <c r="G436" s="179" t="s">
        <v>198</v>
      </c>
      <c r="H436" s="180">
        <v>10.86</v>
      </c>
      <c r="I436" s="181"/>
      <c r="J436" s="182">
        <f>ROUND(I436*H436,2)</f>
        <v>0</v>
      </c>
      <c r="K436" s="178" t="s">
        <v>150</v>
      </c>
      <c r="L436" s="42"/>
      <c r="M436" s="183" t="s">
        <v>19</v>
      </c>
      <c r="N436" s="184" t="s">
        <v>43</v>
      </c>
      <c r="O436" s="67"/>
      <c r="P436" s="185">
        <f>O436*H436</f>
        <v>0</v>
      </c>
      <c r="Q436" s="185">
        <v>1.2199999999999999E-3</v>
      </c>
      <c r="R436" s="185">
        <f>Q436*H436</f>
        <v>1.3249199999999999E-2</v>
      </c>
      <c r="S436" s="185">
        <v>0</v>
      </c>
      <c r="T436" s="186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187" t="s">
        <v>248</v>
      </c>
      <c r="AT436" s="187" t="s">
        <v>146</v>
      </c>
      <c r="AU436" s="187" t="s">
        <v>82</v>
      </c>
      <c r="AY436" s="20" t="s">
        <v>143</v>
      </c>
      <c r="BE436" s="188">
        <f>IF(N436="základní",J436,0)</f>
        <v>0</v>
      </c>
      <c r="BF436" s="188">
        <f>IF(N436="snížená",J436,0)</f>
        <v>0</v>
      </c>
      <c r="BG436" s="188">
        <f>IF(N436="zákl. přenesená",J436,0)</f>
        <v>0</v>
      </c>
      <c r="BH436" s="188">
        <f>IF(N436="sníž. přenesená",J436,0)</f>
        <v>0</v>
      </c>
      <c r="BI436" s="188">
        <f>IF(N436="nulová",J436,0)</f>
        <v>0</v>
      </c>
      <c r="BJ436" s="20" t="s">
        <v>80</v>
      </c>
      <c r="BK436" s="188">
        <f>ROUND(I436*H436,2)</f>
        <v>0</v>
      </c>
      <c r="BL436" s="20" t="s">
        <v>248</v>
      </c>
      <c r="BM436" s="187" t="s">
        <v>713</v>
      </c>
    </row>
    <row r="437" spans="1:65" s="2" customFormat="1" ht="11.25">
      <c r="A437" s="37"/>
      <c r="B437" s="38"/>
      <c r="C437" s="39"/>
      <c r="D437" s="189" t="s">
        <v>153</v>
      </c>
      <c r="E437" s="39"/>
      <c r="F437" s="190" t="s">
        <v>714</v>
      </c>
      <c r="G437" s="39"/>
      <c r="H437" s="39"/>
      <c r="I437" s="191"/>
      <c r="J437" s="39"/>
      <c r="K437" s="39"/>
      <c r="L437" s="42"/>
      <c r="M437" s="192"/>
      <c r="N437" s="193"/>
      <c r="O437" s="67"/>
      <c r="P437" s="67"/>
      <c r="Q437" s="67"/>
      <c r="R437" s="67"/>
      <c r="S437" s="67"/>
      <c r="T437" s="68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20" t="s">
        <v>153</v>
      </c>
      <c r="AU437" s="20" t="s">
        <v>82</v>
      </c>
    </row>
    <row r="438" spans="1:65" s="13" customFormat="1" ht="11.25">
      <c r="B438" s="194"/>
      <c r="C438" s="195"/>
      <c r="D438" s="196" t="s">
        <v>155</v>
      </c>
      <c r="E438" s="197" t="s">
        <v>19</v>
      </c>
      <c r="F438" s="198" t="s">
        <v>704</v>
      </c>
      <c r="G438" s="195"/>
      <c r="H438" s="199">
        <v>10.86</v>
      </c>
      <c r="I438" s="200"/>
      <c r="J438" s="195"/>
      <c r="K438" s="195"/>
      <c r="L438" s="201"/>
      <c r="M438" s="202"/>
      <c r="N438" s="203"/>
      <c r="O438" s="203"/>
      <c r="P438" s="203"/>
      <c r="Q438" s="203"/>
      <c r="R438" s="203"/>
      <c r="S438" s="203"/>
      <c r="T438" s="204"/>
      <c r="AT438" s="205" t="s">
        <v>155</v>
      </c>
      <c r="AU438" s="205" t="s">
        <v>82</v>
      </c>
      <c r="AV438" s="13" t="s">
        <v>82</v>
      </c>
      <c r="AW438" s="13" t="s">
        <v>33</v>
      </c>
      <c r="AX438" s="13" t="s">
        <v>80</v>
      </c>
      <c r="AY438" s="205" t="s">
        <v>143</v>
      </c>
    </row>
    <row r="439" spans="1:65" s="2" customFormat="1" ht="24.2" customHeight="1">
      <c r="A439" s="37"/>
      <c r="B439" s="38"/>
      <c r="C439" s="176" t="s">
        <v>715</v>
      </c>
      <c r="D439" s="176" t="s">
        <v>146</v>
      </c>
      <c r="E439" s="177" t="s">
        <v>716</v>
      </c>
      <c r="F439" s="178" t="s">
        <v>717</v>
      </c>
      <c r="G439" s="179" t="s">
        <v>242</v>
      </c>
      <c r="H439" s="180">
        <v>7.2999999999999995E-2</v>
      </c>
      <c r="I439" s="181"/>
      <c r="J439" s="182">
        <f>ROUND(I439*H439,2)</f>
        <v>0</v>
      </c>
      <c r="K439" s="178" t="s">
        <v>150</v>
      </c>
      <c r="L439" s="42"/>
      <c r="M439" s="183" t="s">
        <v>19</v>
      </c>
      <c r="N439" s="184" t="s">
        <v>43</v>
      </c>
      <c r="O439" s="67"/>
      <c r="P439" s="185">
        <f>O439*H439</f>
        <v>0</v>
      </c>
      <c r="Q439" s="185">
        <v>0</v>
      </c>
      <c r="R439" s="185">
        <f>Q439*H439</f>
        <v>0</v>
      </c>
      <c r="S439" s="185">
        <v>0</v>
      </c>
      <c r="T439" s="18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7" t="s">
        <v>248</v>
      </c>
      <c r="AT439" s="187" t="s">
        <v>146</v>
      </c>
      <c r="AU439" s="187" t="s">
        <v>82</v>
      </c>
      <c r="AY439" s="20" t="s">
        <v>143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20" t="s">
        <v>80</v>
      </c>
      <c r="BK439" s="188">
        <f>ROUND(I439*H439,2)</f>
        <v>0</v>
      </c>
      <c r="BL439" s="20" t="s">
        <v>248</v>
      </c>
      <c r="BM439" s="187" t="s">
        <v>718</v>
      </c>
    </row>
    <row r="440" spans="1:65" s="2" customFormat="1" ht="11.25">
      <c r="A440" s="37"/>
      <c r="B440" s="38"/>
      <c r="C440" s="39"/>
      <c r="D440" s="189" t="s">
        <v>153</v>
      </c>
      <c r="E440" s="39"/>
      <c r="F440" s="190" t="s">
        <v>719</v>
      </c>
      <c r="G440" s="39"/>
      <c r="H440" s="39"/>
      <c r="I440" s="191"/>
      <c r="J440" s="39"/>
      <c r="K440" s="39"/>
      <c r="L440" s="42"/>
      <c r="M440" s="192"/>
      <c r="N440" s="193"/>
      <c r="O440" s="67"/>
      <c r="P440" s="67"/>
      <c r="Q440" s="67"/>
      <c r="R440" s="67"/>
      <c r="S440" s="67"/>
      <c r="T440" s="68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20" t="s">
        <v>153</v>
      </c>
      <c r="AU440" s="20" t="s">
        <v>82</v>
      </c>
    </row>
    <row r="441" spans="1:65" s="12" customFormat="1" ht="22.9" customHeight="1">
      <c r="B441" s="160"/>
      <c r="C441" s="161"/>
      <c r="D441" s="162" t="s">
        <v>71</v>
      </c>
      <c r="E441" s="174" t="s">
        <v>720</v>
      </c>
      <c r="F441" s="174" t="s">
        <v>721</v>
      </c>
      <c r="G441" s="161"/>
      <c r="H441" s="161"/>
      <c r="I441" s="164"/>
      <c r="J441" s="175">
        <f>BK441</f>
        <v>0</v>
      </c>
      <c r="K441" s="161"/>
      <c r="L441" s="166"/>
      <c r="M441" s="167"/>
      <c r="N441" s="168"/>
      <c r="O441" s="168"/>
      <c r="P441" s="169">
        <f>SUM(P442:P446)</f>
        <v>0</v>
      </c>
      <c r="Q441" s="168"/>
      <c r="R441" s="169">
        <f>SUM(R442:R446)</f>
        <v>1.20838E-3</v>
      </c>
      <c r="S441" s="168"/>
      <c r="T441" s="170">
        <f>SUM(T442:T446)</f>
        <v>0</v>
      </c>
      <c r="AR441" s="171" t="s">
        <v>82</v>
      </c>
      <c r="AT441" s="172" t="s">
        <v>71</v>
      </c>
      <c r="AU441" s="172" t="s">
        <v>80</v>
      </c>
      <c r="AY441" s="171" t="s">
        <v>143</v>
      </c>
      <c r="BK441" s="173">
        <f>SUM(BK442:BK446)</f>
        <v>0</v>
      </c>
    </row>
    <row r="442" spans="1:65" s="2" customFormat="1" ht="24.2" customHeight="1">
      <c r="A442" s="37"/>
      <c r="B442" s="38"/>
      <c r="C442" s="176" t="s">
        <v>722</v>
      </c>
      <c r="D442" s="176" t="s">
        <v>146</v>
      </c>
      <c r="E442" s="177" t="s">
        <v>723</v>
      </c>
      <c r="F442" s="178" t="s">
        <v>724</v>
      </c>
      <c r="G442" s="179" t="s">
        <v>149</v>
      </c>
      <c r="H442" s="180">
        <v>7.3680000000000003</v>
      </c>
      <c r="I442" s="181"/>
      <c r="J442" s="182">
        <f>ROUND(I442*H442,2)</f>
        <v>0</v>
      </c>
      <c r="K442" s="178" t="s">
        <v>150</v>
      </c>
      <c r="L442" s="42"/>
      <c r="M442" s="183" t="s">
        <v>19</v>
      </c>
      <c r="N442" s="184" t="s">
        <v>43</v>
      </c>
      <c r="O442" s="67"/>
      <c r="P442" s="185">
        <f>O442*H442</f>
        <v>0</v>
      </c>
      <c r="Q442" s="185">
        <v>1.0000000000000001E-5</v>
      </c>
      <c r="R442" s="185">
        <f>Q442*H442</f>
        <v>7.3680000000000013E-5</v>
      </c>
      <c r="S442" s="185">
        <v>0</v>
      </c>
      <c r="T442" s="186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187" t="s">
        <v>248</v>
      </c>
      <c r="AT442" s="187" t="s">
        <v>146</v>
      </c>
      <c r="AU442" s="187" t="s">
        <v>82</v>
      </c>
      <c r="AY442" s="20" t="s">
        <v>143</v>
      </c>
      <c r="BE442" s="188">
        <f>IF(N442="základní",J442,0)</f>
        <v>0</v>
      </c>
      <c r="BF442" s="188">
        <f>IF(N442="snížená",J442,0)</f>
        <v>0</v>
      </c>
      <c r="BG442" s="188">
        <f>IF(N442="zákl. přenesená",J442,0)</f>
        <v>0</v>
      </c>
      <c r="BH442" s="188">
        <f>IF(N442="sníž. přenesená",J442,0)</f>
        <v>0</v>
      </c>
      <c r="BI442" s="188">
        <f>IF(N442="nulová",J442,0)</f>
        <v>0</v>
      </c>
      <c r="BJ442" s="20" t="s">
        <v>80</v>
      </c>
      <c r="BK442" s="188">
        <f>ROUND(I442*H442,2)</f>
        <v>0</v>
      </c>
      <c r="BL442" s="20" t="s">
        <v>248</v>
      </c>
      <c r="BM442" s="187" t="s">
        <v>725</v>
      </c>
    </row>
    <row r="443" spans="1:65" s="2" customFormat="1" ht="11.25">
      <c r="A443" s="37"/>
      <c r="B443" s="38"/>
      <c r="C443" s="39"/>
      <c r="D443" s="189" t="s">
        <v>153</v>
      </c>
      <c r="E443" s="39"/>
      <c r="F443" s="190" t="s">
        <v>726</v>
      </c>
      <c r="G443" s="39"/>
      <c r="H443" s="39"/>
      <c r="I443" s="191"/>
      <c r="J443" s="39"/>
      <c r="K443" s="39"/>
      <c r="L443" s="42"/>
      <c r="M443" s="192"/>
      <c r="N443" s="193"/>
      <c r="O443" s="67"/>
      <c r="P443" s="67"/>
      <c r="Q443" s="67"/>
      <c r="R443" s="67"/>
      <c r="S443" s="67"/>
      <c r="T443" s="68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20" t="s">
        <v>153</v>
      </c>
      <c r="AU443" s="20" t="s">
        <v>82</v>
      </c>
    </row>
    <row r="444" spans="1:65" s="13" customFormat="1" ht="11.25">
      <c r="B444" s="194"/>
      <c r="C444" s="195"/>
      <c r="D444" s="196" t="s">
        <v>155</v>
      </c>
      <c r="E444" s="197" t="s">
        <v>19</v>
      </c>
      <c r="F444" s="198" t="s">
        <v>727</v>
      </c>
      <c r="G444" s="195"/>
      <c r="H444" s="199">
        <v>7.3680000000000003</v>
      </c>
      <c r="I444" s="200"/>
      <c r="J444" s="195"/>
      <c r="K444" s="195"/>
      <c r="L444" s="201"/>
      <c r="M444" s="202"/>
      <c r="N444" s="203"/>
      <c r="O444" s="203"/>
      <c r="P444" s="203"/>
      <c r="Q444" s="203"/>
      <c r="R444" s="203"/>
      <c r="S444" s="203"/>
      <c r="T444" s="204"/>
      <c r="AT444" s="205" t="s">
        <v>155</v>
      </c>
      <c r="AU444" s="205" t="s">
        <v>82</v>
      </c>
      <c r="AV444" s="13" t="s">
        <v>82</v>
      </c>
      <c r="AW444" s="13" t="s">
        <v>33</v>
      </c>
      <c r="AX444" s="13" t="s">
        <v>80</v>
      </c>
      <c r="AY444" s="205" t="s">
        <v>143</v>
      </c>
    </row>
    <row r="445" spans="1:65" s="2" customFormat="1" ht="24.2" customHeight="1">
      <c r="A445" s="37"/>
      <c r="B445" s="38"/>
      <c r="C445" s="239" t="s">
        <v>728</v>
      </c>
      <c r="D445" s="239" t="s">
        <v>445</v>
      </c>
      <c r="E445" s="240" t="s">
        <v>729</v>
      </c>
      <c r="F445" s="241" t="s">
        <v>730</v>
      </c>
      <c r="G445" s="242" t="s">
        <v>149</v>
      </c>
      <c r="H445" s="243">
        <v>8.1050000000000004</v>
      </c>
      <c r="I445" s="244"/>
      <c r="J445" s="245">
        <f>ROUND(I445*H445,2)</f>
        <v>0</v>
      </c>
      <c r="K445" s="241" t="s">
        <v>150</v>
      </c>
      <c r="L445" s="246"/>
      <c r="M445" s="247" t="s">
        <v>19</v>
      </c>
      <c r="N445" s="248" t="s">
        <v>43</v>
      </c>
      <c r="O445" s="67"/>
      <c r="P445" s="185">
        <f>O445*H445</f>
        <v>0</v>
      </c>
      <c r="Q445" s="185">
        <v>1.3999999999999999E-4</v>
      </c>
      <c r="R445" s="185">
        <f>Q445*H445</f>
        <v>1.1347E-3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375</v>
      </c>
      <c r="AT445" s="187" t="s">
        <v>445</v>
      </c>
      <c r="AU445" s="187" t="s">
        <v>82</v>
      </c>
      <c r="AY445" s="20" t="s">
        <v>143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20" t="s">
        <v>80</v>
      </c>
      <c r="BK445" s="188">
        <f>ROUND(I445*H445,2)</f>
        <v>0</v>
      </c>
      <c r="BL445" s="20" t="s">
        <v>248</v>
      </c>
      <c r="BM445" s="187" t="s">
        <v>731</v>
      </c>
    </row>
    <row r="446" spans="1:65" s="13" customFormat="1" ht="11.25">
      <c r="B446" s="194"/>
      <c r="C446" s="195"/>
      <c r="D446" s="196" t="s">
        <v>155</v>
      </c>
      <c r="E446" s="195"/>
      <c r="F446" s="198" t="s">
        <v>732</v>
      </c>
      <c r="G446" s="195"/>
      <c r="H446" s="199">
        <v>8.1050000000000004</v>
      </c>
      <c r="I446" s="200"/>
      <c r="J446" s="195"/>
      <c r="K446" s="195"/>
      <c r="L446" s="201"/>
      <c r="M446" s="202"/>
      <c r="N446" s="203"/>
      <c r="O446" s="203"/>
      <c r="P446" s="203"/>
      <c r="Q446" s="203"/>
      <c r="R446" s="203"/>
      <c r="S446" s="203"/>
      <c r="T446" s="204"/>
      <c r="AT446" s="205" t="s">
        <v>155</v>
      </c>
      <c r="AU446" s="205" t="s">
        <v>82</v>
      </c>
      <c r="AV446" s="13" t="s">
        <v>82</v>
      </c>
      <c r="AW446" s="13" t="s">
        <v>4</v>
      </c>
      <c r="AX446" s="13" t="s">
        <v>80</v>
      </c>
      <c r="AY446" s="205" t="s">
        <v>143</v>
      </c>
    </row>
    <row r="447" spans="1:65" s="12" customFormat="1" ht="22.9" customHeight="1">
      <c r="B447" s="160"/>
      <c r="C447" s="161"/>
      <c r="D447" s="162" t="s">
        <v>71</v>
      </c>
      <c r="E447" s="174" t="s">
        <v>733</v>
      </c>
      <c r="F447" s="174" t="s">
        <v>734</v>
      </c>
      <c r="G447" s="161"/>
      <c r="H447" s="161"/>
      <c r="I447" s="164"/>
      <c r="J447" s="175">
        <f>BK447</f>
        <v>0</v>
      </c>
      <c r="K447" s="161"/>
      <c r="L447" s="166"/>
      <c r="M447" s="167"/>
      <c r="N447" s="168"/>
      <c r="O447" s="168"/>
      <c r="P447" s="169">
        <f>SUM(P448:P467)</f>
        <v>0</v>
      </c>
      <c r="Q447" s="168"/>
      <c r="R447" s="169">
        <f>SUM(R448:R467)</f>
        <v>0.13</v>
      </c>
      <c r="S447" s="168"/>
      <c r="T447" s="170">
        <f>SUM(T448:T467)</f>
        <v>0.74399999999999999</v>
      </c>
      <c r="AR447" s="171" t="s">
        <v>82</v>
      </c>
      <c r="AT447" s="172" t="s">
        <v>71</v>
      </c>
      <c r="AU447" s="172" t="s">
        <v>80</v>
      </c>
      <c r="AY447" s="171" t="s">
        <v>143</v>
      </c>
      <c r="BK447" s="173">
        <f>SUM(BK448:BK467)</f>
        <v>0</v>
      </c>
    </row>
    <row r="448" spans="1:65" s="2" customFormat="1" ht="24.2" customHeight="1">
      <c r="A448" s="37"/>
      <c r="B448" s="38"/>
      <c r="C448" s="176" t="s">
        <v>735</v>
      </c>
      <c r="D448" s="176" t="s">
        <v>146</v>
      </c>
      <c r="E448" s="177" t="s">
        <v>736</v>
      </c>
      <c r="F448" s="178" t="s">
        <v>737</v>
      </c>
      <c r="G448" s="179" t="s">
        <v>159</v>
      </c>
      <c r="H448" s="180">
        <v>6</v>
      </c>
      <c r="I448" s="181"/>
      <c r="J448" s="182">
        <f>ROUND(I448*H448,2)</f>
        <v>0</v>
      </c>
      <c r="K448" s="178" t="s">
        <v>150</v>
      </c>
      <c r="L448" s="42"/>
      <c r="M448" s="183" t="s">
        <v>19</v>
      </c>
      <c r="N448" s="184" t="s">
        <v>43</v>
      </c>
      <c r="O448" s="67"/>
      <c r="P448" s="185">
        <f>O448*H448</f>
        <v>0</v>
      </c>
      <c r="Q448" s="185">
        <v>0</v>
      </c>
      <c r="R448" s="185">
        <f>Q448*H448</f>
        <v>0</v>
      </c>
      <c r="S448" s="185">
        <v>0</v>
      </c>
      <c r="T448" s="186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7" t="s">
        <v>248</v>
      </c>
      <c r="AT448" s="187" t="s">
        <v>146</v>
      </c>
      <c r="AU448" s="187" t="s">
        <v>82</v>
      </c>
      <c r="AY448" s="20" t="s">
        <v>143</v>
      </c>
      <c r="BE448" s="188">
        <f>IF(N448="základní",J448,0)</f>
        <v>0</v>
      </c>
      <c r="BF448" s="188">
        <f>IF(N448="snížená",J448,0)</f>
        <v>0</v>
      </c>
      <c r="BG448" s="188">
        <f>IF(N448="zákl. přenesená",J448,0)</f>
        <v>0</v>
      </c>
      <c r="BH448" s="188">
        <f>IF(N448="sníž. přenesená",J448,0)</f>
        <v>0</v>
      </c>
      <c r="BI448" s="188">
        <f>IF(N448="nulová",J448,0)</f>
        <v>0</v>
      </c>
      <c r="BJ448" s="20" t="s">
        <v>80</v>
      </c>
      <c r="BK448" s="188">
        <f>ROUND(I448*H448,2)</f>
        <v>0</v>
      </c>
      <c r="BL448" s="20" t="s">
        <v>248</v>
      </c>
      <c r="BM448" s="187" t="s">
        <v>738</v>
      </c>
    </row>
    <row r="449" spans="1:65" s="2" customFormat="1" ht="11.25">
      <c r="A449" s="37"/>
      <c r="B449" s="38"/>
      <c r="C449" s="39"/>
      <c r="D449" s="189" t="s">
        <v>153</v>
      </c>
      <c r="E449" s="39"/>
      <c r="F449" s="190" t="s">
        <v>739</v>
      </c>
      <c r="G449" s="39"/>
      <c r="H449" s="39"/>
      <c r="I449" s="191"/>
      <c r="J449" s="39"/>
      <c r="K449" s="39"/>
      <c r="L449" s="42"/>
      <c r="M449" s="192"/>
      <c r="N449" s="193"/>
      <c r="O449" s="67"/>
      <c r="P449" s="67"/>
      <c r="Q449" s="67"/>
      <c r="R449" s="67"/>
      <c r="S449" s="67"/>
      <c r="T449" s="68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20" t="s">
        <v>153</v>
      </c>
      <c r="AU449" s="20" t="s">
        <v>82</v>
      </c>
    </row>
    <row r="450" spans="1:65" s="2" customFormat="1" ht="16.5" customHeight="1">
      <c r="A450" s="37"/>
      <c r="B450" s="38"/>
      <c r="C450" s="239" t="s">
        <v>740</v>
      </c>
      <c r="D450" s="239" t="s">
        <v>445</v>
      </c>
      <c r="E450" s="240" t="s">
        <v>741</v>
      </c>
      <c r="F450" s="241" t="s">
        <v>742</v>
      </c>
      <c r="G450" s="242" t="s">
        <v>159</v>
      </c>
      <c r="H450" s="243">
        <v>6</v>
      </c>
      <c r="I450" s="244"/>
      <c r="J450" s="245">
        <f>ROUND(I450*H450,2)</f>
        <v>0</v>
      </c>
      <c r="K450" s="241" t="s">
        <v>150</v>
      </c>
      <c r="L450" s="246"/>
      <c r="M450" s="247" t="s">
        <v>19</v>
      </c>
      <c r="N450" s="248" t="s">
        <v>43</v>
      </c>
      <c r="O450" s="67"/>
      <c r="P450" s="185">
        <f>O450*H450</f>
        <v>0</v>
      </c>
      <c r="Q450" s="185">
        <v>1.6E-2</v>
      </c>
      <c r="R450" s="185">
        <f>Q450*H450</f>
        <v>9.6000000000000002E-2</v>
      </c>
      <c r="S450" s="185">
        <v>0</v>
      </c>
      <c r="T450" s="186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7" t="s">
        <v>375</v>
      </c>
      <c r="AT450" s="187" t="s">
        <v>445</v>
      </c>
      <c r="AU450" s="187" t="s">
        <v>82</v>
      </c>
      <c r="AY450" s="20" t="s">
        <v>143</v>
      </c>
      <c r="BE450" s="188">
        <f>IF(N450="základní",J450,0)</f>
        <v>0</v>
      </c>
      <c r="BF450" s="188">
        <f>IF(N450="snížená",J450,0)</f>
        <v>0</v>
      </c>
      <c r="BG450" s="188">
        <f>IF(N450="zákl. přenesená",J450,0)</f>
        <v>0</v>
      </c>
      <c r="BH450" s="188">
        <f>IF(N450="sníž. přenesená",J450,0)</f>
        <v>0</v>
      </c>
      <c r="BI450" s="188">
        <f>IF(N450="nulová",J450,0)</f>
        <v>0</v>
      </c>
      <c r="BJ450" s="20" t="s">
        <v>80</v>
      </c>
      <c r="BK450" s="188">
        <f>ROUND(I450*H450,2)</f>
        <v>0</v>
      </c>
      <c r="BL450" s="20" t="s">
        <v>248</v>
      </c>
      <c r="BM450" s="187" t="s">
        <v>743</v>
      </c>
    </row>
    <row r="451" spans="1:65" s="2" customFormat="1" ht="24.2" customHeight="1">
      <c r="A451" s="37"/>
      <c r="B451" s="38"/>
      <c r="C451" s="176" t="s">
        <v>744</v>
      </c>
      <c r="D451" s="176" t="s">
        <v>146</v>
      </c>
      <c r="E451" s="177" t="s">
        <v>745</v>
      </c>
      <c r="F451" s="178" t="s">
        <v>746</v>
      </c>
      <c r="G451" s="179" t="s">
        <v>159</v>
      </c>
      <c r="H451" s="180">
        <v>2</v>
      </c>
      <c r="I451" s="181"/>
      <c r="J451" s="182">
        <f>ROUND(I451*H451,2)</f>
        <v>0</v>
      </c>
      <c r="K451" s="178" t="s">
        <v>150</v>
      </c>
      <c r="L451" s="42"/>
      <c r="M451" s="183" t="s">
        <v>19</v>
      </c>
      <c r="N451" s="184" t="s">
        <v>43</v>
      </c>
      <c r="O451" s="67"/>
      <c r="P451" s="185">
        <f>O451*H451</f>
        <v>0</v>
      </c>
      <c r="Q451" s="185">
        <v>0</v>
      </c>
      <c r="R451" s="185">
        <f>Q451*H451</f>
        <v>0</v>
      </c>
      <c r="S451" s="185">
        <v>0</v>
      </c>
      <c r="T451" s="18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7" t="s">
        <v>248</v>
      </c>
      <c r="AT451" s="187" t="s">
        <v>146</v>
      </c>
      <c r="AU451" s="187" t="s">
        <v>82</v>
      </c>
      <c r="AY451" s="20" t="s">
        <v>143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20" t="s">
        <v>80</v>
      </c>
      <c r="BK451" s="188">
        <f>ROUND(I451*H451,2)</f>
        <v>0</v>
      </c>
      <c r="BL451" s="20" t="s">
        <v>248</v>
      </c>
      <c r="BM451" s="187" t="s">
        <v>747</v>
      </c>
    </row>
    <row r="452" spans="1:65" s="2" customFormat="1" ht="11.25">
      <c r="A452" s="37"/>
      <c r="B452" s="38"/>
      <c r="C452" s="39"/>
      <c r="D452" s="189" t="s">
        <v>153</v>
      </c>
      <c r="E452" s="39"/>
      <c r="F452" s="190" t="s">
        <v>748</v>
      </c>
      <c r="G452" s="39"/>
      <c r="H452" s="39"/>
      <c r="I452" s="191"/>
      <c r="J452" s="39"/>
      <c r="K452" s="39"/>
      <c r="L452" s="42"/>
      <c r="M452" s="192"/>
      <c r="N452" s="193"/>
      <c r="O452" s="67"/>
      <c r="P452" s="67"/>
      <c r="Q452" s="67"/>
      <c r="R452" s="67"/>
      <c r="S452" s="67"/>
      <c r="T452" s="68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20" t="s">
        <v>153</v>
      </c>
      <c r="AU452" s="20" t="s">
        <v>82</v>
      </c>
    </row>
    <row r="453" spans="1:65" s="2" customFormat="1" ht="16.5" customHeight="1">
      <c r="A453" s="37"/>
      <c r="B453" s="38"/>
      <c r="C453" s="239" t="s">
        <v>749</v>
      </c>
      <c r="D453" s="239" t="s">
        <v>445</v>
      </c>
      <c r="E453" s="240" t="s">
        <v>750</v>
      </c>
      <c r="F453" s="241" t="s">
        <v>751</v>
      </c>
      <c r="G453" s="242" t="s">
        <v>159</v>
      </c>
      <c r="H453" s="243">
        <v>2</v>
      </c>
      <c r="I453" s="244"/>
      <c r="J453" s="245">
        <f>ROUND(I453*H453,2)</f>
        <v>0</v>
      </c>
      <c r="K453" s="241" t="s">
        <v>150</v>
      </c>
      <c r="L453" s="246"/>
      <c r="M453" s="247" t="s">
        <v>19</v>
      </c>
      <c r="N453" s="248" t="s">
        <v>43</v>
      </c>
      <c r="O453" s="67"/>
      <c r="P453" s="185">
        <f>O453*H453</f>
        <v>0</v>
      </c>
      <c r="Q453" s="185">
        <v>1.7000000000000001E-2</v>
      </c>
      <c r="R453" s="185">
        <f>Q453*H453</f>
        <v>3.4000000000000002E-2</v>
      </c>
      <c r="S453" s="185">
        <v>0</v>
      </c>
      <c r="T453" s="18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7" t="s">
        <v>375</v>
      </c>
      <c r="AT453" s="187" t="s">
        <v>445</v>
      </c>
      <c r="AU453" s="187" t="s">
        <v>82</v>
      </c>
      <c r="AY453" s="20" t="s">
        <v>143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80</v>
      </c>
      <c r="BK453" s="188">
        <f>ROUND(I453*H453,2)</f>
        <v>0</v>
      </c>
      <c r="BL453" s="20" t="s">
        <v>248</v>
      </c>
      <c r="BM453" s="187" t="s">
        <v>752</v>
      </c>
    </row>
    <row r="454" spans="1:65" s="2" customFormat="1" ht="16.5" customHeight="1">
      <c r="A454" s="37"/>
      <c r="B454" s="38"/>
      <c r="C454" s="176" t="s">
        <v>753</v>
      </c>
      <c r="D454" s="176" t="s">
        <v>146</v>
      </c>
      <c r="E454" s="177" t="s">
        <v>754</v>
      </c>
      <c r="F454" s="178" t="s">
        <v>755</v>
      </c>
      <c r="G454" s="179" t="s">
        <v>159</v>
      </c>
      <c r="H454" s="180">
        <v>31</v>
      </c>
      <c r="I454" s="181"/>
      <c r="J454" s="182">
        <f>ROUND(I454*H454,2)</f>
        <v>0</v>
      </c>
      <c r="K454" s="178" t="s">
        <v>150</v>
      </c>
      <c r="L454" s="42"/>
      <c r="M454" s="183" t="s">
        <v>19</v>
      </c>
      <c r="N454" s="184" t="s">
        <v>43</v>
      </c>
      <c r="O454" s="67"/>
      <c r="P454" s="185">
        <f>O454*H454</f>
        <v>0</v>
      </c>
      <c r="Q454" s="185">
        <v>0</v>
      </c>
      <c r="R454" s="185">
        <f>Q454*H454</f>
        <v>0</v>
      </c>
      <c r="S454" s="185">
        <v>2.4E-2</v>
      </c>
      <c r="T454" s="186">
        <f>S454*H454</f>
        <v>0.74399999999999999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7" t="s">
        <v>248</v>
      </c>
      <c r="AT454" s="187" t="s">
        <v>146</v>
      </c>
      <c r="AU454" s="187" t="s">
        <v>82</v>
      </c>
      <c r="AY454" s="20" t="s">
        <v>143</v>
      </c>
      <c r="BE454" s="188">
        <f>IF(N454="základní",J454,0)</f>
        <v>0</v>
      </c>
      <c r="BF454" s="188">
        <f>IF(N454="snížená",J454,0)</f>
        <v>0</v>
      </c>
      <c r="BG454" s="188">
        <f>IF(N454="zákl. přenesená",J454,0)</f>
        <v>0</v>
      </c>
      <c r="BH454" s="188">
        <f>IF(N454="sníž. přenesená",J454,0)</f>
        <v>0</v>
      </c>
      <c r="BI454" s="188">
        <f>IF(N454="nulová",J454,0)</f>
        <v>0</v>
      </c>
      <c r="BJ454" s="20" t="s">
        <v>80</v>
      </c>
      <c r="BK454" s="188">
        <f>ROUND(I454*H454,2)</f>
        <v>0</v>
      </c>
      <c r="BL454" s="20" t="s">
        <v>248</v>
      </c>
      <c r="BM454" s="187" t="s">
        <v>756</v>
      </c>
    </row>
    <row r="455" spans="1:65" s="2" customFormat="1" ht="11.25">
      <c r="A455" s="37"/>
      <c r="B455" s="38"/>
      <c r="C455" s="39"/>
      <c r="D455" s="189" t="s">
        <v>153</v>
      </c>
      <c r="E455" s="39"/>
      <c r="F455" s="190" t="s">
        <v>757</v>
      </c>
      <c r="G455" s="39"/>
      <c r="H455" s="39"/>
      <c r="I455" s="191"/>
      <c r="J455" s="39"/>
      <c r="K455" s="39"/>
      <c r="L455" s="42"/>
      <c r="M455" s="192"/>
      <c r="N455" s="193"/>
      <c r="O455" s="67"/>
      <c r="P455" s="67"/>
      <c r="Q455" s="67"/>
      <c r="R455" s="67"/>
      <c r="S455" s="67"/>
      <c r="T455" s="68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20" t="s">
        <v>153</v>
      </c>
      <c r="AU455" s="20" t="s">
        <v>82</v>
      </c>
    </row>
    <row r="456" spans="1:65" s="13" customFormat="1" ht="11.25">
      <c r="B456" s="194"/>
      <c r="C456" s="195"/>
      <c r="D456" s="196" t="s">
        <v>155</v>
      </c>
      <c r="E456" s="197" t="s">
        <v>19</v>
      </c>
      <c r="F456" s="198" t="s">
        <v>315</v>
      </c>
      <c r="G456" s="195"/>
      <c r="H456" s="199">
        <v>1</v>
      </c>
      <c r="I456" s="200"/>
      <c r="J456" s="195"/>
      <c r="K456" s="195"/>
      <c r="L456" s="201"/>
      <c r="M456" s="202"/>
      <c r="N456" s="203"/>
      <c r="O456" s="203"/>
      <c r="P456" s="203"/>
      <c r="Q456" s="203"/>
      <c r="R456" s="203"/>
      <c r="S456" s="203"/>
      <c r="T456" s="204"/>
      <c r="AT456" s="205" t="s">
        <v>155</v>
      </c>
      <c r="AU456" s="205" t="s">
        <v>82</v>
      </c>
      <c r="AV456" s="13" t="s">
        <v>82</v>
      </c>
      <c r="AW456" s="13" t="s">
        <v>33</v>
      </c>
      <c r="AX456" s="13" t="s">
        <v>72</v>
      </c>
      <c r="AY456" s="205" t="s">
        <v>143</v>
      </c>
    </row>
    <row r="457" spans="1:65" s="13" customFormat="1" ht="11.25">
      <c r="B457" s="194"/>
      <c r="C457" s="195"/>
      <c r="D457" s="196" t="s">
        <v>155</v>
      </c>
      <c r="E457" s="197" t="s">
        <v>19</v>
      </c>
      <c r="F457" s="198" t="s">
        <v>316</v>
      </c>
      <c r="G457" s="195"/>
      <c r="H457" s="199">
        <v>3</v>
      </c>
      <c r="I457" s="200"/>
      <c r="J457" s="195"/>
      <c r="K457" s="195"/>
      <c r="L457" s="201"/>
      <c r="M457" s="202"/>
      <c r="N457" s="203"/>
      <c r="O457" s="203"/>
      <c r="P457" s="203"/>
      <c r="Q457" s="203"/>
      <c r="R457" s="203"/>
      <c r="S457" s="203"/>
      <c r="T457" s="204"/>
      <c r="AT457" s="205" t="s">
        <v>155</v>
      </c>
      <c r="AU457" s="205" t="s">
        <v>82</v>
      </c>
      <c r="AV457" s="13" t="s">
        <v>82</v>
      </c>
      <c r="AW457" s="13" t="s">
        <v>33</v>
      </c>
      <c r="AX457" s="13" t="s">
        <v>72</v>
      </c>
      <c r="AY457" s="205" t="s">
        <v>143</v>
      </c>
    </row>
    <row r="458" spans="1:65" s="13" customFormat="1" ht="11.25">
      <c r="B458" s="194"/>
      <c r="C458" s="195"/>
      <c r="D458" s="196" t="s">
        <v>155</v>
      </c>
      <c r="E458" s="197" t="s">
        <v>19</v>
      </c>
      <c r="F458" s="198" t="s">
        <v>317</v>
      </c>
      <c r="G458" s="195"/>
      <c r="H458" s="199">
        <v>3</v>
      </c>
      <c r="I458" s="200"/>
      <c r="J458" s="195"/>
      <c r="K458" s="195"/>
      <c r="L458" s="201"/>
      <c r="M458" s="202"/>
      <c r="N458" s="203"/>
      <c r="O458" s="203"/>
      <c r="P458" s="203"/>
      <c r="Q458" s="203"/>
      <c r="R458" s="203"/>
      <c r="S458" s="203"/>
      <c r="T458" s="204"/>
      <c r="AT458" s="205" t="s">
        <v>155</v>
      </c>
      <c r="AU458" s="205" t="s">
        <v>82</v>
      </c>
      <c r="AV458" s="13" t="s">
        <v>82</v>
      </c>
      <c r="AW458" s="13" t="s">
        <v>33</v>
      </c>
      <c r="AX458" s="13" t="s">
        <v>72</v>
      </c>
      <c r="AY458" s="205" t="s">
        <v>143</v>
      </c>
    </row>
    <row r="459" spans="1:65" s="13" customFormat="1" ht="11.25">
      <c r="B459" s="194"/>
      <c r="C459" s="195"/>
      <c r="D459" s="196" t="s">
        <v>155</v>
      </c>
      <c r="E459" s="197" t="s">
        <v>19</v>
      </c>
      <c r="F459" s="198" t="s">
        <v>318</v>
      </c>
      <c r="G459" s="195"/>
      <c r="H459" s="199">
        <v>2</v>
      </c>
      <c r="I459" s="200"/>
      <c r="J459" s="195"/>
      <c r="K459" s="195"/>
      <c r="L459" s="201"/>
      <c r="M459" s="202"/>
      <c r="N459" s="203"/>
      <c r="O459" s="203"/>
      <c r="P459" s="203"/>
      <c r="Q459" s="203"/>
      <c r="R459" s="203"/>
      <c r="S459" s="203"/>
      <c r="T459" s="204"/>
      <c r="AT459" s="205" t="s">
        <v>155</v>
      </c>
      <c r="AU459" s="205" t="s">
        <v>82</v>
      </c>
      <c r="AV459" s="13" t="s">
        <v>82</v>
      </c>
      <c r="AW459" s="13" t="s">
        <v>33</v>
      </c>
      <c r="AX459" s="13" t="s">
        <v>72</v>
      </c>
      <c r="AY459" s="205" t="s">
        <v>143</v>
      </c>
    </row>
    <row r="460" spans="1:65" s="13" customFormat="1" ht="11.25">
      <c r="B460" s="194"/>
      <c r="C460" s="195"/>
      <c r="D460" s="196" t="s">
        <v>155</v>
      </c>
      <c r="E460" s="197" t="s">
        <v>19</v>
      </c>
      <c r="F460" s="198" t="s">
        <v>758</v>
      </c>
      <c r="G460" s="195"/>
      <c r="H460" s="199">
        <v>2</v>
      </c>
      <c r="I460" s="200"/>
      <c r="J460" s="195"/>
      <c r="K460" s="195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155</v>
      </c>
      <c r="AU460" s="205" t="s">
        <v>82</v>
      </c>
      <c r="AV460" s="13" t="s">
        <v>82</v>
      </c>
      <c r="AW460" s="13" t="s">
        <v>33</v>
      </c>
      <c r="AX460" s="13" t="s">
        <v>72</v>
      </c>
      <c r="AY460" s="205" t="s">
        <v>143</v>
      </c>
    </row>
    <row r="461" spans="1:65" s="16" customFormat="1" ht="11.25">
      <c r="B461" s="228"/>
      <c r="C461" s="229"/>
      <c r="D461" s="196" t="s">
        <v>155</v>
      </c>
      <c r="E461" s="230" t="s">
        <v>19</v>
      </c>
      <c r="F461" s="231" t="s">
        <v>759</v>
      </c>
      <c r="G461" s="229"/>
      <c r="H461" s="232">
        <v>11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155</v>
      </c>
      <c r="AU461" s="238" t="s">
        <v>82</v>
      </c>
      <c r="AV461" s="16" t="s">
        <v>144</v>
      </c>
      <c r="AW461" s="16" t="s">
        <v>33</v>
      </c>
      <c r="AX461" s="16" t="s">
        <v>72</v>
      </c>
      <c r="AY461" s="238" t="s">
        <v>143</v>
      </c>
    </row>
    <row r="462" spans="1:65" s="13" customFormat="1" ht="11.25">
      <c r="B462" s="194"/>
      <c r="C462" s="195"/>
      <c r="D462" s="196" t="s">
        <v>155</v>
      </c>
      <c r="E462" s="197" t="s">
        <v>19</v>
      </c>
      <c r="F462" s="198" t="s">
        <v>760</v>
      </c>
      <c r="G462" s="195"/>
      <c r="H462" s="199">
        <v>8</v>
      </c>
      <c r="I462" s="200"/>
      <c r="J462" s="195"/>
      <c r="K462" s="195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155</v>
      </c>
      <c r="AU462" s="205" t="s">
        <v>82</v>
      </c>
      <c r="AV462" s="13" t="s">
        <v>82</v>
      </c>
      <c r="AW462" s="13" t="s">
        <v>33</v>
      </c>
      <c r="AX462" s="13" t="s">
        <v>72</v>
      </c>
      <c r="AY462" s="205" t="s">
        <v>143</v>
      </c>
    </row>
    <row r="463" spans="1:65" s="13" customFormat="1" ht="11.25">
      <c r="B463" s="194"/>
      <c r="C463" s="195"/>
      <c r="D463" s="196" t="s">
        <v>155</v>
      </c>
      <c r="E463" s="197" t="s">
        <v>19</v>
      </c>
      <c r="F463" s="198" t="s">
        <v>761</v>
      </c>
      <c r="G463" s="195"/>
      <c r="H463" s="199">
        <v>12</v>
      </c>
      <c r="I463" s="200"/>
      <c r="J463" s="195"/>
      <c r="K463" s="195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155</v>
      </c>
      <c r="AU463" s="205" t="s">
        <v>82</v>
      </c>
      <c r="AV463" s="13" t="s">
        <v>82</v>
      </c>
      <c r="AW463" s="13" t="s">
        <v>33</v>
      </c>
      <c r="AX463" s="13" t="s">
        <v>72</v>
      </c>
      <c r="AY463" s="205" t="s">
        <v>143</v>
      </c>
    </row>
    <row r="464" spans="1:65" s="14" customFormat="1" ht="11.25">
      <c r="B464" s="206"/>
      <c r="C464" s="207"/>
      <c r="D464" s="196" t="s">
        <v>155</v>
      </c>
      <c r="E464" s="208" t="s">
        <v>19</v>
      </c>
      <c r="F464" s="209" t="s">
        <v>180</v>
      </c>
      <c r="G464" s="207"/>
      <c r="H464" s="210">
        <v>31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155</v>
      </c>
      <c r="AU464" s="216" t="s">
        <v>82</v>
      </c>
      <c r="AV464" s="14" t="s">
        <v>151</v>
      </c>
      <c r="AW464" s="14" t="s">
        <v>33</v>
      </c>
      <c r="AX464" s="14" t="s">
        <v>80</v>
      </c>
      <c r="AY464" s="216" t="s">
        <v>143</v>
      </c>
    </row>
    <row r="465" spans="1:65" s="2" customFormat="1" ht="16.5" customHeight="1">
      <c r="A465" s="37"/>
      <c r="B465" s="38"/>
      <c r="C465" s="176" t="s">
        <v>762</v>
      </c>
      <c r="D465" s="176" t="s">
        <v>146</v>
      </c>
      <c r="E465" s="177" t="s">
        <v>763</v>
      </c>
      <c r="F465" s="178" t="s">
        <v>764</v>
      </c>
      <c r="G465" s="179" t="s">
        <v>765</v>
      </c>
      <c r="H465" s="180">
        <v>4</v>
      </c>
      <c r="I465" s="181"/>
      <c r="J465" s="182">
        <f>ROUND(I465*H465,2)</f>
        <v>0</v>
      </c>
      <c r="K465" s="178" t="s">
        <v>19</v>
      </c>
      <c r="L465" s="42"/>
      <c r="M465" s="183" t="s">
        <v>19</v>
      </c>
      <c r="N465" s="184" t="s">
        <v>43</v>
      </c>
      <c r="O465" s="67"/>
      <c r="P465" s="185">
        <f>O465*H465</f>
        <v>0</v>
      </c>
      <c r="Q465" s="185">
        <v>0</v>
      </c>
      <c r="R465" s="185">
        <f>Q465*H465</f>
        <v>0</v>
      </c>
      <c r="S465" s="185">
        <v>0</v>
      </c>
      <c r="T465" s="18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7" t="s">
        <v>248</v>
      </c>
      <c r="AT465" s="187" t="s">
        <v>146</v>
      </c>
      <c r="AU465" s="187" t="s">
        <v>82</v>
      </c>
      <c r="AY465" s="20" t="s">
        <v>143</v>
      </c>
      <c r="BE465" s="188">
        <f>IF(N465="základní",J465,0)</f>
        <v>0</v>
      </c>
      <c r="BF465" s="188">
        <f>IF(N465="snížená",J465,0)</f>
        <v>0</v>
      </c>
      <c r="BG465" s="188">
        <f>IF(N465="zákl. přenesená",J465,0)</f>
        <v>0</v>
      </c>
      <c r="BH465" s="188">
        <f>IF(N465="sníž. přenesená",J465,0)</f>
        <v>0</v>
      </c>
      <c r="BI465" s="188">
        <f>IF(N465="nulová",J465,0)</f>
        <v>0</v>
      </c>
      <c r="BJ465" s="20" t="s">
        <v>80</v>
      </c>
      <c r="BK465" s="188">
        <f>ROUND(I465*H465,2)</f>
        <v>0</v>
      </c>
      <c r="BL465" s="20" t="s">
        <v>248</v>
      </c>
      <c r="BM465" s="187" t="s">
        <v>766</v>
      </c>
    </row>
    <row r="466" spans="1:65" s="2" customFormat="1" ht="24.2" customHeight="1">
      <c r="A466" s="37"/>
      <c r="B466" s="38"/>
      <c r="C466" s="176" t="s">
        <v>767</v>
      </c>
      <c r="D466" s="176" t="s">
        <v>146</v>
      </c>
      <c r="E466" s="177" t="s">
        <v>768</v>
      </c>
      <c r="F466" s="178" t="s">
        <v>769</v>
      </c>
      <c r="G466" s="179" t="s">
        <v>242</v>
      </c>
      <c r="H466" s="180">
        <v>0.13</v>
      </c>
      <c r="I466" s="181"/>
      <c r="J466" s="182">
        <f>ROUND(I466*H466,2)</f>
        <v>0</v>
      </c>
      <c r="K466" s="178" t="s">
        <v>150</v>
      </c>
      <c r="L466" s="42"/>
      <c r="M466" s="183" t="s">
        <v>19</v>
      </c>
      <c r="N466" s="184" t="s">
        <v>43</v>
      </c>
      <c r="O466" s="67"/>
      <c r="P466" s="185">
        <f>O466*H466</f>
        <v>0</v>
      </c>
      <c r="Q466" s="185">
        <v>0</v>
      </c>
      <c r="R466" s="185">
        <f>Q466*H466</f>
        <v>0</v>
      </c>
      <c r="S466" s="185">
        <v>0</v>
      </c>
      <c r="T466" s="18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7" t="s">
        <v>248</v>
      </c>
      <c r="AT466" s="187" t="s">
        <v>146</v>
      </c>
      <c r="AU466" s="187" t="s">
        <v>82</v>
      </c>
      <c r="AY466" s="20" t="s">
        <v>143</v>
      </c>
      <c r="BE466" s="188">
        <f>IF(N466="základní",J466,0)</f>
        <v>0</v>
      </c>
      <c r="BF466" s="188">
        <f>IF(N466="snížená",J466,0)</f>
        <v>0</v>
      </c>
      <c r="BG466" s="188">
        <f>IF(N466="zákl. přenesená",J466,0)</f>
        <v>0</v>
      </c>
      <c r="BH466" s="188">
        <f>IF(N466="sníž. přenesená",J466,0)</f>
        <v>0</v>
      </c>
      <c r="BI466" s="188">
        <f>IF(N466="nulová",J466,0)</f>
        <v>0</v>
      </c>
      <c r="BJ466" s="20" t="s">
        <v>80</v>
      </c>
      <c r="BK466" s="188">
        <f>ROUND(I466*H466,2)</f>
        <v>0</v>
      </c>
      <c r="BL466" s="20" t="s">
        <v>248</v>
      </c>
      <c r="BM466" s="187" t="s">
        <v>770</v>
      </c>
    </row>
    <row r="467" spans="1:65" s="2" customFormat="1" ht="11.25">
      <c r="A467" s="37"/>
      <c r="B467" s="38"/>
      <c r="C467" s="39"/>
      <c r="D467" s="189" t="s">
        <v>153</v>
      </c>
      <c r="E467" s="39"/>
      <c r="F467" s="190" t="s">
        <v>771</v>
      </c>
      <c r="G467" s="39"/>
      <c r="H467" s="39"/>
      <c r="I467" s="191"/>
      <c r="J467" s="39"/>
      <c r="K467" s="39"/>
      <c r="L467" s="42"/>
      <c r="M467" s="192"/>
      <c r="N467" s="193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20" t="s">
        <v>153</v>
      </c>
      <c r="AU467" s="20" t="s">
        <v>82</v>
      </c>
    </row>
    <row r="468" spans="1:65" s="12" customFormat="1" ht="22.9" customHeight="1">
      <c r="B468" s="160"/>
      <c r="C468" s="161"/>
      <c r="D468" s="162" t="s">
        <v>71</v>
      </c>
      <c r="E468" s="174" t="s">
        <v>772</v>
      </c>
      <c r="F468" s="174" t="s">
        <v>773</v>
      </c>
      <c r="G468" s="161"/>
      <c r="H468" s="161"/>
      <c r="I468" s="164"/>
      <c r="J468" s="175">
        <f>BK468</f>
        <v>0</v>
      </c>
      <c r="K468" s="161"/>
      <c r="L468" s="166"/>
      <c r="M468" s="167"/>
      <c r="N468" s="168"/>
      <c r="O468" s="168"/>
      <c r="P468" s="169">
        <f>SUM(P469:P550)</f>
        <v>0</v>
      </c>
      <c r="Q468" s="168"/>
      <c r="R468" s="169">
        <f>SUM(R469:R550)</f>
        <v>10.805325680000001</v>
      </c>
      <c r="S468" s="168"/>
      <c r="T468" s="170">
        <f>SUM(T469:T550)</f>
        <v>1.26535</v>
      </c>
      <c r="AR468" s="171" t="s">
        <v>82</v>
      </c>
      <c r="AT468" s="172" t="s">
        <v>71</v>
      </c>
      <c r="AU468" s="172" t="s">
        <v>80</v>
      </c>
      <c r="AY468" s="171" t="s">
        <v>143</v>
      </c>
      <c r="BK468" s="173">
        <f>SUM(BK469:BK550)</f>
        <v>0</v>
      </c>
    </row>
    <row r="469" spans="1:65" s="2" customFormat="1" ht="21.75" customHeight="1">
      <c r="A469" s="37"/>
      <c r="B469" s="38"/>
      <c r="C469" s="176" t="s">
        <v>774</v>
      </c>
      <c r="D469" s="176" t="s">
        <v>146</v>
      </c>
      <c r="E469" s="177" t="s">
        <v>775</v>
      </c>
      <c r="F469" s="178" t="s">
        <v>776</v>
      </c>
      <c r="G469" s="179" t="s">
        <v>149</v>
      </c>
      <c r="H469" s="180">
        <v>276.61200000000002</v>
      </c>
      <c r="I469" s="181"/>
      <c r="J469" s="182">
        <f>ROUND(I469*H469,2)</f>
        <v>0</v>
      </c>
      <c r="K469" s="178" t="s">
        <v>150</v>
      </c>
      <c r="L469" s="42"/>
      <c r="M469" s="183" t="s">
        <v>19</v>
      </c>
      <c r="N469" s="184" t="s">
        <v>43</v>
      </c>
      <c r="O469" s="67"/>
      <c r="P469" s="185">
        <f>O469*H469</f>
        <v>0</v>
      </c>
      <c r="Q469" s="185">
        <v>1.3999999999999999E-4</v>
      </c>
      <c r="R469" s="185">
        <f>Q469*H469</f>
        <v>3.8725679999999998E-2</v>
      </c>
      <c r="S469" s="185">
        <v>0</v>
      </c>
      <c r="T469" s="18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7" t="s">
        <v>248</v>
      </c>
      <c r="AT469" s="187" t="s">
        <v>146</v>
      </c>
      <c r="AU469" s="187" t="s">
        <v>82</v>
      </c>
      <c r="AY469" s="20" t="s">
        <v>143</v>
      </c>
      <c r="BE469" s="188">
        <f>IF(N469="základní",J469,0)</f>
        <v>0</v>
      </c>
      <c r="BF469" s="188">
        <f>IF(N469="snížená",J469,0)</f>
        <v>0</v>
      </c>
      <c r="BG469" s="188">
        <f>IF(N469="zákl. přenesená",J469,0)</f>
        <v>0</v>
      </c>
      <c r="BH469" s="188">
        <f>IF(N469="sníž. přenesená",J469,0)</f>
        <v>0</v>
      </c>
      <c r="BI469" s="188">
        <f>IF(N469="nulová",J469,0)</f>
        <v>0</v>
      </c>
      <c r="BJ469" s="20" t="s">
        <v>80</v>
      </c>
      <c r="BK469" s="188">
        <f>ROUND(I469*H469,2)</f>
        <v>0</v>
      </c>
      <c r="BL469" s="20" t="s">
        <v>248</v>
      </c>
      <c r="BM469" s="187" t="s">
        <v>777</v>
      </c>
    </row>
    <row r="470" spans="1:65" s="2" customFormat="1" ht="11.25">
      <c r="A470" s="37"/>
      <c r="B470" s="38"/>
      <c r="C470" s="39"/>
      <c r="D470" s="189" t="s">
        <v>153</v>
      </c>
      <c r="E470" s="39"/>
      <c r="F470" s="190" t="s">
        <v>778</v>
      </c>
      <c r="G470" s="39"/>
      <c r="H470" s="39"/>
      <c r="I470" s="191"/>
      <c r="J470" s="39"/>
      <c r="K470" s="39"/>
      <c r="L470" s="42"/>
      <c r="M470" s="192"/>
      <c r="N470" s="193"/>
      <c r="O470" s="67"/>
      <c r="P470" s="67"/>
      <c r="Q470" s="67"/>
      <c r="R470" s="67"/>
      <c r="S470" s="67"/>
      <c r="T470" s="68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20" t="s">
        <v>153</v>
      </c>
      <c r="AU470" s="20" t="s">
        <v>82</v>
      </c>
    </row>
    <row r="471" spans="1:65" s="13" customFormat="1" ht="11.25">
      <c r="B471" s="194"/>
      <c r="C471" s="195"/>
      <c r="D471" s="196" t="s">
        <v>155</v>
      </c>
      <c r="E471" s="197" t="s">
        <v>19</v>
      </c>
      <c r="F471" s="198" t="s">
        <v>779</v>
      </c>
      <c r="G471" s="195"/>
      <c r="H471" s="199">
        <v>276.61200000000002</v>
      </c>
      <c r="I471" s="200"/>
      <c r="J471" s="195"/>
      <c r="K471" s="195"/>
      <c r="L471" s="201"/>
      <c r="M471" s="202"/>
      <c r="N471" s="203"/>
      <c r="O471" s="203"/>
      <c r="P471" s="203"/>
      <c r="Q471" s="203"/>
      <c r="R471" s="203"/>
      <c r="S471" s="203"/>
      <c r="T471" s="204"/>
      <c r="AT471" s="205" t="s">
        <v>155</v>
      </c>
      <c r="AU471" s="205" t="s">
        <v>82</v>
      </c>
      <c r="AV471" s="13" t="s">
        <v>82</v>
      </c>
      <c r="AW471" s="13" t="s">
        <v>33</v>
      </c>
      <c r="AX471" s="13" t="s">
        <v>80</v>
      </c>
      <c r="AY471" s="205" t="s">
        <v>143</v>
      </c>
    </row>
    <row r="472" spans="1:65" s="2" customFormat="1" ht="16.5" customHeight="1">
      <c r="A472" s="37"/>
      <c r="B472" s="38"/>
      <c r="C472" s="239" t="s">
        <v>780</v>
      </c>
      <c r="D472" s="239" t="s">
        <v>445</v>
      </c>
      <c r="E472" s="240" t="s">
        <v>781</v>
      </c>
      <c r="F472" s="241" t="s">
        <v>782</v>
      </c>
      <c r="G472" s="242" t="s">
        <v>242</v>
      </c>
      <c r="H472" s="243">
        <v>1.2609999999999999</v>
      </c>
      <c r="I472" s="244"/>
      <c r="J472" s="245">
        <f>ROUND(I472*H472,2)</f>
        <v>0</v>
      </c>
      <c r="K472" s="241" t="s">
        <v>150</v>
      </c>
      <c r="L472" s="246"/>
      <c r="M472" s="247" t="s">
        <v>19</v>
      </c>
      <c r="N472" s="248" t="s">
        <v>43</v>
      </c>
      <c r="O472" s="67"/>
      <c r="P472" s="185">
        <f>O472*H472</f>
        <v>0</v>
      </c>
      <c r="Q472" s="185">
        <v>1</v>
      </c>
      <c r="R472" s="185">
        <f>Q472*H472</f>
        <v>1.2609999999999999</v>
      </c>
      <c r="S472" s="185">
        <v>0</v>
      </c>
      <c r="T472" s="18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7" t="s">
        <v>375</v>
      </c>
      <c r="AT472" s="187" t="s">
        <v>445</v>
      </c>
      <c r="AU472" s="187" t="s">
        <v>82</v>
      </c>
      <c r="AY472" s="20" t="s">
        <v>143</v>
      </c>
      <c r="BE472" s="188">
        <f>IF(N472="základní",J472,0)</f>
        <v>0</v>
      </c>
      <c r="BF472" s="188">
        <f>IF(N472="snížená",J472,0)</f>
        <v>0</v>
      </c>
      <c r="BG472" s="188">
        <f>IF(N472="zákl. přenesená",J472,0)</f>
        <v>0</v>
      </c>
      <c r="BH472" s="188">
        <f>IF(N472="sníž. přenesená",J472,0)</f>
        <v>0</v>
      </c>
      <c r="BI472" s="188">
        <f>IF(N472="nulová",J472,0)</f>
        <v>0</v>
      </c>
      <c r="BJ472" s="20" t="s">
        <v>80</v>
      </c>
      <c r="BK472" s="188">
        <f>ROUND(I472*H472,2)</f>
        <v>0</v>
      </c>
      <c r="BL472" s="20" t="s">
        <v>248</v>
      </c>
      <c r="BM472" s="187" t="s">
        <v>783</v>
      </c>
    </row>
    <row r="473" spans="1:65" s="13" customFormat="1" ht="11.25">
      <c r="B473" s="194"/>
      <c r="C473" s="195"/>
      <c r="D473" s="196" t="s">
        <v>155</v>
      </c>
      <c r="E473" s="197" t="s">
        <v>19</v>
      </c>
      <c r="F473" s="198" t="s">
        <v>784</v>
      </c>
      <c r="G473" s="195"/>
      <c r="H473" s="199">
        <v>0.51500000000000001</v>
      </c>
      <c r="I473" s="200"/>
      <c r="J473" s="195"/>
      <c r="K473" s="195"/>
      <c r="L473" s="201"/>
      <c r="M473" s="202"/>
      <c r="N473" s="203"/>
      <c r="O473" s="203"/>
      <c r="P473" s="203"/>
      <c r="Q473" s="203"/>
      <c r="R473" s="203"/>
      <c r="S473" s="203"/>
      <c r="T473" s="204"/>
      <c r="AT473" s="205" t="s">
        <v>155</v>
      </c>
      <c r="AU473" s="205" t="s">
        <v>82</v>
      </c>
      <c r="AV473" s="13" t="s">
        <v>82</v>
      </c>
      <c r="AW473" s="13" t="s">
        <v>33</v>
      </c>
      <c r="AX473" s="13" t="s">
        <v>72</v>
      </c>
      <c r="AY473" s="205" t="s">
        <v>143</v>
      </c>
    </row>
    <row r="474" spans="1:65" s="13" customFormat="1" ht="11.25">
      <c r="B474" s="194"/>
      <c r="C474" s="195"/>
      <c r="D474" s="196" t="s">
        <v>155</v>
      </c>
      <c r="E474" s="197" t="s">
        <v>19</v>
      </c>
      <c r="F474" s="198" t="s">
        <v>785</v>
      </c>
      <c r="G474" s="195"/>
      <c r="H474" s="199">
        <v>0.307</v>
      </c>
      <c r="I474" s="200"/>
      <c r="J474" s="195"/>
      <c r="K474" s="195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155</v>
      </c>
      <c r="AU474" s="205" t="s">
        <v>82</v>
      </c>
      <c r="AV474" s="13" t="s">
        <v>82</v>
      </c>
      <c r="AW474" s="13" t="s">
        <v>33</v>
      </c>
      <c r="AX474" s="13" t="s">
        <v>72</v>
      </c>
      <c r="AY474" s="205" t="s">
        <v>143</v>
      </c>
    </row>
    <row r="475" spans="1:65" s="13" customFormat="1" ht="11.25">
      <c r="B475" s="194"/>
      <c r="C475" s="195"/>
      <c r="D475" s="196" t="s">
        <v>155</v>
      </c>
      <c r="E475" s="197" t="s">
        <v>19</v>
      </c>
      <c r="F475" s="198" t="s">
        <v>786</v>
      </c>
      <c r="G475" s="195"/>
      <c r="H475" s="199">
        <v>0.36799999999999999</v>
      </c>
      <c r="I475" s="200"/>
      <c r="J475" s="195"/>
      <c r="K475" s="195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155</v>
      </c>
      <c r="AU475" s="205" t="s">
        <v>82</v>
      </c>
      <c r="AV475" s="13" t="s">
        <v>82</v>
      </c>
      <c r="AW475" s="13" t="s">
        <v>33</v>
      </c>
      <c r="AX475" s="13" t="s">
        <v>72</v>
      </c>
      <c r="AY475" s="205" t="s">
        <v>143</v>
      </c>
    </row>
    <row r="476" spans="1:65" s="16" customFormat="1" ht="11.25">
      <c r="B476" s="228"/>
      <c r="C476" s="229"/>
      <c r="D476" s="196" t="s">
        <v>155</v>
      </c>
      <c r="E476" s="230" t="s">
        <v>19</v>
      </c>
      <c r="F476" s="231" t="s">
        <v>787</v>
      </c>
      <c r="G476" s="229"/>
      <c r="H476" s="232">
        <v>1.19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155</v>
      </c>
      <c r="AU476" s="238" t="s">
        <v>82</v>
      </c>
      <c r="AV476" s="16" t="s">
        <v>144</v>
      </c>
      <c r="AW476" s="16" t="s">
        <v>33</v>
      </c>
      <c r="AX476" s="16" t="s">
        <v>72</v>
      </c>
      <c r="AY476" s="238" t="s">
        <v>143</v>
      </c>
    </row>
    <row r="477" spans="1:65" s="13" customFormat="1" ht="11.25">
      <c r="B477" s="194"/>
      <c r="C477" s="195"/>
      <c r="D477" s="196" t="s">
        <v>155</v>
      </c>
      <c r="E477" s="197" t="s">
        <v>19</v>
      </c>
      <c r="F477" s="198" t="s">
        <v>788</v>
      </c>
      <c r="G477" s="195"/>
      <c r="H477" s="199">
        <v>7.0999999999999994E-2</v>
      </c>
      <c r="I477" s="200"/>
      <c r="J477" s="195"/>
      <c r="K477" s="195"/>
      <c r="L477" s="201"/>
      <c r="M477" s="202"/>
      <c r="N477" s="203"/>
      <c r="O477" s="203"/>
      <c r="P477" s="203"/>
      <c r="Q477" s="203"/>
      <c r="R477" s="203"/>
      <c r="S477" s="203"/>
      <c r="T477" s="204"/>
      <c r="AT477" s="205" t="s">
        <v>155</v>
      </c>
      <c r="AU477" s="205" t="s">
        <v>82</v>
      </c>
      <c r="AV477" s="13" t="s">
        <v>82</v>
      </c>
      <c r="AW477" s="13" t="s">
        <v>33</v>
      </c>
      <c r="AX477" s="13" t="s">
        <v>72</v>
      </c>
      <c r="AY477" s="205" t="s">
        <v>143</v>
      </c>
    </row>
    <row r="478" spans="1:65" s="14" customFormat="1" ht="11.25">
      <c r="B478" s="206"/>
      <c r="C478" s="207"/>
      <c r="D478" s="196" t="s">
        <v>155</v>
      </c>
      <c r="E478" s="208" t="s">
        <v>19</v>
      </c>
      <c r="F478" s="209" t="s">
        <v>180</v>
      </c>
      <c r="G478" s="207"/>
      <c r="H478" s="210">
        <v>1.2609999999999999</v>
      </c>
      <c r="I478" s="211"/>
      <c r="J478" s="207"/>
      <c r="K478" s="207"/>
      <c r="L478" s="212"/>
      <c r="M478" s="213"/>
      <c r="N478" s="214"/>
      <c r="O478" s="214"/>
      <c r="P478" s="214"/>
      <c r="Q478" s="214"/>
      <c r="R478" s="214"/>
      <c r="S478" s="214"/>
      <c r="T478" s="215"/>
      <c r="AT478" s="216" t="s">
        <v>155</v>
      </c>
      <c r="AU478" s="216" t="s">
        <v>82</v>
      </c>
      <c r="AV478" s="14" t="s">
        <v>151</v>
      </c>
      <c r="AW478" s="14" t="s">
        <v>33</v>
      </c>
      <c r="AX478" s="14" t="s">
        <v>80</v>
      </c>
      <c r="AY478" s="216" t="s">
        <v>143</v>
      </c>
    </row>
    <row r="479" spans="1:65" s="2" customFormat="1" ht="16.5" customHeight="1">
      <c r="A479" s="37"/>
      <c r="B479" s="38"/>
      <c r="C479" s="239" t="s">
        <v>789</v>
      </c>
      <c r="D479" s="239" t="s">
        <v>445</v>
      </c>
      <c r="E479" s="240" t="s">
        <v>790</v>
      </c>
      <c r="F479" s="241" t="s">
        <v>791</v>
      </c>
      <c r="G479" s="242" t="s">
        <v>242</v>
      </c>
      <c r="H479" s="243">
        <v>1.6180000000000001</v>
      </c>
      <c r="I479" s="244"/>
      <c r="J479" s="245">
        <f>ROUND(I479*H479,2)</f>
        <v>0</v>
      </c>
      <c r="K479" s="241" t="s">
        <v>150</v>
      </c>
      <c r="L479" s="246"/>
      <c r="M479" s="247" t="s">
        <v>19</v>
      </c>
      <c r="N479" s="248" t="s">
        <v>43</v>
      </c>
      <c r="O479" s="67"/>
      <c r="P479" s="185">
        <f>O479*H479</f>
        <v>0</v>
      </c>
      <c r="Q479" s="185">
        <v>1</v>
      </c>
      <c r="R479" s="185">
        <f>Q479*H479</f>
        <v>1.6180000000000001</v>
      </c>
      <c r="S479" s="185">
        <v>0</v>
      </c>
      <c r="T479" s="18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7" t="s">
        <v>375</v>
      </c>
      <c r="AT479" s="187" t="s">
        <v>445</v>
      </c>
      <c r="AU479" s="187" t="s">
        <v>82</v>
      </c>
      <c r="AY479" s="20" t="s">
        <v>143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20" t="s">
        <v>80</v>
      </c>
      <c r="BK479" s="188">
        <f>ROUND(I479*H479,2)</f>
        <v>0</v>
      </c>
      <c r="BL479" s="20" t="s">
        <v>248</v>
      </c>
      <c r="BM479" s="187" t="s">
        <v>792</v>
      </c>
    </row>
    <row r="480" spans="1:65" s="13" customFormat="1" ht="11.25">
      <c r="B480" s="194"/>
      <c r="C480" s="195"/>
      <c r="D480" s="196" t="s">
        <v>155</v>
      </c>
      <c r="E480" s="197" t="s">
        <v>19</v>
      </c>
      <c r="F480" s="198" t="s">
        <v>793</v>
      </c>
      <c r="G480" s="195"/>
      <c r="H480" s="199">
        <v>0.69199999999999995</v>
      </c>
      <c r="I480" s="200"/>
      <c r="J480" s="195"/>
      <c r="K480" s="195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155</v>
      </c>
      <c r="AU480" s="205" t="s">
        <v>82</v>
      </c>
      <c r="AV480" s="13" t="s">
        <v>82</v>
      </c>
      <c r="AW480" s="13" t="s">
        <v>33</v>
      </c>
      <c r="AX480" s="13" t="s">
        <v>72</v>
      </c>
      <c r="AY480" s="205" t="s">
        <v>143</v>
      </c>
    </row>
    <row r="481" spans="1:65" s="13" customFormat="1" ht="11.25">
      <c r="B481" s="194"/>
      <c r="C481" s="195"/>
      <c r="D481" s="196" t="s">
        <v>155</v>
      </c>
      <c r="E481" s="197" t="s">
        <v>19</v>
      </c>
      <c r="F481" s="198" t="s">
        <v>794</v>
      </c>
      <c r="G481" s="195"/>
      <c r="H481" s="199">
        <v>0.40400000000000003</v>
      </c>
      <c r="I481" s="200"/>
      <c r="J481" s="195"/>
      <c r="K481" s="195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155</v>
      </c>
      <c r="AU481" s="205" t="s">
        <v>82</v>
      </c>
      <c r="AV481" s="13" t="s">
        <v>82</v>
      </c>
      <c r="AW481" s="13" t="s">
        <v>33</v>
      </c>
      <c r="AX481" s="13" t="s">
        <v>72</v>
      </c>
      <c r="AY481" s="205" t="s">
        <v>143</v>
      </c>
    </row>
    <row r="482" spans="1:65" s="13" customFormat="1" ht="11.25">
      <c r="B482" s="194"/>
      <c r="C482" s="195"/>
      <c r="D482" s="196" t="s">
        <v>155</v>
      </c>
      <c r="E482" s="197" t="s">
        <v>19</v>
      </c>
      <c r="F482" s="198" t="s">
        <v>795</v>
      </c>
      <c r="G482" s="195"/>
      <c r="H482" s="199">
        <v>0.43</v>
      </c>
      <c r="I482" s="200"/>
      <c r="J482" s="195"/>
      <c r="K482" s="195"/>
      <c r="L482" s="201"/>
      <c r="M482" s="202"/>
      <c r="N482" s="203"/>
      <c r="O482" s="203"/>
      <c r="P482" s="203"/>
      <c r="Q482" s="203"/>
      <c r="R482" s="203"/>
      <c r="S482" s="203"/>
      <c r="T482" s="204"/>
      <c r="AT482" s="205" t="s">
        <v>155</v>
      </c>
      <c r="AU482" s="205" t="s">
        <v>82</v>
      </c>
      <c r="AV482" s="13" t="s">
        <v>82</v>
      </c>
      <c r="AW482" s="13" t="s">
        <v>33</v>
      </c>
      <c r="AX482" s="13" t="s">
        <v>72</v>
      </c>
      <c r="AY482" s="205" t="s">
        <v>143</v>
      </c>
    </row>
    <row r="483" spans="1:65" s="16" customFormat="1" ht="11.25">
      <c r="B483" s="228"/>
      <c r="C483" s="229"/>
      <c r="D483" s="196" t="s">
        <v>155</v>
      </c>
      <c r="E483" s="230" t="s">
        <v>19</v>
      </c>
      <c r="F483" s="231" t="s">
        <v>787</v>
      </c>
      <c r="G483" s="229"/>
      <c r="H483" s="232">
        <v>1.526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155</v>
      </c>
      <c r="AU483" s="238" t="s">
        <v>82</v>
      </c>
      <c r="AV483" s="16" t="s">
        <v>144</v>
      </c>
      <c r="AW483" s="16" t="s">
        <v>33</v>
      </c>
      <c r="AX483" s="16" t="s">
        <v>72</v>
      </c>
      <c r="AY483" s="238" t="s">
        <v>143</v>
      </c>
    </row>
    <row r="484" spans="1:65" s="13" customFormat="1" ht="11.25">
      <c r="B484" s="194"/>
      <c r="C484" s="195"/>
      <c r="D484" s="196" t="s">
        <v>155</v>
      </c>
      <c r="E484" s="197" t="s">
        <v>19</v>
      </c>
      <c r="F484" s="198" t="s">
        <v>796</v>
      </c>
      <c r="G484" s="195"/>
      <c r="H484" s="199">
        <v>9.1999999999999998E-2</v>
      </c>
      <c r="I484" s="200"/>
      <c r="J484" s="195"/>
      <c r="K484" s="195"/>
      <c r="L484" s="201"/>
      <c r="M484" s="202"/>
      <c r="N484" s="203"/>
      <c r="O484" s="203"/>
      <c r="P484" s="203"/>
      <c r="Q484" s="203"/>
      <c r="R484" s="203"/>
      <c r="S484" s="203"/>
      <c r="T484" s="204"/>
      <c r="AT484" s="205" t="s">
        <v>155</v>
      </c>
      <c r="AU484" s="205" t="s">
        <v>82</v>
      </c>
      <c r="AV484" s="13" t="s">
        <v>82</v>
      </c>
      <c r="AW484" s="13" t="s">
        <v>33</v>
      </c>
      <c r="AX484" s="13" t="s">
        <v>72</v>
      </c>
      <c r="AY484" s="205" t="s">
        <v>143</v>
      </c>
    </row>
    <row r="485" spans="1:65" s="14" customFormat="1" ht="11.25">
      <c r="B485" s="206"/>
      <c r="C485" s="207"/>
      <c r="D485" s="196" t="s">
        <v>155</v>
      </c>
      <c r="E485" s="208" t="s">
        <v>19</v>
      </c>
      <c r="F485" s="209" t="s">
        <v>180</v>
      </c>
      <c r="G485" s="207"/>
      <c r="H485" s="210">
        <v>1.6180000000000001</v>
      </c>
      <c r="I485" s="211"/>
      <c r="J485" s="207"/>
      <c r="K485" s="207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155</v>
      </c>
      <c r="AU485" s="216" t="s">
        <v>82</v>
      </c>
      <c r="AV485" s="14" t="s">
        <v>151</v>
      </c>
      <c r="AW485" s="14" t="s">
        <v>33</v>
      </c>
      <c r="AX485" s="14" t="s">
        <v>80</v>
      </c>
      <c r="AY485" s="216" t="s">
        <v>143</v>
      </c>
    </row>
    <row r="486" spans="1:65" s="2" customFormat="1" ht="16.5" customHeight="1">
      <c r="A486" s="37"/>
      <c r="B486" s="38"/>
      <c r="C486" s="239" t="s">
        <v>797</v>
      </c>
      <c r="D486" s="239" t="s">
        <v>445</v>
      </c>
      <c r="E486" s="240" t="s">
        <v>798</v>
      </c>
      <c r="F486" s="241" t="s">
        <v>799</v>
      </c>
      <c r="G486" s="242" t="s">
        <v>242</v>
      </c>
      <c r="H486" s="243">
        <v>1.7430000000000001</v>
      </c>
      <c r="I486" s="244"/>
      <c r="J486" s="245">
        <f>ROUND(I486*H486,2)</f>
        <v>0</v>
      </c>
      <c r="K486" s="241" t="s">
        <v>19</v>
      </c>
      <c r="L486" s="246"/>
      <c r="M486" s="247" t="s">
        <v>19</v>
      </c>
      <c r="N486" s="248" t="s">
        <v>43</v>
      </c>
      <c r="O486" s="67"/>
      <c r="P486" s="185">
        <f>O486*H486</f>
        <v>0</v>
      </c>
      <c r="Q486" s="185">
        <v>1</v>
      </c>
      <c r="R486" s="185">
        <f>Q486*H486</f>
        <v>1.7430000000000001</v>
      </c>
      <c r="S486" s="185">
        <v>0</v>
      </c>
      <c r="T486" s="186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87" t="s">
        <v>375</v>
      </c>
      <c r="AT486" s="187" t="s">
        <v>445</v>
      </c>
      <c r="AU486" s="187" t="s">
        <v>82</v>
      </c>
      <c r="AY486" s="20" t="s">
        <v>143</v>
      </c>
      <c r="BE486" s="188">
        <f>IF(N486="základní",J486,0)</f>
        <v>0</v>
      </c>
      <c r="BF486" s="188">
        <f>IF(N486="snížená",J486,0)</f>
        <v>0</v>
      </c>
      <c r="BG486" s="188">
        <f>IF(N486="zákl. přenesená",J486,0)</f>
        <v>0</v>
      </c>
      <c r="BH486" s="188">
        <f>IF(N486="sníž. přenesená",J486,0)</f>
        <v>0</v>
      </c>
      <c r="BI486" s="188">
        <f>IF(N486="nulová",J486,0)</f>
        <v>0</v>
      </c>
      <c r="BJ486" s="20" t="s">
        <v>80</v>
      </c>
      <c r="BK486" s="188">
        <f>ROUND(I486*H486,2)</f>
        <v>0</v>
      </c>
      <c r="BL486" s="20" t="s">
        <v>248</v>
      </c>
      <c r="BM486" s="187" t="s">
        <v>800</v>
      </c>
    </row>
    <row r="487" spans="1:65" s="15" customFormat="1" ht="11.25">
      <c r="B487" s="218"/>
      <c r="C487" s="219"/>
      <c r="D487" s="196" t="s">
        <v>155</v>
      </c>
      <c r="E487" s="220" t="s">
        <v>19</v>
      </c>
      <c r="F487" s="221" t="s">
        <v>801</v>
      </c>
      <c r="G487" s="219"/>
      <c r="H487" s="220" t="s">
        <v>19</v>
      </c>
      <c r="I487" s="222"/>
      <c r="J487" s="219"/>
      <c r="K487" s="219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155</v>
      </c>
      <c r="AU487" s="227" t="s">
        <v>82</v>
      </c>
      <c r="AV487" s="15" t="s">
        <v>80</v>
      </c>
      <c r="AW487" s="15" t="s">
        <v>33</v>
      </c>
      <c r="AX487" s="15" t="s">
        <v>72</v>
      </c>
      <c r="AY487" s="227" t="s">
        <v>143</v>
      </c>
    </row>
    <row r="488" spans="1:65" s="13" customFormat="1" ht="11.25">
      <c r="B488" s="194"/>
      <c r="C488" s="195"/>
      <c r="D488" s="196" t="s">
        <v>155</v>
      </c>
      <c r="E488" s="197" t="s">
        <v>19</v>
      </c>
      <c r="F488" s="198" t="s">
        <v>802</v>
      </c>
      <c r="G488" s="195"/>
      <c r="H488" s="199">
        <v>0.84299999999999997</v>
      </c>
      <c r="I488" s="200"/>
      <c r="J488" s="195"/>
      <c r="K488" s="195"/>
      <c r="L488" s="201"/>
      <c r="M488" s="202"/>
      <c r="N488" s="203"/>
      <c r="O488" s="203"/>
      <c r="P488" s="203"/>
      <c r="Q488" s="203"/>
      <c r="R488" s="203"/>
      <c r="S488" s="203"/>
      <c r="T488" s="204"/>
      <c r="AT488" s="205" t="s">
        <v>155</v>
      </c>
      <c r="AU488" s="205" t="s">
        <v>82</v>
      </c>
      <c r="AV488" s="13" t="s">
        <v>82</v>
      </c>
      <c r="AW488" s="13" t="s">
        <v>33</v>
      </c>
      <c r="AX488" s="13" t="s">
        <v>72</v>
      </c>
      <c r="AY488" s="205" t="s">
        <v>143</v>
      </c>
    </row>
    <row r="489" spans="1:65" s="13" customFormat="1" ht="11.25">
      <c r="B489" s="194"/>
      <c r="C489" s="195"/>
      <c r="D489" s="196" t="s">
        <v>155</v>
      </c>
      <c r="E489" s="197" t="s">
        <v>19</v>
      </c>
      <c r="F489" s="198" t="s">
        <v>803</v>
      </c>
      <c r="G489" s="195"/>
      <c r="H489" s="199">
        <v>0.80100000000000005</v>
      </c>
      <c r="I489" s="200"/>
      <c r="J489" s="195"/>
      <c r="K489" s="195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155</v>
      </c>
      <c r="AU489" s="205" t="s">
        <v>82</v>
      </c>
      <c r="AV489" s="13" t="s">
        <v>82</v>
      </c>
      <c r="AW489" s="13" t="s">
        <v>33</v>
      </c>
      <c r="AX489" s="13" t="s">
        <v>72</v>
      </c>
      <c r="AY489" s="205" t="s">
        <v>143</v>
      </c>
    </row>
    <row r="490" spans="1:65" s="16" customFormat="1" ht="11.25">
      <c r="B490" s="228"/>
      <c r="C490" s="229"/>
      <c r="D490" s="196" t="s">
        <v>155</v>
      </c>
      <c r="E490" s="230" t="s">
        <v>19</v>
      </c>
      <c r="F490" s="231" t="s">
        <v>787</v>
      </c>
      <c r="G490" s="229"/>
      <c r="H490" s="232">
        <v>1.6439999999999999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155</v>
      </c>
      <c r="AU490" s="238" t="s">
        <v>82</v>
      </c>
      <c r="AV490" s="16" t="s">
        <v>144</v>
      </c>
      <c r="AW490" s="16" t="s">
        <v>33</v>
      </c>
      <c r="AX490" s="16" t="s">
        <v>72</v>
      </c>
      <c r="AY490" s="238" t="s">
        <v>143</v>
      </c>
    </row>
    <row r="491" spans="1:65" s="13" customFormat="1" ht="11.25">
      <c r="B491" s="194"/>
      <c r="C491" s="195"/>
      <c r="D491" s="196" t="s">
        <v>155</v>
      </c>
      <c r="E491" s="197" t="s">
        <v>19</v>
      </c>
      <c r="F491" s="198" t="s">
        <v>804</v>
      </c>
      <c r="G491" s="195"/>
      <c r="H491" s="199">
        <v>9.9000000000000005E-2</v>
      </c>
      <c r="I491" s="200"/>
      <c r="J491" s="195"/>
      <c r="K491" s="195"/>
      <c r="L491" s="201"/>
      <c r="M491" s="202"/>
      <c r="N491" s="203"/>
      <c r="O491" s="203"/>
      <c r="P491" s="203"/>
      <c r="Q491" s="203"/>
      <c r="R491" s="203"/>
      <c r="S491" s="203"/>
      <c r="T491" s="204"/>
      <c r="AT491" s="205" t="s">
        <v>155</v>
      </c>
      <c r="AU491" s="205" t="s">
        <v>82</v>
      </c>
      <c r="AV491" s="13" t="s">
        <v>82</v>
      </c>
      <c r="AW491" s="13" t="s">
        <v>33</v>
      </c>
      <c r="AX491" s="13" t="s">
        <v>72</v>
      </c>
      <c r="AY491" s="205" t="s">
        <v>143</v>
      </c>
    </row>
    <row r="492" spans="1:65" s="14" customFormat="1" ht="11.25">
      <c r="B492" s="206"/>
      <c r="C492" s="207"/>
      <c r="D492" s="196" t="s">
        <v>155</v>
      </c>
      <c r="E492" s="208" t="s">
        <v>19</v>
      </c>
      <c r="F492" s="209" t="s">
        <v>180</v>
      </c>
      <c r="G492" s="207"/>
      <c r="H492" s="210">
        <v>1.7430000000000001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155</v>
      </c>
      <c r="AU492" s="216" t="s">
        <v>82</v>
      </c>
      <c r="AV492" s="14" t="s">
        <v>151</v>
      </c>
      <c r="AW492" s="14" t="s">
        <v>33</v>
      </c>
      <c r="AX492" s="14" t="s">
        <v>80</v>
      </c>
      <c r="AY492" s="216" t="s">
        <v>143</v>
      </c>
    </row>
    <row r="493" spans="1:65" s="2" customFormat="1" ht="16.5" customHeight="1">
      <c r="A493" s="37"/>
      <c r="B493" s="38"/>
      <c r="C493" s="239" t="s">
        <v>805</v>
      </c>
      <c r="D493" s="239" t="s">
        <v>445</v>
      </c>
      <c r="E493" s="240" t="s">
        <v>806</v>
      </c>
      <c r="F493" s="241" t="s">
        <v>807</v>
      </c>
      <c r="G493" s="242" t="s">
        <v>242</v>
      </c>
      <c r="H493" s="243">
        <v>4.2999999999999997E-2</v>
      </c>
      <c r="I493" s="244"/>
      <c r="J493" s="245">
        <f>ROUND(I493*H493,2)</f>
        <v>0</v>
      </c>
      <c r="K493" s="241" t="s">
        <v>19</v>
      </c>
      <c r="L493" s="246"/>
      <c r="M493" s="247" t="s">
        <v>19</v>
      </c>
      <c r="N493" s="248" t="s">
        <v>43</v>
      </c>
      <c r="O493" s="67"/>
      <c r="P493" s="185">
        <f>O493*H493</f>
        <v>0</v>
      </c>
      <c r="Q493" s="185">
        <v>1</v>
      </c>
      <c r="R493" s="185">
        <f>Q493*H493</f>
        <v>4.2999999999999997E-2</v>
      </c>
      <c r="S493" s="185">
        <v>0</v>
      </c>
      <c r="T493" s="186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7" t="s">
        <v>375</v>
      </c>
      <c r="AT493" s="187" t="s">
        <v>445</v>
      </c>
      <c r="AU493" s="187" t="s">
        <v>82</v>
      </c>
      <c r="AY493" s="20" t="s">
        <v>143</v>
      </c>
      <c r="BE493" s="188">
        <f>IF(N493="základní",J493,0)</f>
        <v>0</v>
      </c>
      <c r="BF493" s="188">
        <f>IF(N493="snížená",J493,0)</f>
        <v>0</v>
      </c>
      <c r="BG493" s="188">
        <f>IF(N493="zákl. přenesená",J493,0)</f>
        <v>0</v>
      </c>
      <c r="BH493" s="188">
        <f>IF(N493="sníž. přenesená",J493,0)</f>
        <v>0</v>
      </c>
      <c r="BI493" s="188">
        <f>IF(N493="nulová",J493,0)</f>
        <v>0</v>
      </c>
      <c r="BJ493" s="20" t="s">
        <v>80</v>
      </c>
      <c r="BK493" s="188">
        <f>ROUND(I493*H493,2)</f>
        <v>0</v>
      </c>
      <c r="BL493" s="20" t="s">
        <v>248</v>
      </c>
      <c r="BM493" s="187" t="s">
        <v>808</v>
      </c>
    </row>
    <row r="494" spans="1:65" s="13" customFormat="1" ht="11.25">
      <c r="B494" s="194"/>
      <c r="C494" s="195"/>
      <c r="D494" s="196" t="s">
        <v>155</v>
      </c>
      <c r="E494" s="197" t="s">
        <v>19</v>
      </c>
      <c r="F494" s="198" t="s">
        <v>809</v>
      </c>
      <c r="G494" s="195"/>
      <c r="H494" s="199">
        <v>4.1000000000000002E-2</v>
      </c>
      <c r="I494" s="200"/>
      <c r="J494" s="195"/>
      <c r="K494" s="195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155</v>
      </c>
      <c r="AU494" s="205" t="s">
        <v>82</v>
      </c>
      <c r="AV494" s="13" t="s">
        <v>82</v>
      </c>
      <c r="AW494" s="13" t="s">
        <v>33</v>
      </c>
      <c r="AX494" s="13" t="s">
        <v>72</v>
      </c>
      <c r="AY494" s="205" t="s">
        <v>143</v>
      </c>
    </row>
    <row r="495" spans="1:65" s="13" customFormat="1" ht="11.25">
      <c r="B495" s="194"/>
      <c r="C495" s="195"/>
      <c r="D495" s="196" t="s">
        <v>155</v>
      </c>
      <c r="E495" s="197" t="s">
        <v>19</v>
      </c>
      <c r="F495" s="198" t="s">
        <v>810</v>
      </c>
      <c r="G495" s="195"/>
      <c r="H495" s="199">
        <v>2E-3</v>
      </c>
      <c r="I495" s="200"/>
      <c r="J495" s="195"/>
      <c r="K495" s="195"/>
      <c r="L495" s="201"/>
      <c r="M495" s="202"/>
      <c r="N495" s="203"/>
      <c r="O495" s="203"/>
      <c r="P495" s="203"/>
      <c r="Q495" s="203"/>
      <c r="R495" s="203"/>
      <c r="S495" s="203"/>
      <c r="T495" s="204"/>
      <c r="AT495" s="205" t="s">
        <v>155</v>
      </c>
      <c r="AU495" s="205" t="s">
        <v>82</v>
      </c>
      <c r="AV495" s="13" t="s">
        <v>82</v>
      </c>
      <c r="AW495" s="13" t="s">
        <v>33</v>
      </c>
      <c r="AX495" s="13" t="s">
        <v>72</v>
      </c>
      <c r="AY495" s="205" t="s">
        <v>143</v>
      </c>
    </row>
    <row r="496" spans="1:65" s="14" customFormat="1" ht="11.25">
      <c r="B496" s="206"/>
      <c r="C496" s="207"/>
      <c r="D496" s="196" t="s">
        <v>155</v>
      </c>
      <c r="E496" s="208" t="s">
        <v>19</v>
      </c>
      <c r="F496" s="209" t="s">
        <v>180</v>
      </c>
      <c r="G496" s="207"/>
      <c r="H496" s="210">
        <v>4.2999999999999997E-2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155</v>
      </c>
      <c r="AU496" s="216" t="s">
        <v>82</v>
      </c>
      <c r="AV496" s="14" t="s">
        <v>151</v>
      </c>
      <c r="AW496" s="14" t="s">
        <v>33</v>
      </c>
      <c r="AX496" s="14" t="s">
        <v>80</v>
      </c>
      <c r="AY496" s="216" t="s">
        <v>143</v>
      </c>
    </row>
    <row r="497" spans="1:65" s="2" customFormat="1" ht="16.5" customHeight="1">
      <c r="A497" s="37"/>
      <c r="B497" s="38"/>
      <c r="C497" s="239" t="s">
        <v>811</v>
      </c>
      <c r="D497" s="239" t="s">
        <v>445</v>
      </c>
      <c r="E497" s="240" t="s">
        <v>812</v>
      </c>
      <c r="F497" s="241" t="s">
        <v>813</v>
      </c>
      <c r="G497" s="242" t="s">
        <v>242</v>
      </c>
      <c r="H497" s="243">
        <v>5.8999999999999997E-2</v>
      </c>
      <c r="I497" s="244"/>
      <c r="J497" s="245">
        <f>ROUND(I497*H497,2)</f>
        <v>0</v>
      </c>
      <c r="K497" s="241" t="s">
        <v>150</v>
      </c>
      <c r="L497" s="246"/>
      <c r="M497" s="247" t="s">
        <v>19</v>
      </c>
      <c r="N497" s="248" t="s">
        <v>43</v>
      </c>
      <c r="O497" s="67"/>
      <c r="P497" s="185">
        <f>O497*H497</f>
        <v>0</v>
      </c>
      <c r="Q497" s="185">
        <v>1</v>
      </c>
      <c r="R497" s="185">
        <f>Q497*H497</f>
        <v>5.8999999999999997E-2</v>
      </c>
      <c r="S497" s="185">
        <v>0</v>
      </c>
      <c r="T497" s="18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7" t="s">
        <v>375</v>
      </c>
      <c r="AT497" s="187" t="s">
        <v>445</v>
      </c>
      <c r="AU497" s="187" t="s">
        <v>82</v>
      </c>
      <c r="AY497" s="20" t="s">
        <v>143</v>
      </c>
      <c r="BE497" s="188">
        <f>IF(N497="základní",J497,0)</f>
        <v>0</v>
      </c>
      <c r="BF497" s="188">
        <f>IF(N497="snížená",J497,0)</f>
        <v>0</v>
      </c>
      <c r="BG497" s="188">
        <f>IF(N497="zákl. přenesená",J497,0)</f>
        <v>0</v>
      </c>
      <c r="BH497" s="188">
        <f>IF(N497="sníž. přenesená",J497,0)</f>
        <v>0</v>
      </c>
      <c r="BI497" s="188">
        <f>IF(N497="nulová",J497,0)</f>
        <v>0</v>
      </c>
      <c r="BJ497" s="20" t="s">
        <v>80</v>
      </c>
      <c r="BK497" s="188">
        <f>ROUND(I497*H497,2)</f>
        <v>0</v>
      </c>
      <c r="BL497" s="20" t="s">
        <v>248</v>
      </c>
      <c r="BM497" s="187" t="s">
        <v>814</v>
      </c>
    </row>
    <row r="498" spans="1:65" s="13" customFormat="1" ht="11.25">
      <c r="B498" s="194"/>
      <c r="C498" s="195"/>
      <c r="D498" s="196" t="s">
        <v>155</v>
      </c>
      <c r="E498" s="197" t="s">
        <v>19</v>
      </c>
      <c r="F498" s="198" t="s">
        <v>815</v>
      </c>
      <c r="G498" s="195"/>
      <c r="H498" s="199">
        <v>5.6000000000000001E-2</v>
      </c>
      <c r="I498" s="200"/>
      <c r="J498" s="195"/>
      <c r="K498" s="195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155</v>
      </c>
      <c r="AU498" s="205" t="s">
        <v>82</v>
      </c>
      <c r="AV498" s="13" t="s">
        <v>82</v>
      </c>
      <c r="AW498" s="13" t="s">
        <v>33</v>
      </c>
      <c r="AX498" s="13" t="s">
        <v>72</v>
      </c>
      <c r="AY498" s="205" t="s">
        <v>143</v>
      </c>
    </row>
    <row r="499" spans="1:65" s="13" customFormat="1" ht="11.25">
      <c r="B499" s="194"/>
      <c r="C499" s="195"/>
      <c r="D499" s="196" t="s">
        <v>155</v>
      </c>
      <c r="E499" s="197" t="s">
        <v>19</v>
      </c>
      <c r="F499" s="198" t="s">
        <v>816</v>
      </c>
      <c r="G499" s="195"/>
      <c r="H499" s="199">
        <v>3.0000000000000001E-3</v>
      </c>
      <c r="I499" s="200"/>
      <c r="J499" s="195"/>
      <c r="K499" s="195"/>
      <c r="L499" s="201"/>
      <c r="M499" s="202"/>
      <c r="N499" s="203"/>
      <c r="O499" s="203"/>
      <c r="P499" s="203"/>
      <c r="Q499" s="203"/>
      <c r="R499" s="203"/>
      <c r="S499" s="203"/>
      <c r="T499" s="204"/>
      <c r="AT499" s="205" t="s">
        <v>155</v>
      </c>
      <c r="AU499" s="205" t="s">
        <v>82</v>
      </c>
      <c r="AV499" s="13" t="s">
        <v>82</v>
      </c>
      <c r="AW499" s="13" t="s">
        <v>33</v>
      </c>
      <c r="AX499" s="13" t="s">
        <v>72</v>
      </c>
      <c r="AY499" s="205" t="s">
        <v>143</v>
      </c>
    </row>
    <row r="500" spans="1:65" s="14" customFormat="1" ht="11.25">
      <c r="B500" s="206"/>
      <c r="C500" s="207"/>
      <c r="D500" s="196" t="s">
        <v>155</v>
      </c>
      <c r="E500" s="208" t="s">
        <v>19</v>
      </c>
      <c r="F500" s="209" t="s">
        <v>180</v>
      </c>
      <c r="G500" s="207"/>
      <c r="H500" s="210">
        <v>5.8999999999999997E-2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155</v>
      </c>
      <c r="AU500" s="216" t="s">
        <v>82</v>
      </c>
      <c r="AV500" s="14" t="s">
        <v>151</v>
      </c>
      <c r="AW500" s="14" t="s">
        <v>33</v>
      </c>
      <c r="AX500" s="14" t="s">
        <v>80</v>
      </c>
      <c r="AY500" s="216" t="s">
        <v>143</v>
      </c>
    </row>
    <row r="501" spans="1:65" s="2" customFormat="1" ht="16.5" customHeight="1">
      <c r="A501" s="37"/>
      <c r="B501" s="38"/>
      <c r="C501" s="176" t="s">
        <v>817</v>
      </c>
      <c r="D501" s="176" t="s">
        <v>146</v>
      </c>
      <c r="E501" s="177" t="s">
        <v>818</v>
      </c>
      <c r="F501" s="178" t="s">
        <v>819</v>
      </c>
      <c r="G501" s="179" t="s">
        <v>149</v>
      </c>
      <c r="H501" s="180">
        <v>1.98</v>
      </c>
      <c r="I501" s="181"/>
      <c r="J501" s="182">
        <f>ROUND(I501*H501,2)</f>
        <v>0</v>
      </c>
      <c r="K501" s="178" t="s">
        <v>150</v>
      </c>
      <c r="L501" s="42"/>
      <c r="M501" s="183" t="s">
        <v>19</v>
      </c>
      <c r="N501" s="184" t="s">
        <v>43</v>
      </c>
      <c r="O501" s="67"/>
      <c r="P501" s="185">
        <f>O501*H501</f>
        <v>0</v>
      </c>
      <c r="Q501" s="185">
        <v>0</v>
      </c>
      <c r="R501" s="185">
        <f>Q501*H501</f>
        <v>0</v>
      </c>
      <c r="S501" s="185">
        <v>0.02</v>
      </c>
      <c r="T501" s="186">
        <f>S501*H501</f>
        <v>3.9600000000000003E-2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7" t="s">
        <v>248</v>
      </c>
      <c r="AT501" s="187" t="s">
        <v>146</v>
      </c>
      <c r="AU501" s="187" t="s">
        <v>82</v>
      </c>
      <c r="AY501" s="20" t="s">
        <v>143</v>
      </c>
      <c r="BE501" s="188">
        <f>IF(N501="základní",J501,0)</f>
        <v>0</v>
      </c>
      <c r="BF501" s="188">
        <f>IF(N501="snížená",J501,0)</f>
        <v>0</v>
      </c>
      <c r="BG501" s="188">
        <f>IF(N501="zákl. přenesená",J501,0)</f>
        <v>0</v>
      </c>
      <c r="BH501" s="188">
        <f>IF(N501="sníž. přenesená",J501,0)</f>
        <v>0</v>
      </c>
      <c r="BI501" s="188">
        <f>IF(N501="nulová",J501,0)</f>
        <v>0</v>
      </c>
      <c r="BJ501" s="20" t="s">
        <v>80</v>
      </c>
      <c r="BK501" s="188">
        <f>ROUND(I501*H501,2)</f>
        <v>0</v>
      </c>
      <c r="BL501" s="20" t="s">
        <v>248</v>
      </c>
      <c r="BM501" s="187" t="s">
        <v>820</v>
      </c>
    </row>
    <row r="502" spans="1:65" s="2" customFormat="1" ht="11.25">
      <c r="A502" s="37"/>
      <c r="B502" s="38"/>
      <c r="C502" s="39"/>
      <c r="D502" s="189" t="s">
        <v>153</v>
      </c>
      <c r="E502" s="39"/>
      <c r="F502" s="190" t="s">
        <v>821</v>
      </c>
      <c r="G502" s="39"/>
      <c r="H502" s="39"/>
      <c r="I502" s="191"/>
      <c r="J502" s="39"/>
      <c r="K502" s="39"/>
      <c r="L502" s="42"/>
      <c r="M502" s="192"/>
      <c r="N502" s="193"/>
      <c r="O502" s="67"/>
      <c r="P502" s="67"/>
      <c r="Q502" s="67"/>
      <c r="R502" s="67"/>
      <c r="S502" s="67"/>
      <c r="T502" s="68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20" t="s">
        <v>153</v>
      </c>
      <c r="AU502" s="20" t="s">
        <v>82</v>
      </c>
    </row>
    <row r="503" spans="1:65" s="2" customFormat="1" ht="16.5" customHeight="1">
      <c r="A503" s="37"/>
      <c r="B503" s="38"/>
      <c r="C503" s="176" t="s">
        <v>822</v>
      </c>
      <c r="D503" s="176" t="s">
        <v>146</v>
      </c>
      <c r="E503" s="177" t="s">
        <v>823</v>
      </c>
      <c r="F503" s="178" t="s">
        <v>824</v>
      </c>
      <c r="G503" s="179" t="s">
        <v>825</v>
      </c>
      <c r="H503" s="180">
        <v>5072</v>
      </c>
      <c r="I503" s="181"/>
      <c r="J503" s="182">
        <f>ROUND(I503*H503,2)</f>
        <v>0</v>
      </c>
      <c r="K503" s="178" t="s">
        <v>150</v>
      </c>
      <c r="L503" s="42"/>
      <c r="M503" s="183" t="s">
        <v>19</v>
      </c>
      <c r="N503" s="184" t="s">
        <v>43</v>
      </c>
      <c r="O503" s="67"/>
      <c r="P503" s="185">
        <f>O503*H503</f>
        <v>0</v>
      </c>
      <c r="Q503" s="185">
        <v>5.0000000000000002E-5</v>
      </c>
      <c r="R503" s="185">
        <f>Q503*H503</f>
        <v>0.25359999999999999</v>
      </c>
      <c r="S503" s="185">
        <v>0</v>
      </c>
      <c r="T503" s="186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87" t="s">
        <v>248</v>
      </c>
      <c r="AT503" s="187" t="s">
        <v>146</v>
      </c>
      <c r="AU503" s="187" t="s">
        <v>82</v>
      </c>
      <c r="AY503" s="20" t="s">
        <v>143</v>
      </c>
      <c r="BE503" s="188">
        <f>IF(N503="základní",J503,0)</f>
        <v>0</v>
      </c>
      <c r="BF503" s="188">
        <f>IF(N503="snížená",J503,0)</f>
        <v>0</v>
      </c>
      <c r="BG503" s="188">
        <f>IF(N503="zákl. přenesená",J503,0)</f>
        <v>0</v>
      </c>
      <c r="BH503" s="188">
        <f>IF(N503="sníž. přenesená",J503,0)</f>
        <v>0</v>
      </c>
      <c r="BI503" s="188">
        <f>IF(N503="nulová",J503,0)</f>
        <v>0</v>
      </c>
      <c r="BJ503" s="20" t="s">
        <v>80</v>
      </c>
      <c r="BK503" s="188">
        <f>ROUND(I503*H503,2)</f>
        <v>0</v>
      </c>
      <c r="BL503" s="20" t="s">
        <v>248</v>
      </c>
      <c r="BM503" s="187" t="s">
        <v>826</v>
      </c>
    </row>
    <row r="504" spans="1:65" s="2" customFormat="1" ht="11.25">
      <c r="A504" s="37"/>
      <c r="B504" s="38"/>
      <c r="C504" s="39"/>
      <c r="D504" s="189" t="s">
        <v>153</v>
      </c>
      <c r="E504" s="39"/>
      <c r="F504" s="190" t="s">
        <v>827</v>
      </c>
      <c r="G504" s="39"/>
      <c r="H504" s="39"/>
      <c r="I504" s="191"/>
      <c r="J504" s="39"/>
      <c r="K504" s="39"/>
      <c r="L504" s="42"/>
      <c r="M504" s="192"/>
      <c r="N504" s="193"/>
      <c r="O504" s="67"/>
      <c r="P504" s="67"/>
      <c r="Q504" s="67"/>
      <c r="R504" s="67"/>
      <c r="S504" s="67"/>
      <c r="T504" s="68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20" t="s">
        <v>153</v>
      </c>
      <c r="AU504" s="20" t="s">
        <v>82</v>
      </c>
    </row>
    <row r="505" spans="1:65" s="2" customFormat="1" ht="19.5">
      <c r="A505" s="37"/>
      <c r="B505" s="38"/>
      <c r="C505" s="39"/>
      <c r="D505" s="196" t="s">
        <v>245</v>
      </c>
      <c r="E505" s="39"/>
      <c r="F505" s="217" t="s">
        <v>828</v>
      </c>
      <c r="G505" s="39"/>
      <c r="H505" s="39"/>
      <c r="I505" s="191"/>
      <c r="J505" s="39"/>
      <c r="K505" s="39"/>
      <c r="L505" s="42"/>
      <c r="M505" s="192"/>
      <c r="N505" s="193"/>
      <c r="O505" s="67"/>
      <c r="P505" s="67"/>
      <c r="Q505" s="67"/>
      <c r="R505" s="67"/>
      <c r="S505" s="67"/>
      <c r="T505" s="68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20" t="s">
        <v>245</v>
      </c>
      <c r="AU505" s="20" t="s">
        <v>82</v>
      </c>
    </row>
    <row r="506" spans="1:65" s="13" customFormat="1" ht="11.25">
      <c r="B506" s="194"/>
      <c r="C506" s="195"/>
      <c r="D506" s="196" t="s">
        <v>155</v>
      </c>
      <c r="E506" s="197" t="s">
        <v>19</v>
      </c>
      <c r="F506" s="198" t="s">
        <v>829</v>
      </c>
      <c r="G506" s="195"/>
      <c r="H506" s="199">
        <v>5072</v>
      </c>
      <c r="I506" s="200"/>
      <c r="J506" s="195"/>
      <c r="K506" s="195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155</v>
      </c>
      <c r="AU506" s="205" t="s">
        <v>82</v>
      </c>
      <c r="AV506" s="13" t="s">
        <v>82</v>
      </c>
      <c r="AW506" s="13" t="s">
        <v>33</v>
      </c>
      <c r="AX506" s="13" t="s">
        <v>80</v>
      </c>
      <c r="AY506" s="205" t="s">
        <v>143</v>
      </c>
    </row>
    <row r="507" spans="1:65" s="2" customFormat="1" ht="16.5" customHeight="1">
      <c r="A507" s="37"/>
      <c r="B507" s="38"/>
      <c r="C507" s="239" t="s">
        <v>830</v>
      </c>
      <c r="D507" s="239" t="s">
        <v>445</v>
      </c>
      <c r="E507" s="240" t="s">
        <v>831</v>
      </c>
      <c r="F507" s="241" t="s">
        <v>832</v>
      </c>
      <c r="G507" s="242" t="s">
        <v>242</v>
      </c>
      <c r="H507" s="243">
        <v>0.86499999999999999</v>
      </c>
      <c r="I507" s="244"/>
      <c r="J507" s="245">
        <f>ROUND(I507*H507,2)</f>
        <v>0</v>
      </c>
      <c r="K507" s="241" t="s">
        <v>150</v>
      </c>
      <c r="L507" s="246"/>
      <c r="M507" s="247" t="s">
        <v>19</v>
      </c>
      <c r="N507" s="248" t="s">
        <v>43</v>
      </c>
      <c r="O507" s="67"/>
      <c r="P507" s="185">
        <f>O507*H507</f>
        <v>0</v>
      </c>
      <c r="Q507" s="185">
        <v>1</v>
      </c>
      <c r="R507" s="185">
        <f>Q507*H507</f>
        <v>0.86499999999999999</v>
      </c>
      <c r="S507" s="185">
        <v>0</v>
      </c>
      <c r="T507" s="18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87" t="s">
        <v>375</v>
      </c>
      <c r="AT507" s="187" t="s">
        <v>445</v>
      </c>
      <c r="AU507" s="187" t="s">
        <v>82</v>
      </c>
      <c r="AY507" s="20" t="s">
        <v>143</v>
      </c>
      <c r="BE507" s="188">
        <f>IF(N507="základní",J507,0)</f>
        <v>0</v>
      </c>
      <c r="BF507" s="188">
        <f>IF(N507="snížená",J507,0)</f>
        <v>0</v>
      </c>
      <c r="BG507" s="188">
        <f>IF(N507="zákl. přenesená",J507,0)</f>
        <v>0</v>
      </c>
      <c r="BH507" s="188">
        <f>IF(N507="sníž. přenesená",J507,0)</f>
        <v>0</v>
      </c>
      <c r="BI507" s="188">
        <f>IF(N507="nulová",J507,0)</f>
        <v>0</v>
      </c>
      <c r="BJ507" s="20" t="s">
        <v>80</v>
      </c>
      <c r="BK507" s="188">
        <f>ROUND(I507*H507,2)</f>
        <v>0</v>
      </c>
      <c r="BL507" s="20" t="s">
        <v>248</v>
      </c>
      <c r="BM507" s="187" t="s">
        <v>833</v>
      </c>
    </row>
    <row r="508" spans="1:65" s="13" customFormat="1" ht="11.25">
      <c r="B508" s="194"/>
      <c r="C508" s="195"/>
      <c r="D508" s="196" t="s">
        <v>155</v>
      </c>
      <c r="E508" s="197" t="s">
        <v>19</v>
      </c>
      <c r="F508" s="198" t="s">
        <v>834</v>
      </c>
      <c r="G508" s="195"/>
      <c r="H508" s="199">
        <v>0.115</v>
      </c>
      <c r="I508" s="200"/>
      <c r="J508" s="195"/>
      <c r="K508" s="195"/>
      <c r="L508" s="201"/>
      <c r="M508" s="202"/>
      <c r="N508" s="203"/>
      <c r="O508" s="203"/>
      <c r="P508" s="203"/>
      <c r="Q508" s="203"/>
      <c r="R508" s="203"/>
      <c r="S508" s="203"/>
      <c r="T508" s="204"/>
      <c r="AT508" s="205" t="s">
        <v>155</v>
      </c>
      <c r="AU508" s="205" t="s">
        <v>82</v>
      </c>
      <c r="AV508" s="13" t="s">
        <v>82</v>
      </c>
      <c r="AW508" s="13" t="s">
        <v>33</v>
      </c>
      <c r="AX508" s="13" t="s">
        <v>72</v>
      </c>
      <c r="AY508" s="205" t="s">
        <v>143</v>
      </c>
    </row>
    <row r="509" spans="1:65" s="13" customFormat="1" ht="11.25">
      <c r="B509" s="194"/>
      <c r="C509" s="195"/>
      <c r="D509" s="196" t="s">
        <v>155</v>
      </c>
      <c r="E509" s="197" t="s">
        <v>19</v>
      </c>
      <c r="F509" s="198" t="s">
        <v>835</v>
      </c>
      <c r="G509" s="195"/>
      <c r="H509" s="199">
        <v>0.21199999999999999</v>
      </c>
      <c r="I509" s="200"/>
      <c r="J509" s="195"/>
      <c r="K509" s="195"/>
      <c r="L509" s="201"/>
      <c r="M509" s="202"/>
      <c r="N509" s="203"/>
      <c r="O509" s="203"/>
      <c r="P509" s="203"/>
      <c r="Q509" s="203"/>
      <c r="R509" s="203"/>
      <c r="S509" s="203"/>
      <c r="T509" s="204"/>
      <c r="AT509" s="205" t="s">
        <v>155</v>
      </c>
      <c r="AU509" s="205" t="s">
        <v>82</v>
      </c>
      <c r="AV509" s="13" t="s">
        <v>82</v>
      </c>
      <c r="AW509" s="13" t="s">
        <v>33</v>
      </c>
      <c r="AX509" s="13" t="s">
        <v>72</v>
      </c>
      <c r="AY509" s="205" t="s">
        <v>143</v>
      </c>
    </row>
    <row r="510" spans="1:65" s="13" customFormat="1" ht="11.25">
      <c r="B510" s="194"/>
      <c r="C510" s="195"/>
      <c r="D510" s="196" t="s">
        <v>155</v>
      </c>
      <c r="E510" s="197" t="s">
        <v>19</v>
      </c>
      <c r="F510" s="198" t="s">
        <v>836</v>
      </c>
      <c r="G510" s="195"/>
      <c r="H510" s="199">
        <v>1.0999999999999999E-2</v>
      </c>
      <c r="I510" s="200"/>
      <c r="J510" s="195"/>
      <c r="K510" s="195"/>
      <c r="L510" s="201"/>
      <c r="M510" s="202"/>
      <c r="N510" s="203"/>
      <c r="O510" s="203"/>
      <c r="P510" s="203"/>
      <c r="Q510" s="203"/>
      <c r="R510" s="203"/>
      <c r="S510" s="203"/>
      <c r="T510" s="204"/>
      <c r="AT510" s="205" t="s">
        <v>155</v>
      </c>
      <c r="AU510" s="205" t="s">
        <v>82</v>
      </c>
      <c r="AV510" s="13" t="s">
        <v>82</v>
      </c>
      <c r="AW510" s="13" t="s">
        <v>33</v>
      </c>
      <c r="AX510" s="13" t="s">
        <v>72</v>
      </c>
      <c r="AY510" s="205" t="s">
        <v>143</v>
      </c>
    </row>
    <row r="511" spans="1:65" s="13" customFormat="1" ht="11.25">
      <c r="B511" s="194"/>
      <c r="C511" s="195"/>
      <c r="D511" s="196" t="s">
        <v>155</v>
      </c>
      <c r="E511" s="197" t="s">
        <v>19</v>
      </c>
      <c r="F511" s="198" t="s">
        <v>837</v>
      </c>
      <c r="G511" s="195"/>
      <c r="H511" s="199">
        <v>0.28999999999999998</v>
      </c>
      <c r="I511" s="200"/>
      <c r="J511" s="195"/>
      <c r="K511" s="195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155</v>
      </c>
      <c r="AU511" s="205" t="s">
        <v>82</v>
      </c>
      <c r="AV511" s="13" t="s">
        <v>82</v>
      </c>
      <c r="AW511" s="13" t="s">
        <v>33</v>
      </c>
      <c r="AX511" s="13" t="s">
        <v>72</v>
      </c>
      <c r="AY511" s="205" t="s">
        <v>143</v>
      </c>
    </row>
    <row r="512" spans="1:65" s="13" customFormat="1" ht="11.25">
      <c r="B512" s="194"/>
      <c r="C512" s="195"/>
      <c r="D512" s="196" t="s">
        <v>155</v>
      </c>
      <c r="E512" s="197" t="s">
        <v>19</v>
      </c>
      <c r="F512" s="198" t="s">
        <v>838</v>
      </c>
      <c r="G512" s="195"/>
      <c r="H512" s="199">
        <v>0.158</v>
      </c>
      <c r="I512" s="200"/>
      <c r="J512" s="195"/>
      <c r="K512" s="195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155</v>
      </c>
      <c r="AU512" s="205" t="s">
        <v>82</v>
      </c>
      <c r="AV512" s="13" t="s">
        <v>82</v>
      </c>
      <c r="AW512" s="13" t="s">
        <v>33</v>
      </c>
      <c r="AX512" s="13" t="s">
        <v>72</v>
      </c>
      <c r="AY512" s="205" t="s">
        <v>143</v>
      </c>
    </row>
    <row r="513" spans="1:65" s="16" customFormat="1" ht="11.25">
      <c r="B513" s="228"/>
      <c r="C513" s="229"/>
      <c r="D513" s="196" t="s">
        <v>155</v>
      </c>
      <c r="E513" s="230" t="s">
        <v>19</v>
      </c>
      <c r="F513" s="231" t="s">
        <v>787</v>
      </c>
      <c r="G513" s="229"/>
      <c r="H513" s="232">
        <v>0.78600000000000003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155</v>
      </c>
      <c r="AU513" s="238" t="s">
        <v>82</v>
      </c>
      <c r="AV513" s="16" t="s">
        <v>144</v>
      </c>
      <c r="AW513" s="16" t="s">
        <v>33</v>
      </c>
      <c r="AX513" s="16" t="s">
        <v>72</v>
      </c>
      <c r="AY513" s="238" t="s">
        <v>143</v>
      </c>
    </row>
    <row r="514" spans="1:65" s="13" customFormat="1" ht="11.25">
      <c r="B514" s="194"/>
      <c r="C514" s="195"/>
      <c r="D514" s="196" t="s">
        <v>155</v>
      </c>
      <c r="E514" s="197" t="s">
        <v>19</v>
      </c>
      <c r="F514" s="198" t="s">
        <v>839</v>
      </c>
      <c r="G514" s="195"/>
      <c r="H514" s="199">
        <v>7.9000000000000001E-2</v>
      </c>
      <c r="I514" s="200"/>
      <c r="J514" s="195"/>
      <c r="K514" s="195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155</v>
      </c>
      <c r="AU514" s="205" t="s">
        <v>82</v>
      </c>
      <c r="AV514" s="13" t="s">
        <v>82</v>
      </c>
      <c r="AW514" s="13" t="s">
        <v>33</v>
      </c>
      <c r="AX514" s="13" t="s">
        <v>72</v>
      </c>
      <c r="AY514" s="205" t="s">
        <v>143</v>
      </c>
    </row>
    <row r="515" spans="1:65" s="14" customFormat="1" ht="11.25">
      <c r="B515" s="206"/>
      <c r="C515" s="207"/>
      <c r="D515" s="196" t="s">
        <v>155</v>
      </c>
      <c r="E515" s="208" t="s">
        <v>19</v>
      </c>
      <c r="F515" s="209" t="s">
        <v>180</v>
      </c>
      <c r="G515" s="207"/>
      <c r="H515" s="210">
        <v>0.86499999999999999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155</v>
      </c>
      <c r="AU515" s="216" t="s">
        <v>82</v>
      </c>
      <c r="AV515" s="14" t="s">
        <v>151</v>
      </c>
      <c r="AW515" s="14" t="s">
        <v>33</v>
      </c>
      <c r="AX515" s="14" t="s">
        <v>80</v>
      </c>
      <c r="AY515" s="216" t="s">
        <v>143</v>
      </c>
    </row>
    <row r="516" spans="1:65" s="2" customFormat="1" ht="16.5" customHeight="1">
      <c r="A516" s="37"/>
      <c r="B516" s="38"/>
      <c r="C516" s="239" t="s">
        <v>840</v>
      </c>
      <c r="D516" s="239" t="s">
        <v>445</v>
      </c>
      <c r="E516" s="240" t="s">
        <v>841</v>
      </c>
      <c r="F516" s="241" t="s">
        <v>842</v>
      </c>
      <c r="G516" s="242" t="s">
        <v>242</v>
      </c>
      <c r="H516" s="243">
        <v>3.4020000000000001</v>
      </c>
      <c r="I516" s="244"/>
      <c r="J516" s="245">
        <f>ROUND(I516*H516,2)</f>
        <v>0</v>
      </c>
      <c r="K516" s="241" t="s">
        <v>150</v>
      </c>
      <c r="L516" s="246"/>
      <c r="M516" s="247" t="s">
        <v>19</v>
      </c>
      <c r="N516" s="248" t="s">
        <v>43</v>
      </c>
      <c r="O516" s="67"/>
      <c r="P516" s="185">
        <f>O516*H516</f>
        <v>0</v>
      </c>
      <c r="Q516" s="185">
        <v>1</v>
      </c>
      <c r="R516" s="185">
        <f>Q516*H516</f>
        <v>3.4020000000000001</v>
      </c>
      <c r="S516" s="185">
        <v>0</v>
      </c>
      <c r="T516" s="186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187" t="s">
        <v>375</v>
      </c>
      <c r="AT516" s="187" t="s">
        <v>445</v>
      </c>
      <c r="AU516" s="187" t="s">
        <v>82</v>
      </c>
      <c r="AY516" s="20" t="s">
        <v>143</v>
      </c>
      <c r="BE516" s="188">
        <f>IF(N516="základní",J516,0)</f>
        <v>0</v>
      </c>
      <c r="BF516" s="188">
        <f>IF(N516="snížená",J516,0)</f>
        <v>0</v>
      </c>
      <c r="BG516" s="188">
        <f>IF(N516="zákl. přenesená",J516,0)</f>
        <v>0</v>
      </c>
      <c r="BH516" s="188">
        <f>IF(N516="sníž. přenesená",J516,0)</f>
        <v>0</v>
      </c>
      <c r="BI516" s="188">
        <f>IF(N516="nulová",J516,0)</f>
        <v>0</v>
      </c>
      <c r="BJ516" s="20" t="s">
        <v>80</v>
      </c>
      <c r="BK516" s="188">
        <f>ROUND(I516*H516,2)</f>
        <v>0</v>
      </c>
      <c r="BL516" s="20" t="s">
        <v>248</v>
      </c>
      <c r="BM516" s="187" t="s">
        <v>843</v>
      </c>
    </row>
    <row r="517" spans="1:65" s="13" customFormat="1" ht="11.25">
      <c r="B517" s="194"/>
      <c r="C517" s="195"/>
      <c r="D517" s="196" t="s">
        <v>155</v>
      </c>
      <c r="E517" s="197" t="s">
        <v>19</v>
      </c>
      <c r="F517" s="198" t="s">
        <v>844</v>
      </c>
      <c r="G517" s="195"/>
      <c r="H517" s="199">
        <v>2.1280000000000001</v>
      </c>
      <c r="I517" s="200"/>
      <c r="J517" s="195"/>
      <c r="K517" s="195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155</v>
      </c>
      <c r="AU517" s="205" t="s">
        <v>82</v>
      </c>
      <c r="AV517" s="13" t="s">
        <v>82</v>
      </c>
      <c r="AW517" s="13" t="s">
        <v>33</v>
      </c>
      <c r="AX517" s="13" t="s">
        <v>72</v>
      </c>
      <c r="AY517" s="205" t="s">
        <v>143</v>
      </c>
    </row>
    <row r="518" spans="1:65" s="13" customFormat="1" ht="11.25">
      <c r="B518" s="194"/>
      <c r="C518" s="195"/>
      <c r="D518" s="196" t="s">
        <v>155</v>
      </c>
      <c r="E518" s="197" t="s">
        <v>19</v>
      </c>
      <c r="F518" s="198" t="s">
        <v>845</v>
      </c>
      <c r="G518" s="195"/>
      <c r="H518" s="199">
        <v>0.48599999999999999</v>
      </c>
      <c r="I518" s="200"/>
      <c r="J518" s="195"/>
      <c r="K518" s="195"/>
      <c r="L518" s="201"/>
      <c r="M518" s="202"/>
      <c r="N518" s="203"/>
      <c r="O518" s="203"/>
      <c r="P518" s="203"/>
      <c r="Q518" s="203"/>
      <c r="R518" s="203"/>
      <c r="S518" s="203"/>
      <c r="T518" s="204"/>
      <c r="AT518" s="205" t="s">
        <v>155</v>
      </c>
      <c r="AU518" s="205" t="s">
        <v>82</v>
      </c>
      <c r="AV518" s="13" t="s">
        <v>82</v>
      </c>
      <c r="AW518" s="13" t="s">
        <v>33</v>
      </c>
      <c r="AX518" s="13" t="s">
        <v>72</v>
      </c>
      <c r="AY518" s="205" t="s">
        <v>143</v>
      </c>
    </row>
    <row r="519" spans="1:65" s="13" customFormat="1" ht="11.25">
      <c r="B519" s="194"/>
      <c r="C519" s="195"/>
      <c r="D519" s="196" t="s">
        <v>155</v>
      </c>
      <c r="E519" s="197" t="s">
        <v>19</v>
      </c>
      <c r="F519" s="198" t="s">
        <v>846</v>
      </c>
      <c r="G519" s="195"/>
      <c r="H519" s="199">
        <v>0.33300000000000002</v>
      </c>
      <c r="I519" s="200"/>
      <c r="J519" s="195"/>
      <c r="K519" s="195"/>
      <c r="L519" s="201"/>
      <c r="M519" s="202"/>
      <c r="N519" s="203"/>
      <c r="O519" s="203"/>
      <c r="P519" s="203"/>
      <c r="Q519" s="203"/>
      <c r="R519" s="203"/>
      <c r="S519" s="203"/>
      <c r="T519" s="204"/>
      <c r="AT519" s="205" t="s">
        <v>155</v>
      </c>
      <c r="AU519" s="205" t="s">
        <v>82</v>
      </c>
      <c r="AV519" s="13" t="s">
        <v>82</v>
      </c>
      <c r="AW519" s="13" t="s">
        <v>33</v>
      </c>
      <c r="AX519" s="13" t="s">
        <v>72</v>
      </c>
      <c r="AY519" s="205" t="s">
        <v>143</v>
      </c>
    </row>
    <row r="520" spans="1:65" s="13" customFormat="1" ht="11.25">
      <c r="B520" s="194"/>
      <c r="C520" s="195"/>
      <c r="D520" s="196" t="s">
        <v>155</v>
      </c>
      <c r="E520" s="197" t="s">
        <v>19</v>
      </c>
      <c r="F520" s="198" t="s">
        <v>847</v>
      </c>
      <c r="G520" s="195"/>
      <c r="H520" s="199">
        <v>0.14599999999999999</v>
      </c>
      <c r="I520" s="200"/>
      <c r="J520" s="195"/>
      <c r="K520" s="195"/>
      <c r="L520" s="201"/>
      <c r="M520" s="202"/>
      <c r="N520" s="203"/>
      <c r="O520" s="203"/>
      <c r="P520" s="203"/>
      <c r="Q520" s="203"/>
      <c r="R520" s="203"/>
      <c r="S520" s="203"/>
      <c r="T520" s="204"/>
      <c r="AT520" s="205" t="s">
        <v>155</v>
      </c>
      <c r="AU520" s="205" t="s">
        <v>82</v>
      </c>
      <c r="AV520" s="13" t="s">
        <v>82</v>
      </c>
      <c r="AW520" s="13" t="s">
        <v>33</v>
      </c>
      <c r="AX520" s="13" t="s">
        <v>72</v>
      </c>
      <c r="AY520" s="205" t="s">
        <v>143</v>
      </c>
    </row>
    <row r="521" spans="1:65" s="16" customFormat="1" ht="11.25">
      <c r="B521" s="228"/>
      <c r="C521" s="229"/>
      <c r="D521" s="196" t="s">
        <v>155</v>
      </c>
      <c r="E521" s="230" t="s">
        <v>19</v>
      </c>
      <c r="F521" s="231" t="s">
        <v>787</v>
      </c>
      <c r="G521" s="229"/>
      <c r="H521" s="232">
        <v>3.093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155</v>
      </c>
      <c r="AU521" s="238" t="s">
        <v>82</v>
      </c>
      <c r="AV521" s="16" t="s">
        <v>144</v>
      </c>
      <c r="AW521" s="16" t="s">
        <v>33</v>
      </c>
      <c r="AX521" s="16" t="s">
        <v>72</v>
      </c>
      <c r="AY521" s="238" t="s">
        <v>143</v>
      </c>
    </row>
    <row r="522" spans="1:65" s="13" customFormat="1" ht="11.25">
      <c r="B522" s="194"/>
      <c r="C522" s="195"/>
      <c r="D522" s="196" t="s">
        <v>155</v>
      </c>
      <c r="E522" s="197" t="s">
        <v>19</v>
      </c>
      <c r="F522" s="198" t="s">
        <v>848</v>
      </c>
      <c r="G522" s="195"/>
      <c r="H522" s="199">
        <v>0.309</v>
      </c>
      <c r="I522" s="200"/>
      <c r="J522" s="195"/>
      <c r="K522" s="195"/>
      <c r="L522" s="201"/>
      <c r="M522" s="202"/>
      <c r="N522" s="203"/>
      <c r="O522" s="203"/>
      <c r="P522" s="203"/>
      <c r="Q522" s="203"/>
      <c r="R522" s="203"/>
      <c r="S522" s="203"/>
      <c r="T522" s="204"/>
      <c r="AT522" s="205" t="s">
        <v>155</v>
      </c>
      <c r="AU522" s="205" t="s">
        <v>82</v>
      </c>
      <c r="AV522" s="13" t="s">
        <v>82</v>
      </c>
      <c r="AW522" s="13" t="s">
        <v>33</v>
      </c>
      <c r="AX522" s="13" t="s">
        <v>72</v>
      </c>
      <c r="AY522" s="205" t="s">
        <v>143</v>
      </c>
    </row>
    <row r="523" spans="1:65" s="14" customFormat="1" ht="11.25">
      <c r="B523" s="206"/>
      <c r="C523" s="207"/>
      <c r="D523" s="196" t="s">
        <v>155</v>
      </c>
      <c r="E523" s="208" t="s">
        <v>19</v>
      </c>
      <c r="F523" s="209" t="s">
        <v>180</v>
      </c>
      <c r="G523" s="207"/>
      <c r="H523" s="210">
        <v>3.4020000000000001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155</v>
      </c>
      <c r="AU523" s="216" t="s">
        <v>82</v>
      </c>
      <c r="AV523" s="14" t="s">
        <v>151</v>
      </c>
      <c r="AW523" s="14" t="s">
        <v>33</v>
      </c>
      <c r="AX523" s="14" t="s">
        <v>80</v>
      </c>
      <c r="AY523" s="216" t="s">
        <v>143</v>
      </c>
    </row>
    <row r="524" spans="1:65" s="2" customFormat="1" ht="16.5" customHeight="1">
      <c r="A524" s="37"/>
      <c r="B524" s="38"/>
      <c r="C524" s="239" t="s">
        <v>849</v>
      </c>
      <c r="D524" s="239" t="s">
        <v>445</v>
      </c>
      <c r="E524" s="240" t="s">
        <v>850</v>
      </c>
      <c r="F524" s="241" t="s">
        <v>851</v>
      </c>
      <c r="G524" s="242" t="s">
        <v>242</v>
      </c>
      <c r="H524" s="243">
        <v>5.6000000000000001E-2</v>
      </c>
      <c r="I524" s="244"/>
      <c r="J524" s="245">
        <f>ROUND(I524*H524,2)</f>
        <v>0</v>
      </c>
      <c r="K524" s="241" t="s">
        <v>150</v>
      </c>
      <c r="L524" s="246"/>
      <c r="M524" s="247" t="s">
        <v>19</v>
      </c>
      <c r="N524" s="248" t="s">
        <v>43</v>
      </c>
      <c r="O524" s="67"/>
      <c r="P524" s="185">
        <f>O524*H524</f>
        <v>0</v>
      </c>
      <c r="Q524" s="185">
        <v>1</v>
      </c>
      <c r="R524" s="185">
        <f>Q524*H524</f>
        <v>5.6000000000000001E-2</v>
      </c>
      <c r="S524" s="185">
        <v>0</v>
      </c>
      <c r="T524" s="186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87" t="s">
        <v>375</v>
      </c>
      <c r="AT524" s="187" t="s">
        <v>445</v>
      </c>
      <c r="AU524" s="187" t="s">
        <v>82</v>
      </c>
      <c r="AY524" s="20" t="s">
        <v>143</v>
      </c>
      <c r="BE524" s="188">
        <f>IF(N524="základní",J524,0)</f>
        <v>0</v>
      </c>
      <c r="BF524" s="188">
        <f>IF(N524="snížená",J524,0)</f>
        <v>0</v>
      </c>
      <c r="BG524" s="188">
        <f>IF(N524="zákl. přenesená",J524,0)</f>
        <v>0</v>
      </c>
      <c r="BH524" s="188">
        <f>IF(N524="sníž. přenesená",J524,0)</f>
        <v>0</v>
      </c>
      <c r="BI524" s="188">
        <f>IF(N524="nulová",J524,0)</f>
        <v>0</v>
      </c>
      <c r="BJ524" s="20" t="s">
        <v>80</v>
      </c>
      <c r="BK524" s="188">
        <f>ROUND(I524*H524,2)</f>
        <v>0</v>
      </c>
      <c r="BL524" s="20" t="s">
        <v>248</v>
      </c>
      <c r="BM524" s="187" t="s">
        <v>852</v>
      </c>
    </row>
    <row r="525" spans="1:65" s="13" customFormat="1" ht="11.25">
      <c r="B525" s="194"/>
      <c r="C525" s="195"/>
      <c r="D525" s="196" t="s">
        <v>155</v>
      </c>
      <c r="E525" s="197" t="s">
        <v>19</v>
      </c>
      <c r="F525" s="198" t="s">
        <v>853</v>
      </c>
      <c r="G525" s="195"/>
      <c r="H525" s="199">
        <v>5.0999999999999997E-2</v>
      </c>
      <c r="I525" s="200"/>
      <c r="J525" s="195"/>
      <c r="K525" s="195"/>
      <c r="L525" s="201"/>
      <c r="M525" s="202"/>
      <c r="N525" s="203"/>
      <c r="O525" s="203"/>
      <c r="P525" s="203"/>
      <c r="Q525" s="203"/>
      <c r="R525" s="203"/>
      <c r="S525" s="203"/>
      <c r="T525" s="204"/>
      <c r="AT525" s="205" t="s">
        <v>155</v>
      </c>
      <c r="AU525" s="205" t="s">
        <v>82</v>
      </c>
      <c r="AV525" s="13" t="s">
        <v>82</v>
      </c>
      <c r="AW525" s="13" t="s">
        <v>33</v>
      </c>
      <c r="AX525" s="13" t="s">
        <v>72</v>
      </c>
      <c r="AY525" s="205" t="s">
        <v>143</v>
      </c>
    </row>
    <row r="526" spans="1:65" s="13" customFormat="1" ht="11.25">
      <c r="B526" s="194"/>
      <c r="C526" s="195"/>
      <c r="D526" s="196" t="s">
        <v>155</v>
      </c>
      <c r="E526" s="197" t="s">
        <v>19</v>
      </c>
      <c r="F526" s="198" t="s">
        <v>854</v>
      </c>
      <c r="G526" s="195"/>
      <c r="H526" s="199">
        <v>5.0000000000000001E-3</v>
      </c>
      <c r="I526" s="200"/>
      <c r="J526" s="195"/>
      <c r="K526" s="195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155</v>
      </c>
      <c r="AU526" s="205" t="s">
        <v>82</v>
      </c>
      <c r="AV526" s="13" t="s">
        <v>82</v>
      </c>
      <c r="AW526" s="13" t="s">
        <v>33</v>
      </c>
      <c r="AX526" s="13" t="s">
        <v>72</v>
      </c>
      <c r="AY526" s="205" t="s">
        <v>143</v>
      </c>
    </row>
    <row r="527" spans="1:65" s="14" customFormat="1" ht="11.25">
      <c r="B527" s="206"/>
      <c r="C527" s="207"/>
      <c r="D527" s="196" t="s">
        <v>155</v>
      </c>
      <c r="E527" s="208" t="s">
        <v>19</v>
      </c>
      <c r="F527" s="209" t="s">
        <v>180</v>
      </c>
      <c r="G527" s="207"/>
      <c r="H527" s="210">
        <v>5.6000000000000001E-2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155</v>
      </c>
      <c r="AU527" s="216" t="s">
        <v>82</v>
      </c>
      <c r="AV527" s="14" t="s">
        <v>151</v>
      </c>
      <c r="AW527" s="14" t="s">
        <v>33</v>
      </c>
      <c r="AX527" s="14" t="s">
        <v>80</v>
      </c>
      <c r="AY527" s="216" t="s">
        <v>143</v>
      </c>
    </row>
    <row r="528" spans="1:65" s="2" customFormat="1" ht="16.5" customHeight="1">
      <c r="A528" s="37"/>
      <c r="B528" s="38"/>
      <c r="C528" s="239" t="s">
        <v>855</v>
      </c>
      <c r="D528" s="239" t="s">
        <v>445</v>
      </c>
      <c r="E528" s="240" t="s">
        <v>856</v>
      </c>
      <c r="F528" s="241" t="s">
        <v>857</v>
      </c>
      <c r="G528" s="242" t="s">
        <v>242</v>
      </c>
      <c r="H528" s="243">
        <v>0.52500000000000002</v>
      </c>
      <c r="I528" s="244"/>
      <c r="J528" s="245">
        <f>ROUND(I528*H528,2)</f>
        <v>0</v>
      </c>
      <c r="K528" s="241" t="s">
        <v>150</v>
      </c>
      <c r="L528" s="246"/>
      <c r="M528" s="247" t="s">
        <v>19</v>
      </c>
      <c r="N528" s="248" t="s">
        <v>43</v>
      </c>
      <c r="O528" s="67"/>
      <c r="P528" s="185">
        <f>O528*H528</f>
        <v>0</v>
      </c>
      <c r="Q528" s="185">
        <v>1</v>
      </c>
      <c r="R528" s="185">
        <f>Q528*H528</f>
        <v>0.52500000000000002</v>
      </c>
      <c r="S528" s="185">
        <v>0</v>
      </c>
      <c r="T528" s="186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7" t="s">
        <v>375</v>
      </c>
      <c r="AT528" s="187" t="s">
        <v>445</v>
      </c>
      <c r="AU528" s="187" t="s">
        <v>82</v>
      </c>
      <c r="AY528" s="20" t="s">
        <v>143</v>
      </c>
      <c r="BE528" s="188">
        <f>IF(N528="základní",J528,0)</f>
        <v>0</v>
      </c>
      <c r="BF528" s="188">
        <f>IF(N528="snížená",J528,0)</f>
        <v>0</v>
      </c>
      <c r="BG528" s="188">
        <f>IF(N528="zákl. přenesená",J528,0)</f>
        <v>0</v>
      </c>
      <c r="BH528" s="188">
        <f>IF(N528="sníž. přenesená",J528,0)</f>
        <v>0</v>
      </c>
      <c r="BI528" s="188">
        <f>IF(N528="nulová",J528,0)</f>
        <v>0</v>
      </c>
      <c r="BJ528" s="20" t="s">
        <v>80</v>
      </c>
      <c r="BK528" s="188">
        <f>ROUND(I528*H528,2)</f>
        <v>0</v>
      </c>
      <c r="BL528" s="20" t="s">
        <v>248</v>
      </c>
      <c r="BM528" s="187" t="s">
        <v>858</v>
      </c>
    </row>
    <row r="529" spans="1:65" s="13" customFormat="1" ht="11.25">
      <c r="B529" s="194"/>
      <c r="C529" s="195"/>
      <c r="D529" s="196" t="s">
        <v>155</v>
      </c>
      <c r="E529" s="197" t="s">
        <v>19</v>
      </c>
      <c r="F529" s="198" t="s">
        <v>859</v>
      </c>
      <c r="G529" s="195"/>
      <c r="H529" s="199">
        <v>0.13100000000000001</v>
      </c>
      <c r="I529" s="200"/>
      <c r="J529" s="195"/>
      <c r="K529" s="195"/>
      <c r="L529" s="201"/>
      <c r="M529" s="202"/>
      <c r="N529" s="203"/>
      <c r="O529" s="203"/>
      <c r="P529" s="203"/>
      <c r="Q529" s="203"/>
      <c r="R529" s="203"/>
      <c r="S529" s="203"/>
      <c r="T529" s="204"/>
      <c r="AT529" s="205" t="s">
        <v>155</v>
      </c>
      <c r="AU529" s="205" t="s">
        <v>82</v>
      </c>
      <c r="AV529" s="13" t="s">
        <v>82</v>
      </c>
      <c r="AW529" s="13" t="s">
        <v>33</v>
      </c>
      <c r="AX529" s="13" t="s">
        <v>72</v>
      </c>
      <c r="AY529" s="205" t="s">
        <v>143</v>
      </c>
    </row>
    <row r="530" spans="1:65" s="13" customFormat="1" ht="11.25">
      <c r="B530" s="194"/>
      <c r="C530" s="195"/>
      <c r="D530" s="196" t="s">
        <v>155</v>
      </c>
      <c r="E530" s="197" t="s">
        <v>19</v>
      </c>
      <c r="F530" s="198" t="s">
        <v>860</v>
      </c>
      <c r="G530" s="195"/>
      <c r="H530" s="199">
        <v>0.16600000000000001</v>
      </c>
      <c r="I530" s="200"/>
      <c r="J530" s="195"/>
      <c r="K530" s="195"/>
      <c r="L530" s="201"/>
      <c r="M530" s="202"/>
      <c r="N530" s="203"/>
      <c r="O530" s="203"/>
      <c r="P530" s="203"/>
      <c r="Q530" s="203"/>
      <c r="R530" s="203"/>
      <c r="S530" s="203"/>
      <c r="T530" s="204"/>
      <c r="AT530" s="205" t="s">
        <v>155</v>
      </c>
      <c r="AU530" s="205" t="s">
        <v>82</v>
      </c>
      <c r="AV530" s="13" t="s">
        <v>82</v>
      </c>
      <c r="AW530" s="13" t="s">
        <v>33</v>
      </c>
      <c r="AX530" s="13" t="s">
        <v>72</v>
      </c>
      <c r="AY530" s="205" t="s">
        <v>143</v>
      </c>
    </row>
    <row r="531" spans="1:65" s="13" customFormat="1" ht="11.25">
      <c r="B531" s="194"/>
      <c r="C531" s="195"/>
      <c r="D531" s="196" t="s">
        <v>155</v>
      </c>
      <c r="E531" s="197" t="s">
        <v>19</v>
      </c>
      <c r="F531" s="198" t="s">
        <v>861</v>
      </c>
      <c r="G531" s="195"/>
      <c r="H531" s="199">
        <v>0.18</v>
      </c>
      <c r="I531" s="200"/>
      <c r="J531" s="195"/>
      <c r="K531" s="195"/>
      <c r="L531" s="201"/>
      <c r="M531" s="202"/>
      <c r="N531" s="203"/>
      <c r="O531" s="203"/>
      <c r="P531" s="203"/>
      <c r="Q531" s="203"/>
      <c r="R531" s="203"/>
      <c r="S531" s="203"/>
      <c r="T531" s="204"/>
      <c r="AT531" s="205" t="s">
        <v>155</v>
      </c>
      <c r="AU531" s="205" t="s">
        <v>82</v>
      </c>
      <c r="AV531" s="13" t="s">
        <v>82</v>
      </c>
      <c r="AW531" s="13" t="s">
        <v>33</v>
      </c>
      <c r="AX531" s="13" t="s">
        <v>72</v>
      </c>
      <c r="AY531" s="205" t="s">
        <v>143</v>
      </c>
    </row>
    <row r="532" spans="1:65" s="16" customFormat="1" ht="11.25">
      <c r="B532" s="228"/>
      <c r="C532" s="229"/>
      <c r="D532" s="196" t="s">
        <v>155</v>
      </c>
      <c r="E532" s="230" t="s">
        <v>19</v>
      </c>
      <c r="F532" s="231" t="s">
        <v>787</v>
      </c>
      <c r="G532" s="229"/>
      <c r="H532" s="232">
        <v>0.47699999999999998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AT532" s="238" t="s">
        <v>155</v>
      </c>
      <c r="AU532" s="238" t="s">
        <v>82</v>
      </c>
      <c r="AV532" s="16" t="s">
        <v>144</v>
      </c>
      <c r="AW532" s="16" t="s">
        <v>33</v>
      </c>
      <c r="AX532" s="16" t="s">
        <v>72</v>
      </c>
      <c r="AY532" s="238" t="s">
        <v>143</v>
      </c>
    </row>
    <row r="533" spans="1:65" s="13" customFormat="1" ht="11.25">
      <c r="B533" s="194"/>
      <c r="C533" s="195"/>
      <c r="D533" s="196" t="s">
        <v>155</v>
      </c>
      <c r="E533" s="197" t="s">
        <v>19</v>
      </c>
      <c r="F533" s="198" t="s">
        <v>862</v>
      </c>
      <c r="G533" s="195"/>
      <c r="H533" s="199">
        <v>4.8000000000000001E-2</v>
      </c>
      <c r="I533" s="200"/>
      <c r="J533" s="195"/>
      <c r="K533" s="195"/>
      <c r="L533" s="201"/>
      <c r="M533" s="202"/>
      <c r="N533" s="203"/>
      <c r="O533" s="203"/>
      <c r="P533" s="203"/>
      <c r="Q533" s="203"/>
      <c r="R533" s="203"/>
      <c r="S533" s="203"/>
      <c r="T533" s="204"/>
      <c r="AT533" s="205" t="s">
        <v>155</v>
      </c>
      <c r="AU533" s="205" t="s">
        <v>82</v>
      </c>
      <c r="AV533" s="13" t="s">
        <v>82</v>
      </c>
      <c r="AW533" s="13" t="s">
        <v>33</v>
      </c>
      <c r="AX533" s="13" t="s">
        <v>72</v>
      </c>
      <c r="AY533" s="205" t="s">
        <v>143</v>
      </c>
    </row>
    <row r="534" spans="1:65" s="14" customFormat="1" ht="11.25">
      <c r="B534" s="206"/>
      <c r="C534" s="207"/>
      <c r="D534" s="196" t="s">
        <v>155</v>
      </c>
      <c r="E534" s="208" t="s">
        <v>19</v>
      </c>
      <c r="F534" s="209" t="s">
        <v>180</v>
      </c>
      <c r="G534" s="207"/>
      <c r="H534" s="210">
        <v>0.52500000000000002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155</v>
      </c>
      <c r="AU534" s="216" t="s">
        <v>82</v>
      </c>
      <c r="AV534" s="14" t="s">
        <v>151</v>
      </c>
      <c r="AW534" s="14" t="s">
        <v>33</v>
      </c>
      <c r="AX534" s="14" t="s">
        <v>80</v>
      </c>
      <c r="AY534" s="216" t="s">
        <v>143</v>
      </c>
    </row>
    <row r="535" spans="1:65" s="2" customFormat="1" ht="16.5" customHeight="1">
      <c r="A535" s="37"/>
      <c r="B535" s="38"/>
      <c r="C535" s="239" t="s">
        <v>863</v>
      </c>
      <c r="D535" s="239" t="s">
        <v>445</v>
      </c>
      <c r="E535" s="240" t="s">
        <v>864</v>
      </c>
      <c r="F535" s="241" t="s">
        <v>865</v>
      </c>
      <c r="G535" s="242" t="s">
        <v>242</v>
      </c>
      <c r="H535" s="243">
        <v>0.94099999999999995</v>
      </c>
      <c r="I535" s="244"/>
      <c r="J535" s="245">
        <f>ROUND(I535*H535,2)</f>
        <v>0</v>
      </c>
      <c r="K535" s="241" t="s">
        <v>150</v>
      </c>
      <c r="L535" s="246"/>
      <c r="M535" s="247" t="s">
        <v>19</v>
      </c>
      <c r="N535" s="248" t="s">
        <v>43</v>
      </c>
      <c r="O535" s="67"/>
      <c r="P535" s="185">
        <f>O535*H535</f>
        <v>0</v>
      </c>
      <c r="Q535" s="185">
        <v>1</v>
      </c>
      <c r="R535" s="185">
        <f>Q535*H535</f>
        <v>0.94099999999999995</v>
      </c>
      <c r="S535" s="185">
        <v>0</v>
      </c>
      <c r="T535" s="186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187" t="s">
        <v>375</v>
      </c>
      <c r="AT535" s="187" t="s">
        <v>445</v>
      </c>
      <c r="AU535" s="187" t="s">
        <v>82</v>
      </c>
      <c r="AY535" s="20" t="s">
        <v>143</v>
      </c>
      <c r="BE535" s="188">
        <f>IF(N535="základní",J535,0)</f>
        <v>0</v>
      </c>
      <c r="BF535" s="188">
        <f>IF(N535="snížená",J535,0)</f>
        <v>0</v>
      </c>
      <c r="BG535" s="188">
        <f>IF(N535="zákl. přenesená",J535,0)</f>
        <v>0</v>
      </c>
      <c r="BH535" s="188">
        <f>IF(N535="sníž. přenesená",J535,0)</f>
        <v>0</v>
      </c>
      <c r="BI535" s="188">
        <f>IF(N535="nulová",J535,0)</f>
        <v>0</v>
      </c>
      <c r="BJ535" s="20" t="s">
        <v>80</v>
      </c>
      <c r="BK535" s="188">
        <f>ROUND(I535*H535,2)</f>
        <v>0</v>
      </c>
      <c r="BL535" s="20" t="s">
        <v>248</v>
      </c>
      <c r="BM535" s="187" t="s">
        <v>866</v>
      </c>
    </row>
    <row r="536" spans="1:65" s="13" customFormat="1" ht="11.25">
      <c r="B536" s="194"/>
      <c r="C536" s="195"/>
      <c r="D536" s="196" t="s">
        <v>155</v>
      </c>
      <c r="E536" s="197" t="s">
        <v>19</v>
      </c>
      <c r="F536" s="198" t="s">
        <v>867</v>
      </c>
      <c r="G536" s="195"/>
      <c r="H536" s="199">
        <v>0.85499999999999998</v>
      </c>
      <c r="I536" s="200"/>
      <c r="J536" s="195"/>
      <c r="K536" s="195"/>
      <c r="L536" s="201"/>
      <c r="M536" s="202"/>
      <c r="N536" s="203"/>
      <c r="O536" s="203"/>
      <c r="P536" s="203"/>
      <c r="Q536" s="203"/>
      <c r="R536" s="203"/>
      <c r="S536" s="203"/>
      <c r="T536" s="204"/>
      <c r="AT536" s="205" t="s">
        <v>155</v>
      </c>
      <c r="AU536" s="205" t="s">
        <v>82</v>
      </c>
      <c r="AV536" s="13" t="s">
        <v>82</v>
      </c>
      <c r="AW536" s="13" t="s">
        <v>33</v>
      </c>
      <c r="AX536" s="13" t="s">
        <v>72</v>
      </c>
      <c r="AY536" s="205" t="s">
        <v>143</v>
      </c>
    </row>
    <row r="537" spans="1:65" s="13" customFormat="1" ht="11.25">
      <c r="B537" s="194"/>
      <c r="C537" s="195"/>
      <c r="D537" s="196" t="s">
        <v>155</v>
      </c>
      <c r="E537" s="197" t="s">
        <v>19</v>
      </c>
      <c r="F537" s="198" t="s">
        <v>868</v>
      </c>
      <c r="G537" s="195"/>
      <c r="H537" s="199">
        <v>8.5999999999999993E-2</v>
      </c>
      <c r="I537" s="200"/>
      <c r="J537" s="195"/>
      <c r="K537" s="195"/>
      <c r="L537" s="201"/>
      <c r="M537" s="202"/>
      <c r="N537" s="203"/>
      <c r="O537" s="203"/>
      <c r="P537" s="203"/>
      <c r="Q537" s="203"/>
      <c r="R537" s="203"/>
      <c r="S537" s="203"/>
      <c r="T537" s="204"/>
      <c r="AT537" s="205" t="s">
        <v>155</v>
      </c>
      <c r="AU537" s="205" t="s">
        <v>82</v>
      </c>
      <c r="AV537" s="13" t="s">
        <v>82</v>
      </c>
      <c r="AW537" s="13" t="s">
        <v>33</v>
      </c>
      <c r="AX537" s="13" t="s">
        <v>72</v>
      </c>
      <c r="AY537" s="205" t="s">
        <v>143</v>
      </c>
    </row>
    <row r="538" spans="1:65" s="14" customFormat="1" ht="11.25">
      <c r="B538" s="206"/>
      <c r="C538" s="207"/>
      <c r="D538" s="196" t="s">
        <v>155</v>
      </c>
      <c r="E538" s="208" t="s">
        <v>19</v>
      </c>
      <c r="F538" s="209" t="s">
        <v>180</v>
      </c>
      <c r="G538" s="207"/>
      <c r="H538" s="210">
        <v>0.94099999999999995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155</v>
      </c>
      <c r="AU538" s="216" t="s">
        <v>82</v>
      </c>
      <c r="AV538" s="14" t="s">
        <v>151</v>
      </c>
      <c r="AW538" s="14" t="s">
        <v>33</v>
      </c>
      <c r="AX538" s="14" t="s">
        <v>80</v>
      </c>
      <c r="AY538" s="216" t="s">
        <v>143</v>
      </c>
    </row>
    <row r="539" spans="1:65" s="2" customFormat="1" ht="16.5" customHeight="1">
      <c r="A539" s="37"/>
      <c r="B539" s="38"/>
      <c r="C539" s="176" t="s">
        <v>869</v>
      </c>
      <c r="D539" s="176" t="s">
        <v>146</v>
      </c>
      <c r="E539" s="177" t="s">
        <v>870</v>
      </c>
      <c r="F539" s="178" t="s">
        <v>871</v>
      </c>
      <c r="G539" s="179" t="s">
        <v>825</v>
      </c>
      <c r="H539" s="180">
        <v>1160.75</v>
      </c>
      <c r="I539" s="181"/>
      <c r="J539" s="182">
        <f>ROUND(I539*H539,2)</f>
        <v>0</v>
      </c>
      <c r="K539" s="178" t="s">
        <v>150</v>
      </c>
      <c r="L539" s="42"/>
      <c r="M539" s="183" t="s">
        <v>19</v>
      </c>
      <c r="N539" s="184" t="s">
        <v>43</v>
      </c>
      <c r="O539" s="67"/>
      <c r="P539" s="185">
        <f>O539*H539</f>
        <v>0</v>
      </c>
      <c r="Q539" s="185">
        <v>0</v>
      </c>
      <c r="R539" s="185">
        <f>Q539*H539</f>
        <v>0</v>
      </c>
      <c r="S539" s="185">
        <v>1E-3</v>
      </c>
      <c r="T539" s="186">
        <f>S539*H539</f>
        <v>1.1607499999999999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7" t="s">
        <v>248</v>
      </c>
      <c r="AT539" s="187" t="s">
        <v>146</v>
      </c>
      <c r="AU539" s="187" t="s">
        <v>82</v>
      </c>
      <c r="AY539" s="20" t="s">
        <v>143</v>
      </c>
      <c r="BE539" s="188">
        <f>IF(N539="základní",J539,0)</f>
        <v>0</v>
      </c>
      <c r="BF539" s="188">
        <f>IF(N539="snížená",J539,0)</f>
        <v>0</v>
      </c>
      <c r="BG539" s="188">
        <f>IF(N539="zákl. přenesená",J539,0)</f>
        <v>0</v>
      </c>
      <c r="BH539" s="188">
        <f>IF(N539="sníž. přenesená",J539,0)</f>
        <v>0</v>
      </c>
      <c r="BI539" s="188">
        <f>IF(N539="nulová",J539,0)</f>
        <v>0</v>
      </c>
      <c r="BJ539" s="20" t="s">
        <v>80</v>
      </c>
      <c r="BK539" s="188">
        <f>ROUND(I539*H539,2)</f>
        <v>0</v>
      </c>
      <c r="BL539" s="20" t="s">
        <v>248</v>
      </c>
      <c r="BM539" s="187" t="s">
        <v>872</v>
      </c>
    </row>
    <row r="540" spans="1:65" s="2" customFormat="1" ht="11.25">
      <c r="A540" s="37"/>
      <c r="B540" s="38"/>
      <c r="C540" s="39"/>
      <c r="D540" s="189" t="s">
        <v>153</v>
      </c>
      <c r="E540" s="39"/>
      <c r="F540" s="190" t="s">
        <v>873</v>
      </c>
      <c r="G540" s="39"/>
      <c r="H540" s="39"/>
      <c r="I540" s="191"/>
      <c r="J540" s="39"/>
      <c r="K540" s="39"/>
      <c r="L540" s="42"/>
      <c r="M540" s="192"/>
      <c r="N540" s="193"/>
      <c r="O540" s="67"/>
      <c r="P540" s="67"/>
      <c r="Q540" s="67"/>
      <c r="R540" s="67"/>
      <c r="S540" s="67"/>
      <c r="T540" s="68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20" t="s">
        <v>153</v>
      </c>
      <c r="AU540" s="20" t="s">
        <v>82</v>
      </c>
    </row>
    <row r="541" spans="1:65" s="2" customFormat="1" ht="16.5" customHeight="1">
      <c r="A541" s="37"/>
      <c r="B541" s="38"/>
      <c r="C541" s="239" t="s">
        <v>874</v>
      </c>
      <c r="D541" s="239" t="s">
        <v>445</v>
      </c>
      <c r="E541" s="240" t="s">
        <v>875</v>
      </c>
      <c r="F541" s="241" t="s">
        <v>876</v>
      </c>
      <c r="G541" s="242" t="s">
        <v>825</v>
      </c>
      <c r="H541" s="243">
        <v>1160.75</v>
      </c>
      <c r="I541" s="244"/>
      <c r="J541" s="245">
        <f>ROUND(I541*H541,2)</f>
        <v>0</v>
      </c>
      <c r="K541" s="241" t="s">
        <v>19</v>
      </c>
      <c r="L541" s="246"/>
      <c r="M541" s="247" t="s">
        <v>19</v>
      </c>
      <c r="N541" s="248" t="s">
        <v>43</v>
      </c>
      <c r="O541" s="67"/>
      <c r="P541" s="185">
        <f>O541*H541</f>
        <v>0</v>
      </c>
      <c r="Q541" s="185">
        <v>0</v>
      </c>
      <c r="R541" s="185">
        <f>Q541*H541</f>
        <v>0</v>
      </c>
      <c r="S541" s="185">
        <v>0</v>
      </c>
      <c r="T541" s="186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87" t="s">
        <v>375</v>
      </c>
      <c r="AT541" s="187" t="s">
        <v>445</v>
      </c>
      <c r="AU541" s="187" t="s">
        <v>82</v>
      </c>
      <c r="AY541" s="20" t="s">
        <v>143</v>
      </c>
      <c r="BE541" s="188">
        <f>IF(N541="základní",J541,0)</f>
        <v>0</v>
      </c>
      <c r="BF541" s="188">
        <f>IF(N541="snížená",J541,0)</f>
        <v>0</v>
      </c>
      <c r="BG541" s="188">
        <f>IF(N541="zákl. přenesená",J541,0)</f>
        <v>0</v>
      </c>
      <c r="BH541" s="188">
        <f>IF(N541="sníž. přenesená",J541,0)</f>
        <v>0</v>
      </c>
      <c r="BI541" s="188">
        <f>IF(N541="nulová",J541,0)</f>
        <v>0</v>
      </c>
      <c r="BJ541" s="20" t="s">
        <v>80</v>
      </c>
      <c r="BK541" s="188">
        <f>ROUND(I541*H541,2)</f>
        <v>0</v>
      </c>
      <c r="BL541" s="20" t="s">
        <v>248</v>
      </c>
      <c r="BM541" s="187" t="s">
        <v>877</v>
      </c>
    </row>
    <row r="542" spans="1:65" s="2" customFormat="1" ht="16.5" customHeight="1">
      <c r="A542" s="37"/>
      <c r="B542" s="38"/>
      <c r="C542" s="176" t="s">
        <v>878</v>
      </c>
      <c r="D542" s="176" t="s">
        <v>146</v>
      </c>
      <c r="E542" s="177" t="s">
        <v>879</v>
      </c>
      <c r="F542" s="178" t="s">
        <v>880</v>
      </c>
      <c r="G542" s="179" t="s">
        <v>149</v>
      </c>
      <c r="H542" s="180">
        <v>13</v>
      </c>
      <c r="I542" s="181"/>
      <c r="J542" s="182">
        <f>ROUND(I542*H542,2)</f>
        <v>0</v>
      </c>
      <c r="K542" s="178" t="s">
        <v>150</v>
      </c>
      <c r="L542" s="42"/>
      <c r="M542" s="183" t="s">
        <v>19</v>
      </c>
      <c r="N542" s="184" t="s">
        <v>43</v>
      </c>
      <c r="O542" s="67"/>
      <c r="P542" s="185">
        <f>O542*H542</f>
        <v>0</v>
      </c>
      <c r="Q542" s="185">
        <v>0</v>
      </c>
      <c r="R542" s="185">
        <f>Q542*H542</f>
        <v>0</v>
      </c>
      <c r="S542" s="185">
        <v>5.0000000000000001E-3</v>
      </c>
      <c r="T542" s="186">
        <f>S542*H542</f>
        <v>6.5000000000000002E-2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7" t="s">
        <v>248</v>
      </c>
      <c r="AT542" s="187" t="s">
        <v>146</v>
      </c>
      <c r="AU542" s="187" t="s">
        <v>82</v>
      </c>
      <c r="AY542" s="20" t="s">
        <v>143</v>
      </c>
      <c r="BE542" s="188">
        <f>IF(N542="základní",J542,0)</f>
        <v>0</v>
      </c>
      <c r="BF542" s="188">
        <f>IF(N542="snížená",J542,0)</f>
        <v>0</v>
      </c>
      <c r="BG542" s="188">
        <f>IF(N542="zákl. přenesená",J542,0)</f>
        <v>0</v>
      </c>
      <c r="BH542" s="188">
        <f>IF(N542="sníž. přenesená",J542,0)</f>
        <v>0</v>
      </c>
      <c r="BI542" s="188">
        <f>IF(N542="nulová",J542,0)</f>
        <v>0</v>
      </c>
      <c r="BJ542" s="20" t="s">
        <v>80</v>
      </c>
      <c r="BK542" s="188">
        <f>ROUND(I542*H542,2)</f>
        <v>0</v>
      </c>
      <c r="BL542" s="20" t="s">
        <v>248</v>
      </c>
      <c r="BM542" s="187" t="s">
        <v>881</v>
      </c>
    </row>
    <row r="543" spans="1:65" s="2" customFormat="1" ht="11.25">
      <c r="A543" s="37"/>
      <c r="B543" s="38"/>
      <c r="C543" s="39"/>
      <c r="D543" s="189" t="s">
        <v>153</v>
      </c>
      <c r="E543" s="39"/>
      <c r="F543" s="190" t="s">
        <v>882</v>
      </c>
      <c r="G543" s="39"/>
      <c r="H543" s="39"/>
      <c r="I543" s="191"/>
      <c r="J543" s="39"/>
      <c r="K543" s="39"/>
      <c r="L543" s="42"/>
      <c r="M543" s="192"/>
      <c r="N543" s="193"/>
      <c r="O543" s="67"/>
      <c r="P543" s="67"/>
      <c r="Q543" s="67"/>
      <c r="R543" s="67"/>
      <c r="S543" s="67"/>
      <c r="T543" s="68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20" t="s">
        <v>153</v>
      </c>
      <c r="AU543" s="20" t="s">
        <v>82</v>
      </c>
    </row>
    <row r="544" spans="1:65" s="13" customFormat="1" ht="11.25">
      <c r="B544" s="194"/>
      <c r="C544" s="195"/>
      <c r="D544" s="196" t="s">
        <v>155</v>
      </c>
      <c r="E544" s="197" t="s">
        <v>19</v>
      </c>
      <c r="F544" s="198" t="s">
        <v>883</v>
      </c>
      <c r="G544" s="195"/>
      <c r="H544" s="199">
        <v>13</v>
      </c>
      <c r="I544" s="200"/>
      <c r="J544" s="195"/>
      <c r="K544" s="195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155</v>
      </c>
      <c r="AU544" s="205" t="s">
        <v>82</v>
      </c>
      <c r="AV544" s="13" t="s">
        <v>82</v>
      </c>
      <c r="AW544" s="13" t="s">
        <v>33</v>
      </c>
      <c r="AX544" s="13" t="s">
        <v>80</v>
      </c>
      <c r="AY544" s="205" t="s">
        <v>143</v>
      </c>
    </row>
    <row r="545" spans="1:65" s="2" customFormat="1" ht="16.5" customHeight="1">
      <c r="A545" s="37"/>
      <c r="B545" s="38"/>
      <c r="C545" s="176" t="s">
        <v>884</v>
      </c>
      <c r="D545" s="176" t="s">
        <v>146</v>
      </c>
      <c r="E545" s="177" t="s">
        <v>885</v>
      </c>
      <c r="F545" s="178" t="s">
        <v>886</v>
      </c>
      <c r="G545" s="179" t="s">
        <v>198</v>
      </c>
      <c r="H545" s="180">
        <v>12</v>
      </c>
      <c r="I545" s="181"/>
      <c r="J545" s="182">
        <f>ROUND(I545*H545,2)</f>
        <v>0</v>
      </c>
      <c r="K545" s="178" t="s">
        <v>19</v>
      </c>
      <c r="L545" s="42"/>
      <c r="M545" s="183" t="s">
        <v>19</v>
      </c>
      <c r="N545" s="184" t="s">
        <v>43</v>
      </c>
      <c r="O545" s="67"/>
      <c r="P545" s="185">
        <f>O545*H545</f>
        <v>0</v>
      </c>
      <c r="Q545" s="185">
        <v>0</v>
      </c>
      <c r="R545" s="185">
        <f>Q545*H545</f>
        <v>0</v>
      </c>
      <c r="S545" s="185">
        <v>0</v>
      </c>
      <c r="T545" s="186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87" t="s">
        <v>248</v>
      </c>
      <c r="AT545" s="187" t="s">
        <v>146</v>
      </c>
      <c r="AU545" s="187" t="s">
        <v>82</v>
      </c>
      <c r="AY545" s="20" t="s">
        <v>143</v>
      </c>
      <c r="BE545" s="188">
        <f>IF(N545="základní",J545,0)</f>
        <v>0</v>
      </c>
      <c r="BF545" s="188">
        <f>IF(N545="snížená",J545,0)</f>
        <v>0</v>
      </c>
      <c r="BG545" s="188">
        <f>IF(N545="zákl. přenesená",J545,0)</f>
        <v>0</v>
      </c>
      <c r="BH545" s="188">
        <f>IF(N545="sníž. přenesená",J545,0)</f>
        <v>0</v>
      </c>
      <c r="BI545" s="188">
        <f>IF(N545="nulová",J545,0)</f>
        <v>0</v>
      </c>
      <c r="BJ545" s="20" t="s">
        <v>80</v>
      </c>
      <c r="BK545" s="188">
        <f>ROUND(I545*H545,2)</f>
        <v>0</v>
      </c>
      <c r="BL545" s="20" t="s">
        <v>248</v>
      </c>
      <c r="BM545" s="187" t="s">
        <v>887</v>
      </c>
    </row>
    <row r="546" spans="1:65" s="2" customFormat="1" ht="16.5" customHeight="1">
      <c r="A546" s="37"/>
      <c r="B546" s="38"/>
      <c r="C546" s="176" t="s">
        <v>888</v>
      </c>
      <c r="D546" s="176" t="s">
        <v>146</v>
      </c>
      <c r="E546" s="177" t="s">
        <v>889</v>
      </c>
      <c r="F546" s="178" t="s">
        <v>890</v>
      </c>
      <c r="G546" s="179" t="s">
        <v>149</v>
      </c>
      <c r="H546" s="180">
        <v>14.541</v>
      </c>
      <c r="I546" s="181"/>
      <c r="J546" s="182">
        <f>ROUND(I546*H546,2)</f>
        <v>0</v>
      </c>
      <c r="K546" s="178" t="s">
        <v>19</v>
      </c>
      <c r="L546" s="42"/>
      <c r="M546" s="183" t="s">
        <v>19</v>
      </c>
      <c r="N546" s="184" t="s">
        <v>43</v>
      </c>
      <c r="O546" s="67"/>
      <c r="P546" s="185">
        <f>O546*H546</f>
        <v>0</v>
      </c>
      <c r="Q546" s="185">
        <v>0</v>
      </c>
      <c r="R546" s="185">
        <f>Q546*H546</f>
        <v>0</v>
      </c>
      <c r="S546" s="185">
        <v>0</v>
      </c>
      <c r="T546" s="18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87" t="s">
        <v>248</v>
      </c>
      <c r="AT546" s="187" t="s">
        <v>146</v>
      </c>
      <c r="AU546" s="187" t="s">
        <v>82</v>
      </c>
      <c r="AY546" s="20" t="s">
        <v>143</v>
      </c>
      <c r="BE546" s="188">
        <f>IF(N546="základní",J546,0)</f>
        <v>0</v>
      </c>
      <c r="BF546" s="188">
        <f>IF(N546="snížená",J546,0)</f>
        <v>0</v>
      </c>
      <c r="BG546" s="188">
        <f>IF(N546="zákl. přenesená",J546,0)</f>
        <v>0</v>
      </c>
      <c r="BH546" s="188">
        <f>IF(N546="sníž. přenesená",J546,0)</f>
        <v>0</v>
      </c>
      <c r="BI546" s="188">
        <f>IF(N546="nulová",J546,0)</f>
        <v>0</v>
      </c>
      <c r="BJ546" s="20" t="s">
        <v>80</v>
      </c>
      <c r="BK546" s="188">
        <f>ROUND(I546*H546,2)</f>
        <v>0</v>
      </c>
      <c r="BL546" s="20" t="s">
        <v>248</v>
      </c>
      <c r="BM546" s="187" t="s">
        <v>891</v>
      </c>
    </row>
    <row r="547" spans="1:65" s="13" customFormat="1" ht="11.25">
      <c r="B547" s="194"/>
      <c r="C547" s="195"/>
      <c r="D547" s="196" t="s">
        <v>155</v>
      </c>
      <c r="E547" s="197" t="s">
        <v>19</v>
      </c>
      <c r="F547" s="198" t="s">
        <v>892</v>
      </c>
      <c r="G547" s="195"/>
      <c r="H547" s="199">
        <v>14.541</v>
      </c>
      <c r="I547" s="200"/>
      <c r="J547" s="195"/>
      <c r="K547" s="195"/>
      <c r="L547" s="201"/>
      <c r="M547" s="202"/>
      <c r="N547" s="203"/>
      <c r="O547" s="203"/>
      <c r="P547" s="203"/>
      <c r="Q547" s="203"/>
      <c r="R547" s="203"/>
      <c r="S547" s="203"/>
      <c r="T547" s="204"/>
      <c r="AT547" s="205" t="s">
        <v>155</v>
      </c>
      <c r="AU547" s="205" t="s">
        <v>82</v>
      </c>
      <c r="AV547" s="13" t="s">
        <v>82</v>
      </c>
      <c r="AW547" s="13" t="s">
        <v>33</v>
      </c>
      <c r="AX547" s="13" t="s">
        <v>80</v>
      </c>
      <c r="AY547" s="205" t="s">
        <v>143</v>
      </c>
    </row>
    <row r="548" spans="1:65" s="2" customFormat="1" ht="16.5" customHeight="1">
      <c r="A548" s="37"/>
      <c r="B548" s="38"/>
      <c r="C548" s="176" t="s">
        <v>893</v>
      </c>
      <c r="D548" s="176" t="s">
        <v>146</v>
      </c>
      <c r="E548" s="177" t="s">
        <v>894</v>
      </c>
      <c r="F548" s="178" t="s">
        <v>895</v>
      </c>
      <c r="G548" s="179" t="s">
        <v>765</v>
      </c>
      <c r="H548" s="180">
        <v>6</v>
      </c>
      <c r="I548" s="181"/>
      <c r="J548" s="182">
        <f>ROUND(I548*H548,2)</f>
        <v>0</v>
      </c>
      <c r="K548" s="178" t="s">
        <v>19</v>
      </c>
      <c r="L548" s="42"/>
      <c r="M548" s="183" t="s">
        <v>19</v>
      </c>
      <c r="N548" s="184" t="s">
        <v>43</v>
      </c>
      <c r="O548" s="67"/>
      <c r="P548" s="185">
        <f>O548*H548</f>
        <v>0</v>
      </c>
      <c r="Q548" s="185">
        <v>0</v>
      </c>
      <c r="R548" s="185">
        <f>Q548*H548</f>
        <v>0</v>
      </c>
      <c r="S548" s="185">
        <v>0</v>
      </c>
      <c r="T548" s="18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7" t="s">
        <v>248</v>
      </c>
      <c r="AT548" s="187" t="s">
        <v>146</v>
      </c>
      <c r="AU548" s="187" t="s">
        <v>82</v>
      </c>
      <c r="AY548" s="20" t="s">
        <v>143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20" t="s">
        <v>80</v>
      </c>
      <c r="BK548" s="188">
        <f>ROUND(I548*H548,2)</f>
        <v>0</v>
      </c>
      <c r="BL548" s="20" t="s">
        <v>248</v>
      </c>
      <c r="BM548" s="187" t="s">
        <v>896</v>
      </c>
    </row>
    <row r="549" spans="1:65" s="2" customFormat="1" ht="24.2" customHeight="1">
      <c r="A549" s="37"/>
      <c r="B549" s="38"/>
      <c r="C549" s="176" t="s">
        <v>897</v>
      </c>
      <c r="D549" s="176" t="s">
        <v>146</v>
      </c>
      <c r="E549" s="177" t="s">
        <v>898</v>
      </c>
      <c r="F549" s="178" t="s">
        <v>899</v>
      </c>
      <c r="G549" s="179" t="s">
        <v>242</v>
      </c>
      <c r="H549" s="180">
        <v>10.805</v>
      </c>
      <c r="I549" s="181"/>
      <c r="J549" s="182">
        <f>ROUND(I549*H549,2)</f>
        <v>0</v>
      </c>
      <c r="K549" s="178" t="s">
        <v>150</v>
      </c>
      <c r="L549" s="42"/>
      <c r="M549" s="183" t="s">
        <v>19</v>
      </c>
      <c r="N549" s="184" t="s">
        <v>43</v>
      </c>
      <c r="O549" s="67"/>
      <c r="P549" s="185">
        <f>O549*H549</f>
        <v>0</v>
      </c>
      <c r="Q549" s="185">
        <v>0</v>
      </c>
      <c r="R549" s="185">
        <f>Q549*H549</f>
        <v>0</v>
      </c>
      <c r="S549" s="185">
        <v>0</v>
      </c>
      <c r="T549" s="186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87" t="s">
        <v>248</v>
      </c>
      <c r="AT549" s="187" t="s">
        <v>146</v>
      </c>
      <c r="AU549" s="187" t="s">
        <v>82</v>
      </c>
      <c r="AY549" s="20" t="s">
        <v>143</v>
      </c>
      <c r="BE549" s="188">
        <f>IF(N549="základní",J549,0)</f>
        <v>0</v>
      </c>
      <c r="BF549" s="188">
        <f>IF(N549="snížená",J549,0)</f>
        <v>0</v>
      </c>
      <c r="BG549" s="188">
        <f>IF(N549="zákl. přenesená",J549,0)</f>
        <v>0</v>
      </c>
      <c r="BH549" s="188">
        <f>IF(N549="sníž. přenesená",J549,0)</f>
        <v>0</v>
      </c>
      <c r="BI549" s="188">
        <f>IF(N549="nulová",J549,0)</f>
        <v>0</v>
      </c>
      <c r="BJ549" s="20" t="s">
        <v>80</v>
      </c>
      <c r="BK549" s="188">
        <f>ROUND(I549*H549,2)</f>
        <v>0</v>
      </c>
      <c r="BL549" s="20" t="s">
        <v>248</v>
      </c>
      <c r="BM549" s="187" t="s">
        <v>900</v>
      </c>
    </row>
    <row r="550" spans="1:65" s="2" customFormat="1" ht="11.25">
      <c r="A550" s="37"/>
      <c r="B550" s="38"/>
      <c r="C550" s="39"/>
      <c r="D550" s="189" t="s">
        <v>153</v>
      </c>
      <c r="E550" s="39"/>
      <c r="F550" s="190" t="s">
        <v>901</v>
      </c>
      <c r="G550" s="39"/>
      <c r="H550" s="39"/>
      <c r="I550" s="191"/>
      <c r="J550" s="39"/>
      <c r="K550" s="39"/>
      <c r="L550" s="42"/>
      <c r="M550" s="192"/>
      <c r="N550" s="193"/>
      <c r="O550" s="67"/>
      <c r="P550" s="67"/>
      <c r="Q550" s="67"/>
      <c r="R550" s="67"/>
      <c r="S550" s="67"/>
      <c r="T550" s="68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20" t="s">
        <v>153</v>
      </c>
      <c r="AU550" s="20" t="s">
        <v>82</v>
      </c>
    </row>
    <row r="551" spans="1:65" s="12" customFormat="1" ht="22.9" customHeight="1">
      <c r="B551" s="160"/>
      <c r="C551" s="161"/>
      <c r="D551" s="162" t="s">
        <v>71</v>
      </c>
      <c r="E551" s="174" t="s">
        <v>902</v>
      </c>
      <c r="F551" s="174" t="s">
        <v>903</v>
      </c>
      <c r="G551" s="161"/>
      <c r="H551" s="161"/>
      <c r="I551" s="164"/>
      <c r="J551" s="175">
        <f>BK551</f>
        <v>0</v>
      </c>
      <c r="K551" s="161"/>
      <c r="L551" s="166"/>
      <c r="M551" s="167"/>
      <c r="N551" s="168"/>
      <c r="O551" s="168"/>
      <c r="P551" s="169">
        <f>SUM(P552:P570)</f>
        <v>0</v>
      </c>
      <c r="Q551" s="168"/>
      <c r="R551" s="169">
        <f>SUM(R552:R570)</f>
        <v>0.6980248</v>
      </c>
      <c r="S551" s="168"/>
      <c r="T551" s="170">
        <f>SUM(T552:T570)</f>
        <v>0</v>
      </c>
      <c r="AR551" s="171" t="s">
        <v>82</v>
      </c>
      <c r="AT551" s="172" t="s">
        <v>71</v>
      </c>
      <c r="AU551" s="172" t="s">
        <v>80</v>
      </c>
      <c r="AY551" s="171" t="s">
        <v>143</v>
      </c>
      <c r="BK551" s="173">
        <f>SUM(BK552:BK570)</f>
        <v>0</v>
      </c>
    </row>
    <row r="552" spans="1:65" s="2" customFormat="1" ht="16.5" customHeight="1">
      <c r="A552" s="37"/>
      <c r="B552" s="38"/>
      <c r="C552" s="176" t="s">
        <v>904</v>
      </c>
      <c r="D552" s="176" t="s">
        <v>146</v>
      </c>
      <c r="E552" s="177" t="s">
        <v>905</v>
      </c>
      <c r="F552" s="178" t="s">
        <v>906</v>
      </c>
      <c r="G552" s="179" t="s">
        <v>149</v>
      </c>
      <c r="H552" s="180">
        <v>6</v>
      </c>
      <c r="I552" s="181"/>
      <c r="J552" s="182">
        <f>ROUND(I552*H552,2)</f>
        <v>0</v>
      </c>
      <c r="K552" s="178" t="s">
        <v>150</v>
      </c>
      <c r="L552" s="42"/>
      <c r="M552" s="183" t="s">
        <v>19</v>
      </c>
      <c r="N552" s="184" t="s">
        <v>43</v>
      </c>
      <c r="O552" s="67"/>
      <c r="P552" s="185">
        <f>O552*H552</f>
        <v>0</v>
      </c>
      <c r="Q552" s="185">
        <v>2.9999999999999997E-4</v>
      </c>
      <c r="R552" s="185">
        <f>Q552*H552</f>
        <v>1.8E-3</v>
      </c>
      <c r="S552" s="185">
        <v>0</v>
      </c>
      <c r="T552" s="18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7" t="s">
        <v>248</v>
      </c>
      <c r="AT552" s="187" t="s">
        <v>146</v>
      </c>
      <c r="AU552" s="187" t="s">
        <v>82</v>
      </c>
      <c r="AY552" s="20" t="s">
        <v>143</v>
      </c>
      <c r="BE552" s="188">
        <f>IF(N552="základní",J552,0)</f>
        <v>0</v>
      </c>
      <c r="BF552" s="188">
        <f>IF(N552="snížená",J552,0)</f>
        <v>0</v>
      </c>
      <c r="BG552" s="188">
        <f>IF(N552="zákl. přenesená",J552,0)</f>
        <v>0</v>
      </c>
      <c r="BH552" s="188">
        <f>IF(N552="sníž. přenesená",J552,0)</f>
        <v>0</v>
      </c>
      <c r="BI552" s="188">
        <f>IF(N552="nulová",J552,0)</f>
        <v>0</v>
      </c>
      <c r="BJ552" s="20" t="s">
        <v>80</v>
      </c>
      <c r="BK552" s="188">
        <f>ROUND(I552*H552,2)</f>
        <v>0</v>
      </c>
      <c r="BL552" s="20" t="s">
        <v>248</v>
      </c>
      <c r="BM552" s="187" t="s">
        <v>907</v>
      </c>
    </row>
    <row r="553" spans="1:65" s="2" customFormat="1" ht="11.25">
      <c r="A553" s="37"/>
      <c r="B553" s="38"/>
      <c r="C553" s="39"/>
      <c r="D553" s="189" t="s">
        <v>153</v>
      </c>
      <c r="E553" s="39"/>
      <c r="F553" s="190" t="s">
        <v>908</v>
      </c>
      <c r="G553" s="39"/>
      <c r="H553" s="39"/>
      <c r="I553" s="191"/>
      <c r="J553" s="39"/>
      <c r="K553" s="39"/>
      <c r="L553" s="42"/>
      <c r="M553" s="192"/>
      <c r="N553" s="193"/>
      <c r="O553" s="67"/>
      <c r="P553" s="67"/>
      <c r="Q553" s="67"/>
      <c r="R553" s="67"/>
      <c r="S553" s="67"/>
      <c r="T553" s="68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20" t="s">
        <v>153</v>
      </c>
      <c r="AU553" s="20" t="s">
        <v>82</v>
      </c>
    </row>
    <row r="554" spans="1:65" s="2" customFormat="1" ht="24.2" customHeight="1">
      <c r="A554" s="37"/>
      <c r="B554" s="38"/>
      <c r="C554" s="176" t="s">
        <v>909</v>
      </c>
      <c r="D554" s="176" t="s">
        <v>146</v>
      </c>
      <c r="E554" s="177" t="s">
        <v>910</v>
      </c>
      <c r="F554" s="178" t="s">
        <v>911</v>
      </c>
      <c r="G554" s="179" t="s">
        <v>149</v>
      </c>
      <c r="H554" s="180">
        <v>6</v>
      </c>
      <c r="I554" s="181"/>
      <c r="J554" s="182">
        <f>ROUND(I554*H554,2)</f>
        <v>0</v>
      </c>
      <c r="K554" s="178" t="s">
        <v>150</v>
      </c>
      <c r="L554" s="42"/>
      <c r="M554" s="183" t="s">
        <v>19</v>
      </c>
      <c r="N554" s="184" t="s">
        <v>43</v>
      </c>
      <c r="O554" s="67"/>
      <c r="P554" s="185">
        <f>O554*H554</f>
        <v>0</v>
      </c>
      <c r="Q554" s="185">
        <v>7.4999999999999997E-3</v>
      </c>
      <c r="R554" s="185">
        <f>Q554*H554</f>
        <v>4.4999999999999998E-2</v>
      </c>
      <c r="S554" s="185">
        <v>0</v>
      </c>
      <c r="T554" s="18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7" t="s">
        <v>248</v>
      </c>
      <c r="AT554" s="187" t="s">
        <v>146</v>
      </c>
      <c r="AU554" s="187" t="s">
        <v>82</v>
      </c>
      <c r="AY554" s="20" t="s">
        <v>143</v>
      </c>
      <c r="BE554" s="188">
        <f>IF(N554="základní",J554,0)</f>
        <v>0</v>
      </c>
      <c r="BF554" s="188">
        <f>IF(N554="snížená",J554,0)</f>
        <v>0</v>
      </c>
      <c r="BG554" s="188">
        <f>IF(N554="zákl. přenesená",J554,0)</f>
        <v>0</v>
      </c>
      <c r="BH554" s="188">
        <f>IF(N554="sníž. přenesená",J554,0)</f>
        <v>0</v>
      </c>
      <c r="BI554" s="188">
        <f>IF(N554="nulová",J554,0)</f>
        <v>0</v>
      </c>
      <c r="BJ554" s="20" t="s">
        <v>80</v>
      </c>
      <c r="BK554" s="188">
        <f>ROUND(I554*H554,2)</f>
        <v>0</v>
      </c>
      <c r="BL554" s="20" t="s">
        <v>248</v>
      </c>
      <c r="BM554" s="187" t="s">
        <v>912</v>
      </c>
    </row>
    <row r="555" spans="1:65" s="2" customFormat="1" ht="11.25">
      <c r="A555" s="37"/>
      <c r="B555" s="38"/>
      <c r="C555" s="39"/>
      <c r="D555" s="189" t="s">
        <v>153</v>
      </c>
      <c r="E555" s="39"/>
      <c r="F555" s="190" t="s">
        <v>913</v>
      </c>
      <c r="G555" s="39"/>
      <c r="H555" s="39"/>
      <c r="I555" s="191"/>
      <c r="J555" s="39"/>
      <c r="K555" s="39"/>
      <c r="L555" s="42"/>
      <c r="M555" s="192"/>
      <c r="N555" s="193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153</v>
      </c>
      <c r="AU555" s="20" t="s">
        <v>82</v>
      </c>
    </row>
    <row r="556" spans="1:65" s="2" customFormat="1" ht="16.5" customHeight="1">
      <c r="A556" s="37"/>
      <c r="B556" s="38"/>
      <c r="C556" s="176" t="s">
        <v>914</v>
      </c>
      <c r="D556" s="176" t="s">
        <v>146</v>
      </c>
      <c r="E556" s="177" t="s">
        <v>915</v>
      </c>
      <c r="F556" s="178" t="s">
        <v>916</v>
      </c>
      <c r="G556" s="179" t="s">
        <v>198</v>
      </c>
      <c r="H556" s="180">
        <v>20.8</v>
      </c>
      <c r="I556" s="181"/>
      <c r="J556" s="182">
        <f>ROUND(I556*H556,2)</f>
        <v>0</v>
      </c>
      <c r="K556" s="178" t="s">
        <v>150</v>
      </c>
      <c r="L556" s="42"/>
      <c r="M556" s="183" t="s">
        <v>19</v>
      </c>
      <c r="N556" s="184" t="s">
        <v>43</v>
      </c>
      <c r="O556" s="67"/>
      <c r="P556" s="185">
        <f>O556*H556</f>
        <v>0</v>
      </c>
      <c r="Q556" s="185">
        <v>4.2999999999999999E-4</v>
      </c>
      <c r="R556" s="185">
        <f>Q556*H556</f>
        <v>8.9440000000000006E-3</v>
      </c>
      <c r="S556" s="185">
        <v>0</v>
      </c>
      <c r="T556" s="18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7" t="s">
        <v>248</v>
      </c>
      <c r="AT556" s="187" t="s">
        <v>146</v>
      </c>
      <c r="AU556" s="187" t="s">
        <v>82</v>
      </c>
      <c r="AY556" s="20" t="s">
        <v>143</v>
      </c>
      <c r="BE556" s="188">
        <f>IF(N556="základní",J556,0)</f>
        <v>0</v>
      </c>
      <c r="BF556" s="188">
        <f>IF(N556="snížená",J556,0)</f>
        <v>0</v>
      </c>
      <c r="BG556" s="188">
        <f>IF(N556="zákl. přenesená",J556,0)</f>
        <v>0</v>
      </c>
      <c r="BH556" s="188">
        <f>IF(N556="sníž. přenesená",J556,0)</f>
        <v>0</v>
      </c>
      <c r="BI556" s="188">
        <f>IF(N556="nulová",J556,0)</f>
        <v>0</v>
      </c>
      <c r="BJ556" s="20" t="s">
        <v>80</v>
      </c>
      <c r="BK556" s="188">
        <f>ROUND(I556*H556,2)</f>
        <v>0</v>
      </c>
      <c r="BL556" s="20" t="s">
        <v>248</v>
      </c>
      <c r="BM556" s="187" t="s">
        <v>917</v>
      </c>
    </row>
    <row r="557" spans="1:65" s="2" customFormat="1" ht="11.25">
      <c r="A557" s="37"/>
      <c r="B557" s="38"/>
      <c r="C557" s="39"/>
      <c r="D557" s="189" t="s">
        <v>153</v>
      </c>
      <c r="E557" s="39"/>
      <c r="F557" s="190" t="s">
        <v>918</v>
      </c>
      <c r="G557" s="39"/>
      <c r="H557" s="39"/>
      <c r="I557" s="191"/>
      <c r="J557" s="39"/>
      <c r="K557" s="39"/>
      <c r="L557" s="42"/>
      <c r="M557" s="192"/>
      <c r="N557" s="193"/>
      <c r="O557" s="67"/>
      <c r="P557" s="67"/>
      <c r="Q557" s="67"/>
      <c r="R557" s="67"/>
      <c r="S557" s="67"/>
      <c r="T557" s="68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20" t="s">
        <v>153</v>
      </c>
      <c r="AU557" s="20" t="s">
        <v>82</v>
      </c>
    </row>
    <row r="558" spans="1:65" s="13" customFormat="1" ht="11.25">
      <c r="B558" s="194"/>
      <c r="C558" s="195"/>
      <c r="D558" s="196" t="s">
        <v>155</v>
      </c>
      <c r="E558" s="197" t="s">
        <v>19</v>
      </c>
      <c r="F558" s="198" t="s">
        <v>919</v>
      </c>
      <c r="G558" s="195"/>
      <c r="H558" s="199">
        <v>10.4</v>
      </c>
      <c r="I558" s="200"/>
      <c r="J558" s="195"/>
      <c r="K558" s="195"/>
      <c r="L558" s="201"/>
      <c r="M558" s="202"/>
      <c r="N558" s="203"/>
      <c r="O558" s="203"/>
      <c r="P558" s="203"/>
      <c r="Q558" s="203"/>
      <c r="R558" s="203"/>
      <c r="S558" s="203"/>
      <c r="T558" s="204"/>
      <c r="AT558" s="205" t="s">
        <v>155</v>
      </c>
      <c r="AU558" s="205" t="s">
        <v>82</v>
      </c>
      <c r="AV558" s="13" t="s">
        <v>82</v>
      </c>
      <c r="AW558" s="13" t="s">
        <v>33</v>
      </c>
      <c r="AX558" s="13" t="s">
        <v>72</v>
      </c>
      <c r="AY558" s="205" t="s">
        <v>143</v>
      </c>
    </row>
    <row r="559" spans="1:65" s="13" customFormat="1" ht="11.25">
      <c r="B559" s="194"/>
      <c r="C559" s="195"/>
      <c r="D559" s="196" t="s">
        <v>155</v>
      </c>
      <c r="E559" s="197" t="s">
        <v>19</v>
      </c>
      <c r="F559" s="198" t="s">
        <v>920</v>
      </c>
      <c r="G559" s="195"/>
      <c r="H559" s="199">
        <v>10.4</v>
      </c>
      <c r="I559" s="200"/>
      <c r="J559" s="195"/>
      <c r="K559" s="195"/>
      <c r="L559" s="201"/>
      <c r="M559" s="202"/>
      <c r="N559" s="203"/>
      <c r="O559" s="203"/>
      <c r="P559" s="203"/>
      <c r="Q559" s="203"/>
      <c r="R559" s="203"/>
      <c r="S559" s="203"/>
      <c r="T559" s="204"/>
      <c r="AT559" s="205" t="s">
        <v>155</v>
      </c>
      <c r="AU559" s="205" t="s">
        <v>82</v>
      </c>
      <c r="AV559" s="13" t="s">
        <v>82</v>
      </c>
      <c r="AW559" s="13" t="s">
        <v>33</v>
      </c>
      <c r="AX559" s="13" t="s">
        <v>72</v>
      </c>
      <c r="AY559" s="205" t="s">
        <v>143</v>
      </c>
    </row>
    <row r="560" spans="1:65" s="14" customFormat="1" ht="11.25">
      <c r="B560" s="206"/>
      <c r="C560" s="207"/>
      <c r="D560" s="196" t="s">
        <v>155</v>
      </c>
      <c r="E560" s="208" t="s">
        <v>19</v>
      </c>
      <c r="F560" s="209" t="s">
        <v>180</v>
      </c>
      <c r="G560" s="207"/>
      <c r="H560" s="210">
        <v>20.8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155</v>
      </c>
      <c r="AU560" s="216" t="s">
        <v>82</v>
      </c>
      <c r="AV560" s="14" t="s">
        <v>151</v>
      </c>
      <c r="AW560" s="14" t="s">
        <v>33</v>
      </c>
      <c r="AX560" s="14" t="s">
        <v>80</v>
      </c>
      <c r="AY560" s="216" t="s">
        <v>143</v>
      </c>
    </row>
    <row r="561" spans="1:65" s="2" customFormat="1" ht="16.5" customHeight="1">
      <c r="A561" s="37"/>
      <c r="B561" s="38"/>
      <c r="C561" s="239" t="s">
        <v>921</v>
      </c>
      <c r="D561" s="239" t="s">
        <v>445</v>
      </c>
      <c r="E561" s="240" t="s">
        <v>922</v>
      </c>
      <c r="F561" s="241" t="s">
        <v>923</v>
      </c>
      <c r="G561" s="242" t="s">
        <v>159</v>
      </c>
      <c r="H561" s="243">
        <v>20.8</v>
      </c>
      <c r="I561" s="244"/>
      <c r="J561" s="245">
        <f>ROUND(I561*H561,2)</f>
        <v>0</v>
      </c>
      <c r="K561" s="241" t="s">
        <v>150</v>
      </c>
      <c r="L561" s="246"/>
      <c r="M561" s="247" t="s">
        <v>19</v>
      </c>
      <c r="N561" s="248" t="s">
        <v>43</v>
      </c>
      <c r="O561" s="67"/>
      <c r="P561" s="185">
        <f>O561*H561</f>
        <v>0</v>
      </c>
      <c r="Q561" s="185">
        <v>4.4999999999999999E-4</v>
      </c>
      <c r="R561" s="185">
        <f>Q561*H561</f>
        <v>9.3600000000000003E-3</v>
      </c>
      <c r="S561" s="185">
        <v>0</v>
      </c>
      <c r="T561" s="186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87" t="s">
        <v>375</v>
      </c>
      <c r="AT561" s="187" t="s">
        <v>445</v>
      </c>
      <c r="AU561" s="187" t="s">
        <v>82</v>
      </c>
      <c r="AY561" s="20" t="s">
        <v>143</v>
      </c>
      <c r="BE561" s="188">
        <f>IF(N561="základní",J561,0)</f>
        <v>0</v>
      </c>
      <c r="BF561" s="188">
        <f>IF(N561="snížená",J561,0)</f>
        <v>0</v>
      </c>
      <c r="BG561" s="188">
        <f>IF(N561="zákl. přenesená",J561,0)</f>
        <v>0</v>
      </c>
      <c r="BH561" s="188">
        <f>IF(N561="sníž. přenesená",J561,0)</f>
        <v>0</v>
      </c>
      <c r="BI561" s="188">
        <f>IF(N561="nulová",J561,0)</f>
        <v>0</v>
      </c>
      <c r="BJ561" s="20" t="s">
        <v>80</v>
      </c>
      <c r="BK561" s="188">
        <f>ROUND(I561*H561,2)</f>
        <v>0</v>
      </c>
      <c r="BL561" s="20" t="s">
        <v>248</v>
      </c>
      <c r="BM561" s="187" t="s">
        <v>924</v>
      </c>
    </row>
    <row r="562" spans="1:65" s="2" customFormat="1" ht="24.2" customHeight="1">
      <c r="A562" s="37"/>
      <c r="B562" s="38"/>
      <c r="C562" s="176" t="s">
        <v>925</v>
      </c>
      <c r="D562" s="176" t="s">
        <v>146</v>
      </c>
      <c r="E562" s="177" t="s">
        <v>926</v>
      </c>
      <c r="F562" s="178" t="s">
        <v>927</v>
      </c>
      <c r="G562" s="179" t="s">
        <v>149</v>
      </c>
      <c r="H562" s="180">
        <v>20.364000000000001</v>
      </c>
      <c r="I562" s="181"/>
      <c r="J562" s="182">
        <f>ROUND(I562*H562,2)</f>
        <v>0</v>
      </c>
      <c r="K562" s="178" t="s">
        <v>150</v>
      </c>
      <c r="L562" s="42"/>
      <c r="M562" s="183" t="s">
        <v>19</v>
      </c>
      <c r="N562" s="184" t="s">
        <v>43</v>
      </c>
      <c r="O562" s="67"/>
      <c r="P562" s="185">
        <f>O562*H562</f>
        <v>0</v>
      </c>
      <c r="Q562" s="185">
        <v>8.9999999999999993E-3</v>
      </c>
      <c r="R562" s="185">
        <f>Q562*H562</f>
        <v>0.18327599999999999</v>
      </c>
      <c r="S562" s="185">
        <v>0</v>
      </c>
      <c r="T562" s="18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87" t="s">
        <v>248</v>
      </c>
      <c r="AT562" s="187" t="s">
        <v>146</v>
      </c>
      <c r="AU562" s="187" t="s">
        <v>82</v>
      </c>
      <c r="AY562" s="20" t="s">
        <v>143</v>
      </c>
      <c r="BE562" s="188">
        <f>IF(N562="základní",J562,0)</f>
        <v>0</v>
      </c>
      <c r="BF562" s="188">
        <f>IF(N562="snížená",J562,0)</f>
        <v>0</v>
      </c>
      <c r="BG562" s="188">
        <f>IF(N562="zákl. přenesená",J562,0)</f>
        <v>0</v>
      </c>
      <c r="BH562" s="188">
        <f>IF(N562="sníž. přenesená",J562,0)</f>
        <v>0</v>
      </c>
      <c r="BI562" s="188">
        <f>IF(N562="nulová",J562,0)</f>
        <v>0</v>
      </c>
      <c r="BJ562" s="20" t="s">
        <v>80</v>
      </c>
      <c r="BK562" s="188">
        <f>ROUND(I562*H562,2)</f>
        <v>0</v>
      </c>
      <c r="BL562" s="20" t="s">
        <v>248</v>
      </c>
      <c r="BM562" s="187" t="s">
        <v>928</v>
      </c>
    </row>
    <row r="563" spans="1:65" s="2" customFormat="1" ht="11.25">
      <c r="A563" s="37"/>
      <c r="B563" s="38"/>
      <c r="C563" s="39"/>
      <c r="D563" s="189" t="s">
        <v>153</v>
      </c>
      <c r="E563" s="39"/>
      <c r="F563" s="190" t="s">
        <v>929</v>
      </c>
      <c r="G563" s="39"/>
      <c r="H563" s="39"/>
      <c r="I563" s="191"/>
      <c r="J563" s="39"/>
      <c r="K563" s="39"/>
      <c r="L563" s="42"/>
      <c r="M563" s="192"/>
      <c r="N563" s="193"/>
      <c r="O563" s="67"/>
      <c r="P563" s="67"/>
      <c r="Q563" s="67"/>
      <c r="R563" s="67"/>
      <c r="S563" s="67"/>
      <c r="T563" s="68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20" t="s">
        <v>153</v>
      </c>
      <c r="AU563" s="20" t="s">
        <v>82</v>
      </c>
    </row>
    <row r="564" spans="1:65" s="13" customFormat="1" ht="11.25">
      <c r="B564" s="194"/>
      <c r="C564" s="195"/>
      <c r="D564" s="196" t="s">
        <v>155</v>
      </c>
      <c r="E564" s="197" t="s">
        <v>19</v>
      </c>
      <c r="F564" s="198" t="s">
        <v>930</v>
      </c>
      <c r="G564" s="195"/>
      <c r="H564" s="199">
        <v>10.182</v>
      </c>
      <c r="I564" s="200"/>
      <c r="J564" s="195"/>
      <c r="K564" s="195"/>
      <c r="L564" s="201"/>
      <c r="M564" s="202"/>
      <c r="N564" s="203"/>
      <c r="O564" s="203"/>
      <c r="P564" s="203"/>
      <c r="Q564" s="203"/>
      <c r="R564" s="203"/>
      <c r="S564" s="203"/>
      <c r="T564" s="204"/>
      <c r="AT564" s="205" t="s">
        <v>155</v>
      </c>
      <c r="AU564" s="205" t="s">
        <v>82</v>
      </c>
      <c r="AV564" s="13" t="s">
        <v>82</v>
      </c>
      <c r="AW564" s="13" t="s">
        <v>33</v>
      </c>
      <c r="AX564" s="13" t="s">
        <v>72</v>
      </c>
      <c r="AY564" s="205" t="s">
        <v>143</v>
      </c>
    </row>
    <row r="565" spans="1:65" s="13" customFormat="1" ht="11.25">
      <c r="B565" s="194"/>
      <c r="C565" s="195"/>
      <c r="D565" s="196" t="s">
        <v>155</v>
      </c>
      <c r="E565" s="197" t="s">
        <v>19</v>
      </c>
      <c r="F565" s="198" t="s">
        <v>931</v>
      </c>
      <c r="G565" s="195"/>
      <c r="H565" s="199">
        <v>10.182</v>
      </c>
      <c r="I565" s="200"/>
      <c r="J565" s="195"/>
      <c r="K565" s="195"/>
      <c r="L565" s="201"/>
      <c r="M565" s="202"/>
      <c r="N565" s="203"/>
      <c r="O565" s="203"/>
      <c r="P565" s="203"/>
      <c r="Q565" s="203"/>
      <c r="R565" s="203"/>
      <c r="S565" s="203"/>
      <c r="T565" s="204"/>
      <c r="AT565" s="205" t="s">
        <v>155</v>
      </c>
      <c r="AU565" s="205" t="s">
        <v>82</v>
      </c>
      <c r="AV565" s="13" t="s">
        <v>82</v>
      </c>
      <c r="AW565" s="13" t="s">
        <v>33</v>
      </c>
      <c r="AX565" s="13" t="s">
        <v>72</v>
      </c>
      <c r="AY565" s="205" t="s">
        <v>143</v>
      </c>
    </row>
    <row r="566" spans="1:65" s="14" customFormat="1" ht="11.25">
      <c r="B566" s="206"/>
      <c r="C566" s="207"/>
      <c r="D566" s="196" t="s">
        <v>155</v>
      </c>
      <c r="E566" s="208" t="s">
        <v>19</v>
      </c>
      <c r="F566" s="209" t="s">
        <v>180</v>
      </c>
      <c r="G566" s="207"/>
      <c r="H566" s="210">
        <v>20.364000000000001</v>
      </c>
      <c r="I566" s="211"/>
      <c r="J566" s="207"/>
      <c r="K566" s="207"/>
      <c r="L566" s="212"/>
      <c r="M566" s="213"/>
      <c r="N566" s="214"/>
      <c r="O566" s="214"/>
      <c r="P566" s="214"/>
      <c r="Q566" s="214"/>
      <c r="R566" s="214"/>
      <c r="S566" s="214"/>
      <c r="T566" s="215"/>
      <c r="AT566" s="216" t="s">
        <v>155</v>
      </c>
      <c r="AU566" s="216" t="s">
        <v>82</v>
      </c>
      <c r="AV566" s="14" t="s">
        <v>151</v>
      </c>
      <c r="AW566" s="14" t="s">
        <v>33</v>
      </c>
      <c r="AX566" s="14" t="s">
        <v>80</v>
      </c>
      <c r="AY566" s="216" t="s">
        <v>143</v>
      </c>
    </row>
    <row r="567" spans="1:65" s="2" customFormat="1" ht="24.2" customHeight="1">
      <c r="A567" s="37"/>
      <c r="B567" s="38"/>
      <c r="C567" s="239" t="s">
        <v>932</v>
      </c>
      <c r="D567" s="239" t="s">
        <v>445</v>
      </c>
      <c r="E567" s="240" t="s">
        <v>933</v>
      </c>
      <c r="F567" s="241" t="s">
        <v>934</v>
      </c>
      <c r="G567" s="242" t="s">
        <v>149</v>
      </c>
      <c r="H567" s="243">
        <v>23.419</v>
      </c>
      <c r="I567" s="244"/>
      <c r="J567" s="245">
        <f>ROUND(I567*H567,2)</f>
        <v>0</v>
      </c>
      <c r="K567" s="241" t="s">
        <v>150</v>
      </c>
      <c r="L567" s="246"/>
      <c r="M567" s="247" t="s">
        <v>19</v>
      </c>
      <c r="N567" s="248" t="s">
        <v>43</v>
      </c>
      <c r="O567" s="67"/>
      <c r="P567" s="185">
        <f>O567*H567</f>
        <v>0</v>
      </c>
      <c r="Q567" s="185">
        <v>1.9199999999999998E-2</v>
      </c>
      <c r="R567" s="185">
        <f>Q567*H567</f>
        <v>0.44964479999999996</v>
      </c>
      <c r="S567" s="185">
        <v>0</v>
      </c>
      <c r="T567" s="186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87" t="s">
        <v>375</v>
      </c>
      <c r="AT567" s="187" t="s">
        <v>445</v>
      </c>
      <c r="AU567" s="187" t="s">
        <v>82</v>
      </c>
      <c r="AY567" s="20" t="s">
        <v>143</v>
      </c>
      <c r="BE567" s="188">
        <f>IF(N567="základní",J567,0)</f>
        <v>0</v>
      </c>
      <c r="BF567" s="188">
        <f>IF(N567="snížená",J567,0)</f>
        <v>0</v>
      </c>
      <c r="BG567" s="188">
        <f>IF(N567="zákl. přenesená",J567,0)</f>
        <v>0</v>
      </c>
      <c r="BH567" s="188">
        <f>IF(N567="sníž. přenesená",J567,0)</f>
        <v>0</v>
      </c>
      <c r="BI567" s="188">
        <f>IF(N567="nulová",J567,0)</f>
        <v>0</v>
      </c>
      <c r="BJ567" s="20" t="s">
        <v>80</v>
      </c>
      <c r="BK567" s="188">
        <f>ROUND(I567*H567,2)</f>
        <v>0</v>
      </c>
      <c r="BL567" s="20" t="s">
        <v>248</v>
      </c>
      <c r="BM567" s="187" t="s">
        <v>935</v>
      </c>
    </row>
    <row r="568" spans="1:65" s="13" customFormat="1" ht="11.25">
      <c r="B568" s="194"/>
      <c r="C568" s="195"/>
      <c r="D568" s="196" t="s">
        <v>155</v>
      </c>
      <c r="E568" s="195"/>
      <c r="F568" s="198" t="s">
        <v>936</v>
      </c>
      <c r="G568" s="195"/>
      <c r="H568" s="199">
        <v>23.419</v>
      </c>
      <c r="I568" s="200"/>
      <c r="J568" s="195"/>
      <c r="K568" s="195"/>
      <c r="L568" s="201"/>
      <c r="M568" s="202"/>
      <c r="N568" s="203"/>
      <c r="O568" s="203"/>
      <c r="P568" s="203"/>
      <c r="Q568" s="203"/>
      <c r="R568" s="203"/>
      <c r="S568" s="203"/>
      <c r="T568" s="204"/>
      <c r="AT568" s="205" t="s">
        <v>155</v>
      </c>
      <c r="AU568" s="205" t="s">
        <v>82</v>
      </c>
      <c r="AV568" s="13" t="s">
        <v>82</v>
      </c>
      <c r="AW568" s="13" t="s">
        <v>4</v>
      </c>
      <c r="AX568" s="13" t="s">
        <v>80</v>
      </c>
      <c r="AY568" s="205" t="s">
        <v>143</v>
      </c>
    </row>
    <row r="569" spans="1:65" s="2" customFormat="1" ht="24.2" customHeight="1">
      <c r="A569" s="37"/>
      <c r="B569" s="38"/>
      <c r="C569" s="176" t="s">
        <v>937</v>
      </c>
      <c r="D569" s="176" t="s">
        <v>146</v>
      </c>
      <c r="E569" s="177" t="s">
        <v>938</v>
      </c>
      <c r="F569" s="178" t="s">
        <v>939</v>
      </c>
      <c r="G569" s="179" t="s">
        <v>242</v>
      </c>
      <c r="H569" s="180">
        <v>0.69799999999999995</v>
      </c>
      <c r="I569" s="181"/>
      <c r="J569" s="182">
        <f>ROUND(I569*H569,2)</f>
        <v>0</v>
      </c>
      <c r="K569" s="178" t="s">
        <v>150</v>
      </c>
      <c r="L569" s="42"/>
      <c r="M569" s="183" t="s">
        <v>19</v>
      </c>
      <c r="N569" s="184" t="s">
        <v>43</v>
      </c>
      <c r="O569" s="67"/>
      <c r="P569" s="185">
        <f>O569*H569</f>
        <v>0</v>
      </c>
      <c r="Q569" s="185">
        <v>0</v>
      </c>
      <c r="R569" s="185">
        <f>Q569*H569</f>
        <v>0</v>
      </c>
      <c r="S569" s="185">
        <v>0</v>
      </c>
      <c r="T569" s="186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7" t="s">
        <v>248</v>
      </c>
      <c r="AT569" s="187" t="s">
        <v>146</v>
      </c>
      <c r="AU569" s="187" t="s">
        <v>82</v>
      </c>
      <c r="AY569" s="20" t="s">
        <v>143</v>
      </c>
      <c r="BE569" s="188">
        <f>IF(N569="základní",J569,0)</f>
        <v>0</v>
      </c>
      <c r="BF569" s="188">
        <f>IF(N569="snížená",J569,0)</f>
        <v>0</v>
      </c>
      <c r="BG569" s="188">
        <f>IF(N569="zákl. přenesená",J569,0)</f>
        <v>0</v>
      </c>
      <c r="BH569" s="188">
        <f>IF(N569="sníž. přenesená",J569,0)</f>
        <v>0</v>
      </c>
      <c r="BI569" s="188">
        <f>IF(N569="nulová",J569,0)</f>
        <v>0</v>
      </c>
      <c r="BJ569" s="20" t="s">
        <v>80</v>
      </c>
      <c r="BK569" s="188">
        <f>ROUND(I569*H569,2)</f>
        <v>0</v>
      </c>
      <c r="BL569" s="20" t="s">
        <v>248</v>
      </c>
      <c r="BM569" s="187" t="s">
        <v>940</v>
      </c>
    </row>
    <row r="570" spans="1:65" s="2" customFormat="1" ht="11.25">
      <c r="A570" s="37"/>
      <c r="B570" s="38"/>
      <c r="C570" s="39"/>
      <c r="D570" s="189" t="s">
        <v>153</v>
      </c>
      <c r="E570" s="39"/>
      <c r="F570" s="190" t="s">
        <v>941</v>
      </c>
      <c r="G570" s="39"/>
      <c r="H570" s="39"/>
      <c r="I570" s="191"/>
      <c r="J570" s="39"/>
      <c r="K570" s="39"/>
      <c r="L570" s="42"/>
      <c r="M570" s="192"/>
      <c r="N570" s="193"/>
      <c r="O570" s="67"/>
      <c r="P570" s="67"/>
      <c r="Q570" s="67"/>
      <c r="R570" s="67"/>
      <c r="S570" s="67"/>
      <c r="T570" s="68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20" t="s">
        <v>153</v>
      </c>
      <c r="AU570" s="20" t="s">
        <v>82</v>
      </c>
    </row>
    <row r="571" spans="1:65" s="12" customFormat="1" ht="22.9" customHeight="1">
      <c r="B571" s="160"/>
      <c r="C571" s="161"/>
      <c r="D571" s="162" t="s">
        <v>71</v>
      </c>
      <c r="E571" s="174" t="s">
        <v>942</v>
      </c>
      <c r="F571" s="174" t="s">
        <v>943</v>
      </c>
      <c r="G571" s="161"/>
      <c r="H571" s="161"/>
      <c r="I571" s="164"/>
      <c r="J571" s="175">
        <f>BK571</f>
        <v>0</v>
      </c>
      <c r="K571" s="161"/>
      <c r="L571" s="166"/>
      <c r="M571" s="167"/>
      <c r="N571" s="168"/>
      <c r="O571" s="168"/>
      <c r="P571" s="169">
        <f>SUM(P572:P623)</f>
        <v>0</v>
      </c>
      <c r="Q571" s="168"/>
      <c r="R571" s="169">
        <f>SUM(R572:R623)</f>
        <v>1.8622400800000001</v>
      </c>
      <c r="S571" s="168"/>
      <c r="T571" s="170">
        <f>SUM(T572:T623)</f>
        <v>0.61552200000000001</v>
      </c>
      <c r="AR571" s="171" t="s">
        <v>82</v>
      </c>
      <c r="AT571" s="172" t="s">
        <v>71</v>
      </c>
      <c r="AU571" s="172" t="s">
        <v>80</v>
      </c>
      <c r="AY571" s="171" t="s">
        <v>143</v>
      </c>
      <c r="BK571" s="173">
        <f>SUM(BK572:BK623)</f>
        <v>0</v>
      </c>
    </row>
    <row r="572" spans="1:65" s="2" customFormat="1" ht="21.75" customHeight="1">
      <c r="A572" s="37"/>
      <c r="B572" s="38"/>
      <c r="C572" s="176" t="s">
        <v>944</v>
      </c>
      <c r="D572" s="176" t="s">
        <v>146</v>
      </c>
      <c r="E572" s="177" t="s">
        <v>945</v>
      </c>
      <c r="F572" s="178" t="s">
        <v>946</v>
      </c>
      <c r="G572" s="179" t="s">
        <v>149</v>
      </c>
      <c r="H572" s="180">
        <v>166.29</v>
      </c>
      <c r="I572" s="181"/>
      <c r="J572" s="182">
        <f>ROUND(I572*H572,2)</f>
        <v>0</v>
      </c>
      <c r="K572" s="178" t="s">
        <v>150</v>
      </c>
      <c r="L572" s="42"/>
      <c r="M572" s="183" t="s">
        <v>19</v>
      </c>
      <c r="N572" s="184" t="s">
        <v>43</v>
      </c>
      <c r="O572" s="67"/>
      <c r="P572" s="185">
        <f>O572*H572</f>
        <v>0</v>
      </c>
      <c r="Q572" s="185">
        <v>0</v>
      </c>
      <c r="R572" s="185">
        <f>Q572*H572</f>
        <v>0</v>
      </c>
      <c r="S572" s="185">
        <v>0</v>
      </c>
      <c r="T572" s="186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7" t="s">
        <v>248</v>
      </c>
      <c r="AT572" s="187" t="s">
        <v>146</v>
      </c>
      <c r="AU572" s="187" t="s">
        <v>82</v>
      </c>
      <c r="AY572" s="20" t="s">
        <v>143</v>
      </c>
      <c r="BE572" s="188">
        <f>IF(N572="základní",J572,0)</f>
        <v>0</v>
      </c>
      <c r="BF572" s="188">
        <f>IF(N572="snížená",J572,0)</f>
        <v>0</v>
      </c>
      <c r="BG572" s="188">
        <f>IF(N572="zákl. přenesená",J572,0)</f>
        <v>0</v>
      </c>
      <c r="BH572" s="188">
        <f>IF(N572="sníž. přenesená",J572,0)</f>
        <v>0</v>
      </c>
      <c r="BI572" s="188">
        <f>IF(N572="nulová",J572,0)</f>
        <v>0</v>
      </c>
      <c r="BJ572" s="20" t="s">
        <v>80</v>
      </c>
      <c r="BK572" s="188">
        <f>ROUND(I572*H572,2)</f>
        <v>0</v>
      </c>
      <c r="BL572" s="20" t="s">
        <v>248</v>
      </c>
      <c r="BM572" s="187" t="s">
        <v>947</v>
      </c>
    </row>
    <row r="573" spans="1:65" s="2" customFormat="1" ht="11.25">
      <c r="A573" s="37"/>
      <c r="B573" s="38"/>
      <c r="C573" s="39"/>
      <c r="D573" s="189" t="s">
        <v>153</v>
      </c>
      <c r="E573" s="39"/>
      <c r="F573" s="190" t="s">
        <v>948</v>
      </c>
      <c r="G573" s="39"/>
      <c r="H573" s="39"/>
      <c r="I573" s="191"/>
      <c r="J573" s="39"/>
      <c r="K573" s="39"/>
      <c r="L573" s="42"/>
      <c r="M573" s="192"/>
      <c r="N573" s="193"/>
      <c r="O573" s="67"/>
      <c r="P573" s="67"/>
      <c r="Q573" s="67"/>
      <c r="R573" s="67"/>
      <c r="S573" s="67"/>
      <c r="T573" s="68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20" t="s">
        <v>153</v>
      </c>
      <c r="AU573" s="20" t="s">
        <v>82</v>
      </c>
    </row>
    <row r="574" spans="1:65" s="2" customFormat="1" ht="16.5" customHeight="1">
      <c r="A574" s="37"/>
      <c r="B574" s="38"/>
      <c r="C574" s="176" t="s">
        <v>949</v>
      </c>
      <c r="D574" s="176" t="s">
        <v>146</v>
      </c>
      <c r="E574" s="177" t="s">
        <v>950</v>
      </c>
      <c r="F574" s="178" t="s">
        <v>951</v>
      </c>
      <c r="G574" s="179" t="s">
        <v>149</v>
      </c>
      <c r="H574" s="180">
        <v>166.29</v>
      </c>
      <c r="I574" s="181"/>
      <c r="J574" s="182">
        <f>ROUND(I574*H574,2)</f>
        <v>0</v>
      </c>
      <c r="K574" s="178" t="s">
        <v>150</v>
      </c>
      <c r="L574" s="42"/>
      <c r="M574" s="183" t="s">
        <v>19</v>
      </c>
      <c r="N574" s="184" t="s">
        <v>43</v>
      </c>
      <c r="O574" s="67"/>
      <c r="P574" s="185">
        <f>O574*H574</f>
        <v>0</v>
      </c>
      <c r="Q574" s="185">
        <v>0</v>
      </c>
      <c r="R574" s="185">
        <f>Q574*H574</f>
        <v>0</v>
      </c>
      <c r="S574" s="185">
        <v>0</v>
      </c>
      <c r="T574" s="186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187" t="s">
        <v>248</v>
      </c>
      <c r="AT574" s="187" t="s">
        <v>146</v>
      </c>
      <c r="AU574" s="187" t="s">
        <v>82</v>
      </c>
      <c r="AY574" s="20" t="s">
        <v>143</v>
      </c>
      <c r="BE574" s="188">
        <f>IF(N574="základní",J574,0)</f>
        <v>0</v>
      </c>
      <c r="BF574" s="188">
        <f>IF(N574="snížená",J574,0)</f>
        <v>0</v>
      </c>
      <c r="BG574" s="188">
        <f>IF(N574="zákl. přenesená",J574,0)</f>
        <v>0</v>
      </c>
      <c r="BH574" s="188">
        <f>IF(N574="sníž. přenesená",J574,0)</f>
        <v>0</v>
      </c>
      <c r="BI574" s="188">
        <f>IF(N574="nulová",J574,0)</f>
        <v>0</v>
      </c>
      <c r="BJ574" s="20" t="s">
        <v>80</v>
      </c>
      <c r="BK574" s="188">
        <f>ROUND(I574*H574,2)</f>
        <v>0</v>
      </c>
      <c r="BL574" s="20" t="s">
        <v>248</v>
      </c>
      <c r="BM574" s="187" t="s">
        <v>952</v>
      </c>
    </row>
    <row r="575" spans="1:65" s="2" customFormat="1" ht="11.25">
      <c r="A575" s="37"/>
      <c r="B575" s="38"/>
      <c r="C575" s="39"/>
      <c r="D575" s="189" t="s">
        <v>153</v>
      </c>
      <c r="E575" s="39"/>
      <c r="F575" s="190" t="s">
        <v>953</v>
      </c>
      <c r="G575" s="39"/>
      <c r="H575" s="39"/>
      <c r="I575" s="191"/>
      <c r="J575" s="39"/>
      <c r="K575" s="39"/>
      <c r="L575" s="42"/>
      <c r="M575" s="192"/>
      <c r="N575" s="193"/>
      <c r="O575" s="67"/>
      <c r="P575" s="67"/>
      <c r="Q575" s="67"/>
      <c r="R575" s="67"/>
      <c r="S575" s="67"/>
      <c r="T575" s="68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20" t="s">
        <v>153</v>
      </c>
      <c r="AU575" s="20" t="s">
        <v>82</v>
      </c>
    </row>
    <row r="576" spans="1:65" s="2" customFormat="1" ht="16.5" customHeight="1">
      <c r="A576" s="37"/>
      <c r="B576" s="38"/>
      <c r="C576" s="176" t="s">
        <v>954</v>
      </c>
      <c r="D576" s="176" t="s">
        <v>146</v>
      </c>
      <c r="E576" s="177" t="s">
        <v>955</v>
      </c>
      <c r="F576" s="178" t="s">
        <v>956</v>
      </c>
      <c r="G576" s="179" t="s">
        <v>149</v>
      </c>
      <c r="H576" s="180">
        <v>166.29</v>
      </c>
      <c r="I576" s="181"/>
      <c r="J576" s="182">
        <f>ROUND(I576*H576,2)</f>
        <v>0</v>
      </c>
      <c r="K576" s="178" t="s">
        <v>150</v>
      </c>
      <c r="L576" s="42"/>
      <c r="M576" s="183" t="s">
        <v>19</v>
      </c>
      <c r="N576" s="184" t="s">
        <v>43</v>
      </c>
      <c r="O576" s="67"/>
      <c r="P576" s="185">
        <f>O576*H576</f>
        <v>0</v>
      </c>
      <c r="Q576" s="185">
        <v>3.0000000000000001E-5</v>
      </c>
      <c r="R576" s="185">
        <f>Q576*H576</f>
        <v>4.9886999999999996E-3</v>
      </c>
      <c r="S576" s="185">
        <v>0</v>
      </c>
      <c r="T576" s="186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187" t="s">
        <v>248</v>
      </c>
      <c r="AT576" s="187" t="s">
        <v>146</v>
      </c>
      <c r="AU576" s="187" t="s">
        <v>82</v>
      </c>
      <c r="AY576" s="20" t="s">
        <v>143</v>
      </c>
      <c r="BE576" s="188">
        <f>IF(N576="základní",J576,0)</f>
        <v>0</v>
      </c>
      <c r="BF576" s="188">
        <f>IF(N576="snížená",J576,0)</f>
        <v>0</v>
      </c>
      <c r="BG576" s="188">
        <f>IF(N576="zákl. přenesená",J576,0)</f>
        <v>0</v>
      </c>
      <c r="BH576" s="188">
        <f>IF(N576="sníž. přenesená",J576,0)</f>
        <v>0</v>
      </c>
      <c r="BI576" s="188">
        <f>IF(N576="nulová",J576,0)</f>
        <v>0</v>
      </c>
      <c r="BJ576" s="20" t="s">
        <v>80</v>
      </c>
      <c r="BK576" s="188">
        <f>ROUND(I576*H576,2)</f>
        <v>0</v>
      </c>
      <c r="BL576" s="20" t="s">
        <v>248</v>
      </c>
      <c r="BM576" s="187" t="s">
        <v>957</v>
      </c>
    </row>
    <row r="577" spans="1:65" s="2" customFormat="1" ht="11.25">
      <c r="A577" s="37"/>
      <c r="B577" s="38"/>
      <c r="C577" s="39"/>
      <c r="D577" s="189" t="s">
        <v>153</v>
      </c>
      <c r="E577" s="39"/>
      <c r="F577" s="190" t="s">
        <v>958</v>
      </c>
      <c r="G577" s="39"/>
      <c r="H577" s="39"/>
      <c r="I577" s="191"/>
      <c r="J577" s="39"/>
      <c r="K577" s="39"/>
      <c r="L577" s="42"/>
      <c r="M577" s="192"/>
      <c r="N577" s="193"/>
      <c r="O577" s="67"/>
      <c r="P577" s="67"/>
      <c r="Q577" s="67"/>
      <c r="R577" s="67"/>
      <c r="S577" s="67"/>
      <c r="T577" s="68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20" t="s">
        <v>153</v>
      </c>
      <c r="AU577" s="20" t="s">
        <v>82</v>
      </c>
    </row>
    <row r="578" spans="1:65" s="2" customFormat="1" ht="21.75" customHeight="1">
      <c r="A578" s="37"/>
      <c r="B578" s="38"/>
      <c r="C578" s="176" t="s">
        <v>959</v>
      </c>
      <c r="D578" s="176" t="s">
        <v>146</v>
      </c>
      <c r="E578" s="177" t="s">
        <v>960</v>
      </c>
      <c r="F578" s="178" t="s">
        <v>961</v>
      </c>
      <c r="G578" s="179" t="s">
        <v>149</v>
      </c>
      <c r="H578" s="180">
        <v>166.29</v>
      </c>
      <c r="I578" s="181"/>
      <c r="J578" s="182">
        <f>ROUND(I578*H578,2)</f>
        <v>0</v>
      </c>
      <c r="K578" s="178" t="s">
        <v>150</v>
      </c>
      <c r="L578" s="42"/>
      <c r="M578" s="183" t="s">
        <v>19</v>
      </c>
      <c r="N578" s="184" t="s">
        <v>43</v>
      </c>
      <c r="O578" s="67"/>
      <c r="P578" s="185">
        <f>O578*H578</f>
        <v>0</v>
      </c>
      <c r="Q578" s="185">
        <v>7.4999999999999997E-3</v>
      </c>
      <c r="R578" s="185">
        <f>Q578*H578</f>
        <v>1.2471749999999999</v>
      </c>
      <c r="S578" s="185">
        <v>0</v>
      </c>
      <c r="T578" s="186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87" t="s">
        <v>248</v>
      </c>
      <c r="AT578" s="187" t="s">
        <v>146</v>
      </c>
      <c r="AU578" s="187" t="s">
        <v>82</v>
      </c>
      <c r="AY578" s="20" t="s">
        <v>143</v>
      </c>
      <c r="BE578" s="188">
        <f>IF(N578="základní",J578,0)</f>
        <v>0</v>
      </c>
      <c r="BF578" s="188">
        <f>IF(N578="snížená",J578,0)</f>
        <v>0</v>
      </c>
      <c r="BG578" s="188">
        <f>IF(N578="zákl. přenesená",J578,0)</f>
        <v>0</v>
      </c>
      <c r="BH578" s="188">
        <f>IF(N578="sníž. přenesená",J578,0)</f>
        <v>0</v>
      </c>
      <c r="BI578" s="188">
        <f>IF(N578="nulová",J578,0)</f>
        <v>0</v>
      </c>
      <c r="BJ578" s="20" t="s">
        <v>80</v>
      </c>
      <c r="BK578" s="188">
        <f>ROUND(I578*H578,2)</f>
        <v>0</v>
      </c>
      <c r="BL578" s="20" t="s">
        <v>248</v>
      </c>
      <c r="BM578" s="187" t="s">
        <v>962</v>
      </c>
    </row>
    <row r="579" spans="1:65" s="2" customFormat="1" ht="11.25">
      <c r="A579" s="37"/>
      <c r="B579" s="38"/>
      <c r="C579" s="39"/>
      <c r="D579" s="189" t="s">
        <v>153</v>
      </c>
      <c r="E579" s="39"/>
      <c r="F579" s="190" t="s">
        <v>963</v>
      </c>
      <c r="G579" s="39"/>
      <c r="H579" s="39"/>
      <c r="I579" s="191"/>
      <c r="J579" s="39"/>
      <c r="K579" s="39"/>
      <c r="L579" s="42"/>
      <c r="M579" s="192"/>
      <c r="N579" s="193"/>
      <c r="O579" s="67"/>
      <c r="P579" s="67"/>
      <c r="Q579" s="67"/>
      <c r="R579" s="67"/>
      <c r="S579" s="67"/>
      <c r="T579" s="68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20" t="s">
        <v>153</v>
      </c>
      <c r="AU579" s="20" t="s">
        <v>82</v>
      </c>
    </row>
    <row r="580" spans="1:65" s="2" customFormat="1" ht="21.75" customHeight="1">
      <c r="A580" s="37"/>
      <c r="B580" s="38"/>
      <c r="C580" s="176" t="s">
        <v>964</v>
      </c>
      <c r="D580" s="176" t="s">
        <v>146</v>
      </c>
      <c r="E580" s="177" t="s">
        <v>965</v>
      </c>
      <c r="F580" s="178" t="s">
        <v>966</v>
      </c>
      <c r="G580" s="179" t="s">
        <v>149</v>
      </c>
      <c r="H580" s="180">
        <v>166.29</v>
      </c>
      <c r="I580" s="181"/>
      <c r="J580" s="182">
        <f>ROUND(I580*H580,2)</f>
        <v>0</v>
      </c>
      <c r="K580" s="178" t="s">
        <v>150</v>
      </c>
      <c r="L580" s="42"/>
      <c r="M580" s="183" t="s">
        <v>19</v>
      </c>
      <c r="N580" s="184" t="s">
        <v>43</v>
      </c>
      <c r="O580" s="67"/>
      <c r="P580" s="185">
        <f>O580*H580</f>
        <v>0</v>
      </c>
      <c r="Q580" s="185">
        <v>4.0000000000000002E-4</v>
      </c>
      <c r="R580" s="185">
        <f>Q580*H580</f>
        <v>6.6516000000000006E-2</v>
      </c>
      <c r="S580" s="185">
        <v>0</v>
      </c>
      <c r="T580" s="186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87" t="s">
        <v>248</v>
      </c>
      <c r="AT580" s="187" t="s">
        <v>146</v>
      </c>
      <c r="AU580" s="187" t="s">
        <v>82</v>
      </c>
      <c r="AY580" s="20" t="s">
        <v>143</v>
      </c>
      <c r="BE580" s="188">
        <f>IF(N580="základní",J580,0)</f>
        <v>0</v>
      </c>
      <c r="BF580" s="188">
        <f>IF(N580="snížená",J580,0)</f>
        <v>0</v>
      </c>
      <c r="BG580" s="188">
        <f>IF(N580="zákl. přenesená",J580,0)</f>
        <v>0</v>
      </c>
      <c r="BH580" s="188">
        <f>IF(N580="sníž. přenesená",J580,0)</f>
        <v>0</v>
      </c>
      <c r="BI580" s="188">
        <f>IF(N580="nulová",J580,0)</f>
        <v>0</v>
      </c>
      <c r="BJ580" s="20" t="s">
        <v>80</v>
      </c>
      <c r="BK580" s="188">
        <f>ROUND(I580*H580,2)</f>
        <v>0</v>
      </c>
      <c r="BL580" s="20" t="s">
        <v>248</v>
      </c>
      <c r="BM580" s="187" t="s">
        <v>967</v>
      </c>
    </row>
    <row r="581" spans="1:65" s="2" customFormat="1" ht="11.25">
      <c r="A581" s="37"/>
      <c r="B581" s="38"/>
      <c r="C581" s="39"/>
      <c r="D581" s="189" t="s">
        <v>153</v>
      </c>
      <c r="E581" s="39"/>
      <c r="F581" s="190" t="s">
        <v>968</v>
      </c>
      <c r="G581" s="39"/>
      <c r="H581" s="39"/>
      <c r="I581" s="191"/>
      <c r="J581" s="39"/>
      <c r="K581" s="39"/>
      <c r="L581" s="42"/>
      <c r="M581" s="192"/>
      <c r="N581" s="193"/>
      <c r="O581" s="67"/>
      <c r="P581" s="67"/>
      <c r="Q581" s="67"/>
      <c r="R581" s="67"/>
      <c r="S581" s="67"/>
      <c r="T581" s="68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20" t="s">
        <v>153</v>
      </c>
      <c r="AU581" s="20" t="s">
        <v>82</v>
      </c>
    </row>
    <row r="582" spans="1:65" s="13" customFormat="1" ht="11.25">
      <c r="B582" s="194"/>
      <c r="C582" s="195"/>
      <c r="D582" s="196" t="s">
        <v>155</v>
      </c>
      <c r="E582" s="197" t="s">
        <v>19</v>
      </c>
      <c r="F582" s="198" t="s">
        <v>969</v>
      </c>
      <c r="G582" s="195"/>
      <c r="H582" s="199">
        <v>22.94</v>
      </c>
      <c r="I582" s="200"/>
      <c r="J582" s="195"/>
      <c r="K582" s="195"/>
      <c r="L582" s="201"/>
      <c r="M582" s="202"/>
      <c r="N582" s="203"/>
      <c r="O582" s="203"/>
      <c r="P582" s="203"/>
      <c r="Q582" s="203"/>
      <c r="R582" s="203"/>
      <c r="S582" s="203"/>
      <c r="T582" s="204"/>
      <c r="AT582" s="205" t="s">
        <v>155</v>
      </c>
      <c r="AU582" s="205" t="s">
        <v>82</v>
      </c>
      <c r="AV582" s="13" t="s">
        <v>82</v>
      </c>
      <c r="AW582" s="13" t="s">
        <v>33</v>
      </c>
      <c r="AX582" s="13" t="s">
        <v>72</v>
      </c>
      <c r="AY582" s="205" t="s">
        <v>143</v>
      </c>
    </row>
    <row r="583" spans="1:65" s="13" customFormat="1" ht="11.25">
      <c r="B583" s="194"/>
      <c r="C583" s="195"/>
      <c r="D583" s="196" t="s">
        <v>155</v>
      </c>
      <c r="E583" s="197" t="s">
        <v>19</v>
      </c>
      <c r="F583" s="198" t="s">
        <v>640</v>
      </c>
      <c r="G583" s="195"/>
      <c r="H583" s="199">
        <v>23.9</v>
      </c>
      <c r="I583" s="200"/>
      <c r="J583" s="195"/>
      <c r="K583" s="195"/>
      <c r="L583" s="201"/>
      <c r="M583" s="202"/>
      <c r="N583" s="203"/>
      <c r="O583" s="203"/>
      <c r="P583" s="203"/>
      <c r="Q583" s="203"/>
      <c r="R583" s="203"/>
      <c r="S583" s="203"/>
      <c r="T583" s="204"/>
      <c r="AT583" s="205" t="s">
        <v>155</v>
      </c>
      <c r="AU583" s="205" t="s">
        <v>82</v>
      </c>
      <c r="AV583" s="13" t="s">
        <v>82</v>
      </c>
      <c r="AW583" s="13" t="s">
        <v>33</v>
      </c>
      <c r="AX583" s="13" t="s">
        <v>72</v>
      </c>
      <c r="AY583" s="205" t="s">
        <v>143</v>
      </c>
    </row>
    <row r="584" spans="1:65" s="13" customFormat="1" ht="11.25">
      <c r="B584" s="194"/>
      <c r="C584" s="195"/>
      <c r="D584" s="196" t="s">
        <v>155</v>
      </c>
      <c r="E584" s="197" t="s">
        <v>19</v>
      </c>
      <c r="F584" s="198" t="s">
        <v>970</v>
      </c>
      <c r="G584" s="195"/>
      <c r="H584" s="199">
        <v>51.33</v>
      </c>
      <c r="I584" s="200"/>
      <c r="J584" s="195"/>
      <c r="K584" s="195"/>
      <c r="L584" s="201"/>
      <c r="M584" s="202"/>
      <c r="N584" s="203"/>
      <c r="O584" s="203"/>
      <c r="P584" s="203"/>
      <c r="Q584" s="203"/>
      <c r="R584" s="203"/>
      <c r="S584" s="203"/>
      <c r="T584" s="204"/>
      <c r="AT584" s="205" t="s">
        <v>155</v>
      </c>
      <c r="AU584" s="205" t="s">
        <v>82</v>
      </c>
      <c r="AV584" s="13" t="s">
        <v>82</v>
      </c>
      <c r="AW584" s="13" t="s">
        <v>33</v>
      </c>
      <c r="AX584" s="13" t="s">
        <v>72</v>
      </c>
      <c r="AY584" s="205" t="s">
        <v>143</v>
      </c>
    </row>
    <row r="585" spans="1:65" s="13" customFormat="1" ht="11.25">
      <c r="B585" s="194"/>
      <c r="C585" s="195"/>
      <c r="D585" s="196" t="s">
        <v>155</v>
      </c>
      <c r="E585" s="197" t="s">
        <v>19</v>
      </c>
      <c r="F585" s="198" t="s">
        <v>971</v>
      </c>
      <c r="G585" s="195"/>
      <c r="H585" s="199">
        <v>25.34</v>
      </c>
      <c r="I585" s="200"/>
      <c r="J585" s="195"/>
      <c r="K585" s="195"/>
      <c r="L585" s="201"/>
      <c r="M585" s="202"/>
      <c r="N585" s="203"/>
      <c r="O585" s="203"/>
      <c r="P585" s="203"/>
      <c r="Q585" s="203"/>
      <c r="R585" s="203"/>
      <c r="S585" s="203"/>
      <c r="T585" s="204"/>
      <c r="AT585" s="205" t="s">
        <v>155</v>
      </c>
      <c r="AU585" s="205" t="s">
        <v>82</v>
      </c>
      <c r="AV585" s="13" t="s">
        <v>82</v>
      </c>
      <c r="AW585" s="13" t="s">
        <v>33</v>
      </c>
      <c r="AX585" s="13" t="s">
        <v>72</v>
      </c>
      <c r="AY585" s="205" t="s">
        <v>143</v>
      </c>
    </row>
    <row r="586" spans="1:65" s="13" customFormat="1" ht="11.25">
      <c r="B586" s="194"/>
      <c r="C586" s="195"/>
      <c r="D586" s="196" t="s">
        <v>155</v>
      </c>
      <c r="E586" s="197" t="s">
        <v>19</v>
      </c>
      <c r="F586" s="198" t="s">
        <v>643</v>
      </c>
      <c r="G586" s="195"/>
      <c r="H586" s="199">
        <v>14.3</v>
      </c>
      <c r="I586" s="200"/>
      <c r="J586" s="195"/>
      <c r="K586" s="195"/>
      <c r="L586" s="201"/>
      <c r="M586" s="202"/>
      <c r="N586" s="203"/>
      <c r="O586" s="203"/>
      <c r="P586" s="203"/>
      <c r="Q586" s="203"/>
      <c r="R586" s="203"/>
      <c r="S586" s="203"/>
      <c r="T586" s="204"/>
      <c r="AT586" s="205" t="s">
        <v>155</v>
      </c>
      <c r="AU586" s="205" t="s">
        <v>82</v>
      </c>
      <c r="AV586" s="13" t="s">
        <v>82</v>
      </c>
      <c r="AW586" s="13" t="s">
        <v>33</v>
      </c>
      <c r="AX586" s="13" t="s">
        <v>72</v>
      </c>
      <c r="AY586" s="205" t="s">
        <v>143</v>
      </c>
    </row>
    <row r="587" spans="1:65" s="13" customFormat="1" ht="11.25">
      <c r="B587" s="194"/>
      <c r="C587" s="195"/>
      <c r="D587" s="196" t="s">
        <v>155</v>
      </c>
      <c r="E587" s="197" t="s">
        <v>19</v>
      </c>
      <c r="F587" s="198" t="s">
        <v>972</v>
      </c>
      <c r="G587" s="195"/>
      <c r="H587" s="199">
        <v>28.48</v>
      </c>
      <c r="I587" s="200"/>
      <c r="J587" s="195"/>
      <c r="K587" s="195"/>
      <c r="L587" s="201"/>
      <c r="M587" s="202"/>
      <c r="N587" s="203"/>
      <c r="O587" s="203"/>
      <c r="P587" s="203"/>
      <c r="Q587" s="203"/>
      <c r="R587" s="203"/>
      <c r="S587" s="203"/>
      <c r="T587" s="204"/>
      <c r="AT587" s="205" t="s">
        <v>155</v>
      </c>
      <c r="AU587" s="205" t="s">
        <v>82</v>
      </c>
      <c r="AV587" s="13" t="s">
        <v>82</v>
      </c>
      <c r="AW587" s="13" t="s">
        <v>33</v>
      </c>
      <c r="AX587" s="13" t="s">
        <v>72</v>
      </c>
      <c r="AY587" s="205" t="s">
        <v>143</v>
      </c>
    </row>
    <row r="588" spans="1:65" s="14" customFormat="1" ht="11.25">
      <c r="B588" s="206"/>
      <c r="C588" s="207"/>
      <c r="D588" s="196" t="s">
        <v>155</v>
      </c>
      <c r="E588" s="208" t="s">
        <v>19</v>
      </c>
      <c r="F588" s="209" t="s">
        <v>180</v>
      </c>
      <c r="G588" s="207"/>
      <c r="H588" s="210">
        <v>166.29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155</v>
      </c>
      <c r="AU588" s="216" t="s">
        <v>82</v>
      </c>
      <c r="AV588" s="14" t="s">
        <v>151</v>
      </c>
      <c r="AW588" s="14" t="s">
        <v>33</v>
      </c>
      <c r="AX588" s="14" t="s">
        <v>80</v>
      </c>
      <c r="AY588" s="216" t="s">
        <v>143</v>
      </c>
    </row>
    <row r="589" spans="1:65" s="2" customFormat="1" ht="16.5" customHeight="1">
      <c r="A589" s="37"/>
      <c r="B589" s="38"/>
      <c r="C589" s="239" t="s">
        <v>973</v>
      </c>
      <c r="D589" s="239" t="s">
        <v>445</v>
      </c>
      <c r="E589" s="240" t="s">
        <v>974</v>
      </c>
      <c r="F589" s="241" t="s">
        <v>975</v>
      </c>
      <c r="G589" s="242" t="s">
        <v>149</v>
      </c>
      <c r="H589" s="243">
        <v>182.91900000000001</v>
      </c>
      <c r="I589" s="244"/>
      <c r="J589" s="245">
        <f>ROUND(I589*H589,2)</f>
        <v>0</v>
      </c>
      <c r="K589" s="241" t="s">
        <v>150</v>
      </c>
      <c r="L589" s="246"/>
      <c r="M589" s="247" t="s">
        <v>19</v>
      </c>
      <c r="N589" s="248" t="s">
        <v>43</v>
      </c>
      <c r="O589" s="67"/>
      <c r="P589" s="185">
        <f>O589*H589</f>
        <v>0</v>
      </c>
      <c r="Q589" s="185">
        <v>2.64E-3</v>
      </c>
      <c r="R589" s="185">
        <f>Q589*H589</f>
        <v>0.48290616000000003</v>
      </c>
      <c r="S589" s="185">
        <v>0</v>
      </c>
      <c r="T589" s="186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87" t="s">
        <v>375</v>
      </c>
      <c r="AT589" s="187" t="s">
        <v>445</v>
      </c>
      <c r="AU589" s="187" t="s">
        <v>82</v>
      </c>
      <c r="AY589" s="20" t="s">
        <v>143</v>
      </c>
      <c r="BE589" s="188">
        <f>IF(N589="základní",J589,0)</f>
        <v>0</v>
      </c>
      <c r="BF589" s="188">
        <f>IF(N589="snížená",J589,0)</f>
        <v>0</v>
      </c>
      <c r="BG589" s="188">
        <f>IF(N589="zákl. přenesená",J589,0)</f>
        <v>0</v>
      </c>
      <c r="BH589" s="188">
        <f>IF(N589="sníž. přenesená",J589,0)</f>
        <v>0</v>
      </c>
      <c r="BI589" s="188">
        <f>IF(N589="nulová",J589,0)</f>
        <v>0</v>
      </c>
      <c r="BJ589" s="20" t="s">
        <v>80</v>
      </c>
      <c r="BK589" s="188">
        <f>ROUND(I589*H589,2)</f>
        <v>0</v>
      </c>
      <c r="BL589" s="20" t="s">
        <v>248</v>
      </c>
      <c r="BM589" s="187" t="s">
        <v>976</v>
      </c>
    </row>
    <row r="590" spans="1:65" s="13" customFormat="1" ht="11.25">
      <c r="B590" s="194"/>
      <c r="C590" s="195"/>
      <c r="D590" s="196" t="s">
        <v>155</v>
      </c>
      <c r="E590" s="195"/>
      <c r="F590" s="198" t="s">
        <v>977</v>
      </c>
      <c r="G590" s="195"/>
      <c r="H590" s="199">
        <v>182.91900000000001</v>
      </c>
      <c r="I590" s="200"/>
      <c r="J590" s="195"/>
      <c r="K590" s="195"/>
      <c r="L590" s="201"/>
      <c r="M590" s="202"/>
      <c r="N590" s="203"/>
      <c r="O590" s="203"/>
      <c r="P590" s="203"/>
      <c r="Q590" s="203"/>
      <c r="R590" s="203"/>
      <c r="S590" s="203"/>
      <c r="T590" s="204"/>
      <c r="AT590" s="205" t="s">
        <v>155</v>
      </c>
      <c r="AU590" s="205" t="s">
        <v>82</v>
      </c>
      <c r="AV590" s="13" t="s">
        <v>82</v>
      </c>
      <c r="AW590" s="13" t="s">
        <v>4</v>
      </c>
      <c r="AX590" s="13" t="s">
        <v>80</v>
      </c>
      <c r="AY590" s="205" t="s">
        <v>143</v>
      </c>
    </row>
    <row r="591" spans="1:65" s="2" customFormat="1" ht="16.5" customHeight="1">
      <c r="A591" s="37"/>
      <c r="B591" s="38"/>
      <c r="C591" s="176" t="s">
        <v>978</v>
      </c>
      <c r="D591" s="176" t="s">
        <v>146</v>
      </c>
      <c r="E591" s="177" t="s">
        <v>979</v>
      </c>
      <c r="F591" s="178" t="s">
        <v>980</v>
      </c>
      <c r="G591" s="179" t="s">
        <v>149</v>
      </c>
      <c r="H591" s="180">
        <v>186.78</v>
      </c>
      <c r="I591" s="181"/>
      <c r="J591" s="182">
        <f>ROUND(I591*H591,2)</f>
        <v>0</v>
      </c>
      <c r="K591" s="178" t="s">
        <v>150</v>
      </c>
      <c r="L591" s="42"/>
      <c r="M591" s="183" t="s">
        <v>19</v>
      </c>
      <c r="N591" s="184" t="s">
        <v>43</v>
      </c>
      <c r="O591" s="67"/>
      <c r="P591" s="185">
        <f>O591*H591</f>
        <v>0</v>
      </c>
      <c r="Q591" s="185">
        <v>0</v>
      </c>
      <c r="R591" s="185">
        <f>Q591*H591</f>
        <v>0</v>
      </c>
      <c r="S591" s="185">
        <v>3.0000000000000001E-3</v>
      </c>
      <c r="T591" s="186">
        <f>S591*H591</f>
        <v>0.56034000000000006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7" t="s">
        <v>248</v>
      </c>
      <c r="AT591" s="187" t="s">
        <v>146</v>
      </c>
      <c r="AU591" s="187" t="s">
        <v>82</v>
      </c>
      <c r="AY591" s="20" t="s">
        <v>143</v>
      </c>
      <c r="BE591" s="188">
        <f>IF(N591="základní",J591,0)</f>
        <v>0</v>
      </c>
      <c r="BF591" s="188">
        <f>IF(N591="snížená",J591,0)</f>
        <v>0</v>
      </c>
      <c r="BG591" s="188">
        <f>IF(N591="zákl. přenesená",J591,0)</f>
        <v>0</v>
      </c>
      <c r="BH591" s="188">
        <f>IF(N591="sníž. přenesená",J591,0)</f>
        <v>0</v>
      </c>
      <c r="BI591" s="188">
        <f>IF(N591="nulová",J591,0)</f>
        <v>0</v>
      </c>
      <c r="BJ591" s="20" t="s">
        <v>80</v>
      </c>
      <c r="BK591" s="188">
        <f>ROUND(I591*H591,2)</f>
        <v>0</v>
      </c>
      <c r="BL591" s="20" t="s">
        <v>248</v>
      </c>
      <c r="BM591" s="187" t="s">
        <v>981</v>
      </c>
    </row>
    <row r="592" spans="1:65" s="2" customFormat="1" ht="11.25">
      <c r="A592" s="37"/>
      <c r="B592" s="38"/>
      <c r="C592" s="39"/>
      <c r="D592" s="189" t="s">
        <v>153</v>
      </c>
      <c r="E592" s="39"/>
      <c r="F592" s="190" t="s">
        <v>982</v>
      </c>
      <c r="G592" s="39"/>
      <c r="H592" s="39"/>
      <c r="I592" s="191"/>
      <c r="J592" s="39"/>
      <c r="K592" s="39"/>
      <c r="L592" s="42"/>
      <c r="M592" s="192"/>
      <c r="N592" s="193"/>
      <c r="O592" s="67"/>
      <c r="P592" s="67"/>
      <c r="Q592" s="67"/>
      <c r="R592" s="67"/>
      <c r="S592" s="67"/>
      <c r="T592" s="68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20" t="s">
        <v>153</v>
      </c>
      <c r="AU592" s="20" t="s">
        <v>82</v>
      </c>
    </row>
    <row r="593" spans="1:65" s="13" customFormat="1" ht="11.25">
      <c r="B593" s="194"/>
      <c r="C593" s="195"/>
      <c r="D593" s="196" t="s">
        <v>155</v>
      </c>
      <c r="E593" s="197" t="s">
        <v>19</v>
      </c>
      <c r="F593" s="198" t="s">
        <v>983</v>
      </c>
      <c r="G593" s="195"/>
      <c r="H593" s="199">
        <v>29.34</v>
      </c>
      <c r="I593" s="200"/>
      <c r="J593" s="195"/>
      <c r="K593" s="195"/>
      <c r="L593" s="201"/>
      <c r="M593" s="202"/>
      <c r="N593" s="203"/>
      <c r="O593" s="203"/>
      <c r="P593" s="203"/>
      <c r="Q593" s="203"/>
      <c r="R593" s="203"/>
      <c r="S593" s="203"/>
      <c r="T593" s="204"/>
      <c r="AT593" s="205" t="s">
        <v>155</v>
      </c>
      <c r="AU593" s="205" t="s">
        <v>82</v>
      </c>
      <c r="AV593" s="13" t="s">
        <v>82</v>
      </c>
      <c r="AW593" s="13" t="s">
        <v>33</v>
      </c>
      <c r="AX593" s="13" t="s">
        <v>72</v>
      </c>
      <c r="AY593" s="205" t="s">
        <v>143</v>
      </c>
    </row>
    <row r="594" spans="1:65" s="13" customFormat="1" ht="11.25">
      <c r="B594" s="194"/>
      <c r="C594" s="195"/>
      <c r="D594" s="196" t="s">
        <v>155</v>
      </c>
      <c r="E594" s="197" t="s">
        <v>19</v>
      </c>
      <c r="F594" s="198" t="s">
        <v>984</v>
      </c>
      <c r="G594" s="195"/>
      <c r="H594" s="199">
        <v>29.61</v>
      </c>
      <c r="I594" s="200"/>
      <c r="J594" s="195"/>
      <c r="K594" s="195"/>
      <c r="L594" s="201"/>
      <c r="M594" s="202"/>
      <c r="N594" s="203"/>
      <c r="O594" s="203"/>
      <c r="P594" s="203"/>
      <c r="Q594" s="203"/>
      <c r="R594" s="203"/>
      <c r="S594" s="203"/>
      <c r="T594" s="204"/>
      <c r="AT594" s="205" t="s">
        <v>155</v>
      </c>
      <c r="AU594" s="205" t="s">
        <v>82</v>
      </c>
      <c r="AV594" s="13" t="s">
        <v>82</v>
      </c>
      <c r="AW594" s="13" t="s">
        <v>33</v>
      </c>
      <c r="AX594" s="13" t="s">
        <v>72</v>
      </c>
      <c r="AY594" s="205" t="s">
        <v>143</v>
      </c>
    </row>
    <row r="595" spans="1:65" s="13" customFormat="1" ht="11.25">
      <c r="B595" s="194"/>
      <c r="C595" s="195"/>
      <c r="D595" s="196" t="s">
        <v>155</v>
      </c>
      <c r="E595" s="197" t="s">
        <v>19</v>
      </c>
      <c r="F595" s="198" t="s">
        <v>985</v>
      </c>
      <c r="G595" s="195"/>
      <c r="H595" s="199">
        <v>57.19</v>
      </c>
      <c r="I595" s="200"/>
      <c r="J595" s="195"/>
      <c r="K595" s="195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155</v>
      </c>
      <c r="AU595" s="205" t="s">
        <v>82</v>
      </c>
      <c r="AV595" s="13" t="s">
        <v>82</v>
      </c>
      <c r="AW595" s="13" t="s">
        <v>33</v>
      </c>
      <c r="AX595" s="13" t="s">
        <v>72</v>
      </c>
      <c r="AY595" s="205" t="s">
        <v>143</v>
      </c>
    </row>
    <row r="596" spans="1:65" s="13" customFormat="1" ht="11.25">
      <c r="B596" s="194"/>
      <c r="C596" s="195"/>
      <c r="D596" s="196" t="s">
        <v>155</v>
      </c>
      <c r="E596" s="197" t="s">
        <v>19</v>
      </c>
      <c r="F596" s="198" t="s">
        <v>986</v>
      </c>
      <c r="G596" s="195"/>
      <c r="H596" s="199">
        <v>31.39</v>
      </c>
      <c r="I596" s="200"/>
      <c r="J596" s="195"/>
      <c r="K596" s="195"/>
      <c r="L596" s="201"/>
      <c r="M596" s="202"/>
      <c r="N596" s="203"/>
      <c r="O596" s="203"/>
      <c r="P596" s="203"/>
      <c r="Q596" s="203"/>
      <c r="R596" s="203"/>
      <c r="S596" s="203"/>
      <c r="T596" s="204"/>
      <c r="AT596" s="205" t="s">
        <v>155</v>
      </c>
      <c r="AU596" s="205" t="s">
        <v>82</v>
      </c>
      <c r="AV596" s="13" t="s">
        <v>82</v>
      </c>
      <c r="AW596" s="13" t="s">
        <v>33</v>
      </c>
      <c r="AX596" s="13" t="s">
        <v>72</v>
      </c>
      <c r="AY596" s="205" t="s">
        <v>143</v>
      </c>
    </row>
    <row r="597" spans="1:65" s="13" customFormat="1" ht="11.25">
      <c r="B597" s="194"/>
      <c r="C597" s="195"/>
      <c r="D597" s="196" t="s">
        <v>155</v>
      </c>
      <c r="E597" s="197" t="s">
        <v>19</v>
      </c>
      <c r="F597" s="198" t="s">
        <v>987</v>
      </c>
      <c r="G597" s="195"/>
      <c r="H597" s="199">
        <v>19.78</v>
      </c>
      <c r="I597" s="200"/>
      <c r="J597" s="195"/>
      <c r="K597" s="195"/>
      <c r="L597" s="201"/>
      <c r="M597" s="202"/>
      <c r="N597" s="203"/>
      <c r="O597" s="203"/>
      <c r="P597" s="203"/>
      <c r="Q597" s="203"/>
      <c r="R597" s="203"/>
      <c r="S597" s="203"/>
      <c r="T597" s="204"/>
      <c r="AT597" s="205" t="s">
        <v>155</v>
      </c>
      <c r="AU597" s="205" t="s">
        <v>82</v>
      </c>
      <c r="AV597" s="13" t="s">
        <v>82</v>
      </c>
      <c r="AW597" s="13" t="s">
        <v>33</v>
      </c>
      <c r="AX597" s="13" t="s">
        <v>72</v>
      </c>
      <c r="AY597" s="205" t="s">
        <v>143</v>
      </c>
    </row>
    <row r="598" spans="1:65" s="13" customFormat="1" ht="11.25">
      <c r="B598" s="194"/>
      <c r="C598" s="195"/>
      <c r="D598" s="196" t="s">
        <v>155</v>
      </c>
      <c r="E598" s="197" t="s">
        <v>19</v>
      </c>
      <c r="F598" s="198" t="s">
        <v>988</v>
      </c>
      <c r="G598" s="195"/>
      <c r="H598" s="199">
        <v>19.47</v>
      </c>
      <c r="I598" s="200"/>
      <c r="J598" s="195"/>
      <c r="K598" s="195"/>
      <c r="L598" s="201"/>
      <c r="M598" s="202"/>
      <c r="N598" s="203"/>
      <c r="O598" s="203"/>
      <c r="P598" s="203"/>
      <c r="Q598" s="203"/>
      <c r="R598" s="203"/>
      <c r="S598" s="203"/>
      <c r="T598" s="204"/>
      <c r="AT598" s="205" t="s">
        <v>155</v>
      </c>
      <c r="AU598" s="205" t="s">
        <v>82</v>
      </c>
      <c r="AV598" s="13" t="s">
        <v>82</v>
      </c>
      <c r="AW598" s="13" t="s">
        <v>33</v>
      </c>
      <c r="AX598" s="13" t="s">
        <v>72</v>
      </c>
      <c r="AY598" s="205" t="s">
        <v>143</v>
      </c>
    </row>
    <row r="599" spans="1:65" s="14" customFormat="1" ht="11.25">
      <c r="B599" s="206"/>
      <c r="C599" s="207"/>
      <c r="D599" s="196" t="s">
        <v>155</v>
      </c>
      <c r="E599" s="208" t="s">
        <v>19</v>
      </c>
      <c r="F599" s="209" t="s">
        <v>180</v>
      </c>
      <c r="G599" s="207"/>
      <c r="H599" s="210">
        <v>186.78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155</v>
      </c>
      <c r="AU599" s="216" t="s">
        <v>82</v>
      </c>
      <c r="AV599" s="14" t="s">
        <v>151</v>
      </c>
      <c r="AW599" s="14" t="s">
        <v>33</v>
      </c>
      <c r="AX599" s="14" t="s">
        <v>80</v>
      </c>
      <c r="AY599" s="216" t="s">
        <v>143</v>
      </c>
    </row>
    <row r="600" spans="1:65" s="2" customFormat="1" ht="16.5" customHeight="1">
      <c r="A600" s="37"/>
      <c r="B600" s="38"/>
      <c r="C600" s="176" t="s">
        <v>989</v>
      </c>
      <c r="D600" s="176" t="s">
        <v>146</v>
      </c>
      <c r="E600" s="177" t="s">
        <v>990</v>
      </c>
      <c r="F600" s="178" t="s">
        <v>991</v>
      </c>
      <c r="G600" s="179" t="s">
        <v>198</v>
      </c>
      <c r="H600" s="180">
        <v>183.94</v>
      </c>
      <c r="I600" s="181"/>
      <c r="J600" s="182">
        <f>ROUND(I600*H600,2)</f>
        <v>0</v>
      </c>
      <c r="K600" s="178" t="s">
        <v>150</v>
      </c>
      <c r="L600" s="42"/>
      <c r="M600" s="183" t="s">
        <v>19</v>
      </c>
      <c r="N600" s="184" t="s">
        <v>43</v>
      </c>
      <c r="O600" s="67"/>
      <c r="P600" s="185">
        <f>O600*H600</f>
        <v>0</v>
      </c>
      <c r="Q600" s="185">
        <v>0</v>
      </c>
      <c r="R600" s="185">
        <f>Q600*H600</f>
        <v>0</v>
      </c>
      <c r="S600" s="185">
        <v>2.9999999999999997E-4</v>
      </c>
      <c r="T600" s="186">
        <f>S600*H600</f>
        <v>5.5181999999999995E-2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187" t="s">
        <v>248</v>
      </c>
      <c r="AT600" s="187" t="s">
        <v>146</v>
      </c>
      <c r="AU600" s="187" t="s">
        <v>82</v>
      </c>
      <c r="AY600" s="20" t="s">
        <v>143</v>
      </c>
      <c r="BE600" s="188">
        <f>IF(N600="základní",J600,0)</f>
        <v>0</v>
      </c>
      <c r="BF600" s="188">
        <f>IF(N600="snížená",J600,0)</f>
        <v>0</v>
      </c>
      <c r="BG600" s="188">
        <f>IF(N600="zákl. přenesená",J600,0)</f>
        <v>0</v>
      </c>
      <c r="BH600" s="188">
        <f>IF(N600="sníž. přenesená",J600,0)</f>
        <v>0</v>
      </c>
      <c r="BI600" s="188">
        <f>IF(N600="nulová",J600,0)</f>
        <v>0</v>
      </c>
      <c r="BJ600" s="20" t="s">
        <v>80</v>
      </c>
      <c r="BK600" s="188">
        <f>ROUND(I600*H600,2)</f>
        <v>0</v>
      </c>
      <c r="BL600" s="20" t="s">
        <v>248</v>
      </c>
      <c r="BM600" s="187" t="s">
        <v>992</v>
      </c>
    </row>
    <row r="601" spans="1:65" s="2" customFormat="1" ht="11.25">
      <c r="A601" s="37"/>
      <c r="B601" s="38"/>
      <c r="C601" s="39"/>
      <c r="D601" s="189" t="s">
        <v>153</v>
      </c>
      <c r="E601" s="39"/>
      <c r="F601" s="190" t="s">
        <v>993</v>
      </c>
      <c r="G601" s="39"/>
      <c r="H601" s="39"/>
      <c r="I601" s="191"/>
      <c r="J601" s="39"/>
      <c r="K601" s="39"/>
      <c r="L601" s="42"/>
      <c r="M601" s="192"/>
      <c r="N601" s="193"/>
      <c r="O601" s="67"/>
      <c r="P601" s="67"/>
      <c r="Q601" s="67"/>
      <c r="R601" s="67"/>
      <c r="S601" s="67"/>
      <c r="T601" s="68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20" t="s">
        <v>153</v>
      </c>
      <c r="AU601" s="20" t="s">
        <v>82</v>
      </c>
    </row>
    <row r="602" spans="1:65" s="13" customFormat="1" ht="11.25">
      <c r="B602" s="194"/>
      <c r="C602" s="195"/>
      <c r="D602" s="196" t="s">
        <v>155</v>
      </c>
      <c r="E602" s="197" t="s">
        <v>19</v>
      </c>
      <c r="F602" s="198" t="s">
        <v>994</v>
      </c>
      <c r="G602" s="195"/>
      <c r="H602" s="199">
        <v>39.119999999999997</v>
      </c>
      <c r="I602" s="200"/>
      <c r="J602" s="195"/>
      <c r="K602" s="195"/>
      <c r="L602" s="201"/>
      <c r="M602" s="202"/>
      <c r="N602" s="203"/>
      <c r="O602" s="203"/>
      <c r="P602" s="203"/>
      <c r="Q602" s="203"/>
      <c r="R602" s="203"/>
      <c r="S602" s="203"/>
      <c r="T602" s="204"/>
      <c r="AT602" s="205" t="s">
        <v>155</v>
      </c>
      <c r="AU602" s="205" t="s">
        <v>82</v>
      </c>
      <c r="AV602" s="13" t="s">
        <v>82</v>
      </c>
      <c r="AW602" s="13" t="s">
        <v>33</v>
      </c>
      <c r="AX602" s="13" t="s">
        <v>72</v>
      </c>
      <c r="AY602" s="205" t="s">
        <v>143</v>
      </c>
    </row>
    <row r="603" spans="1:65" s="13" customFormat="1" ht="11.25">
      <c r="B603" s="194"/>
      <c r="C603" s="195"/>
      <c r="D603" s="196" t="s">
        <v>155</v>
      </c>
      <c r="E603" s="197" t="s">
        <v>19</v>
      </c>
      <c r="F603" s="198" t="s">
        <v>995</v>
      </c>
      <c r="G603" s="195"/>
      <c r="H603" s="199">
        <v>20.96</v>
      </c>
      <c r="I603" s="200"/>
      <c r="J603" s="195"/>
      <c r="K603" s="195"/>
      <c r="L603" s="201"/>
      <c r="M603" s="202"/>
      <c r="N603" s="203"/>
      <c r="O603" s="203"/>
      <c r="P603" s="203"/>
      <c r="Q603" s="203"/>
      <c r="R603" s="203"/>
      <c r="S603" s="203"/>
      <c r="T603" s="204"/>
      <c r="AT603" s="205" t="s">
        <v>155</v>
      </c>
      <c r="AU603" s="205" t="s">
        <v>82</v>
      </c>
      <c r="AV603" s="13" t="s">
        <v>82</v>
      </c>
      <c r="AW603" s="13" t="s">
        <v>33</v>
      </c>
      <c r="AX603" s="13" t="s">
        <v>72</v>
      </c>
      <c r="AY603" s="205" t="s">
        <v>143</v>
      </c>
    </row>
    <row r="604" spans="1:65" s="13" customFormat="1" ht="11.25">
      <c r="B604" s="194"/>
      <c r="C604" s="195"/>
      <c r="D604" s="196" t="s">
        <v>155</v>
      </c>
      <c r="E604" s="197" t="s">
        <v>19</v>
      </c>
      <c r="F604" s="198" t="s">
        <v>996</v>
      </c>
      <c r="G604" s="195"/>
      <c r="H604" s="199">
        <v>35.26</v>
      </c>
      <c r="I604" s="200"/>
      <c r="J604" s="195"/>
      <c r="K604" s="195"/>
      <c r="L604" s="201"/>
      <c r="M604" s="202"/>
      <c r="N604" s="203"/>
      <c r="O604" s="203"/>
      <c r="P604" s="203"/>
      <c r="Q604" s="203"/>
      <c r="R604" s="203"/>
      <c r="S604" s="203"/>
      <c r="T604" s="204"/>
      <c r="AT604" s="205" t="s">
        <v>155</v>
      </c>
      <c r="AU604" s="205" t="s">
        <v>82</v>
      </c>
      <c r="AV604" s="13" t="s">
        <v>82</v>
      </c>
      <c r="AW604" s="13" t="s">
        <v>33</v>
      </c>
      <c r="AX604" s="13" t="s">
        <v>72</v>
      </c>
      <c r="AY604" s="205" t="s">
        <v>143</v>
      </c>
    </row>
    <row r="605" spans="1:65" s="13" customFormat="1" ht="11.25">
      <c r="B605" s="194"/>
      <c r="C605" s="195"/>
      <c r="D605" s="196" t="s">
        <v>155</v>
      </c>
      <c r="E605" s="197" t="s">
        <v>19</v>
      </c>
      <c r="F605" s="198" t="s">
        <v>997</v>
      </c>
      <c r="G605" s="195"/>
      <c r="H605" s="199">
        <v>36.119999999999997</v>
      </c>
      <c r="I605" s="200"/>
      <c r="J605" s="195"/>
      <c r="K605" s="195"/>
      <c r="L605" s="201"/>
      <c r="M605" s="202"/>
      <c r="N605" s="203"/>
      <c r="O605" s="203"/>
      <c r="P605" s="203"/>
      <c r="Q605" s="203"/>
      <c r="R605" s="203"/>
      <c r="S605" s="203"/>
      <c r="T605" s="204"/>
      <c r="AT605" s="205" t="s">
        <v>155</v>
      </c>
      <c r="AU605" s="205" t="s">
        <v>82</v>
      </c>
      <c r="AV605" s="13" t="s">
        <v>82</v>
      </c>
      <c r="AW605" s="13" t="s">
        <v>33</v>
      </c>
      <c r="AX605" s="13" t="s">
        <v>72</v>
      </c>
      <c r="AY605" s="205" t="s">
        <v>143</v>
      </c>
    </row>
    <row r="606" spans="1:65" s="13" customFormat="1" ht="11.25">
      <c r="B606" s="194"/>
      <c r="C606" s="195"/>
      <c r="D606" s="196" t="s">
        <v>155</v>
      </c>
      <c r="E606" s="197" t="s">
        <v>19</v>
      </c>
      <c r="F606" s="198" t="s">
        <v>998</v>
      </c>
      <c r="G606" s="195"/>
      <c r="H606" s="199">
        <v>26.28</v>
      </c>
      <c r="I606" s="200"/>
      <c r="J606" s="195"/>
      <c r="K606" s="195"/>
      <c r="L606" s="201"/>
      <c r="M606" s="202"/>
      <c r="N606" s="203"/>
      <c r="O606" s="203"/>
      <c r="P606" s="203"/>
      <c r="Q606" s="203"/>
      <c r="R606" s="203"/>
      <c r="S606" s="203"/>
      <c r="T606" s="204"/>
      <c r="AT606" s="205" t="s">
        <v>155</v>
      </c>
      <c r="AU606" s="205" t="s">
        <v>82</v>
      </c>
      <c r="AV606" s="13" t="s">
        <v>82</v>
      </c>
      <c r="AW606" s="13" t="s">
        <v>33</v>
      </c>
      <c r="AX606" s="13" t="s">
        <v>72</v>
      </c>
      <c r="AY606" s="205" t="s">
        <v>143</v>
      </c>
    </row>
    <row r="607" spans="1:65" s="13" customFormat="1" ht="11.25">
      <c r="B607" s="194"/>
      <c r="C607" s="195"/>
      <c r="D607" s="196" t="s">
        <v>155</v>
      </c>
      <c r="E607" s="197" t="s">
        <v>19</v>
      </c>
      <c r="F607" s="198" t="s">
        <v>999</v>
      </c>
      <c r="G607" s="195"/>
      <c r="H607" s="199">
        <v>26.2</v>
      </c>
      <c r="I607" s="200"/>
      <c r="J607" s="195"/>
      <c r="K607" s="195"/>
      <c r="L607" s="201"/>
      <c r="M607" s="202"/>
      <c r="N607" s="203"/>
      <c r="O607" s="203"/>
      <c r="P607" s="203"/>
      <c r="Q607" s="203"/>
      <c r="R607" s="203"/>
      <c r="S607" s="203"/>
      <c r="T607" s="204"/>
      <c r="AT607" s="205" t="s">
        <v>155</v>
      </c>
      <c r="AU607" s="205" t="s">
        <v>82</v>
      </c>
      <c r="AV607" s="13" t="s">
        <v>82</v>
      </c>
      <c r="AW607" s="13" t="s">
        <v>33</v>
      </c>
      <c r="AX607" s="13" t="s">
        <v>72</v>
      </c>
      <c r="AY607" s="205" t="s">
        <v>143</v>
      </c>
    </row>
    <row r="608" spans="1:65" s="14" customFormat="1" ht="11.25">
      <c r="B608" s="206"/>
      <c r="C608" s="207"/>
      <c r="D608" s="196" t="s">
        <v>155</v>
      </c>
      <c r="E608" s="208" t="s">
        <v>19</v>
      </c>
      <c r="F608" s="209" t="s">
        <v>180</v>
      </c>
      <c r="G608" s="207"/>
      <c r="H608" s="210">
        <v>183.94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155</v>
      </c>
      <c r="AU608" s="216" t="s">
        <v>82</v>
      </c>
      <c r="AV608" s="14" t="s">
        <v>151</v>
      </c>
      <c r="AW608" s="14" t="s">
        <v>33</v>
      </c>
      <c r="AX608" s="14" t="s">
        <v>80</v>
      </c>
      <c r="AY608" s="216" t="s">
        <v>143</v>
      </c>
    </row>
    <row r="609" spans="1:65" s="2" customFormat="1" ht="16.5" customHeight="1">
      <c r="A609" s="37"/>
      <c r="B609" s="38"/>
      <c r="C609" s="176" t="s">
        <v>1000</v>
      </c>
      <c r="D609" s="176" t="s">
        <v>146</v>
      </c>
      <c r="E609" s="177" t="s">
        <v>1001</v>
      </c>
      <c r="F609" s="178" t="s">
        <v>1002</v>
      </c>
      <c r="G609" s="179" t="s">
        <v>198</v>
      </c>
      <c r="H609" s="180">
        <v>205.19</v>
      </c>
      <c r="I609" s="181"/>
      <c r="J609" s="182">
        <f>ROUND(I609*H609,2)</f>
        <v>0</v>
      </c>
      <c r="K609" s="178" t="s">
        <v>150</v>
      </c>
      <c r="L609" s="42"/>
      <c r="M609" s="183" t="s">
        <v>19</v>
      </c>
      <c r="N609" s="184" t="s">
        <v>43</v>
      </c>
      <c r="O609" s="67"/>
      <c r="P609" s="185">
        <f>O609*H609</f>
        <v>0</v>
      </c>
      <c r="Q609" s="185">
        <v>1.0000000000000001E-5</v>
      </c>
      <c r="R609" s="185">
        <f>Q609*H609</f>
        <v>2.0519000000000002E-3</v>
      </c>
      <c r="S609" s="185">
        <v>0</v>
      </c>
      <c r="T609" s="186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7" t="s">
        <v>248</v>
      </c>
      <c r="AT609" s="187" t="s">
        <v>146</v>
      </c>
      <c r="AU609" s="187" t="s">
        <v>82</v>
      </c>
      <c r="AY609" s="20" t="s">
        <v>143</v>
      </c>
      <c r="BE609" s="188">
        <f>IF(N609="základní",J609,0)</f>
        <v>0</v>
      </c>
      <c r="BF609" s="188">
        <f>IF(N609="snížená",J609,0)</f>
        <v>0</v>
      </c>
      <c r="BG609" s="188">
        <f>IF(N609="zákl. přenesená",J609,0)</f>
        <v>0</v>
      </c>
      <c r="BH609" s="188">
        <f>IF(N609="sníž. přenesená",J609,0)</f>
        <v>0</v>
      </c>
      <c r="BI609" s="188">
        <f>IF(N609="nulová",J609,0)</f>
        <v>0</v>
      </c>
      <c r="BJ609" s="20" t="s">
        <v>80</v>
      </c>
      <c r="BK609" s="188">
        <f>ROUND(I609*H609,2)</f>
        <v>0</v>
      </c>
      <c r="BL609" s="20" t="s">
        <v>248</v>
      </c>
      <c r="BM609" s="187" t="s">
        <v>1003</v>
      </c>
    </row>
    <row r="610" spans="1:65" s="2" customFormat="1" ht="11.25">
      <c r="A610" s="37"/>
      <c r="B610" s="38"/>
      <c r="C610" s="39"/>
      <c r="D610" s="189" t="s">
        <v>153</v>
      </c>
      <c r="E610" s="39"/>
      <c r="F610" s="190" t="s">
        <v>1004</v>
      </c>
      <c r="G610" s="39"/>
      <c r="H610" s="39"/>
      <c r="I610" s="191"/>
      <c r="J610" s="39"/>
      <c r="K610" s="39"/>
      <c r="L610" s="42"/>
      <c r="M610" s="192"/>
      <c r="N610" s="193"/>
      <c r="O610" s="67"/>
      <c r="P610" s="67"/>
      <c r="Q610" s="67"/>
      <c r="R610" s="67"/>
      <c r="S610" s="67"/>
      <c r="T610" s="68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20" t="s">
        <v>153</v>
      </c>
      <c r="AU610" s="20" t="s">
        <v>82</v>
      </c>
    </row>
    <row r="611" spans="1:65" s="13" customFormat="1" ht="11.25">
      <c r="B611" s="194"/>
      <c r="C611" s="195"/>
      <c r="D611" s="196" t="s">
        <v>155</v>
      </c>
      <c r="E611" s="197" t="s">
        <v>19</v>
      </c>
      <c r="F611" s="198" t="s">
        <v>1005</v>
      </c>
      <c r="G611" s="195"/>
      <c r="H611" s="199">
        <v>21.6</v>
      </c>
      <c r="I611" s="200"/>
      <c r="J611" s="195"/>
      <c r="K611" s="195"/>
      <c r="L611" s="201"/>
      <c r="M611" s="202"/>
      <c r="N611" s="203"/>
      <c r="O611" s="203"/>
      <c r="P611" s="203"/>
      <c r="Q611" s="203"/>
      <c r="R611" s="203"/>
      <c r="S611" s="203"/>
      <c r="T611" s="204"/>
      <c r="AT611" s="205" t="s">
        <v>155</v>
      </c>
      <c r="AU611" s="205" t="s">
        <v>82</v>
      </c>
      <c r="AV611" s="13" t="s">
        <v>82</v>
      </c>
      <c r="AW611" s="13" t="s">
        <v>33</v>
      </c>
      <c r="AX611" s="13" t="s">
        <v>72</v>
      </c>
      <c r="AY611" s="205" t="s">
        <v>143</v>
      </c>
    </row>
    <row r="612" spans="1:65" s="13" customFormat="1" ht="11.25">
      <c r="B612" s="194"/>
      <c r="C612" s="195"/>
      <c r="D612" s="196" t="s">
        <v>155</v>
      </c>
      <c r="E612" s="197" t="s">
        <v>19</v>
      </c>
      <c r="F612" s="198" t="s">
        <v>1006</v>
      </c>
      <c r="G612" s="195"/>
      <c r="H612" s="199">
        <v>32.299999999999997</v>
      </c>
      <c r="I612" s="200"/>
      <c r="J612" s="195"/>
      <c r="K612" s="195"/>
      <c r="L612" s="201"/>
      <c r="M612" s="202"/>
      <c r="N612" s="203"/>
      <c r="O612" s="203"/>
      <c r="P612" s="203"/>
      <c r="Q612" s="203"/>
      <c r="R612" s="203"/>
      <c r="S612" s="203"/>
      <c r="T612" s="204"/>
      <c r="AT612" s="205" t="s">
        <v>155</v>
      </c>
      <c r="AU612" s="205" t="s">
        <v>82</v>
      </c>
      <c r="AV612" s="13" t="s">
        <v>82</v>
      </c>
      <c r="AW612" s="13" t="s">
        <v>33</v>
      </c>
      <c r="AX612" s="13" t="s">
        <v>72</v>
      </c>
      <c r="AY612" s="205" t="s">
        <v>143</v>
      </c>
    </row>
    <row r="613" spans="1:65" s="13" customFormat="1" ht="11.25">
      <c r="B613" s="194"/>
      <c r="C613" s="195"/>
      <c r="D613" s="196" t="s">
        <v>155</v>
      </c>
      <c r="E613" s="197" t="s">
        <v>19</v>
      </c>
      <c r="F613" s="198" t="s">
        <v>1007</v>
      </c>
      <c r="G613" s="195"/>
      <c r="H613" s="199">
        <v>33.31</v>
      </c>
      <c r="I613" s="200"/>
      <c r="J613" s="195"/>
      <c r="K613" s="195"/>
      <c r="L613" s="201"/>
      <c r="M613" s="202"/>
      <c r="N613" s="203"/>
      <c r="O613" s="203"/>
      <c r="P613" s="203"/>
      <c r="Q613" s="203"/>
      <c r="R613" s="203"/>
      <c r="S613" s="203"/>
      <c r="T613" s="204"/>
      <c r="AT613" s="205" t="s">
        <v>155</v>
      </c>
      <c r="AU613" s="205" t="s">
        <v>82</v>
      </c>
      <c r="AV613" s="13" t="s">
        <v>82</v>
      </c>
      <c r="AW613" s="13" t="s">
        <v>33</v>
      </c>
      <c r="AX613" s="13" t="s">
        <v>72</v>
      </c>
      <c r="AY613" s="205" t="s">
        <v>143</v>
      </c>
    </row>
    <row r="614" spans="1:65" s="13" customFormat="1" ht="11.25">
      <c r="B614" s="194"/>
      <c r="C614" s="195"/>
      <c r="D614" s="196" t="s">
        <v>155</v>
      </c>
      <c r="E614" s="197" t="s">
        <v>19</v>
      </c>
      <c r="F614" s="198" t="s">
        <v>1008</v>
      </c>
      <c r="G614" s="195"/>
      <c r="H614" s="199">
        <v>53.8</v>
      </c>
      <c r="I614" s="200"/>
      <c r="J614" s="195"/>
      <c r="K614" s="195"/>
      <c r="L614" s="201"/>
      <c r="M614" s="202"/>
      <c r="N614" s="203"/>
      <c r="O614" s="203"/>
      <c r="P614" s="203"/>
      <c r="Q614" s="203"/>
      <c r="R614" s="203"/>
      <c r="S614" s="203"/>
      <c r="T614" s="204"/>
      <c r="AT614" s="205" t="s">
        <v>155</v>
      </c>
      <c r="AU614" s="205" t="s">
        <v>82</v>
      </c>
      <c r="AV614" s="13" t="s">
        <v>82</v>
      </c>
      <c r="AW614" s="13" t="s">
        <v>33</v>
      </c>
      <c r="AX614" s="13" t="s">
        <v>72</v>
      </c>
      <c r="AY614" s="205" t="s">
        <v>143</v>
      </c>
    </row>
    <row r="615" spans="1:65" s="13" customFormat="1" ht="11.25">
      <c r="B615" s="194"/>
      <c r="C615" s="195"/>
      <c r="D615" s="196" t="s">
        <v>155</v>
      </c>
      <c r="E615" s="197" t="s">
        <v>19</v>
      </c>
      <c r="F615" s="198" t="s">
        <v>1009</v>
      </c>
      <c r="G615" s="195"/>
      <c r="H615" s="199">
        <v>32.130000000000003</v>
      </c>
      <c r="I615" s="200"/>
      <c r="J615" s="195"/>
      <c r="K615" s="195"/>
      <c r="L615" s="201"/>
      <c r="M615" s="202"/>
      <c r="N615" s="203"/>
      <c r="O615" s="203"/>
      <c r="P615" s="203"/>
      <c r="Q615" s="203"/>
      <c r="R615" s="203"/>
      <c r="S615" s="203"/>
      <c r="T615" s="204"/>
      <c r="AT615" s="205" t="s">
        <v>155</v>
      </c>
      <c r="AU615" s="205" t="s">
        <v>82</v>
      </c>
      <c r="AV615" s="13" t="s">
        <v>82</v>
      </c>
      <c r="AW615" s="13" t="s">
        <v>33</v>
      </c>
      <c r="AX615" s="13" t="s">
        <v>72</v>
      </c>
      <c r="AY615" s="205" t="s">
        <v>143</v>
      </c>
    </row>
    <row r="616" spans="1:65" s="13" customFormat="1" ht="11.25">
      <c r="B616" s="194"/>
      <c r="C616" s="195"/>
      <c r="D616" s="196" t="s">
        <v>155</v>
      </c>
      <c r="E616" s="197" t="s">
        <v>19</v>
      </c>
      <c r="F616" s="198" t="s">
        <v>1010</v>
      </c>
      <c r="G616" s="195"/>
      <c r="H616" s="199">
        <v>32.049999999999997</v>
      </c>
      <c r="I616" s="200"/>
      <c r="J616" s="195"/>
      <c r="K616" s="195"/>
      <c r="L616" s="201"/>
      <c r="M616" s="202"/>
      <c r="N616" s="203"/>
      <c r="O616" s="203"/>
      <c r="P616" s="203"/>
      <c r="Q616" s="203"/>
      <c r="R616" s="203"/>
      <c r="S616" s="203"/>
      <c r="T616" s="204"/>
      <c r="AT616" s="205" t="s">
        <v>155</v>
      </c>
      <c r="AU616" s="205" t="s">
        <v>82</v>
      </c>
      <c r="AV616" s="13" t="s">
        <v>82</v>
      </c>
      <c r="AW616" s="13" t="s">
        <v>33</v>
      </c>
      <c r="AX616" s="13" t="s">
        <v>72</v>
      </c>
      <c r="AY616" s="205" t="s">
        <v>143</v>
      </c>
    </row>
    <row r="617" spans="1:65" s="14" customFormat="1" ht="11.25">
      <c r="B617" s="206"/>
      <c r="C617" s="207"/>
      <c r="D617" s="196" t="s">
        <v>155</v>
      </c>
      <c r="E617" s="208" t="s">
        <v>19</v>
      </c>
      <c r="F617" s="209" t="s">
        <v>180</v>
      </c>
      <c r="G617" s="207"/>
      <c r="H617" s="210">
        <v>205.19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155</v>
      </c>
      <c r="AU617" s="216" t="s">
        <v>82</v>
      </c>
      <c r="AV617" s="14" t="s">
        <v>151</v>
      </c>
      <c r="AW617" s="14" t="s">
        <v>33</v>
      </c>
      <c r="AX617" s="14" t="s">
        <v>80</v>
      </c>
      <c r="AY617" s="216" t="s">
        <v>143</v>
      </c>
    </row>
    <row r="618" spans="1:65" s="2" customFormat="1" ht="16.5" customHeight="1">
      <c r="A618" s="37"/>
      <c r="B618" s="38"/>
      <c r="C618" s="239" t="s">
        <v>1011</v>
      </c>
      <c r="D618" s="239" t="s">
        <v>445</v>
      </c>
      <c r="E618" s="240" t="s">
        <v>1012</v>
      </c>
      <c r="F618" s="241" t="s">
        <v>1013</v>
      </c>
      <c r="G618" s="242" t="s">
        <v>198</v>
      </c>
      <c r="H618" s="243">
        <v>209.29400000000001</v>
      </c>
      <c r="I618" s="244"/>
      <c r="J618" s="245">
        <f>ROUND(I618*H618,2)</f>
        <v>0</v>
      </c>
      <c r="K618" s="241" t="s">
        <v>150</v>
      </c>
      <c r="L618" s="246"/>
      <c r="M618" s="247" t="s">
        <v>19</v>
      </c>
      <c r="N618" s="248" t="s">
        <v>43</v>
      </c>
      <c r="O618" s="67"/>
      <c r="P618" s="185">
        <f>O618*H618</f>
        <v>0</v>
      </c>
      <c r="Q618" s="185">
        <v>2.7999999999999998E-4</v>
      </c>
      <c r="R618" s="185">
        <f>Q618*H618</f>
        <v>5.8602319999999999E-2</v>
      </c>
      <c r="S618" s="185">
        <v>0</v>
      </c>
      <c r="T618" s="186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187" t="s">
        <v>375</v>
      </c>
      <c r="AT618" s="187" t="s">
        <v>445</v>
      </c>
      <c r="AU618" s="187" t="s">
        <v>82</v>
      </c>
      <c r="AY618" s="20" t="s">
        <v>143</v>
      </c>
      <c r="BE618" s="188">
        <f>IF(N618="základní",J618,0)</f>
        <v>0</v>
      </c>
      <c r="BF618" s="188">
        <f>IF(N618="snížená",J618,0)</f>
        <v>0</v>
      </c>
      <c r="BG618" s="188">
        <f>IF(N618="zákl. přenesená",J618,0)</f>
        <v>0</v>
      </c>
      <c r="BH618" s="188">
        <f>IF(N618="sníž. přenesená",J618,0)</f>
        <v>0</v>
      </c>
      <c r="BI618" s="188">
        <f>IF(N618="nulová",J618,0)</f>
        <v>0</v>
      </c>
      <c r="BJ618" s="20" t="s">
        <v>80</v>
      </c>
      <c r="BK618" s="188">
        <f>ROUND(I618*H618,2)</f>
        <v>0</v>
      </c>
      <c r="BL618" s="20" t="s">
        <v>248</v>
      </c>
      <c r="BM618" s="187" t="s">
        <v>1014</v>
      </c>
    </row>
    <row r="619" spans="1:65" s="13" customFormat="1" ht="11.25">
      <c r="B619" s="194"/>
      <c r="C619" s="195"/>
      <c r="D619" s="196" t="s">
        <v>155</v>
      </c>
      <c r="E619" s="195"/>
      <c r="F619" s="198" t="s">
        <v>1015</v>
      </c>
      <c r="G619" s="195"/>
      <c r="H619" s="199">
        <v>209.29400000000001</v>
      </c>
      <c r="I619" s="200"/>
      <c r="J619" s="195"/>
      <c r="K619" s="195"/>
      <c r="L619" s="201"/>
      <c r="M619" s="202"/>
      <c r="N619" s="203"/>
      <c r="O619" s="203"/>
      <c r="P619" s="203"/>
      <c r="Q619" s="203"/>
      <c r="R619" s="203"/>
      <c r="S619" s="203"/>
      <c r="T619" s="204"/>
      <c r="AT619" s="205" t="s">
        <v>155</v>
      </c>
      <c r="AU619" s="205" t="s">
        <v>82</v>
      </c>
      <c r="AV619" s="13" t="s">
        <v>82</v>
      </c>
      <c r="AW619" s="13" t="s">
        <v>4</v>
      </c>
      <c r="AX619" s="13" t="s">
        <v>80</v>
      </c>
      <c r="AY619" s="205" t="s">
        <v>143</v>
      </c>
    </row>
    <row r="620" spans="1:65" s="2" customFormat="1" ht="24.2" customHeight="1">
      <c r="A620" s="37"/>
      <c r="B620" s="38"/>
      <c r="C620" s="176" t="s">
        <v>1016</v>
      </c>
      <c r="D620" s="176" t="s">
        <v>146</v>
      </c>
      <c r="E620" s="177" t="s">
        <v>1017</v>
      </c>
      <c r="F620" s="178" t="s">
        <v>1018</v>
      </c>
      <c r="G620" s="179" t="s">
        <v>242</v>
      </c>
      <c r="H620" s="180">
        <v>0.61599999999999999</v>
      </c>
      <c r="I620" s="181"/>
      <c r="J620" s="182">
        <f>ROUND(I620*H620,2)</f>
        <v>0</v>
      </c>
      <c r="K620" s="178" t="s">
        <v>150</v>
      </c>
      <c r="L620" s="42"/>
      <c r="M620" s="183" t="s">
        <v>19</v>
      </c>
      <c r="N620" s="184" t="s">
        <v>43</v>
      </c>
      <c r="O620" s="67"/>
      <c r="P620" s="185">
        <f>O620*H620</f>
        <v>0</v>
      </c>
      <c r="Q620" s="185">
        <v>0</v>
      </c>
      <c r="R620" s="185">
        <f>Q620*H620</f>
        <v>0</v>
      </c>
      <c r="S620" s="185">
        <v>0</v>
      </c>
      <c r="T620" s="186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187" t="s">
        <v>151</v>
      </c>
      <c r="AT620" s="187" t="s">
        <v>146</v>
      </c>
      <c r="AU620" s="187" t="s">
        <v>82</v>
      </c>
      <c r="AY620" s="20" t="s">
        <v>143</v>
      </c>
      <c r="BE620" s="188">
        <f>IF(N620="základní",J620,0)</f>
        <v>0</v>
      </c>
      <c r="BF620" s="188">
        <f>IF(N620="snížená",J620,0)</f>
        <v>0</v>
      </c>
      <c r="BG620" s="188">
        <f>IF(N620="zákl. přenesená",J620,0)</f>
        <v>0</v>
      </c>
      <c r="BH620" s="188">
        <f>IF(N620="sníž. přenesená",J620,0)</f>
        <v>0</v>
      </c>
      <c r="BI620" s="188">
        <f>IF(N620="nulová",J620,0)</f>
        <v>0</v>
      </c>
      <c r="BJ620" s="20" t="s">
        <v>80</v>
      </c>
      <c r="BK620" s="188">
        <f>ROUND(I620*H620,2)</f>
        <v>0</v>
      </c>
      <c r="BL620" s="20" t="s">
        <v>151</v>
      </c>
      <c r="BM620" s="187" t="s">
        <v>1019</v>
      </c>
    </row>
    <row r="621" spans="1:65" s="2" customFormat="1" ht="11.25">
      <c r="A621" s="37"/>
      <c r="B621" s="38"/>
      <c r="C621" s="39"/>
      <c r="D621" s="189" t="s">
        <v>153</v>
      </c>
      <c r="E621" s="39"/>
      <c r="F621" s="190" t="s">
        <v>1020</v>
      </c>
      <c r="G621" s="39"/>
      <c r="H621" s="39"/>
      <c r="I621" s="191"/>
      <c r="J621" s="39"/>
      <c r="K621" s="39"/>
      <c r="L621" s="42"/>
      <c r="M621" s="192"/>
      <c r="N621" s="193"/>
      <c r="O621" s="67"/>
      <c r="P621" s="67"/>
      <c r="Q621" s="67"/>
      <c r="R621" s="67"/>
      <c r="S621" s="67"/>
      <c r="T621" s="68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20" t="s">
        <v>153</v>
      </c>
      <c r="AU621" s="20" t="s">
        <v>82</v>
      </c>
    </row>
    <row r="622" spans="1:65" s="2" customFormat="1" ht="24.2" customHeight="1">
      <c r="A622" s="37"/>
      <c r="B622" s="38"/>
      <c r="C622" s="176" t="s">
        <v>1021</v>
      </c>
      <c r="D622" s="176" t="s">
        <v>146</v>
      </c>
      <c r="E622" s="177" t="s">
        <v>1022</v>
      </c>
      <c r="F622" s="178" t="s">
        <v>1023</v>
      </c>
      <c r="G622" s="179" t="s">
        <v>242</v>
      </c>
      <c r="H622" s="180">
        <v>1.8620000000000001</v>
      </c>
      <c r="I622" s="181"/>
      <c r="J622" s="182">
        <f>ROUND(I622*H622,2)</f>
        <v>0</v>
      </c>
      <c r="K622" s="178" t="s">
        <v>150</v>
      </c>
      <c r="L622" s="42"/>
      <c r="M622" s="183" t="s">
        <v>19</v>
      </c>
      <c r="N622" s="184" t="s">
        <v>43</v>
      </c>
      <c r="O622" s="67"/>
      <c r="P622" s="185">
        <f>O622*H622</f>
        <v>0</v>
      </c>
      <c r="Q622" s="185">
        <v>0</v>
      </c>
      <c r="R622" s="185">
        <f>Q622*H622</f>
        <v>0</v>
      </c>
      <c r="S622" s="185">
        <v>0</v>
      </c>
      <c r="T622" s="186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187" t="s">
        <v>248</v>
      </c>
      <c r="AT622" s="187" t="s">
        <v>146</v>
      </c>
      <c r="AU622" s="187" t="s">
        <v>82</v>
      </c>
      <c r="AY622" s="20" t="s">
        <v>143</v>
      </c>
      <c r="BE622" s="188">
        <f>IF(N622="základní",J622,0)</f>
        <v>0</v>
      </c>
      <c r="BF622" s="188">
        <f>IF(N622="snížená",J622,0)</f>
        <v>0</v>
      </c>
      <c r="BG622" s="188">
        <f>IF(N622="zákl. přenesená",J622,0)</f>
        <v>0</v>
      </c>
      <c r="BH622" s="188">
        <f>IF(N622="sníž. přenesená",J622,0)</f>
        <v>0</v>
      </c>
      <c r="BI622" s="188">
        <f>IF(N622="nulová",J622,0)</f>
        <v>0</v>
      </c>
      <c r="BJ622" s="20" t="s">
        <v>80</v>
      </c>
      <c r="BK622" s="188">
        <f>ROUND(I622*H622,2)</f>
        <v>0</v>
      </c>
      <c r="BL622" s="20" t="s">
        <v>248</v>
      </c>
      <c r="BM622" s="187" t="s">
        <v>1024</v>
      </c>
    </row>
    <row r="623" spans="1:65" s="2" customFormat="1" ht="11.25">
      <c r="A623" s="37"/>
      <c r="B623" s="38"/>
      <c r="C623" s="39"/>
      <c r="D623" s="189" t="s">
        <v>153</v>
      </c>
      <c r="E623" s="39"/>
      <c r="F623" s="190" t="s">
        <v>1025</v>
      </c>
      <c r="G623" s="39"/>
      <c r="H623" s="39"/>
      <c r="I623" s="191"/>
      <c r="J623" s="39"/>
      <c r="K623" s="39"/>
      <c r="L623" s="42"/>
      <c r="M623" s="192"/>
      <c r="N623" s="193"/>
      <c r="O623" s="67"/>
      <c r="P623" s="67"/>
      <c r="Q623" s="67"/>
      <c r="R623" s="67"/>
      <c r="S623" s="67"/>
      <c r="T623" s="68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20" t="s">
        <v>153</v>
      </c>
      <c r="AU623" s="20" t="s">
        <v>82</v>
      </c>
    </row>
    <row r="624" spans="1:65" s="12" customFormat="1" ht="22.9" customHeight="1">
      <c r="B624" s="160"/>
      <c r="C624" s="161"/>
      <c r="D624" s="162" t="s">
        <v>71</v>
      </c>
      <c r="E624" s="174" t="s">
        <v>1026</v>
      </c>
      <c r="F624" s="174" t="s">
        <v>1027</v>
      </c>
      <c r="G624" s="161"/>
      <c r="H624" s="161"/>
      <c r="I624" s="164"/>
      <c r="J624" s="175">
        <f>BK624</f>
        <v>0</v>
      </c>
      <c r="K624" s="161"/>
      <c r="L624" s="166"/>
      <c r="M624" s="167"/>
      <c r="N624" s="168"/>
      <c r="O624" s="168"/>
      <c r="P624" s="169">
        <f>SUM(P625:P637)</f>
        <v>0</v>
      </c>
      <c r="Q624" s="168"/>
      <c r="R624" s="169">
        <f>SUM(R625:R637)</f>
        <v>0.45864069999999996</v>
      </c>
      <c r="S624" s="168"/>
      <c r="T624" s="170">
        <f>SUM(T625:T637)</f>
        <v>0</v>
      </c>
      <c r="AR624" s="171" t="s">
        <v>82</v>
      </c>
      <c r="AT624" s="172" t="s">
        <v>71</v>
      </c>
      <c r="AU624" s="172" t="s">
        <v>80</v>
      </c>
      <c r="AY624" s="171" t="s">
        <v>143</v>
      </c>
      <c r="BK624" s="173">
        <f>SUM(BK625:BK637)</f>
        <v>0</v>
      </c>
    </row>
    <row r="625" spans="1:65" s="2" customFormat="1" ht="24.2" customHeight="1">
      <c r="A625" s="37"/>
      <c r="B625" s="38"/>
      <c r="C625" s="176" t="s">
        <v>1028</v>
      </c>
      <c r="D625" s="176" t="s">
        <v>146</v>
      </c>
      <c r="E625" s="177" t="s">
        <v>1029</v>
      </c>
      <c r="F625" s="178" t="s">
        <v>1030</v>
      </c>
      <c r="G625" s="179" t="s">
        <v>149</v>
      </c>
      <c r="H625" s="180">
        <v>997.04499999999996</v>
      </c>
      <c r="I625" s="181"/>
      <c r="J625" s="182">
        <f>ROUND(I625*H625,2)</f>
        <v>0</v>
      </c>
      <c r="K625" s="178" t="s">
        <v>150</v>
      </c>
      <c r="L625" s="42"/>
      <c r="M625" s="183" t="s">
        <v>19</v>
      </c>
      <c r="N625" s="184" t="s">
        <v>43</v>
      </c>
      <c r="O625" s="67"/>
      <c r="P625" s="185">
        <f>O625*H625</f>
        <v>0</v>
      </c>
      <c r="Q625" s="185">
        <v>2.0000000000000001E-4</v>
      </c>
      <c r="R625" s="185">
        <f>Q625*H625</f>
        <v>0.199409</v>
      </c>
      <c r="S625" s="185">
        <v>0</v>
      </c>
      <c r="T625" s="186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7" t="s">
        <v>248</v>
      </c>
      <c r="AT625" s="187" t="s">
        <v>146</v>
      </c>
      <c r="AU625" s="187" t="s">
        <v>82</v>
      </c>
      <c r="AY625" s="20" t="s">
        <v>143</v>
      </c>
      <c r="BE625" s="188">
        <f>IF(N625="základní",J625,0)</f>
        <v>0</v>
      </c>
      <c r="BF625" s="188">
        <f>IF(N625="snížená",J625,0)</f>
        <v>0</v>
      </c>
      <c r="BG625" s="188">
        <f>IF(N625="zákl. přenesená",J625,0)</f>
        <v>0</v>
      </c>
      <c r="BH625" s="188">
        <f>IF(N625="sníž. přenesená",J625,0)</f>
        <v>0</v>
      </c>
      <c r="BI625" s="188">
        <f>IF(N625="nulová",J625,0)</f>
        <v>0</v>
      </c>
      <c r="BJ625" s="20" t="s">
        <v>80</v>
      </c>
      <c r="BK625" s="188">
        <f>ROUND(I625*H625,2)</f>
        <v>0</v>
      </c>
      <c r="BL625" s="20" t="s">
        <v>248</v>
      </c>
      <c r="BM625" s="187" t="s">
        <v>1031</v>
      </c>
    </row>
    <row r="626" spans="1:65" s="2" customFormat="1" ht="11.25">
      <c r="A626" s="37"/>
      <c r="B626" s="38"/>
      <c r="C626" s="39"/>
      <c r="D626" s="189" t="s">
        <v>153</v>
      </c>
      <c r="E626" s="39"/>
      <c r="F626" s="190" t="s">
        <v>1032</v>
      </c>
      <c r="G626" s="39"/>
      <c r="H626" s="39"/>
      <c r="I626" s="191"/>
      <c r="J626" s="39"/>
      <c r="K626" s="39"/>
      <c r="L626" s="42"/>
      <c r="M626" s="192"/>
      <c r="N626" s="193"/>
      <c r="O626" s="67"/>
      <c r="P626" s="67"/>
      <c r="Q626" s="67"/>
      <c r="R626" s="67"/>
      <c r="S626" s="67"/>
      <c r="T626" s="68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20" t="s">
        <v>153</v>
      </c>
      <c r="AU626" s="20" t="s">
        <v>82</v>
      </c>
    </row>
    <row r="627" spans="1:65" s="13" customFormat="1" ht="11.25">
      <c r="B627" s="194"/>
      <c r="C627" s="195"/>
      <c r="D627" s="196" t="s">
        <v>155</v>
      </c>
      <c r="E627" s="197" t="s">
        <v>19</v>
      </c>
      <c r="F627" s="198" t="s">
        <v>1033</v>
      </c>
      <c r="G627" s="195"/>
      <c r="H627" s="199">
        <v>997.04499999999996</v>
      </c>
      <c r="I627" s="200"/>
      <c r="J627" s="195"/>
      <c r="K627" s="195"/>
      <c r="L627" s="201"/>
      <c r="M627" s="202"/>
      <c r="N627" s="203"/>
      <c r="O627" s="203"/>
      <c r="P627" s="203"/>
      <c r="Q627" s="203"/>
      <c r="R627" s="203"/>
      <c r="S627" s="203"/>
      <c r="T627" s="204"/>
      <c r="AT627" s="205" t="s">
        <v>155</v>
      </c>
      <c r="AU627" s="205" t="s">
        <v>82</v>
      </c>
      <c r="AV627" s="13" t="s">
        <v>82</v>
      </c>
      <c r="AW627" s="13" t="s">
        <v>33</v>
      </c>
      <c r="AX627" s="13" t="s">
        <v>80</v>
      </c>
      <c r="AY627" s="205" t="s">
        <v>143</v>
      </c>
    </row>
    <row r="628" spans="1:65" s="2" customFormat="1" ht="24.2" customHeight="1">
      <c r="A628" s="37"/>
      <c r="B628" s="38"/>
      <c r="C628" s="176" t="s">
        <v>1034</v>
      </c>
      <c r="D628" s="176" t="s">
        <v>146</v>
      </c>
      <c r="E628" s="177" t="s">
        <v>1035</v>
      </c>
      <c r="F628" s="178" t="s">
        <v>1036</v>
      </c>
      <c r="G628" s="179" t="s">
        <v>149</v>
      </c>
      <c r="H628" s="180">
        <v>997.04499999999996</v>
      </c>
      <c r="I628" s="181"/>
      <c r="J628" s="182">
        <f>ROUND(I628*H628,2)</f>
        <v>0</v>
      </c>
      <c r="K628" s="178" t="s">
        <v>150</v>
      </c>
      <c r="L628" s="42"/>
      <c r="M628" s="183" t="s">
        <v>19</v>
      </c>
      <c r="N628" s="184" t="s">
        <v>43</v>
      </c>
      <c r="O628" s="67"/>
      <c r="P628" s="185">
        <f>O628*H628</f>
        <v>0</v>
      </c>
      <c r="Q628" s="185">
        <v>2.5999999999999998E-4</v>
      </c>
      <c r="R628" s="185">
        <f>Q628*H628</f>
        <v>0.25923169999999995</v>
      </c>
      <c r="S628" s="185">
        <v>0</v>
      </c>
      <c r="T628" s="186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7" t="s">
        <v>248</v>
      </c>
      <c r="AT628" s="187" t="s">
        <v>146</v>
      </c>
      <c r="AU628" s="187" t="s">
        <v>82</v>
      </c>
      <c r="AY628" s="20" t="s">
        <v>143</v>
      </c>
      <c r="BE628" s="188">
        <f>IF(N628="základní",J628,0)</f>
        <v>0</v>
      </c>
      <c r="BF628" s="188">
        <f>IF(N628="snížená",J628,0)</f>
        <v>0</v>
      </c>
      <c r="BG628" s="188">
        <f>IF(N628="zákl. přenesená",J628,0)</f>
        <v>0</v>
      </c>
      <c r="BH628" s="188">
        <f>IF(N628="sníž. přenesená",J628,0)</f>
        <v>0</v>
      </c>
      <c r="BI628" s="188">
        <f>IF(N628="nulová",J628,0)</f>
        <v>0</v>
      </c>
      <c r="BJ628" s="20" t="s">
        <v>80</v>
      </c>
      <c r="BK628" s="188">
        <f>ROUND(I628*H628,2)</f>
        <v>0</v>
      </c>
      <c r="BL628" s="20" t="s">
        <v>248</v>
      </c>
      <c r="BM628" s="187" t="s">
        <v>1037</v>
      </c>
    </row>
    <row r="629" spans="1:65" s="2" customFormat="1" ht="11.25">
      <c r="A629" s="37"/>
      <c r="B629" s="38"/>
      <c r="C629" s="39"/>
      <c r="D629" s="189" t="s">
        <v>153</v>
      </c>
      <c r="E629" s="39"/>
      <c r="F629" s="190" t="s">
        <v>1038</v>
      </c>
      <c r="G629" s="39"/>
      <c r="H629" s="39"/>
      <c r="I629" s="191"/>
      <c r="J629" s="39"/>
      <c r="K629" s="39"/>
      <c r="L629" s="42"/>
      <c r="M629" s="192"/>
      <c r="N629" s="193"/>
      <c r="O629" s="67"/>
      <c r="P629" s="67"/>
      <c r="Q629" s="67"/>
      <c r="R629" s="67"/>
      <c r="S629" s="67"/>
      <c r="T629" s="68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20" t="s">
        <v>153</v>
      </c>
      <c r="AU629" s="20" t="s">
        <v>82</v>
      </c>
    </row>
    <row r="630" spans="1:65" s="13" customFormat="1" ht="11.25">
      <c r="B630" s="194"/>
      <c r="C630" s="195"/>
      <c r="D630" s="196" t="s">
        <v>155</v>
      </c>
      <c r="E630" s="197" t="s">
        <v>19</v>
      </c>
      <c r="F630" s="198" t="s">
        <v>1039</v>
      </c>
      <c r="G630" s="195"/>
      <c r="H630" s="199">
        <v>71</v>
      </c>
      <c r="I630" s="200"/>
      <c r="J630" s="195"/>
      <c r="K630" s="195"/>
      <c r="L630" s="201"/>
      <c r="M630" s="202"/>
      <c r="N630" s="203"/>
      <c r="O630" s="203"/>
      <c r="P630" s="203"/>
      <c r="Q630" s="203"/>
      <c r="R630" s="203"/>
      <c r="S630" s="203"/>
      <c r="T630" s="204"/>
      <c r="AT630" s="205" t="s">
        <v>155</v>
      </c>
      <c r="AU630" s="205" t="s">
        <v>82</v>
      </c>
      <c r="AV630" s="13" t="s">
        <v>82</v>
      </c>
      <c r="AW630" s="13" t="s">
        <v>33</v>
      </c>
      <c r="AX630" s="13" t="s">
        <v>72</v>
      </c>
      <c r="AY630" s="205" t="s">
        <v>143</v>
      </c>
    </row>
    <row r="631" spans="1:65" s="13" customFormat="1" ht="11.25">
      <c r="B631" s="194"/>
      <c r="C631" s="195"/>
      <c r="D631" s="196" t="s">
        <v>155</v>
      </c>
      <c r="E631" s="197" t="s">
        <v>19</v>
      </c>
      <c r="F631" s="198" t="s">
        <v>1040</v>
      </c>
      <c r="G631" s="195"/>
      <c r="H631" s="199">
        <v>172.35900000000001</v>
      </c>
      <c r="I631" s="200"/>
      <c r="J631" s="195"/>
      <c r="K631" s="195"/>
      <c r="L631" s="201"/>
      <c r="M631" s="202"/>
      <c r="N631" s="203"/>
      <c r="O631" s="203"/>
      <c r="P631" s="203"/>
      <c r="Q631" s="203"/>
      <c r="R631" s="203"/>
      <c r="S631" s="203"/>
      <c r="T631" s="204"/>
      <c r="AT631" s="205" t="s">
        <v>155</v>
      </c>
      <c r="AU631" s="205" t="s">
        <v>82</v>
      </c>
      <c r="AV631" s="13" t="s">
        <v>82</v>
      </c>
      <c r="AW631" s="13" t="s">
        <v>33</v>
      </c>
      <c r="AX631" s="13" t="s">
        <v>72</v>
      </c>
      <c r="AY631" s="205" t="s">
        <v>143</v>
      </c>
    </row>
    <row r="632" spans="1:65" s="13" customFormat="1" ht="11.25">
      <c r="B632" s="194"/>
      <c r="C632" s="195"/>
      <c r="D632" s="196" t="s">
        <v>155</v>
      </c>
      <c r="E632" s="197" t="s">
        <v>19</v>
      </c>
      <c r="F632" s="198" t="s">
        <v>1041</v>
      </c>
      <c r="G632" s="195"/>
      <c r="H632" s="199">
        <v>182.999</v>
      </c>
      <c r="I632" s="200"/>
      <c r="J632" s="195"/>
      <c r="K632" s="195"/>
      <c r="L632" s="201"/>
      <c r="M632" s="202"/>
      <c r="N632" s="203"/>
      <c r="O632" s="203"/>
      <c r="P632" s="203"/>
      <c r="Q632" s="203"/>
      <c r="R632" s="203"/>
      <c r="S632" s="203"/>
      <c r="T632" s="204"/>
      <c r="AT632" s="205" t="s">
        <v>155</v>
      </c>
      <c r="AU632" s="205" t="s">
        <v>82</v>
      </c>
      <c r="AV632" s="13" t="s">
        <v>82</v>
      </c>
      <c r="AW632" s="13" t="s">
        <v>33</v>
      </c>
      <c r="AX632" s="13" t="s">
        <v>72</v>
      </c>
      <c r="AY632" s="205" t="s">
        <v>143</v>
      </c>
    </row>
    <row r="633" spans="1:65" s="13" customFormat="1" ht="11.25">
      <c r="B633" s="194"/>
      <c r="C633" s="195"/>
      <c r="D633" s="196" t="s">
        <v>155</v>
      </c>
      <c r="E633" s="197" t="s">
        <v>19</v>
      </c>
      <c r="F633" s="198" t="s">
        <v>1042</v>
      </c>
      <c r="G633" s="195"/>
      <c r="H633" s="199">
        <v>200.05699999999999</v>
      </c>
      <c r="I633" s="200"/>
      <c r="J633" s="195"/>
      <c r="K633" s="195"/>
      <c r="L633" s="201"/>
      <c r="M633" s="202"/>
      <c r="N633" s="203"/>
      <c r="O633" s="203"/>
      <c r="P633" s="203"/>
      <c r="Q633" s="203"/>
      <c r="R633" s="203"/>
      <c r="S633" s="203"/>
      <c r="T633" s="204"/>
      <c r="AT633" s="205" t="s">
        <v>155</v>
      </c>
      <c r="AU633" s="205" t="s">
        <v>82</v>
      </c>
      <c r="AV633" s="13" t="s">
        <v>82</v>
      </c>
      <c r="AW633" s="13" t="s">
        <v>33</v>
      </c>
      <c r="AX633" s="13" t="s">
        <v>72</v>
      </c>
      <c r="AY633" s="205" t="s">
        <v>143</v>
      </c>
    </row>
    <row r="634" spans="1:65" s="13" customFormat="1" ht="11.25">
      <c r="B634" s="194"/>
      <c r="C634" s="195"/>
      <c r="D634" s="196" t="s">
        <v>155</v>
      </c>
      <c r="E634" s="197" t="s">
        <v>19</v>
      </c>
      <c r="F634" s="198" t="s">
        <v>1043</v>
      </c>
      <c r="G634" s="195"/>
      <c r="H634" s="199">
        <v>168.648</v>
      </c>
      <c r="I634" s="200"/>
      <c r="J634" s="195"/>
      <c r="K634" s="195"/>
      <c r="L634" s="201"/>
      <c r="M634" s="202"/>
      <c r="N634" s="203"/>
      <c r="O634" s="203"/>
      <c r="P634" s="203"/>
      <c r="Q634" s="203"/>
      <c r="R634" s="203"/>
      <c r="S634" s="203"/>
      <c r="T634" s="204"/>
      <c r="AT634" s="205" t="s">
        <v>155</v>
      </c>
      <c r="AU634" s="205" t="s">
        <v>82</v>
      </c>
      <c r="AV634" s="13" t="s">
        <v>82</v>
      </c>
      <c r="AW634" s="13" t="s">
        <v>33</v>
      </c>
      <c r="AX634" s="13" t="s">
        <v>72</v>
      </c>
      <c r="AY634" s="205" t="s">
        <v>143</v>
      </c>
    </row>
    <row r="635" spans="1:65" s="13" customFormat="1" ht="11.25">
      <c r="B635" s="194"/>
      <c r="C635" s="195"/>
      <c r="D635" s="196" t="s">
        <v>155</v>
      </c>
      <c r="E635" s="197" t="s">
        <v>19</v>
      </c>
      <c r="F635" s="198" t="s">
        <v>1044</v>
      </c>
      <c r="G635" s="195"/>
      <c r="H635" s="199">
        <v>88.947000000000003</v>
      </c>
      <c r="I635" s="200"/>
      <c r="J635" s="195"/>
      <c r="K635" s="195"/>
      <c r="L635" s="201"/>
      <c r="M635" s="202"/>
      <c r="N635" s="203"/>
      <c r="O635" s="203"/>
      <c r="P635" s="203"/>
      <c r="Q635" s="203"/>
      <c r="R635" s="203"/>
      <c r="S635" s="203"/>
      <c r="T635" s="204"/>
      <c r="AT635" s="205" t="s">
        <v>155</v>
      </c>
      <c r="AU635" s="205" t="s">
        <v>82</v>
      </c>
      <c r="AV635" s="13" t="s">
        <v>82</v>
      </c>
      <c r="AW635" s="13" t="s">
        <v>33</v>
      </c>
      <c r="AX635" s="13" t="s">
        <v>72</v>
      </c>
      <c r="AY635" s="205" t="s">
        <v>143</v>
      </c>
    </row>
    <row r="636" spans="1:65" s="13" customFormat="1" ht="11.25">
      <c r="B636" s="194"/>
      <c r="C636" s="195"/>
      <c r="D636" s="196" t="s">
        <v>155</v>
      </c>
      <c r="E636" s="197" t="s">
        <v>19</v>
      </c>
      <c r="F636" s="198" t="s">
        <v>1045</v>
      </c>
      <c r="G636" s="195"/>
      <c r="H636" s="199">
        <v>113.035</v>
      </c>
      <c r="I636" s="200"/>
      <c r="J636" s="195"/>
      <c r="K636" s="195"/>
      <c r="L636" s="201"/>
      <c r="M636" s="202"/>
      <c r="N636" s="203"/>
      <c r="O636" s="203"/>
      <c r="P636" s="203"/>
      <c r="Q636" s="203"/>
      <c r="R636" s="203"/>
      <c r="S636" s="203"/>
      <c r="T636" s="204"/>
      <c r="AT636" s="205" t="s">
        <v>155</v>
      </c>
      <c r="AU636" s="205" t="s">
        <v>82</v>
      </c>
      <c r="AV636" s="13" t="s">
        <v>82</v>
      </c>
      <c r="AW636" s="13" t="s">
        <v>33</v>
      </c>
      <c r="AX636" s="13" t="s">
        <v>72</v>
      </c>
      <c r="AY636" s="205" t="s">
        <v>143</v>
      </c>
    </row>
    <row r="637" spans="1:65" s="14" customFormat="1" ht="11.25">
      <c r="B637" s="206"/>
      <c r="C637" s="207"/>
      <c r="D637" s="196" t="s">
        <v>155</v>
      </c>
      <c r="E637" s="208" t="s">
        <v>19</v>
      </c>
      <c r="F637" s="209" t="s">
        <v>180</v>
      </c>
      <c r="G637" s="207"/>
      <c r="H637" s="210">
        <v>997.04499999999996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155</v>
      </c>
      <c r="AU637" s="216" t="s">
        <v>82</v>
      </c>
      <c r="AV637" s="14" t="s">
        <v>151</v>
      </c>
      <c r="AW637" s="14" t="s">
        <v>33</v>
      </c>
      <c r="AX637" s="14" t="s">
        <v>80</v>
      </c>
      <c r="AY637" s="216" t="s">
        <v>143</v>
      </c>
    </row>
    <row r="638" spans="1:65" s="12" customFormat="1" ht="22.9" customHeight="1">
      <c r="B638" s="160"/>
      <c r="C638" s="161"/>
      <c r="D638" s="162" t="s">
        <v>71</v>
      </c>
      <c r="E638" s="174" t="s">
        <v>1046</v>
      </c>
      <c r="F638" s="174" t="s">
        <v>1047</v>
      </c>
      <c r="G638" s="161"/>
      <c r="H638" s="161"/>
      <c r="I638" s="164"/>
      <c r="J638" s="175">
        <f>BK638</f>
        <v>0</v>
      </c>
      <c r="K638" s="161"/>
      <c r="L638" s="166"/>
      <c r="M638" s="167"/>
      <c r="N638" s="168"/>
      <c r="O638" s="168"/>
      <c r="P638" s="169">
        <f>SUM(P639:P649)</f>
        <v>0</v>
      </c>
      <c r="Q638" s="168"/>
      <c r="R638" s="169">
        <f>SUM(R639:R649)</f>
        <v>0</v>
      </c>
      <c r="S638" s="168"/>
      <c r="T638" s="170">
        <f>SUM(T639:T649)</f>
        <v>0.67130000000000001</v>
      </c>
      <c r="AR638" s="171" t="s">
        <v>82</v>
      </c>
      <c r="AT638" s="172" t="s">
        <v>71</v>
      </c>
      <c r="AU638" s="172" t="s">
        <v>80</v>
      </c>
      <c r="AY638" s="171" t="s">
        <v>143</v>
      </c>
      <c r="BK638" s="173">
        <f>SUM(BK639:BK649)</f>
        <v>0</v>
      </c>
    </row>
    <row r="639" spans="1:65" s="2" customFormat="1" ht="21.75" customHeight="1">
      <c r="A639" s="37"/>
      <c r="B639" s="38"/>
      <c r="C639" s="176" t="s">
        <v>1048</v>
      </c>
      <c r="D639" s="176" t="s">
        <v>146</v>
      </c>
      <c r="E639" s="177" t="s">
        <v>1049</v>
      </c>
      <c r="F639" s="178" t="s">
        <v>1050</v>
      </c>
      <c r="G639" s="179" t="s">
        <v>149</v>
      </c>
      <c r="H639" s="180">
        <v>47.95</v>
      </c>
      <c r="I639" s="181"/>
      <c r="J639" s="182">
        <f>ROUND(I639*H639,2)</f>
        <v>0</v>
      </c>
      <c r="K639" s="178" t="s">
        <v>150</v>
      </c>
      <c r="L639" s="42"/>
      <c r="M639" s="183" t="s">
        <v>19</v>
      </c>
      <c r="N639" s="184" t="s">
        <v>43</v>
      </c>
      <c r="O639" s="67"/>
      <c r="P639" s="185">
        <f>O639*H639</f>
        <v>0</v>
      </c>
      <c r="Q639" s="185">
        <v>0</v>
      </c>
      <c r="R639" s="185">
        <f>Q639*H639</f>
        <v>0</v>
      </c>
      <c r="S639" s="185">
        <v>1.4E-2</v>
      </c>
      <c r="T639" s="186">
        <f>S639*H639</f>
        <v>0.67130000000000001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7" t="s">
        <v>248</v>
      </c>
      <c r="AT639" s="187" t="s">
        <v>146</v>
      </c>
      <c r="AU639" s="187" t="s">
        <v>82</v>
      </c>
      <c r="AY639" s="20" t="s">
        <v>143</v>
      </c>
      <c r="BE639" s="188">
        <f>IF(N639="základní",J639,0)</f>
        <v>0</v>
      </c>
      <c r="BF639" s="188">
        <f>IF(N639="snížená",J639,0)</f>
        <v>0</v>
      </c>
      <c r="BG639" s="188">
        <f>IF(N639="zákl. přenesená",J639,0)</f>
        <v>0</v>
      </c>
      <c r="BH639" s="188">
        <f>IF(N639="sníž. přenesená",J639,0)</f>
        <v>0</v>
      </c>
      <c r="BI639" s="188">
        <f>IF(N639="nulová",J639,0)</f>
        <v>0</v>
      </c>
      <c r="BJ639" s="20" t="s">
        <v>80</v>
      </c>
      <c r="BK639" s="188">
        <f>ROUND(I639*H639,2)</f>
        <v>0</v>
      </c>
      <c r="BL639" s="20" t="s">
        <v>248</v>
      </c>
      <c r="BM639" s="187" t="s">
        <v>1051</v>
      </c>
    </row>
    <row r="640" spans="1:65" s="2" customFormat="1" ht="11.25">
      <c r="A640" s="37"/>
      <c r="B640" s="38"/>
      <c r="C640" s="39"/>
      <c r="D640" s="189" t="s">
        <v>153</v>
      </c>
      <c r="E640" s="39"/>
      <c r="F640" s="190" t="s">
        <v>1052</v>
      </c>
      <c r="G640" s="39"/>
      <c r="H640" s="39"/>
      <c r="I640" s="191"/>
      <c r="J640" s="39"/>
      <c r="K640" s="39"/>
      <c r="L640" s="42"/>
      <c r="M640" s="192"/>
      <c r="N640" s="193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20" t="s">
        <v>153</v>
      </c>
      <c r="AU640" s="20" t="s">
        <v>82</v>
      </c>
    </row>
    <row r="641" spans="1:65" s="2" customFormat="1" ht="19.5">
      <c r="A641" s="37"/>
      <c r="B641" s="38"/>
      <c r="C641" s="39"/>
      <c r="D641" s="196" t="s">
        <v>245</v>
      </c>
      <c r="E641" s="39"/>
      <c r="F641" s="217" t="s">
        <v>1053</v>
      </c>
      <c r="G641" s="39"/>
      <c r="H641" s="39"/>
      <c r="I641" s="191"/>
      <c r="J641" s="39"/>
      <c r="K641" s="39"/>
      <c r="L641" s="42"/>
      <c r="M641" s="192"/>
      <c r="N641" s="193"/>
      <c r="O641" s="67"/>
      <c r="P641" s="67"/>
      <c r="Q641" s="67"/>
      <c r="R641" s="67"/>
      <c r="S641" s="67"/>
      <c r="T641" s="68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20" t="s">
        <v>245</v>
      </c>
      <c r="AU641" s="20" t="s">
        <v>82</v>
      </c>
    </row>
    <row r="642" spans="1:65" s="13" customFormat="1" ht="11.25">
      <c r="B642" s="194"/>
      <c r="C642" s="195"/>
      <c r="D642" s="196" t="s">
        <v>155</v>
      </c>
      <c r="E642" s="197" t="s">
        <v>19</v>
      </c>
      <c r="F642" s="198" t="s">
        <v>1054</v>
      </c>
      <c r="G642" s="195"/>
      <c r="H642" s="199">
        <v>6.66</v>
      </c>
      <c r="I642" s="200"/>
      <c r="J642" s="195"/>
      <c r="K642" s="195"/>
      <c r="L642" s="201"/>
      <c r="M642" s="202"/>
      <c r="N642" s="203"/>
      <c r="O642" s="203"/>
      <c r="P642" s="203"/>
      <c r="Q642" s="203"/>
      <c r="R642" s="203"/>
      <c r="S642" s="203"/>
      <c r="T642" s="204"/>
      <c r="AT642" s="205" t="s">
        <v>155</v>
      </c>
      <c r="AU642" s="205" t="s">
        <v>82</v>
      </c>
      <c r="AV642" s="13" t="s">
        <v>82</v>
      </c>
      <c r="AW642" s="13" t="s">
        <v>33</v>
      </c>
      <c r="AX642" s="13" t="s">
        <v>72</v>
      </c>
      <c r="AY642" s="205" t="s">
        <v>143</v>
      </c>
    </row>
    <row r="643" spans="1:65" s="13" customFormat="1" ht="11.25">
      <c r="B643" s="194"/>
      <c r="C643" s="195"/>
      <c r="D643" s="196" t="s">
        <v>155</v>
      </c>
      <c r="E643" s="197" t="s">
        <v>19</v>
      </c>
      <c r="F643" s="198" t="s">
        <v>1055</v>
      </c>
      <c r="G643" s="195"/>
      <c r="H643" s="199">
        <v>13.43</v>
      </c>
      <c r="I643" s="200"/>
      <c r="J643" s="195"/>
      <c r="K643" s="195"/>
      <c r="L643" s="201"/>
      <c r="M643" s="202"/>
      <c r="N643" s="203"/>
      <c r="O643" s="203"/>
      <c r="P643" s="203"/>
      <c r="Q643" s="203"/>
      <c r="R643" s="203"/>
      <c r="S643" s="203"/>
      <c r="T643" s="204"/>
      <c r="AT643" s="205" t="s">
        <v>155</v>
      </c>
      <c r="AU643" s="205" t="s">
        <v>82</v>
      </c>
      <c r="AV643" s="13" t="s">
        <v>82</v>
      </c>
      <c r="AW643" s="13" t="s">
        <v>33</v>
      </c>
      <c r="AX643" s="13" t="s">
        <v>72</v>
      </c>
      <c r="AY643" s="205" t="s">
        <v>143</v>
      </c>
    </row>
    <row r="644" spans="1:65" s="13" customFormat="1" ht="11.25">
      <c r="B644" s="194"/>
      <c r="C644" s="195"/>
      <c r="D644" s="196" t="s">
        <v>155</v>
      </c>
      <c r="E644" s="197" t="s">
        <v>19</v>
      </c>
      <c r="F644" s="198" t="s">
        <v>1056</v>
      </c>
      <c r="G644" s="195"/>
      <c r="H644" s="199">
        <v>27.86</v>
      </c>
      <c r="I644" s="200"/>
      <c r="J644" s="195"/>
      <c r="K644" s="195"/>
      <c r="L644" s="201"/>
      <c r="M644" s="202"/>
      <c r="N644" s="203"/>
      <c r="O644" s="203"/>
      <c r="P644" s="203"/>
      <c r="Q644" s="203"/>
      <c r="R644" s="203"/>
      <c r="S644" s="203"/>
      <c r="T644" s="204"/>
      <c r="AT644" s="205" t="s">
        <v>155</v>
      </c>
      <c r="AU644" s="205" t="s">
        <v>82</v>
      </c>
      <c r="AV644" s="13" t="s">
        <v>82</v>
      </c>
      <c r="AW644" s="13" t="s">
        <v>33</v>
      </c>
      <c r="AX644" s="13" t="s">
        <v>72</v>
      </c>
      <c r="AY644" s="205" t="s">
        <v>143</v>
      </c>
    </row>
    <row r="645" spans="1:65" s="14" customFormat="1" ht="11.25">
      <c r="B645" s="206"/>
      <c r="C645" s="207"/>
      <c r="D645" s="196" t="s">
        <v>155</v>
      </c>
      <c r="E645" s="208" t="s">
        <v>19</v>
      </c>
      <c r="F645" s="209" t="s">
        <v>180</v>
      </c>
      <c r="G645" s="207"/>
      <c r="H645" s="210">
        <v>47.95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155</v>
      </c>
      <c r="AU645" s="216" t="s">
        <v>82</v>
      </c>
      <c r="AV645" s="14" t="s">
        <v>151</v>
      </c>
      <c r="AW645" s="14" t="s">
        <v>33</v>
      </c>
      <c r="AX645" s="14" t="s">
        <v>80</v>
      </c>
      <c r="AY645" s="216" t="s">
        <v>143</v>
      </c>
    </row>
    <row r="646" spans="1:65" s="2" customFormat="1" ht="16.5" customHeight="1">
      <c r="A646" s="37"/>
      <c r="B646" s="38"/>
      <c r="C646" s="176" t="s">
        <v>1057</v>
      </c>
      <c r="D646" s="176" t="s">
        <v>146</v>
      </c>
      <c r="E646" s="177" t="s">
        <v>1058</v>
      </c>
      <c r="F646" s="178" t="s">
        <v>1059</v>
      </c>
      <c r="G646" s="179" t="s">
        <v>149</v>
      </c>
      <c r="H646" s="180">
        <v>47.95</v>
      </c>
      <c r="I646" s="181"/>
      <c r="J646" s="182">
        <f>ROUND(I646*H646,2)</f>
        <v>0</v>
      </c>
      <c r="K646" s="178" t="s">
        <v>19</v>
      </c>
      <c r="L646" s="42"/>
      <c r="M646" s="183" t="s">
        <v>19</v>
      </c>
      <c r="N646" s="184" t="s">
        <v>43</v>
      </c>
      <c r="O646" s="67"/>
      <c r="P646" s="185">
        <f>O646*H646</f>
        <v>0</v>
      </c>
      <c r="Q646" s="185">
        <v>0</v>
      </c>
      <c r="R646" s="185">
        <f>Q646*H646</f>
        <v>0</v>
      </c>
      <c r="S646" s="185">
        <v>0</v>
      </c>
      <c r="T646" s="186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87" t="s">
        <v>248</v>
      </c>
      <c r="AT646" s="187" t="s">
        <v>146</v>
      </c>
      <c r="AU646" s="187" t="s">
        <v>82</v>
      </c>
      <c r="AY646" s="20" t="s">
        <v>143</v>
      </c>
      <c r="BE646" s="188">
        <f>IF(N646="základní",J646,0)</f>
        <v>0</v>
      </c>
      <c r="BF646" s="188">
        <f>IF(N646="snížená",J646,0)</f>
        <v>0</v>
      </c>
      <c r="BG646" s="188">
        <f>IF(N646="zákl. přenesená",J646,0)</f>
        <v>0</v>
      </c>
      <c r="BH646" s="188">
        <f>IF(N646="sníž. přenesená",J646,0)</f>
        <v>0</v>
      </c>
      <c r="BI646" s="188">
        <f>IF(N646="nulová",J646,0)</f>
        <v>0</v>
      </c>
      <c r="BJ646" s="20" t="s">
        <v>80</v>
      </c>
      <c r="BK646" s="188">
        <f>ROUND(I646*H646,2)</f>
        <v>0</v>
      </c>
      <c r="BL646" s="20" t="s">
        <v>248</v>
      </c>
      <c r="BM646" s="187" t="s">
        <v>1060</v>
      </c>
    </row>
    <row r="647" spans="1:65" s="13" customFormat="1" ht="11.25">
      <c r="B647" s="194"/>
      <c r="C647" s="195"/>
      <c r="D647" s="196" t="s">
        <v>155</v>
      </c>
      <c r="E647" s="197" t="s">
        <v>19</v>
      </c>
      <c r="F647" s="198" t="s">
        <v>1061</v>
      </c>
      <c r="G647" s="195"/>
      <c r="H647" s="199">
        <v>47.95</v>
      </c>
      <c r="I647" s="200"/>
      <c r="J647" s="195"/>
      <c r="K647" s="195"/>
      <c r="L647" s="201"/>
      <c r="M647" s="202"/>
      <c r="N647" s="203"/>
      <c r="O647" s="203"/>
      <c r="P647" s="203"/>
      <c r="Q647" s="203"/>
      <c r="R647" s="203"/>
      <c r="S647" s="203"/>
      <c r="T647" s="204"/>
      <c r="AT647" s="205" t="s">
        <v>155</v>
      </c>
      <c r="AU647" s="205" t="s">
        <v>82</v>
      </c>
      <c r="AV647" s="13" t="s">
        <v>82</v>
      </c>
      <c r="AW647" s="13" t="s">
        <v>33</v>
      </c>
      <c r="AX647" s="13" t="s">
        <v>80</v>
      </c>
      <c r="AY647" s="205" t="s">
        <v>143</v>
      </c>
    </row>
    <row r="648" spans="1:65" s="2" customFormat="1" ht="24.2" customHeight="1">
      <c r="A648" s="37"/>
      <c r="B648" s="38"/>
      <c r="C648" s="176" t="s">
        <v>1062</v>
      </c>
      <c r="D648" s="176" t="s">
        <v>146</v>
      </c>
      <c r="E648" s="177" t="s">
        <v>1063</v>
      </c>
      <c r="F648" s="178" t="s">
        <v>1064</v>
      </c>
      <c r="G648" s="179" t="s">
        <v>242</v>
      </c>
      <c r="H648" s="180">
        <v>0.8</v>
      </c>
      <c r="I648" s="181"/>
      <c r="J648" s="182">
        <f>ROUND(I648*H648,2)</f>
        <v>0</v>
      </c>
      <c r="K648" s="178" t="s">
        <v>150</v>
      </c>
      <c r="L648" s="42"/>
      <c r="M648" s="183" t="s">
        <v>19</v>
      </c>
      <c r="N648" s="184" t="s">
        <v>43</v>
      </c>
      <c r="O648" s="67"/>
      <c r="P648" s="185">
        <f>O648*H648</f>
        <v>0</v>
      </c>
      <c r="Q648" s="185">
        <v>0</v>
      </c>
      <c r="R648" s="185">
        <f>Q648*H648</f>
        <v>0</v>
      </c>
      <c r="S648" s="185">
        <v>0</v>
      </c>
      <c r="T648" s="186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87" t="s">
        <v>248</v>
      </c>
      <c r="AT648" s="187" t="s">
        <v>146</v>
      </c>
      <c r="AU648" s="187" t="s">
        <v>82</v>
      </c>
      <c r="AY648" s="20" t="s">
        <v>143</v>
      </c>
      <c r="BE648" s="188">
        <f>IF(N648="základní",J648,0)</f>
        <v>0</v>
      </c>
      <c r="BF648" s="188">
        <f>IF(N648="snížená",J648,0)</f>
        <v>0</v>
      </c>
      <c r="BG648" s="188">
        <f>IF(N648="zákl. přenesená",J648,0)</f>
        <v>0</v>
      </c>
      <c r="BH648" s="188">
        <f>IF(N648="sníž. přenesená",J648,0)</f>
        <v>0</v>
      </c>
      <c r="BI648" s="188">
        <f>IF(N648="nulová",J648,0)</f>
        <v>0</v>
      </c>
      <c r="BJ648" s="20" t="s">
        <v>80</v>
      </c>
      <c r="BK648" s="188">
        <f>ROUND(I648*H648,2)</f>
        <v>0</v>
      </c>
      <c r="BL648" s="20" t="s">
        <v>248</v>
      </c>
      <c r="BM648" s="187" t="s">
        <v>1065</v>
      </c>
    </row>
    <row r="649" spans="1:65" s="2" customFormat="1" ht="11.25">
      <c r="A649" s="37"/>
      <c r="B649" s="38"/>
      <c r="C649" s="39"/>
      <c r="D649" s="189" t="s">
        <v>153</v>
      </c>
      <c r="E649" s="39"/>
      <c r="F649" s="190" t="s">
        <v>1066</v>
      </c>
      <c r="G649" s="39"/>
      <c r="H649" s="39"/>
      <c r="I649" s="191"/>
      <c r="J649" s="39"/>
      <c r="K649" s="39"/>
      <c r="L649" s="42"/>
      <c r="M649" s="192"/>
      <c r="N649" s="193"/>
      <c r="O649" s="67"/>
      <c r="P649" s="67"/>
      <c r="Q649" s="67"/>
      <c r="R649" s="67"/>
      <c r="S649" s="67"/>
      <c r="T649" s="68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20" t="s">
        <v>153</v>
      </c>
      <c r="AU649" s="20" t="s">
        <v>82</v>
      </c>
    </row>
    <row r="650" spans="1:65" s="12" customFormat="1" ht="22.9" customHeight="1">
      <c r="B650" s="160"/>
      <c r="C650" s="161"/>
      <c r="D650" s="162" t="s">
        <v>71</v>
      </c>
      <c r="E650" s="174" t="s">
        <v>1067</v>
      </c>
      <c r="F650" s="174" t="s">
        <v>1068</v>
      </c>
      <c r="G650" s="161"/>
      <c r="H650" s="161"/>
      <c r="I650" s="164"/>
      <c r="J650" s="175">
        <f>BK650</f>
        <v>0</v>
      </c>
      <c r="K650" s="161"/>
      <c r="L650" s="166"/>
      <c r="M650" s="167"/>
      <c r="N650" s="168"/>
      <c r="O650" s="168"/>
      <c r="P650" s="169">
        <f>SUM(P651:P655)</f>
        <v>0</v>
      </c>
      <c r="Q650" s="168"/>
      <c r="R650" s="169">
        <f>SUM(R651:R655)</f>
        <v>0.29636064000000001</v>
      </c>
      <c r="S650" s="168"/>
      <c r="T650" s="170">
        <f>SUM(T651:T655)</f>
        <v>0</v>
      </c>
      <c r="AR650" s="171" t="s">
        <v>82</v>
      </c>
      <c r="AT650" s="172" t="s">
        <v>71</v>
      </c>
      <c r="AU650" s="172" t="s">
        <v>80</v>
      </c>
      <c r="AY650" s="171" t="s">
        <v>143</v>
      </c>
      <c r="BK650" s="173">
        <f>SUM(BK651:BK655)</f>
        <v>0</v>
      </c>
    </row>
    <row r="651" spans="1:65" s="2" customFormat="1" ht="24.2" customHeight="1">
      <c r="A651" s="37"/>
      <c r="B651" s="38"/>
      <c r="C651" s="176" t="s">
        <v>1069</v>
      </c>
      <c r="D651" s="176" t="s">
        <v>146</v>
      </c>
      <c r="E651" s="177" t="s">
        <v>1070</v>
      </c>
      <c r="F651" s="178" t="s">
        <v>1071</v>
      </c>
      <c r="G651" s="179" t="s">
        <v>149</v>
      </c>
      <c r="H651" s="180">
        <v>308.709</v>
      </c>
      <c r="I651" s="181"/>
      <c r="J651" s="182">
        <f>ROUND(I651*H651,2)</f>
        <v>0</v>
      </c>
      <c r="K651" s="178" t="s">
        <v>150</v>
      </c>
      <c r="L651" s="42"/>
      <c r="M651" s="183" t="s">
        <v>19</v>
      </c>
      <c r="N651" s="184" t="s">
        <v>43</v>
      </c>
      <c r="O651" s="67"/>
      <c r="P651" s="185">
        <f>O651*H651</f>
        <v>0</v>
      </c>
      <c r="Q651" s="185">
        <v>9.6000000000000002E-4</v>
      </c>
      <c r="R651" s="185">
        <f>Q651*H651</f>
        <v>0.29636064000000001</v>
      </c>
      <c r="S651" s="185">
        <v>0</v>
      </c>
      <c r="T651" s="186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87" t="s">
        <v>248</v>
      </c>
      <c r="AT651" s="187" t="s">
        <v>146</v>
      </c>
      <c r="AU651" s="187" t="s">
        <v>82</v>
      </c>
      <c r="AY651" s="20" t="s">
        <v>143</v>
      </c>
      <c r="BE651" s="188">
        <f>IF(N651="základní",J651,0)</f>
        <v>0</v>
      </c>
      <c r="BF651" s="188">
        <f>IF(N651="snížená",J651,0)</f>
        <v>0</v>
      </c>
      <c r="BG651" s="188">
        <f>IF(N651="zákl. přenesená",J651,0)</f>
        <v>0</v>
      </c>
      <c r="BH651" s="188">
        <f>IF(N651="sníž. přenesená",J651,0)</f>
        <v>0</v>
      </c>
      <c r="BI651" s="188">
        <f>IF(N651="nulová",J651,0)</f>
        <v>0</v>
      </c>
      <c r="BJ651" s="20" t="s">
        <v>80</v>
      </c>
      <c r="BK651" s="188">
        <f>ROUND(I651*H651,2)</f>
        <v>0</v>
      </c>
      <c r="BL651" s="20" t="s">
        <v>248</v>
      </c>
      <c r="BM651" s="187" t="s">
        <v>1072</v>
      </c>
    </row>
    <row r="652" spans="1:65" s="2" customFormat="1" ht="11.25">
      <c r="A652" s="37"/>
      <c r="B652" s="38"/>
      <c r="C652" s="39"/>
      <c r="D652" s="189" t="s">
        <v>153</v>
      </c>
      <c r="E652" s="39"/>
      <c r="F652" s="190" t="s">
        <v>1073</v>
      </c>
      <c r="G652" s="39"/>
      <c r="H652" s="39"/>
      <c r="I652" s="191"/>
      <c r="J652" s="39"/>
      <c r="K652" s="39"/>
      <c r="L652" s="42"/>
      <c r="M652" s="192"/>
      <c r="N652" s="193"/>
      <c r="O652" s="67"/>
      <c r="P652" s="67"/>
      <c r="Q652" s="67"/>
      <c r="R652" s="67"/>
      <c r="S652" s="67"/>
      <c r="T652" s="68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20" t="s">
        <v>153</v>
      </c>
      <c r="AU652" s="20" t="s">
        <v>82</v>
      </c>
    </row>
    <row r="653" spans="1:65" s="13" customFormat="1" ht="11.25">
      <c r="B653" s="194"/>
      <c r="C653" s="195"/>
      <c r="D653" s="196" t="s">
        <v>155</v>
      </c>
      <c r="E653" s="197" t="s">
        <v>19</v>
      </c>
      <c r="F653" s="198" t="s">
        <v>1074</v>
      </c>
      <c r="G653" s="195"/>
      <c r="H653" s="199">
        <v>188.45</v>
      </c>
      <c r="I653" s="200"/>
      <c r="J653" s="195"/>
      <c r="K653" s="195"/>
      <c r="L653" s="201"/>
      <c r="M653" s="202"/>
      <c r="N653" s="203"/>
      <c r="O653" s="203"/>
      <c r="P653" s="203"/>
      <c r="Q653" s="203"/>
      <c r="R653" s="203"/>
      <c r="S653" s="203"/>
      <c r="T653" s="204"/>
      <c r="AT653" s="205" t="s">
        <v>155</v>
      </c>
      <c r="AU653" s="205" t="s">
        <v>82</v>
      </c>
      <c r="AV653" s="13" t="s">
        <v>82</v>
      </c>
      <c r="AW653" s="13" t="s">
        <v>33</v>
      </c>
      <c r="AX653" s="13" t="s">
        <v>72</v>
      </c>
      <c r="AY653" s="205" t="s">
        <v>143</v>
      </c>
    </row>
    <row r="654" spans="1:65" s="13" customFormat="1" ht="11.25">
      <c r="B654" s="194"/>
      <c r="C654" s="195"/>
      <c r="D654" s="196" t="s">
        <v>155</v>
      </c>
      <c r="E654" s="197" t="s">
        <v>19</v>
      </c>
      <c r="F654" s="198" t="s">
        <v>1075</v>
      </c>
      <c r="G654" s="195"/>
      <c r="H654" s="199">
        <v>120.259</v>
      </c>
      <c r="I654" s="200"/>
      <c r="J654" s="195"/>
      <c r="K654" s="195"/>
      <c r="L654" s="201"/>
      <c r="M654" s="202"/>
      <c r="N654" s="203"/>
      <c r="O654" s="203"/>
      <c r="P654" s="203"/>
      <c r="Q654" s="203"/>
      <c r="R654" s="203"/>
      <c r="S654" s="203"/>
      <c r="T654" s="204"/>
      <c r="AT654" s="205" t="s">
        <v>155</v>
      </c>
      <c r="AU654" s="205" t="s">
        <v>82</v>
      </c>
      <c r="AV654" s="13" t="s">
        <v>82</v>
      </c>
      <c r="AW654" s="13" t="s">
        <v>33</v>
      </c>
      <c r="AX654" s="13" t="s">
        <v>72</v>
      </c>
      <c r="AY654" s="205" t="s">
        <v>143</v>
      </c>
    </row>
    <row r="655" spans="1:65" s="14" customFormat="1" ht="11.25">
      <c r="B655" s="206"/>
      <c r="C655" s="207"/>
      <c r="D655" s="196" t="s">
        <v>155</v>
      </c>
      <c r="E655" s="208" t="s">
        <v>19</v>
      </c>
      <c r="F655" s="209" t="s">
        <v>180</v>
      </c>
      <c r="G655" s="207"/>
      <c r="H655" s="210">
        <v>308.709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155</v>
      </c>
      <c r="AU655" s="216" t="s">
        <v>82</v>
      </c>
      <c r="AV655" s="14" t="s">
        <v>151</v>
      </c>
      <c r="AW655" s="14" t="s">
        <v>33</v>
      </c>
      <c r="AX655" s="14" t="s">
        <v>80</v>
      </c>
      <c r="AY655" s="216" t="s">
        <v>143</v>
      </c>
    </row>
    <row r="656" spans="1:65" s="12" customFormat="1" ht="25.9" customHeight="1">
      <c r="B656" s="160"/>
      <c r="C656" s="161"/>
      <c r="D656" s="162" t="s">
        <v>71</v>
      </c>
      <c r="E656" s="163" t="s">
        <v>1076</v>
      </c>
      <c r="F656" s="163" t="s">
        <v>1077</v>
      </c>
      <c r="G656" s="161"/>
      <c r="H656" s="161"/>
      <c r="I656" s="164"/>
      <c r="J656" s="165">
        <f>BK656</f>
        <v>0</v>
      </c>
      <c r="K656" s="161"/>
      <c r="L656" s="166"/>
      <c r="M656" s="167"/>
      <c r="N656" s="168"/>
      <c r="O656" s="168"/>
      <c r="P656" s="169">
        <f>P657+P660+P663+P666+P669</f>
        <v>0</v>
      </c>
      <c r="Q656" s="168"/>
      <c r="R656" s="169">
        <f>R657+R660+R663+R666+R669</f>
        <v>0</v>
      </c>
      <c r="S656" s="168"/>
      <c r="T656" s="170">
        <f>T657+T660+T663+T666+T669</f>
        <v>0</v>
      </c>
      <c r="AR656" s="171" t="s">
        <v>173</v>
      </c>
      <c r="AT656" s="172" t="s">
        <v>71</v>
      </c>
      <c r="AU656" s="172" t="s">
        <v>72</v>
      </c>
      <c r="AY656" s="171" t="s">
        <v>143</v>
      </c>
      <c r="BK656" s="173">
        <f>BK657+BK660+BK663+BK666+BK669</f>
        <v>0</v>
      </c>
    </row>
    <row r="657" spans="1:65" s="12" customFormat="1" ht="22.9" customHeight="1">
      <c r="B657" s="160"/>
      <c r="C657" s="161"/>
      <c r="D657" s="162" t="s">
        <v>71</v>
      </c>
      <c r="E657" s="174" t="s">
        <v>1078</v>
      </c>
      <c r="F657" s="174" t="s">
        <v>1079</v>
      </c>
      <c r="G657" s="161"/>
      <c r="H657" s="161"/>
      <c r="I657" s="164"/>
      <c r="J657" s="175">
        <f>BK657</f>
        <v>0</v>
      </c>
      <c r="K657" s="161"/>
      <c r="L657" s="166"/>
      <c r="M657" s="167"/>
      <c r="N657" s="168"/>
      <c r="O657" s="168"/>
      <c r="P657" s="169">
        <f>SUM(P658:P659)</f>
        <v>0</v>
      </c>
      <c r="Q657" s="168"/>
      <c r="R657" s="169">
        <f>SUM(R658:R659)</f>
        <v>0</v>
      </c>
      <c r="S657" s="168"/>
      <c r="T657" s="170">
        <f>SUM(T658:T659)</f>
        <v>0</v>
      </c>
      <c r="AR657" s="171" t="s">
        <v>173</v>
      </c>
      <c r="AT657" s="172" t="s">
        <v>71</v>
      </c>
      <c r="AU657" s="172" t="s">
        <v>80</v>
      </c>
      <c r="AY657" s="171" t="s">
        <v>143</v>
      </c>
      <c r="BK657" s="173">
        <f>SUM(BK658:BK659)</f>
        <v>0</v>
      </c>
    </row>
    <row r="658" spans="1:65" s="2" customFormat="1" ht="16.5" customHeight="1">
      <c r="A658" s="37"/>
      <c r="B658" s="38"/>
      <c r="C658" s="176" t="s">
        <v>1080</v>
      </c>
      <c r="D658" s="176" t="s">
        <v>146</v>
      </c>
      <c r="E658" s="177" t="s">
        <v>1081</v>
      </c>
      <c r="F658" s="178" t="s">
        <v>1082</v>
      </c>
      <c r="G658" s="179" t="s">
        <v>765</v>
      </c>
      <c r="H658" s="180">
        <v>1</v>
      </c>
      <c r="I658" s="181"/>
      <c r="J658" s="182">
        <f>ROUND(I658*H658,2)</f>
        <v>0</v>
      </c>
      <c r="K658" s="178" t="s">
        <v>150</v>
      </c>
      <c r="L658" s="42"/>
      <c r="M658" s="183" t="s">
        <v>19</v>
      </c>
      <c r="N658" s="184" t="s">
        <v>43</v>
      </c>
      <c r="O658" s="67"/>
      <c r="P658" s="185">
        <f>O658*H658</f>
        <v>0</v>
      </c>
      <c r="Q658" s="185">
        <v>0</v>
      </c>
      <c r="R658" s="185">
        <f>Q658*H658</f>
        <v>0</v>
      </c>
      <c r="S658" s="185">
        <v>0</v>
      </c>
      <c r="T658" s="186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7" t="s">
        <v>1083</v>
      </c>
      <c r="AT658" s="187" t="s">
        <v>146</v>
      </c>
      <c r="AU658" s="187" t="s">
        <v>82</v>
      </c>
      <c r="AY658" s="20" t="s">
        <v>143</v>
      </c>
      <c r="BE658" s="188">
        <f>IF(N658="základní",J658,0)</f>
        <v>0</v>
      </c>
      <c r="BF658" s="188">
        <f>IF(N658="snížená",J658,0)</f>
        <v>0</v>
      </c>
      <c r="BG658" s="188">
        <f>IF(N658="zákl. přenesená",J658,0)</f>
        <v>0</v>
      </c>
      <c r="BH658" s="188">
        <f>IF(N658="sníž. přenesená",J658,0)</f>
        <v>0</v>
      </c>
      <c r="BI658" s="188">
        <f>IF(N658="nulová",J658,0)</f>
        <v>0</v>
      </c>
      <c r="BJ658" s="20" t="s">
        <v>80</v>
      </c>
      <c r="BK658" s="188">
        <f>ROUND(I658*H658,2)</f>
        <v>0</v>
      </c>
      <c r="BL658" s="20" t="s">
        <v>1083</v>
      </c>
      <c r="BM658" s="187" t="s">
        <v>1084</v>
      </c>
    </row>
    <row r="659" spans="1:65" s="2" customFormat="1" ht="11.25">
      <c r="A659" s="37"/>
      <c r="B659" s="38"/>
      <c r="C659" s="39"/>
      <c r="D659" s="189" t="s">
        <v>153</v>
      </c>
      <c r="E659" s="39"/>
      <c r="F659" s="190" t="s">
        <v>1085</v>
      </c>
      <c r="G659" s="39"/>
      <c r="H659" s="39"/>
      <c r="I659" s="191"/>
      <c r="J659" s="39"/>
      <c r="K659" s="39"/>
      <c r="L659" s="42"/>
      <c r="M659" s="192"/>
      <c r="N659" s="193"/>
      <c r="O659" s="67"/>
      <c r="P659" s="67"/>
      <c r="Q659" s="67"/>
      <c r="R659" s="67"/>
      <c r="S659" s="67"/>
      <c r="T659" s="68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20" t="s">
        <v>153</v>
      </c>
      <c r="AU659" s="20" t="s">
        <v>82</v>
      </c>
    </row>
    <row r="660" spans="1:65" s="12" customFormat="1" ht="22.9" customHeight="1">
      <c r="B660" s="160"/>
      <c r="C660" s="161"/>
      <c r="D660" s="162" t="s">
        <v>71</v>
      </c>
      <c r="E660" s="174" t="s">
        <v>1086</v>
      </c>
      <c r="F660" s="174" t="s">
        <v>1087</v>
      </c>
      <c r="G660" s="161"/>
      <c r="H660" s="161"/>
      <c r="I660" s="164"/>
      <c r="J660" s="175">
        <f>BK660</f>
        <v>0</v>
      </c>
      <c r="K660" s="161"/>
      <c r="L660" s="166"/>
      <c r="M660" s="167"/>
      <c r="N660" s="168"/>
      <c r="O660" s="168"/>
      <c r="P660" s="169">
        <f>SUM(P661:P662)</f>
        <v>0</v>
      </c>
      <c r="Q660" s="168"/>
      <c r="R660" s="169">
        <f>SUM(R661:R662)</f>
        <v>0</v>
      </c>
      <c r="S660" s="168"/>
      <c r="T660" s="170">
        <f>SUM(T661:T662)</f>
        <v>0</v>
      </c>
      <c r="AR660" s="171" t="s">
        <v>173</v>
      </c>
      <c r="AT660" s="172" t="s">
        <v>71</v>
      </c>
      <c r="AU660" s="172" t="s">
        <v>80</v>
      </c>
      <c r="AY660" s="171" t="s">
        <v>143</v>
      </c>
      <c r="BK660" s="173">
        <f>SUM(BK661:BK662)</f>
        <v>0</v>
      </c>
    </row>
    <row r="661" spans="1:65" s="2" customFormat="1" ht="16.5" customHeight="1">
      <c r="A661" s="37"/>
      <c r="B661" s="38"/>
      <c r="C661" s="176" t="s">
        <v>1088</v>
      </c>
      <c r="D661" s="176" t="s">
        <v>146</v>
      </c>
      <c r="E661" s="177" t="s">
        <v>1089</v>
      </c>
      <c r="F661" s="178" t="s">
        <v>1087</v>
      </c>
      <c r="G661" s="179" t="s">
        <v>1090</v>
      </c>
      <c r="H661" s="180">
        <v>2.4E-2</v>
      </c>
      <c r="I661" s="181"/>
      <c r="J661" s="182">
        <f>ROUND(I661*H661,2)</f>
        <v>0</v>
      </c>
      <c r="K661" s="178" t="s">
        <v>150</v>
      </c>
      <c r="L661" s="42"/>
      <c r="M661" s="183" t="s">
        <v>19</v>
      </c>
      <c r="N661" s="184" t="s">
        <v>43</v>
      </c>
      <c r="O661" s="67"/>
      <c r="P661" s="185">
        <f>O661*H661</f>
        <v>0</v>
      </c>
      <c r="Q661" s="185">
        <v>0</v>
      </c>
      <c r="R661" s="185">
        <f>Q661*H661</f>
        <v>0</v>
      </c>
      <c r="S661" s="185">
        <v>0</v>
      </c>
      <c r="T661" s="186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87" t="s">
        <v>1083</v>
      </c>
      <c r="AT661" s="187" t="s">
        <v>146</v>
      </c>
      <c r="AU661" s="187" t="s">
        <v>82</v>
      </c>
      <c r="AY661" s="20" t="s">
        <v>143</v>
      </c>
      <c r="BE661" s="188">
        <f>IF(N661="základní",J661,0)</f>
        <v>0</v>
      </c>
      <c r="BF661" s="188">
        <f>IF(N661="snížená",J661,0)</f>
        <v>0</v>
      </c>
      <c r="BG661" s="188">
        <f>IF(N661="zákl. přenesená",J661,0)</f>
        <v>0</v>
      </c>
      <c r="BH661" s="188">
        <f>IF(N661="sníž. přenesená",J661,0)</f>
        <v>0</v>
      </c>
      <c r="BI661" s="188">
        <f>IF(N661="nulová",J661,0)</f>
        <v>0</v>
      </c>
      <c r="BJ661" s="20" t="s">
        <v>80</v>
      </c>
      <c r="BK661" s="188">
        <f>ROUND(I661*H661,2)</f>
        <v>0</v>
      </c>
      <c r="BL661" s="20" t="s">
        <v>1083</v>
      </c>
      <c r="BM661" s="187" t="s">
        <v>1091</v>
      </c>
    </row>
    <row r="662" spans="1:65" s="2" customFormat="1" ht="11.25">
      <c r="A662" s="37"/>
      <c r="B662" s="38"/>
      <c r="C662" s="39"/>
      <c r="D662" s="189" t="s">
        <v>153</v>
      </c>
      <c r="E662" s="39"/>
      <c r="F662" s="190" t="s">
        <v>1092</v>
      </c>
      <c r="G662" s="39"/>
      <c r="H662" s="39"/>
      <c r="I662" s="191"/>
      <c r="J662" s="39"/>
      <c r="K662" s="39"/>
      <c r="L662" s="42"/>
      <c r="M662" s="192"/>
      <c r="N662" s="193"/>
      <c r="O662" s="67"/>
      <c r="P662" s="67"/>
      <c r="Q662" s="67"/>
      <c r="R662" s="67"/>
      <c r="S662" s="67"/>
      <c r="T662" s="68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20" t="s">
        <v>153</v>
      </c>
      <c r="AU662" s="20" t="s">
        <v>82</v>
      </c>
    </row>
    <row r="663" spans="1:65" s="12" customFormat="1" ht="22.9" customHeight="1">
      <c r="B663" s="160"/>
      <c r="C663" s="161"/>
      <c r="D663" s="162" t="s">
        <v>71</v>
      </c>
      <c r="E663" s="174" t="s">
        <v>1093</v>
      </c>
      <c r="F663" s="174" t="s">
        <v>1094</v>
      </c>
      <c r="G663" s="161"/>
      <c r="H663" s="161"/>
      <c r="I663" s="164"/>
      <c r="J663" s="175">
        <f>BK663</f>
        <v>0</v>
      </c>
      <c r="K663" s="161"/>
      <c r="L663" s="166"/>
      <c r="M663" s="167"/>
      <c r="N663" s="168"/>
      <c r="O663" s="168"/>
      <c r="P663" s="169">
        <f>SUM(P664:P665)</f>
        <v>0</v>
      </c>
      <c r="Q663" s="168"/>
      <c r="R663" s="169">
        <f>SUM(R664:R665)</f>
        <v>0</v>
      </c>
      <c r="S663" s="168"/>
      <c r="T663" s="170">
        <f>SUM(T664:T665)</f>
        <v>0</v>
      </c>
      <c r="AR663" s="171" t="s">
        <v>173</v>
      </c>
      <c r="AT663" s="172" t="s">
        <v>71</v>
      </c>
      <c r="AU663" s="172" t="s">
        <v>80</v>
      </c>
      <c r="AY663" s="171" t="s">
        <v>143</v>
      </c>
      <c r="BK663" s="173">
        <f>SUM(BK664:BK665)</f>
        <v>0</v>
      </c>
    </row>
    <row r="664" spans="1:65" s="2" customFormat="1" ht="16.5" customHeight="1">
      <c r="A664" s="37"/>
      <c r="B664" s="38"/>
      <c r="C664" s="176" t="s">
        <v>1095</v>
      </c>
      <c r="D664" s="176" t="s">
        <v>146</v>
      </c>
      <c r="E664" s="177" t="s">
        <v>1096</v>
      </c>
      <c r="F664" s="178" t="s">
        <v>1097</v>
      </c>
      <c r="G664" s="179" t="s">
        <v>765</v>
      </c>
      <c r="H664" s="180">
        <v>1</v>
      </c>
      <c r="I664" s="181"/>
      <c r="J664" s="182">
        <f>ROUND(I664*H664,2)</f>
        <v>0</v>
      </c>
      <c r="K664" s="178" t="s">
        <v>150</v>
      </c>
      <c r="L664" s="42"/>
      <c r="M664" s="183" t="s">
        <v>19</v>
      </c>
      <c r="N664" s="184" t="s">
        <v>43</v>
      </c>
      <c r="O664" s="67"/>
      <c r="P664" s="185">
        <f>O664*H664</f>
        <v>0</v>
      </c>
      <c r="Q664" s="185">
        <v>0</v>
      </c>
      <c r="R664" s="185">
        <f>Q664*H664</f>
        <v>0</v>
      </c>
      <c r="S664" s="185">
        <v>0</v>
      </c>
      <c r="T664" s="186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87" t="s">
        <v>1083</v>
      </c>
      <c r="AT664" s="187" t="s">
        <v>146</v>
      </c>
      <c r="AU664" s="187" t="s">
        <v>82</v>
      </c>
      <c r="AY664" s="20" t="s">
        <v>143</v>
      </c>
      <c r="BE664" s="188">
        <f>IF(N664="základní",J664,0)</f>
        <v>0</v>
      </c>
      <c r="BF664" s="188">
        <f>IF(N664="snížená",J664,0)</f>
        <v>0</v>
      </c>
      <c r="BG664" s="188">
        <f>IF(N664="zákl. přenesená",J664,0)</f>
        <v>0</v>
      </c>
      <c r="BH664" s="188">
        <f>IF(N664="sníž. přenesená",J664,0)</f>
        <v>0</v>
      </c>
      <c r="BI664" s="188">
        <f>IF(N664="nulová",J664,0)</f>
        <v>0</v>
      </c>
      <c r="BJ664" s="20" t="s">
        <v>80</v>
      </c>
      <c r="BK664" s="188">
        <f>ROUND(I664*H664,2)</f>
        <v>0</v>
      </c>
      <c r="BL664" s="20" t="s">
        <v>1083</v>
      </c>
      <c r="BM664" s="187" t="s">
        <v>1098</v>
      </c>
    </row>
    <row r="665" spans="1:65" s="2" customFormat="1" ht="11.25">
      <c r="A665" s="37"/>
      <c r="B665" s="38"/>
      <c r="C665" s="39"/>
      <c r="D665" s="189" t="s">
        <v>153</v>
      </c>
      <c r="E665" s="39"/>
      <c r="F665" s="190" t="s">
        <v>1099</v>
      </c>
      <c r="G665" s="39"/>
      <c r="H665" s="39"/>
      <c r="I665" s="191"/>
      <c r="J665" s="39"/>
      <c r="K665" s="39"/>
      <c r="L665" s="42"/>
      <c r="M665" s="192"/>
      <c r="N665" s="193"/>
      <c r="O665" s="67"/>
      <c r="P665" s="67"/>
      <c r="Q665" s="67"/>
      <c r="R665" s="67"/>
      <c r="S665" s="67"/>
      <c r="T665" s="68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20" t="s">
        <v>153</v>
      </c>
      <c r="AU665" s="20" t="s">
        <v>82</v>
      </c>
    </row>
    <row r="666" spans="1:65" s="12" customFormat="1" ht="22.9" customHeight="1">
      <c r="B666" s="160"/>
      <c r="C666" s="161"/>
      <c r="D666" s="162" t="s">
        <v>71</v>
      </c>
      <c r="E666" s="174" t="s">
        <v>1100</v>
      </c>
      <c r="F666" s="174" t="s">
        <v>1101</v>
      </c>
      <c r="G666" s="161"/>
      <c r="H666" s="161"/>
      <c r="I666" s="164"/>
      <c r="J666" s="175">
        <f>BK666</f>
        <v>0</v>
      </c>
      <c r="K666" s="161"/>
      <c r="L666" s="166"/>
      <c r="M666" s="167"/>
      <c r="N666" s="168"/>
      <c r="O666" s="168"/>
      <c r="P666" s="169">
        <f>SUM(P667:P668)</f>
        <v>0</v>
      </c>
      <c r="Q666" s="168"/>
      <c r="R666" s="169">
        <f>SUM(R667:R668)</f>
        <v>0</v>
      </c>
      <c r="S666" s="168"/>
      <c r="T666" s="170">
        <f>SUM(T667:T668)</f>
        <v>0</v>
      </c>
      <c r="AR666" s="171" t="s">
        <v>173</v>
      </c>
      <c r="AT666" s="172" t="s">
        <v>71</v>
      </c>
      <c r="AU666" s="172" t="s">
        <v>80</v>
      </c>
      <c r="AY666" s="171" t="s">
        <v>143</v>
      </c>
      <c r="BK666" s="173">
        <f>SUM(BK667:BK668)</f>
        <v>0</v>
      </c>
    </row>
    <row r="667" spans="1:65" s="2" customFormat="1" ht="16.5" customHeight="1">
      <c r="A667" s="37"/>
      <c r="B667" s="38"/>
      <c r="C667" s="176" t="s">
        <v>1102</v>
      </c>
      <c r="D667" s="176" t="s">
        <v>146</v>
      </c>
      <c r="E667" s="177" t="s">
        <v>1103</v>
      </c>
      <c r="F667" s="178" t="s">
        <v>1101</v>
      </c>
      <c r="G667" s="179" t="s">
        <v>1104</v>
      </c>
      <c r="H667" s="249"/>
      <c r="I667" s="181"/>
      <c r="J667" s="182">
        <f>ROUND(I667*H667,2)</f>
        <v>0</v>
      </c>
      <c r="K667" s="178" t="s">
        <v>150</v>
      </c>
      <c r="L667" s="42"/>
      <c r="M667" s="183" t="s">
        <v>19</v>
      </c>
      <c r="N667" s="184" t="s">
        <v>43</v>
      </c>
      <c r="O667" s="67"/>
      <c r="P667" s="185">
        <f>O667*H667</f>
        <v>0</v>
      </c>
      <c r="Q667" s="185">
        <v>0</v>
      </c>
      <c r="R667" s="185">
        <f>Q667*H667</f>
        <v>0</v>
      </c>
      <c r="S667" s="185">
        <v>0</v>
      </c>
      <c r="T667" s="186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87" t="s">
        <v>1083</v>
      </c>
      <c r="AT667" s="187" t="s">
        <v>146</v>
      </c>
      <c r="AU667" s="187" t="s">
        <v>82</v>
      </c>
      <c r="AY667" s="20" t="s">
        <v>143</v>
      </c>
      <c r="BE667" s="188">
        <f>IF(N667="základní",J667,0)</f>
        <v>0</v>
      </c>
      <c r="BF667" s="188">
        <f>IF(N667="snížená",J667,0)</f>
        <v>0</v>
      </c>
      <c r="BG667" s="188">
        <f>IF(N667="zákl. přenesená",J667,0)</f>
        <v>0</v>
      </c>
      <c r="BH667" s="188">
        <f>IF(N667="sníž. přenesená",J667,0)</f>
        <v>0</v>
      </c>
      <c r="BI667" s="188">
        <f>IF(N667="nulová",J667,0)</f>
        <v>0</v>
      </c>
      <c r="BJ667" s="20" t="s">
        <v>80</v>
      </c>
      <c r="BK667" s="188">
        <f>ROUND(I667*H667,2)</f>
        <v>0</v>
      </c>
      <c r="BL667" s="20" t="s">
        <v>1083</v>
      </c>
      <c r="BM667" s="187" t="s">
        <v>1105</v>
      </c>
    </row>
    <row r="668" spans="1:65" s="2" customFormat="1" ht="11.25">
      <c r="A668" s="37"/>
      <c r="B668" s="38"/>
      <c r="C668" s="39"/>
      <c r="D668" s="189" t="s">
        <v>153</v>
      </c>
      <c r="E668" s="39"/>
      <c r="F668" s="190" t="s">
        <v>1106</v>
      </c>
      <c r="G668" s="39"/>
      <c r="H668" s="39"/>
      <c r="I668" s="191"/>
      <c r="J668" s="39"/>
      <c r="K668" s="39"/>
      <c r="L668" s="42"/>
      <c r="M668" s="192"/>
      <c r="N668" s="193"/>
      <c r="O668" s="67"/>
      <c r="P668" s="67"/>
      <c r="Q668" s="67"/>
      <c r="R668" s="67"/>
      <c r="S668" s="67"/>
      <c r="T668" s="68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20" t="s">
        <v>153</v>
      </c>
      <c r="AU668" s="20" t="s">
        <v>82</v>
      </c>
    </row>
    <row r="669" spans="1:65" s="12" customFormat="1" ht="22.9" customHeight="1">
      <c r="B669" s="160"/>
      <c r="C669" s="161"/>
      <c r="D669" s="162" t="s">
        <v>71</v>
      </c>
      <c r="E669" s="174" t="s">
        <v>1107</v>
      </c>
      <c r="F669" s="174" t="s">
        <v>1108</v>
      </c>
      <c r="G669" s="161"/>
      <c r="H669" s="161"/>
      <c r="I669" s="164"/>
      <c r="J669" s="175">
        <f>BK669</f>
        <v>0</v>
      </c>
      <c r="K669" s="161"/>
      <c r="L669" s="166"/>
      <c r="M669" s="167"/>
      <c r="N669" s="168"/>
      <c r="O669" s="168"/>
      <c r="P669" s="169">
        <f>SUM(P670:P671)</f>
        <v>0</v>
      </c>
      <c r="Q669" s="168"/>
      <c r="R669" s="169">
        <f>SUM(R670:R671)</f>
        <v>0</v>
      </c>
      <c r="S669" s="168"/>
      <c r="T669" s="170">
        <f>SUM(T670:T671)</f>
        <v>0</v>
      </c>
      <c r="AR669" s="171" t="s">
        <v>173</v>
      </c>
      <c r="AT669" s="172" t="s">
        <v>71</v>
      </c>
      <c r="AU669" s="172" t="s">
        <v>80</v>
      </c>
      <c r="AY669" s="171" t="s">
        <v>143</v>
      </c>
      <c r="BK669" s="173">
        <f>SUM(BK670:BK671)</f>
        <v>0</v>
      </c>
    </row>
    <row r="670" spans="1:65" s="2" customFormat="1" ht="16.5" customHeight="1">
      <c r="A670" s="37"/>
      <c r="B670" s="38"/>
      <c r="C670" s="176" t="s">
        <v>1109</v>
      </c>
      <c r="D670" s="176" t="s">
        <v>146</v>
      </c>
      <c r="E670" s="177" t="s">
        <v>1110</v>
      </c>
      <c r="F670" s="178" t="s">
        <v>1108</v>
      </c>
      <c r="G670" s="179" t="s">
        <v>1104</v>
      </c>
      <c r="H670" s="249"/>
      <c r="I670" s="181"/>
      <c r="J670" s="182">
        <f>ROUND(I670*H670,2)</f>
        <v>0</v>
      </c>
      <c r="K670" s="178" t="s">
        <v>150</v>
      </c>
      <c r="L670" s="42"/>
      <c r="M670" s="183" t="s">
        <v>19</v>
      </c>
      <c r="N670" s="184" t="s">
        <v>43</v>
      </c>
      <c r="O670" s="67"/>
      <c r="P670" s="185">
        <f>O670*H670</f>
        <v>0</v>
      </c>
      <c r="Q670" s="185">
        <v>0</v>
      </c>
      <c r="R670" s="185">
        <f>Q670*H670</f>
        <v>0</v>
      </c>
      <c r="S670" s="185">
        <v>0</v>
      </c>
      <c r="T670" s="186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7" t="s">
        <v>1083</v>
      </c>
      <c r="AT670" s="187" t="s">
        <v>146</v>
      </c>
      <c r="AU670" s="187" t="s">
        <v>82</v>
      </c>
      <c r="AY670" s="20" t="s">
        <v>143</v>
      </c>
      <c r="BE670" s="188">
        <f>IF(N670="základní",J670,0)</f>
        <v>0</v>
      </c>
      <c r="BF670" s="188">
        <f>IF(N670="snížená",J670,0)</f>
        <v>0</v>
      </c>
      <c r="BG670" s="188">
        <f>IF(N670="zákl. přenesená",J670,0)</f>
        <v>0</v>
      </c>
      <c r="BH670" s="188">
        <f>IF(N670="sníž. přenesená",J670,0)</f>
        <v>0</v>
      </c>
      <c r="BI670" s="188">
        <f>IF(N670="nulová",J670,0)</f>
        <v>0</v>
      </c>
      <c r="BJ670" s="20" t="s">
        <v>80</v>
      </c>
      <c r="BK670" s="188">
        <f>ROUND(I670*H670,2)</f>
        <v>0</v>
      </c>
      <c r="BL670" s="20" t="s">
        <v>1083</v>
      </c>
      <c r="BM670" s="187" t="s">
        <v>1111</v>
      </c>
    </row>
    <row r="671" spans="1:65" s="2" customFormat="1" ht="11.25">
      <c r="A671" s="37"/>
      <c r="B671" s="38"/>
      <c r="C671" s="39"/>
      <c r="D671" s="189" t="s">
        <v>153</v>
      </c>
      <c r="E671" s="39"/>
      <c r="F671" s="190" t="s">
        <v>1112</v>
      </c>
      <c r="G671" s="39"/>
      <c r="H671" s="39"/>
      <c r="I671" s="191"/>
      <c r="J671" s="39"/>
      <c r="K671" s="39"/>
      <c r="L671" s="42"/>
      <c r="M671" s="250"/>
      <c r="N671" s="251"/>
      <c r="O671" s="252"/>
      <c r="P671" s="252"/>
      <c r="Q671" s="252"/>
      <c r="R671" s="252"/>
      <c r="S671" s="252"/>
      <c r="T671" s="253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20" t="s">
        <v>153</v>
      </c>
      <c r="AU671" s="20" t="s">
        <v>82</v>
      </c>
    </row>
    <row r="672" spans="1:65" s="2" customFormat="1" ht="6.95" customHeight="1">
      <c r="A672" s="37"/>
      <c r="B672" s="50"/>
      <c r="C672" s="51"/>
      <c r="D672" s="51"/>
      <c r="E672" s="51"/>
      <c r="F672" s="51"/>
      <c r="G672" s="51"/>
      <c r="H672" s="51"/>
      <c r="I672" s="51"/>
      <c r="J672" s="51"/>
      <c r="K672" s="51"/>
      <c r="L672" s="42"/>
      <c r="M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</row>
  </sheetData>
  <sheetProtection algorithmName="SHA-512" hashValue="XHsNEKfmHdfsNSK8foNeSSkY35DUUdxlcJXbtswTE1Ie9rknjloD0COWKz6TKko1wYauoRSNyzf5yHJbZTdLbw==" saltValue="fA2Q7glPY+GSXIbDeV7OuF/V8FmwEeYD1MCriDGrfdXgTD4VhEle5gsg5rlJYRuzb83XLlAlNIys792kn9FV0w==" spinCount="100000" sheet="1" objects="1" scenarios="1" formatColumns="0" formatRows="0" autoFilter="0"/>
  <autoFilter ref="C106:K671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1" r:id="rId1"/>
    <hyperlink ref="F114" r:id="rId2"/>
    <hyperlink ref="F117" r:id="rId3"/>
    <hyperlink ref="F120" r:id="rId4"/>
    <hyperlink ref="F123" r:id="rId5"/>
    <hyperlink ref="F129" r:id="rId6"/>
    <hyperlink ref="F132" r:id="rId7"/>
    <hyperlink ref="F135" r:id="rId8"/>
    <hyperlink ref="F139" r:id="rId9"/>
    <hyperlink ref="F142" r:id="rId10"/>
    <hyperlink ref="F145" r:id="rId11"/>
    <hyperlink ref="F150" r:id="rId12"/>
    <hyperlink ref="F155" r:id="rId13"/>
    <hyperlink ref="F158" r:id="rId14"/>
    <hyperlink ref="F161" r:id="rId15"/>
    <hyperlink ref="F165" r:id="rId16"/>
    <hyperlink ref="F168" r:id="rId17"/>
    <hyperlink ref="F172" r:id="rId18"/>
    <hyperlink ref="F175" r:id="rId19"/>
    <hyperlink ref="F184" r:id="rId20"/>
    <hyperlink ref="F194" r:id="rId21"/>
    <hyperlink ref="F197" r:id="rId22"/>
    <hyperlink ref="F210" r:id="rId23"/>
    <hyperlink ref="F218" r:id="rId24"/>
    <hyperlink ref="F229" r:id="rId25"/>
    <hyperlink ref="F237" r:id="rId26"/>
    <hyperlink ref="F240" r:id="rId27"/>
    <hyperlink ref="F243" r:id="rId28"/>
    <hyperlink ref="F246" r:id="rId29"/>
    <hyperlink ref="F249" r:id="rId30"/>
    <hyperlink ref="F252" r:id="rId31"/>
    <hyperlink ref="F255" r:id="rId32"/>
    <hyperlink ref="F258" r:id="rId33"/>
    <hyperlink ref="F261" r:id="rId34"/>
    <hyperlink ref="F267" r:id="rId35"/>
    <hyperlink ref="F269" r:id="rId36"/>
    <hyperlink ref="F271" r:id="rId37"/>
    <hyperlink ref="F273" r:id="rId38"/>
    <hyperlink ref="F275" r:id="rId39"/>
    <hyperlink ref="F278" r:id="rId40"/>
    <hyperlink ref="F282" r:id="rId41"/>
    <hyperlink ref="F285" r:id="rId42"/>
    <hyperlink ref="F290" r:id="rId43"/>
    <hyperlink ref="F294" r:id="rId44"/>
    <hyperlink ref="F299" r:id="rId45"/>
    <hyperlink ref="F302" r:id="rId46"/>
    <hyperlink ref="F306" r:id="rId47"/>
    <hyperlink ref="F309" r:id="rId48"/>
    <hyperlink ref="F320" r:id="rId49"/>
    <hyperlink ref="F325" r:id="rId50"/>
    <hyperlink ref="F342" r:id="rId51"/>
    <hyperlink ref="F347" r:id="rId52"/>
    <hyperlink ref="F349" r:id="rId53"/>
    <hyperlink ref="F359" r:id="rId54"/>
    <hyperlink ref="F362" r:id="rId55"/>
    <hyperlink ref="F367" r:id="rId56"/>
    <hyperlink ref="F371" r:id="rId57"/>
    <hyperlink ref="F374" r:id="rId58"/>
    <hyperlink ref="F380" r:id="rId59"/>
    <hyperlink ref="F387" r:id="rId60"/>
    <hyperlink ref="F392" r:id="rId61"/>
    <hyperlink ref="F401" r:id="rId62"/>
    <hyperlink ref="F404" r:id="rId63"/>
    <hyperlink ref="F407" r:id="rId64"/>
    <hyperlink ref="F420" r:id="rId65"/>
    <hyperlink ref="F422" r:id="rId66"/>
    <hyperlink ref="F425" r:id="rId67"/>
    <hyperlink ref="F428" r:id="rId68"/>
    <hyperlink ref="F431" r:id="rId69"/>
    <hyperlink ref="F434" r:id="rId70"/>
    <hyperlink ref="F437" r:id="rId71"/>
    <hyperlink ref="F440" r:id="rId72"/>
    <hyperlink ref="F443" r:id="rId73"/>
    <hyperlink ref="F449" r:id="rId74"/>
    <hyperlink ref="F452" r:id="rId75"/>
    <hyperlink ref="F455" r:id="rId76"/>
    <hyperlink ref="F467" r:id="rId77"/>
    <hyperlink ref="F470" r:id="rId78"/>
    <hyperlink ref="F502" r:id="rId79"/>
    <hyperlink ref="F504" r:id="rId80"/>
    <hyperlink ref="F540" r:id="rId81"/>
    <hyperlink ref="F543" r:id="rId82"/>
    <hyperlink ref="F550" r:id="rId83"/>
    <hyperlink ref="F553" r:id="rId84"/>
    <hyperlink ref="F555" r:id="rId85"/>
    <hyperlink ref="F557" r:id="rId86"/>
    <hyperlink ref="F563" r:id="rId87"/>
    <hyperlink ref="F570" r:id="rId88"/>
    <hyperlink ref="F573" r:id="rId89"/>
    <hyperlink ref="F575" r:id="rId90"/>
    <hyperlink ref="F577" r:id="rId91"/>
    <hyperlink ref="F579" r:id="rId92"/>
    <hyperlink ref="F581" r:id="rId93"/>
    <hyperlink ref="F592" r:id="rId94"/>
    <hyperlink ref="F601" r:id="rId95"/>
    <hyperlink ref="F610" r:id="rId96"/>
    <hyperlink ref="F621" r:id="rId97"/>
    <hyperlink ref="F623" r:id="rId98"/>
    <hyperlink ref="F626" r:id="rId99"/>
    <hyperlink ref="F629" r:id="rId100"/>
    <hyperlink ref="F640" r:id="rId101"/>
    <hyperlink ref="F649" r:id="rId102"/>
    <hyperlink ref="F652" r:id="rId103"/>
    <hyperlink ref="F659" r:id="rId104"/>
    <hyperlink ref="F662" r:id="rId105"/>
    <hyperlink ref="F665" r:id="rId106"/>
    <hyperlink ref="F668" r:id="rId107"/>
    <hyperlink ref="F671" r:id="rId10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0" t="s">
        <v>85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Stavební úprava stávajícího výtahu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1113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1" t="s">
        <v>19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ROUND(J82,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ROUND((SUM(BE82:BE96)),  2)</f>
        <v>0</v>
      </c>
      <c r="G33" s="37"/>
      <c r="H33" s="37"/>
      <c r="I33" s="121">
        <v>0.21</v>
      </c>
      <c r="J33" s="120">
        <f>ROUND(((SUM(BE82:BE96))*I33),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ROUND((SUM(BF82:BF96)),  2)</f>
        <v>0</v>
      </c>
      <c r="G34" s="37"/>
      <c r="H34" s="37"/>
      <c r="I34" s="121">
        <v>0.12</v>
      </c>
      <c r="J34" s="120">
        <f>ROUND(((SUM(BF82:BF96))*I34),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ROUND((SUM(BG82:BG96)),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ROUND((SUM(BH82:BH96)),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ROUND((SUM(BI82:BI96)),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2" t="str">
        <f>E7</f>
        <v>Stavební úprava stávajícího výtahu</v>
      </c>
      <c r="F48" s="393"/>
      <c r="G48" s="393"/>
      <c r="H48" s="393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5" t="str">
        <f>E9</f>
        <v>CCTV - Kamerový systém</v>
      </c>
      <c r="F50" s="394"/>
      <c r="G50" s="394"/>
      <c r="H50" s="394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J82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107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110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1115</v>
      </c>
      <c r="E62" s="146"/>
      <c r="F62" s="146"/>
      <c r="G62" s="146"/>
      <c r="H62" s="146"/>
      <c r="I62" s="146"/>
      <c r="J62" s="147">
        <f>J87</f>
        <v>0</v>
      </c>
      <c r="K62" s="144"/>
      <c r="L62" s="148"/>
    </row>
    <row r="63" spans="1:47" s="2" customFormat="1" ht="21.75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47" s="2" customFormat="1" ht="6.95" customHeight="1">
      <c r="A64" s="37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10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pans="1:31" s="2" customFormat="1" ht="6.95" customHeight="1">
      <c r="A68" s="37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24.95" customHeight="1">
      <c r="A69" s="37"/>
      <c r="B69" s="38"/>
      <c r="C69" s="26" t="s">
        <v>128</v>
      </c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2" customHeight="1">
      <c r="A71" s="37"/>
      <c r="B71" s="38"/>
      <c r="C71" s="32" t="s">
        <v>16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6.5" customHeight="1">
      <c r="A72" s="37"/>
      <c r="B72" s="38"/>
      <c r="C72" s="39"/>
      <c r="D72" s="39"/>
      <c r="E72" s="392" t="str">
        <f>E7</f>
        <v>Stavební úprava stávajícího výtahu</v>
      </c>
      <c r="F72" s="393"/>
      <c r="G72" s="393"/>
      <c r="H72" s="393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94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45" t="str">
        <f>E9</f>
        <v>CCTV - Kamerový systém</v>
      </c>
      <c r="F74" s="394"/>
      <c r="G74" s="394"/>
      <c r="H74" s="394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6.9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21</v>
      </c>
      <c r="D76" s="39"/>
      <c r="E76" s="39"/>
      <c r="F76" s="30" t="str">
        <f>F12</f>
        <v xml:space="preserve"> </v>
      </c>
      <c r="G76" s="39"/>
      <c r="H76" s="39"/>
      <c r="I76" s="32" t="s">
        <v>23</v>
      </c>
      <c r="J76" s="62" t="str">
        <f>IF(J12="","",J12)</f>
        <v>10. 2. 2024</v>
      </c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25</v>
      </c>
      <c r="D78" s="39"/>
      <c r="E78" s="39"/>
      <c r="F78" s="30" t="str">
        <f>E15</f>
        <v>Český rozhlas Vinohradská 1409/12, Praha 2</v>
      </c>
      <c r="G78" s="39"/>
      <c r="H78" s="39"/>
      <c r="I78" s="32" t="s">
        <v>31</v>
      </c>
      <c r="J78" s="35" t="str">
        <f>E21</f>
        <v>QPROJEKT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5.2" customHeight="1">
      <c r="A79" s="37"/>
      <c r="B79" s="38"/>
      <c r="C79" s="32" t="s">
        <v>29</v>
      </c>
      <c r="D79" s="39"/>
      <c r="E79" s="39"/>
      <c r="F79" s="30" t="str">
        <f>IF(E18="","",E18)</f>
        <v>Vyplň údaj</v>
      </c>
      <c r="G79" s="39"/>
      <c r="H79" s="39"/>
      <c r="I79" s="32" t="s">
        <v>34</v>
      </c>
      <c r="J79" s="35" t="str">
        <f>E24</f>
        <v>Ing. Milan Dušek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0.3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11" customFormat="1" ht="29.25" customHeight="1">
      <c r="A81" s="149"/>
      <c r="B81" s="150"/>
      <c r="C81" s="151" t="s">
        <v>129</v>
      </c>
      <c r="D81" s="152" t="s">
        <v>57</v>
      </c>
      <c r="E81" s="152" t="s">
        <v>53</v>
      </c>
      <c r="F81" s="152" t="s">
        <v>54</v>
      </c>
      <c r="G81" s="152" t="s">
        <v>130</v>
      </c>
      <c r="H81" s="152" t="s">
        <v>131</v>
      </c>
      <c r="I81" s="152" t="s">
        <v>132</v>
      </c>
      <c r="J81" s="152" t="s">
        <v>98</v>
      </c>
      <c r="K81" s="153" t="s">
        <v>133</v>
      </c>
      <c r="L81" s="154"/>
      <c r="M81" s="71" t="s">
        <v>19</v>
      </c>
      <c r="N81" s="72" t="s">
        <v>42</v>
      </c>
      <c r="O81" s="72" t="s">
        <v>134</v>
      </c>
      <c r="P81" s="72" t="s">
        <v>135</v>
      </c>
      <c r="Q81" s="72" t="s">
        <v>136</v>
      </c>
      <c r="R81" s="72" t="s">
        <v>137</v>
      </c>
      <c r="S81" s="72" t="s">
        <v>138</v>
      </c>
      <c r="T81" s="73" t="s">
        <v>139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7"/>
      <c r="B82" s="38"/>
      <c r="C82" s="78" t="s">
        <v>140</v>
      </c>
      <c r="D82" s="39"/>
      <c r="E82" s="39"/>
      <c r="F82" s="39"/>
      <c r="G82" s="39"/>
      <c r="H82" s="39"/>
      <c r="I82" s="39"/>
      <c r="J82" s="155">
        <f>BK82</f>
        <v>0</v>
      </c>
      <c r="K82" s="39"/>
      <c r="L82" s="42"/>
      <c r="M82" s="74"/>
      <c r="N82" s="156"/>
      <c r="O82" s="75"/>
      <c r="P82" s="157">
        <f>P83</f>
        <v>0</v>
      </c>
      <c r="Q82" s="75"/>
      <c r="R82" s="157">
        <f>R83</f>
        <v>1.1339999999999999E-2</v>
      </c>
      <c r="S82" s="75"/>
      <c r="T82" s="158">
        <f>T83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T82" s="20" t="s">
        <v>71</v>
      </c>
      <c r="AU82" s="20" t="s">
        <v>99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71</v>
      </c>
      <c r="E83" s="163" t="s">
        <v>428</v>
      </c>
      <c r="F83" s="163" t="s">
        <v>429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P84+P87</f>
        <v>0</v>
      </c>
      <c r="Q83" s="168"/>
      <c r="R83" s="169">
        <f>R84+R87</f>
        <v>1.1339999999999999E-2</v>
      </c>
      <c r="S83" s="168"/>
      <c r="T83" s="170">
        <f>T84+T87</f>
        <v>0</v>
      </c>
      <c r="AR83" s="171" t="s">
        <v>82</v>
      </c>
      <c r="AT83" s="172" t="s">
        <v>71</v>
      </c>
      <c r="AU83" s="172" t="s">
        <v>72</v>
      </c>
      <c r="AY83" s="171" t="s">
        <v>143</v>
      </c>
      <c r="BK83" s="173">
        <f>BK84+BK87</f>
        <v>0</v>
      </c>
    </row>
    <row r="84" spans="1:65" s="12" customFormat="1" ht="22.9" customHeight="1">
      <c r="B84" s="160"/>
      <c r="C84" s="161"/>
      <c r="D84" s="162" t="s">
        <v>71</v>
      </c>
      <c r="E84" s="174" t="s">
        <v>485</v>
      </c>
      <c r="F84" s="174" t="s">
        <v>486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SUM(P85:P86)</f>
        <v>0</v>
      </c>
      <c r="Q84" s="168"/>
      <c r="R84" s="169">
        <f>SUM(R85:R86)</f>
        <v>3.6000000000000002E-4</v>
      </c>
      <c r="S84" s="168"/>
      <c r="T84" s="170">
        <f>SUM(T85:T86)</f>
        <v>0</v>
      </c>
      <c r="AR84" s="171" t="s">
        <v>82</v>
      </c>
      <c r="AT84" s="172" t="s">
        <v>71</v>
      </c>
      <c r="AU84" s="172" t="s">
        <v>80</v>
      </c>
      <c r="AY84" s="171" t="s">
        <v>143</v>
      </c>
      <c r="BK84" s="173">
        <f>SUM(BK85:BK86)</f>
        <v>0</v>
      </c>
    </row>
    <row r="85" spans="1:65" s="2" customFormat="1" ht="24.2" customHeight="1">
      <c r="A85" s="37"/>
      <c r="B85" s="38"/>
      <c r="C85" s="176" t="s">
        <v>80</v>
      </c>
      <c r="D85" s="176" t="s">
        <v>146</v>
      </c>
      <c r="E85" s="177" t="s">
        <v>1116</v>
      </c>
      <c r="F85" s="178" t="s">
        <v>1117</v>
      </c>
      <c r="G85" s="179" t="s">
        <v>159</v>
      </c>
      <c r="H85" s="180">
        <v>9</v>
      </c>
      <c r="I85" s="181"/>
      <c r="J85" s="182">
        <f>ROUND(I85*H85,2)</f>
        <v>0</v>
      </c>
      <c r="K85" s="178" t="s">
        <v>150</v>
      </c>
      <c r="L85" s="42"/>
      <c r="M85" s="183" t="s">
        <v>19</v>
      </c>
      <c r="N85" s="184" t="s">
        <v>43</v>
      </c>
      <c r="O85" s="67"/>
      <c r="P85" s="185">
        <f>O85*H85</f>
        <v>0</v>
      </c>
      <c r="Q85" s="185">
        <v>4.0000000000000003E-5</v>
      </c>
      <c r="R85" s="185">
        <f>Q85*H85</f>
        <v>3.6000000000000002E-4</v>
      </c>
      <c r="S85" s="185">
        <v>0</v>
      </c>
      <c r="T85" s="186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248</v>
      </c>
      <c r="AT85" s="187" t="s">
        <v>146</v>
      </c>
      <c r="AU85" s="187" t="s">
        <v>82</v>
      </c>
      <c r="AY85" s="20" t="s">
        <v>143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20" t="s">
        <v>80</v>
      </c>
      <c r="BK85" s="188">
        <f>ROUND(I85*H85,2)</f>
        <v>0</v>
      </c>
      <c r="BL85" s="20" t="s">
        <v>248</v>
      </c>
      <c r="BM85" s="187" t="s">
        <v>1118</v>
      </c>
    </row>
    <row r="86" spans="1:65" s="2" customFormat="1" ht="11.25">
      <c r="A86" s="37"/>
      <c r="B86" s="38"/>
      <c r="C86" s="39"/>
      <c r="D86" s="189" t="s">
        <v>153</v>
      </c>
      <c r="E86" s="39"/>
      <c r="F86" s="190" t="s">
        <v>1119</v>
      </c>
      <c r="G86" s="39"/>
      <c r="H86" s="39"/>
      <c r="I86" s="191"/>
      <c r="J86" s="39"/>
      <c r="K86" s="39"/>
      <c r="L86" s="42"/>
      <c r="M86" s="192"/>
      <c r="N86" s="193"/>
      <c r="O86" s="67"/>
      <c r="P86" s="67"/>
      <c r="Q86" s="67"/>
      <c r="R86" s="67"/>
      <c r="S86" s="67"/>
      <c r="T86" s="68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20" t="s">
        <v>153</v>
      </c>
      <c r="AU86" s="20" t="s">
        <v>82</v>
      </c>
    </row>
    <row r="87" spans="1:65" s="12" customFormat="1" ht="22.9" customHeight="1">
      <c r="B87" s="160"/>
      <c r="C87" s="161"/>
      <c r="D87" s="162" t="s">
        <v>71</v>
      </c>
      <c r="E87" s="174" t="s">
        <v>1120</v>
      </c>
      <c r="F87" s="174" t="s">
        <v>1121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SUM(P88:P96)</f>
        <v>0</v>
      </c>
      <c r="Q87" s="168"/>
      <c r="R87" s="169">
        <f>SUM(R88:R96)</f>
        <v>1.098E-2</v>
      </c>
      <c r="S87" s="168"/>
      <c r="T87" s="170">
        <f>SUM(T88:T96)</f>
        <v>0</v>
      </c>
      <c r="AR87" s="171" t="s">
        <v>82</v>
      </c>
      <c r="AT87" s="172" t="s">
        <v>71</v>
      </c>
      <c r="AU87" s="172" t="s">
        <v>80</v>
      </c>
      <c r="AY87" s="171" t="s">
        <v>143</v>
      </c>
      <c r="BK87" s="173">
        <f>SUM(BK88:BK96)</f>
        <v>0</v>
      </c>
    </row>
    <row r="88" spans="1:65" s="2" customFormat="1" ht="16.5" customHeight="1">
      <c r="A88" s="37"/>
      <c r="B88" s="38"/>
      <c r="C88" s="176" t="s">
        <v>82</v>
      </c>
      <c r="D88" s="176" t="s">
        <v>146</v>
      </c>
      <c r="E88" s="177" t="s">
        <v>1122</v>
      </c>
      <c r="F88" s="178" t="s">
        <v>1123</v>
      </c>
      <c r="G88" s="179" t="s">
        <v>198</v>
      </c>
      <c r="H88" s="180">
        <v>305</v>
      </c>
      <c r="I88" s="181"/>
      <c r="J88" s="182">
        <f>ROUND(I88*H88,2)</f>
        <v>0</v>
      </c>
      <c r="K88" s="178" t="s">
        <v>150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248</v>
      </c>
      <c r="AT88" s="187" t="s">
        <v>146</v>
      </c>
      <c r="AU88" s="187" t="s">
        <v>82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248</v>
      </c>
      <c r="BM88" s="187" t="s">
        <v>1124</v>
      </c>
    </row>
    <row r="89" spans="1:65" s="2" customFormat="1" ht="11.25">
      <c r="A89" s="37"/>
      <c r="B89" s="38"/>
      <c r="C89" s="39"/>
      <c r="D89" s="189" t="s">
        <v>153</v>
      </c>
      <c r="E89" s="39"/>
      <c r="F89" s="190" t="s">
        <v>1125</v>
      </c>
      <c r="G89" s="39"/>
      <c r="H89" s="39"/>
      <c r="I89" s="191"/>
      <c r="J89" s="39"/>
      <c r="K89" s="39"/>
      <c r="L89" s="42"/>
      <c r="M89" s="192"/>
      <c r="N89" s="193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153</v>
      </c>
      <c r="AU89" s="20" t="s">
        <v>82</v>
      </c>
    </row>
    <row r="90" spans="1:65" s="2" customFormat="1" ht="16.5" customHeight="1">
      <c r="A90" s="37"/>
      <c r="B90" s="38"/>
      <c r="C90" s="239" t="s">
        <v>144</v>
      </c>
      <c r="D90" s="239" t="s">
        <v>445</v>
      </c>
      <c r="E90" s="240" t="s">
        <v>1126</v>
      </c>
      <c r="F90" s="241" t="s">
        <v>1127</v>
      </c>
      <c r="G90" s="242" t="s">
        <v>198</v>
      </c>
      <c r="H90" s="243">
        <v>366</v>
      </c>
      <c r="I90" s="244"/>
      <c r="J90" s="245">
        <f>ROUND(I90*H90,2)</f>
        <v>0</v>
      </c>
      <c r="K90" s="241" t="s">
        <v>150</v>
      </c>
      <c r="L90" s="246"/>
      <c r="M90" s="247" t="s">
        <v>19</v>
      </c>
      <c r="N90" s="248" t="s">
        <v>43</v>
      </c>
      <c r="O90" s="67"/>
      <c r="P90" s="185">
        <f>O90*H90</f>
        <v>0</v>
      </c>
      <c r="Q90" s="185">
        <v>3.0000000000000001E-5</v>
      </c>
      <c r="R90" s="185">
        <f>Q90*H90</f>
        <v>1.098E-2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375</v>
      </c>
      <c r="AT90" s="187" t="s">
        <v>445</v>
      </c>
      <c r="AU90" s="187" t="s">
        <v>82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248</v>
      </c>
      <c r="BM90" s="187" t="s">
        <v>1128</v>
      </c>
    </row>
    <row r="91" spans="1:65" s="13" customFormat="1" ht="11.25">
      <c r="B91" s="194"/>
      <c r="C91" s="195"/>
      <c r="D91" s="196" t="s">
        <v>155</v>
      </c>
      <c r="E91" s="195"/>
      <c r="F91" s="198" t="s">
        <v>1129</v>
      </c>
      <c r="G91" s="195"/>
      <c r="H91" s="199">
        <v>366</v>
      </c>
      <c r="I91" s="200"/>
      <c r="J91" s="195"/>
      <c r="K91" s="195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155</v>
      </c>
      <c r="AU91" s="205" t="s">
        <v>82</v>
      </c>
      <c r="AV91" s="13" t="s">
        <v>82</v>
      </c>
      <c r="AW91" s="13" t="s">
        <v>4</v>
      </c>
      <c r="AX91" s="13" t="s">
        <v>80</v>
      </c>
      <c r="AY91" s="205" t="s">
        <v>143</v>
      </c>
    </row>
    <row r="92" spans="1:65" s="2" customFormat="1" ht="16.5" customHeight="1">
      <c r="A92" s="37"/>
      <c r="B92" s="38"/>
      <c r="C92" s="176" t="s">
        <v>151</v>
      </c>
      <c r="D92" s="176" t="s">
        <v>146</v>
      </c>
      <c r="E92" s="177" t="s">
        <v>1130</v>
      </c>
      <c r="F92" s="178" t="s">
        <v>1131</v>
      </c>
      <c r="G92" s="179" t="s">
        <v>159</v>
      </c>
      <c r="H92" s="180">
        <v>9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248</v>
      </c>
      <c r="AT92" s="187" t="s">
        <v>146</v>
      </c>
      <c r="AU92" s="187" t="s">
        <v>82</v>
      </c>
      <c r="AY92" s="20" t="s">
        <v>143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80</v>
      </c>
      <c r="BK92" s="188">
        <f>ROUND(I92*H92,2)</f>
        <v>0</v>
      </c>
      <c r="BL92" s="20" t="s">
        <v>248</v>
      </c>
      <c r="BM92" s="187" t="s">
        <v>1132</v>
      </c>
    </row>
    <row r="93" spans="1:65" s="2" customFormat="1" ht="16.5" customHeight="1">
      <c r="A93" s="37"/>
      <c r="B93" s="38"/>
      <c r="C93" s="176" t="s">
        <v>173</v>
      </c>
      <c r="D93" s="176" t="s">
        <v>146</v>
      </c>
      <c r="E93" s="177" t="s">
        <v>1133</v>
      </c>
      <c r="F93" s="178" t="s">
        <v>1134</v>
      </c>
      <c r="G93" s="179" t="s">
        <v>765</v>
      </c>
      <c r="H93" s="180">
        <v>1</v>
      </c>
      <c r="I93" s="181"/>
      <c r="J93" s="182">
        <f>ROUND(I93*H93,2)</f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248</v>
      </c>
      <c r="AT93" s="187" t="s">
        <v>146</v>
      </c>
      <c r="AU93" s="187" t="s">
        <v>82</v>
      </c>
      <c r="AY93" s="20" t="s">
        <v>143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80</v>
      </c>
      <c r="BK93" s="188">
        <f>ROUND(I93*H93,2)</f>
        <v>0</v>
      </c>
      <c r="BL93" s="20" t="s">
        <v>248</v>
      </c>
      <c r="BM93" s="187" t="s">
        <v>1135</v>
      </c>
    </row>
    <row r="94" spans="1:65" s="2" customFormat="1" ht="16.5" customHeight="1">
      <c r="A94" s="37"/>
      <c r="B94" s="38"/>
      <c r="C94" s="176" t="s">
        <v>182</v>
      </c>
      <c r="D94" s="176" t="s">
        <v>146</v>
      </c>
      <c r="E94" s="177" t="s">
        <v>1136</v>
      </c>
      <c r="F94" s="178" t="s">
        <v>1137</v>
      </c>
      <c r="G94" s="179" t="s">
        <v>765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248</v>
      </c>
      <c r="AT94" s="187" t="s">
        <v>146</v>
      </c>
      <c r="AU94" s="187" t="s">
        <v>82</v>
      </c>
      <c r="AY94" s="20" t="s">
        <v>143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248</v>
      </c>
      <c r="BM94" s="187" t="s">
        <v>1138</v>
      </c>
    </row>
    <row r="95" spans="1:65" s="2" customFormat="1" ht="16.5" customHeight="1">
      <c r="A95" s="37"/>
      <c r="B95" s="38"/>
      <c r="C95" s="176" t="s">
        <v>189</v>
      </c>
      <c r="D95" s="176" t="s">
        <v>146</v>
      </c>
      <c r="E95" s="177" t="s">
        <v>1139</v>
      </c>
      <c r="F95" s="178" t="s">
        <v>1140</v>
      </c>
      <c r="G95" s="179" t="s">
        <v>1141</v>
      </c>
      <c r="H95" s="180">
        <v>5</v>
      </c>
      <c r="I95" s="181"/>
      <c r="J95" s="182">
        <f>ROUND(I95*H95,2)</f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248</v>
      </c>
      <c r="AT95" s="187" t="s">
        <v>146</v>
      </c>
      <c r="AU95" s="187" t="s">
        <v>82</v>
      </c>
      <c r="AY95" s="20" t="s">
        <v>143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80</v>
      </c>
      <c r="BK95" s="188">
        <f>ROUND(I95*H95,2)</f>
        <v>0</v>
      </c>
      <c r="BL95" s="20" t="s">
        <v>248</v>
      </c>
      <c r="BM95" s="187" t="s">
        <v>1142</v>
      </c>
    </row>
    <row r="96" spans="1:65" s="2" customFormat="1" ht="16.5" customHeight="1">
      <c r="A96" s="37"/>
      <c r="B96" s="38"/>
      <c r="C96" s="176" t="s">
        <v>195</v>
      </c>
      <c r="D96" s="176" t="s">
        <v>146</v>
      </c>
      <c r="E96" s="177" t="s">
        <v>1143</v>
      </c>
      <c r="F96" s="178" t="s">
        <v>1144</v>
      </c>
      <c r="G96" s="179" t="s">
        <v>1145</v>
      </c>
      <c r="H96" s="180">
        <v>5</v>
      </c>
      <c r="I96" s="181"/>
      <c r="J96" s="182">
        <f>ROUND(I96*H96,2)</f>
        <v>0</v>
      </c>
      <c r="K96" s="178" t="s">
        <v>19</v>
      </c>
      <c r="L96" s="42"/>
      <c r="M96" s="254" t="s">
        <v>19</v>
      </c>
      <c r="N96" s="255" t="s">
        <v>43</v>
      </c>
      <c r="O96" s="252"/>
      <c r="P96" s="256">
        <f>O96*H96</f>
        <v>0</v>
      </c>
      <c r="Q96" s="256">
        <v>0</v>
      </c>
      <c r="R96" s="256">
        <f>Q96*H96</f>
        <v>0</v>
      </c>
      <c r="S96" s="256">
        <v>0</v>
      </c>
      <c r="T96" s="25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248</v>
      </c>
      <c r="AT96" s="187" t="s">
        <v>146</v>
      </c>
      <c r="AU96" s="187" t="s">
        <v>82</v>
      </c>
      <c r="AY96" s="20" t="s">
        <v>143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248</v>
      </c>
      <c r="BM96" s="187" t="s">
        <v>1146</v>
      </c>
    </row>
    <row r="97" spans="1:31" s="2" customFormat="1" ht="6.95" customHeight="1">
      <c r="A97" s="37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2"/>
      <c r="M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</sheetData>
  <sheetProtection algorithmName="SHA-512" hashValue="5R5jI6vjQ0Y74B9BLUUnoNNjHf1GTywriWO8VA1/dtdrz0lwkn0HYuDAnt5h/y+dwfS8ezEJ95/6BrKdZeIsAA==" saltValue="56ySe5Se3kzSF8Lrt5D6jRrrwM7LJGKdptCQk+gVGKaNU4k5SdwRkp73JvPnob7JkpoM52157a8VyEbDk9vDOQ==" spinCount="100000" sheet="1" objects="1" scenarios="1" formatColumns="0" formatRows="0" autoFilter="0"/>
  <autoFilter ref="C81:K9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/>
    <hyperlink ref="F89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0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Stavební úprava stávajícího výtahu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1147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>QPROJEKT</v>
      </c>
      <c r="F21" s="37"/>
      <c r="G21" s="37"/>
      <c r="H21" s="37"/>
      <c r="I21" s="108" t="s">
        <v>28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1" t="s">
        <v>19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ROUND((SUM(BE85:BE120)),  2)</f>
        <v>0</v>
      </c>
      <c r="G33" s="37"/>
      <c r="H33" s="37"/>
      <c r="I33" s="121">
        <v>0.21</v>
      </c>
      <c r="J33" s="120">
        <f>ROUND(((SUM(BE85:BE120))*I33),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ROUND((SUM(BF85:BF120)),  2)</f>
        <v>0</v>
      </c>
      <c r="G34" s="37"/>
      <c r="H34" s="37"/>
      <c r="I34" s="121">
        <v>0.12</v>
      </c>
      <c r="J34" s="120">
        <f>ROUND(((SUM(BF85:BF120))*I34),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ROUND((SUM(BG85:BG120)),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ROUND((SUM(BH85:BH120)),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ROUND((SUM(BI85:BI120)),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2" t="str">
        <f>E7</f>
        <v>Stavební úprava stávajícího výtahu</v>
      </c>
      <c r="F48" s="393"/>
      <c r="G48" s="393"/>
      <c r="H48" s="393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5" t="str">
        <f>E9</f>
        <v>Elektro - Elektro</v>
      </c>
      <c r="F50" s="394"/>
      <c r="G50" s="394"/>
      <c r="H50" s="394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1148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9" customFormat="1" ht="24.95" customHeight="1">
      <c r="B61" s="137"/>
      <c r="C61" s="138"/>
      <c r="D61" s="139" t="s">
        <v>1149</v>
      </c>
      <c r="E61" s="140"/>
      <c r="F61" s="140"/>
      <c r="G61" s="140"/>
      <c r="H61" s="140"/>
      <c r="I61" s="140"/>
      <c r="J61" s="141">
        <f>J91</f>
        <v>0</v>
      </c>
      <c r="K61" s="138"/>
      <c r="L61" s="142"/>
    </row>
    <row r="62" spans="1:47" s="9" customFormat="1" ht="24.95" customHeight="1">
      <c r="B62" s="137"/>
      <c r="C62" s="138"/>
      <c r="D62" s="139" t="s">
        <v>1150</v>
      </c>
      <c r="E62" s="140"/>
      <c r="F62" s="140"/>
      <c r="G62" s="140"/>
      <c r="H62" s="140"/>
      <c r="I62" s="140"/>
      <c r="J62" s="141">
        <f>J101</f>
        <v>0</v>
      </c>
      <c r="K62" s="138"/>
      <c r="L62" s="142"/>
    </row>
    <row r="63" spans="1:47" s="9" customFormat="1" ht="24.95" customHeight="1">
      <c r="B63" s="137"/>
      <c r="C63" s="138"/>
      <c r="D63" s="139" t="s">
        <v>1151</v>
      </c>
      <c r="E63" s="140"/>
      <c r="F63" s="140"/>
      <c r="G63" s="140"/>
      <c r="H63" s="140"/>
      <c r="I63" s="140"/>
      <c r="J63" s="141">
        <f>J106</f>
        <v>0</v>
      </c>
      <c r="K63" s="138"/>
      <c r="L63" s="142"/>
    </row>
    <row r="64" spans="1:47" s="9" customFormat="1" ht="24.95" customHeight="1">
      <c r="B64" s="137"/>
      <c r="C64" s="138"/>
      <c r="D64" s="139" t="s">
        <v>1152</v>
      </c>
      <c r="E64" s="140"/>
      <c r="F64" s="140"/>
      <c r="G64" s="140"/>
      <c r="H64" s="140"/>
      <c r="I64" s="140"/>
      <c r="J64" s="141">
        <f>J111</f>
        <v>0</v>
      </c>
      <c r="K64" s="138"/>
      <c r="L64" s="142"/>
    </row>
    <row r="65" spans="1:31" s="9" customFormat="1" ht="24.95" customHeight="1">
      <c r="B65" s="137"/>
      <c r="C65" s="138"/>
      <c r="D65" s="139" t="s">
        <v>1153</v>
      </c>
      <c r="E65" s="140"/>
      <c r="F65" s="140"/>
      <c r="G65" s="140"/>
      <c r="H65" s="140"/>
      <c r="I65" s="140"/>
      <c r="J65" s="141">
        <f>J117</f>
        <v>0</v>
      </c>
      <c r="K65" s="138"/>
      <c r="L65" s="142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128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92" t="str">
        <f>E7</f>
        <v>Stavební úprava stávajícího výtahu</v>
      </c>
      <c r="F75" s="393"/>
      <c r="G75" s="393"/>
      <c r="H75" s="393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94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45" t="str">
        <f>E9</f>
        <v>Elektro - Elektro</v>
      </c>
      <c r="F77" s="394"/>
      <c r="G77" s="394"/>
      <c r="H77" s="394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 xml:space="preserve"> </v>
      </c>
      <c r="G79" s="39"/>
      <c r="H79" s="39"/>
      <c r="I79" s="32" t="s">
        <v>23</v>
      </c>
      <c r="J79" s="62" t="str">
        <f>IF(J12="","",J12)</f>
        <v>10. 2. 2024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25</v>
      </c>
      <c r="D81" s="39"/>
      <c r="E81" s="39"/>
      <c r="F81" s="30" t="str">
        <f>E15</f>
        <v>Český rozhlas Vinohradská 1409/12, Praha 2</v>
      </c>
      <c r="G81" s="39"/>
      <c r="H81" s="39"/>
      <c r="I81" s="32" t="s">
        <v>31</v>
      </c>
      <c r="J81" s="35" t="str">
        <f>E21</f>
        <v>QPROJEKT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29</v>
      </c>
      <c r="D82" s="39"/>
      <c r="E82" s="39"/>
      <c r="F82" s="30" t="str">
        <f>IF(E18="","",E18)</f>
        <v>Vyplň údaj</v>
      </c>
      <c r="G82" s="39"/>
      <c r="H82" s="39"/>
      <c r="I82" s="32" t="s">
        <v>34</v>
      </c>
      <c r="J82" s="35" t="str">
        <f>E24</f>
        <v>Ing. Milan Dušek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129</v>
      </c>
      <c r="D84" s="152" t="s">
        <v>57</v>
      </c>
      <c r="E84" s="152" t="s">
        <v>53</v>
      </c>
      <c r="F84" s="152" t="s">
        <v>54</v>
      </c>
      <c r="G84" s="152" t="s">
        <v>130</v>
      </c>
      <c r="H84" s="152" t="s">
        <v>131</v>
      </c>
      <c r="I84" s="152" t="s">
        <v>132</v>
      </c>
      <c r="J84" s="152" t="s">
        <v>98</v>
      </c>
      <c r="K84" s="153" t="s">
        <v>133</v>
      </c>
      <c r="L84" s="154"/>
      <c r="M84" s="71" t="s">
        <v>19</v>
      </c>
      <c r="N84" s="72" t="s">
        <v>42</v>
      </c>
      <c r="O84" s="72" t="s">
        <v>134</v>
      </c>
      <c r="P84" s="72" t="s">
        <v>135</v>
      </c>
      <c r="Q84" s="72" t="s">
        <v>136</v>
      </c>
      <c r="R84" s="72" t="s">
        <v>137</v>
      </c>
      <c r="S84" s="72" t="s">
        <v>138</v>
      </c>
      <c r="T84" s="73" t="s">
        <v>139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140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P86+P91+P101+P106+P111+P117</f>
        <v>0</v>
      </c>
      <c r="Q85" s="75"/>
      <c r="R85" s="157">
        <f>R86+R91+R101+R106+R111+R117</f>
        <v>0</v>
      </c>
      <c r="S85" s="75"/>
      <c r="T85" s="158">
        <f>T86+T91+T101+T106+T111+T117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99</v>
      </c>
      <c r="BK85" s="159">
        <f>BK86+BK91+BK101+BK106+BK111+BK117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1154</v>
      </c>
      <c r="F86" s="163" t="s">
        <v>1155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SUM(P87:P90)</f>
        <v>0</v>
      </c>
      <c r="Q86" s="168"/>
      <c r="R86" s="169">
        <f>SUM(R87:R90)</f>
        <v>0</v>
      </c>
      <c r="S86" s="168"/>
      <c r="T86" s="170">
        <f>SUM(T87:T90)</f>
        <v>0</v>
      </c>
      <c r="AR86" s="171" t="s">
        <v>80</v>
      </c>
      <c r="AT86" s="172" t="s">
        <v>71</v>
      </c>
      <c r="AU86" s="172" t="s">
        <v>72</v>
      </c>
      <c r="AY86" s="171" t="s">
        <v>143</v>
      </c>
      <c r="BK86" s="173">
        <f>SUM(BK87:BK90)</f>
        <v>0</v>
      </c>
    </row>
    <row r="87" spans="1:65" s="2" customFormat="1" ht="16.5" customHeight="1">
      <c r="A87" s="37"/>
      <c r="B87" s="38"/>
      <c r="C87" s="176" t="s">
        <v>80</v>
      </c>
      <c r="D87" s="176" t="s">
        <v>146</v>
      </c>
      <c r="E87" s="177" t="s">
        <v>80</v>
      </c>
      <c r="F87" s="178" t="s">
        <v>1156</v>
      </c>
      <c r="G87" s="179" t="s">
        <v>198</v>
      </c>
      <c r="H87" s="180">
        <v>120</v>
      </c>
      <c r="I87" s="181"/>
      <c r="J87" s="182">
        <f>ROUND(I87*H87,2)</f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151</v>
      </c>
      <c r="AT87" s="187" t="s">
        <v>146</v>
      </c>
      <c r="AU87" s="187" t="s">
        <v>80</v>
      </c>
      <c r="AY87" s="20" t="s">
        <v>143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80</v>
      </c>
      <c r="BK87" s="188">
        <f>ROUND(I87*H87,2)</f>
        <v>0</v>
      </c>
      <c r="BL87" s="20" t="s">
        <v>151</v>
      </c>
      <c r="BM87" s="187" t="s">
        <v>82</v>
      </c>
    </row>
    <row r="88" spans="1:65" s="2" customFormat="1" ht="16.5" customHeight="1">
      <c r="A88" s="37"/>
      <c r="B88" s="38"/>
      <c r="C88" s="176" t="s">
        <v>82</v>
      </c>
      <c r="D88" s="176" t="s">
        <v>146</v>
      </c>
      <c r="E88" s="177" t="s">
        <v>82</v>
      </c>
      <c r="F88" s="178" t="s">
        <v>1157</v>
      </c>
      <c r="G88" s="179" t="s">
        <v>198</v>
      </c>
      <c r="H88" s="180">
        <v>240</v>
      </c>
      <c r="I88" s="181"/>
      <c r="J88" s="182">
        <f>ROUND(I88*H88,2)</f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151</v>
      </c>
      <c r="AT88" s="187" t="s">
        <v>146</v>
      </c>
      <c r="AU88" s="187" t="s">
        <v>80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151</v>
      </c>
      <c r="BM88" s="187" t="s">
        <v>151</v>
      </c>
    </row>
    <row r="89" spans="1:65" s="2" customFormat="1" ht="16.5" customHeight="1">
      <c r="A89" s="37"/>
      <c r="B89" s="38"/>
      <c r="C89" s="176" t="s">
        <v>144</v>
      </c>
      <c r="D89" s="176" t="s">
        <v>146</v>
      </c>
      <c r="E89" s="177" t="s">
        <v>144</v>
      </c>
      <c r="F89" s="178" t="s">
        <v>1158</v>
      </c>
      <c r="G89" s="179" t="s">
        <v>198</v>
      </c>
      <c r="H89" s="180">
        <v>30</v>
      </c>
      <c r="I89" s="181"/>
      <c r="J89" s="182">
        <f>ROUND(I89*H89,2)</f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151</v>
      </c>
      <c r="AT89" s="187" t="s">
        <v>146</v>
      </c>
      <c r="AU89" s="187" t="s">
        <v>80</v>
      </c>
      <c r="AY89" s="20" t="s">
        <v>143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80</v>
      </c>
      <c r="BK89" s="188">
        <f>ROUND(I89*H89,2)</f>
        <v>0</v>
      </c>
      <c r="BL89" s="20" t="s">
        <v>151</v>
      </c>
      <c r="BM89" s="187" t="s">
        <v>182</v>
      </c>
    </row>
    <row r="90" spans="1:65" s="2" customFormat="1" ht="16.5" customHeight="1">
      <c r="A90" s="37"/>
      <c r="B90" s="38"/>
      <c r="C90" s="176" t="s">
        <v>151</v>
      </c>
      <c r="D90" s="176" t="s">
        <v>146</v>
      </c>
      <c r="E90" s="177" t="s">
        <v>151</v>
      </c>
      <c r="F90" s="178" t="s">
        <v>1159</v>
      </c>
      <c r="G90" s="179" t="s">
        <v>198</v>
      </c>
      <c r="H90" s="180">
        <v>20</v>
      </c>
      <c r="I90" s="181"/>
      <c r="J90" s="182">
        <f>ROUND(I90*H90,2)</f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151</v>
      </c>
      <c r="AT90" s="187" t="s">
        <v>146</v>
      </c>
      <c r="AU90" s="187" t="s">
        <v>80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151</v>
      </c>
      <c r="BM90" s="187" t="s">
        <v>195</v>
      </c>
    </row>
    <row r="91" spans="1:65" s="12" customFormat="1" ht="25.9" customHeight="1">
      <c r="B91" s="160"/>
      <c r="C91" s="161"/>
      <c r="D91" s="162" t="s">
        <v>71</v>
      </c>
      <c r="E91" s="163" t="s">
        <v>1160</v>
      </c>
      <c r="F91" s="163" t="s">
        <v>1161</v>
      </c>
      <c r="G91" s="161"/>
      <c r="H91" s="161"/>
      <c r="I91" s="164"/>
      <c r="J91" s="165">
        <f>BK91</f>
        <v>0</v>
      </c>
      <c r="K91" s="161"/>
      <c r="L91" s="166"/>
      <c r="M91" s="167"/>
      <c r="N91" s="168"/>
      <c r="O91" s="168"/>
      <c r="P91" s="169">
        <f>SUM(P92:P100)</f>
        <v>0</v>
      </c>
      <c r="Q91" s="168"/>
      <c r="R91" s="169">
        <f>SUM(R92:R100)</f>
        <v>0</v>
      </c>
      <c r="S91" s="168"/>
      <c r="T91" s="170">
        <f>SUM(T92:T100)</f>
        <v>0</v>
      </c>
      <c r="AR91" s="171" t="s">
        <v>80</v>
      </c>
      <c r="AT91" s="172" t="s">
        <v>71</v>
      </c>
      <c r="AU91" s="172" t="s">
        <v>72</v>
      </c>
      <c r="AY91" s="171" t="s">
        <v>143</v>
      </c>
      <c r="BK91" s="173">
        <f>SUM(BK92:BK100)</f>
        <v>0</v>
      </c>
    </row>
    <row r="92" spans="1:65" s="2" customFormat="1" ht="16.5" customHeight="1">
      <c r="A92" s="37"/>
      <c r="B92" s="38"/>
      <c r="C92" s="176" t="s">
        <v>173</v>
      </c>
      <c r="D92" s="176" t="s">
        <v>146</v>
      </c>
      <c r="E92" s="177" t="s">
        <v>1162</v>
      </c>
      <c r="F92" s="178" t="s">
        <v>1163</v>
      </c>
      <c r="G92" s="179" t="s">
        <v>765</v>
      </c>
      <c r="H92" s="180">
        <v>4</v>
      </c>
      <c r="I92" s="181"/>
      <c r="J92" s="182">
        <f t="shared" ref="J92:J100" si="0"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 t="shared" ref="P92:P100" si="1">O92*H92</f>
        <v>0</v>
      </c>
      <c r="Q92" s="185">
        <v>0</v>
      </c>
      <c r="R92" s="185">
        <f t="shared" ref="R92:R100" si="2">Q92*H92</f>
        <v>0</v>
      </c>
      <c r="S92" s="185">
        <v>0</v>
      </c>
      <c r="T92" s="186">
        <f t="shared" ref="T92:T100" si="3"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151</v>
      </c>
      <c r="AT92" s="187" t="s">
        <v>146</v>
      </c>
      <c r="AU92" s="187" t="s">
        <v>80</v>
      </c>
      <c r="AY92" s="20" t="s">
        <v>143</v>
      </c>
      <c r="BE92" s="188">
        <f t="shared" ref="BE92:BE100" si="4">IF(N92="základní",J92,0)</f>
        <v>0</v>
      </c>
      <c r="BF92" s="188">
        <f t="shared" ref="BF92:BF100" si="5">IF(N92="snížená",J92,0)</f>
        <v>0</v>
      </c>
      <c r="BG92" s="188">
        <f t="shared" ref="BG92:BG100" si="6">IF(N92="zákl. přenesená",J92,0)</f>
        <v>0</v>
      </c>
      <c r="BH92" s="188">
        <f t="shared" ref="BH92:BH100" si="7">IF(N92="sníž. přenesená",J92,0)</f>
        <v>0</v>
      </c>
      <c r="BI92" s="188">
        <f t="shared" ref="BI92:BI100" si="8">IF(N92="nulová",J92,0)</f>
        <v>0</v>
      </c>
      <c r="BJ92" s="20" t="s">
        <v>80</v>
      </c>
      <c r="BK92" s="188">
        <f t="shared" ref="BK92:BK100" si="9">ROUND(I92*H92,2)</f>
        <v>0</v>
      </c>
      <c r="BL92" s="20" t="s">
        <v>151</v>
      </c>
      <c r="BM92" s="187" t="s">
        <v>209</v>
      </c>
    </row>
    <row r="93" spans="1:65" s="2" customFormat="1" ht="16.5" customHeight="1">
      <c r="A93" s="37"/>
      <c r="B93" s="38"/>
      <c r="C93" s="176" t="s">
        <v>182</v>
      </c>
      <c r="D93" s="176" t="s">
        <v>146</v>
      </c>
      <c r="E93" s="177" t="s">
        <v>1164</v>
      </c>
      <c r="F93" s="178" t="s">
        <v>1165</v>
      </c>
      <c r="G93" s="179" t="s">
        <v>765</v>
      </c>
      <c r="H93" s="180">
        <v>2</v>
      </c>
      <c r="I93" s="181"/>
      <c r="J93" s="182">
        <f t="shared" si="0"/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151</v>
      </c>
      <c r="AT93" s="187" t="s">
        <v>146</v>
      </c>
      <c r="AU93" s="187" t="s">
        <v>80</v>
      </c>
      <c r="AY93" s="20" t="s">
        <v>143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20" t="s">
        <v>80</v>
      </c>
      <c r="BK93" s="188">
        <f t="shared" si="9"/>
        <v>0</v>
      </c>
      <c r="BL93" s="20" t="s">
        <v>151</v>
      </c>
      <c r="BM93" s="187" t="s">
        <v>8</v>
      </c>
    </row>
    <row r="94" spans="1:65" s="2" customFormat="1" ht="16.5" customHeight="1">
      <c r="A94" s="37"/>
      <c r="B94" s="38"/>
      <c r="C94" s="176" t="s">
        <v>189</v>
      </c>
      <c r="D94" s="176" t="s">
        <v>146</v>
      </c>
      <c r="E94" s="177" t="s">
        <v>1166</v>
      </c>
      <c r="F94" s="178" t="s">
        <v>1167</v>
      </c>
      <c r="G94" s="179" t="s">
        <v>765</v>
      </c>
      <c r="H94" s="180">
        <v>6</v>
      </c>
      <c r="I94" s="181"/>
      <c r="J94" s="182">
        <f t="shared" si="0"/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151</v>
      </c>
      <c r="AT94" s="187" t="s">
        <v>146</v>
      </c>
      <c r="AU94" s="187" t="s">
        <v>80</v>
      </c>
      <c r="AY94" s="20" t="s">
        <v>143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20" t="s">
        <v>80</v>
      </c>
      <c r="BK94" s="188">
        <f t="shared" si="9"/>
        <v>0</v>
      </c>
      <c r="BL94" s="20" t="s">
        <v>151</v>
      </c>
      <c r="BM94" s="187" t="s">
        <v>233</v>
      </c>
    </row>
    <row r="95" spans="1:65" s="2" customFormat="1" ht="16.5" customHeight="1">
      <c r="A95" s="37"/>
      <c r="B95" s="38"/>
      <c r="C95" s="176" t="s">
        <v>195</v>
      </c>
      <c r="D95" s="176" t="s">
        <v>146</v>
      </c>
      <c r="E95" s="177" t="s">
        <v>1168</v>
      </c>
      <c r="F95" s="178" t="s">
        <v>1169</v>
      </c>
      <c r="G95" s="179" t="s">
        <v>765</v>
      </c>
      <c r="H95" s="180">
        <v>4</v>
      </c>
      <c r="I95" s="181"/>
      <c r="J95" s="182">
        <f t="shared" si="0"/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151</v>
      </c>
      <c r="AT95" s="187" t="s">
        <v>146</v>
      </c>
      <c r="AU95" s="187" t="s">
        <v>80</v>
      </c>
      <c r="AY95" s="20" t="s">
        <v>143</v>
      </c>
      <c r="BE95" s="188">
        <f t="shared" si="4"/>
        <v>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20" t="s">
        <v>80</v>
      </c>
      <c r="BK95" s="188">
        <f t="shared" si="9"/>
        <v>0</v>
      </c>
      <c r="BL95" s="20" t="s">
        <v>151</v>
      </c>
      <c r="BM95" s="187" t="s">
        <v>248</v>
      </c>
    </row>
    <row r="96" spans="1:65" s="2" customFormat="1" ht="16.5" customHeight="1">
      <c r="A96" s="37"/>
      <c r="B96" s="38"/>
      <c r="C96" s="176" t="s">
        <v>203</v>
      </c>
      <c r="D96" s="176" t="s">
        <v>146</v>
      </c>
      <c r="E96" s="177" t="s">
        <v>173</v>
      </c>
      <c r="F96" s="178" t="s">
        <v>1170</v>
      </c>
      <c r="G96" s="179" t="s">
        <v>765</v>
      </c>
      <c r="H96" s="180">
        <v>7</v>
      </c>
      <c r="I96" s="181"/>
      <c r="J96" s="182">
        <f t="shared" si="0"/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151</v>
      </c>
      <c r="AT96" s="187" t="s">
        <v>146</v>
      </c>
      <c r="AU96" s="187" t="s">
        <v>80</v>
      </c>
      <c r="AY96" s="20" t="s">
        <v>143</v>
      </c>
      <c r="BE96" s="188">
        <f t="shared" si="4"/>
        <v>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20" t="s">
        <v>80</v>
      </c>
      <c r="BK96" s="188">
        <f t="shared" si="9"/>
        <v>0</v>
      </c>
      <c r="BL96" s="20" t="s">
        <v>151</v>
      </c>
      <c r="BM96" s="187" t="s">
        <v>261</v>
      </c>
    </row>
    <row r="97" spans="1:65" s="2" customFormat="1" ht="16.5" customHeight="1">
      <c r="A97" s="37"/>
      <c r="B97" s="38"/>
      <c r="C97" s="176" t="s">
        <v>209</v>
      </c>
      <c r="D97" s="176" t="s">
        <v>146</v>
      </c>
      <c r="E97" s="177" t="s">
        <v>182</v>
      </c>
      <c r="F97" s="178" t="s">
        <v>1171</v>
      </c>
      <c r="G97" s="179" t="s">
        <v>765</v>
      </c>
      <c r="H97" s="180">
        <v>20</v>
      </c>
      <c r="I97" s="181"/>
      <c r="J97" s="182">
        <f t="shared" si="0"/>
        <v>0</v>
      </c>
      <c r="K97" s="178" t="s">
        <v>19</v>
      </c>
      <c r="L97" s="42"/>
      <c r="M97" s="183" t="s">
        <v>19</v>
      </c>
      <c r="N97" s="184" t="s">
        <v>43</v>
      </c>
      <c r="O97" s="67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151</v>
      </c>
      <c r="AT97" s="187" t="s">
        <v>146</v>
      </c>
      <c r="AU97" s="187" t="s">
        <v>80</v>
      </c>
      <c r="AY97" s="20" t="s">
        <v>143</v>
      </c>
      <c r="BE97" s="188">
        <f t="shared" si="4"/>
        <v>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20" t="s">
        <v>80</v>
      </c>
      <c r="BK97" s="188">
        <f t="shared" si="9"/>
        <v>0</v>
      </c>
      <c r="BL97" s="20" t="s">
        <v>151</v>
      </c>
      <c r="BM97" s="187" t="s">
        <v>278</v>
      </c>
    </row>
    <row r="98" spans="1:65" s="2" customFormat="1" ht="16.5" customHeight="1">
      <c r="A98" s="37"/>
      <c r="B98" s="38"/>
      <c r="C98" s="176" t="s">
        <v>214</v>
      </c>
      <c r="D98" s="176" t="s">
        <v>146</v>
      </c>
      <c r="E98" s="177" t="s">
        <v>189</v>
      </c>
      <c r="F98" s="178" t="s">
        <v>1172</v>
      </c>
      <c r="G98" s="179" t="s">
        <v>765</v>
      </c>
      <c r="H98" s="180">
        <v>12</v>
      </c>
      <c r="I98" s="181"/>
      <c r="J98" s="182">
        <f t="shared" si="0"/>
        <v>0</v>
      </c>
      <c r="K98" s="178" t="s">
        <v>19</v>
      </c>
      <c r="L98" s="42"/>
      <c r="M98" s="183" t="s">
        <v>19</v>
      </c>
      <c r="N98" s="184" t="s">
        <v>43</v>
      </c>
      <c r="O98" s="67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151</v>
      </c>
      <c r="AT98" s="187" t="s">
        <v>146</v>
      </c>
      <c r="AU98" s="187" t="s">
        <v>80</v>
      </c>
      <c r="AY98" s="20" t="s">
        <v>143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20" t="s">
        <v>80</v>
      </c>
      <c r="BK98" s="188">
        <f t="shared" si="9"/>
        <v>0</v>
      </c>
      <c r="BL98" s="20" t="s">
        <v>151</v>
      </c>
      <c r="BM98" s="187" t="s">
        <v>295</v>
      </c>
    </row>
    <row r="99" spans="1:65" s="2" customFormat="1" ht="16.5" customHeight="1">
      <c r="A99" s="37"/>
      <c r="B99" s="38"/>
      <c r="C99" s="176" t="s">
        <v>8</v>
      </c>
      <c r="D99" s="176" t="s">
        <v>146</v>
      </c>
      <c r="E99" s="177" t="s">
        <v>195</v>
      </c>
      <c r="F99" s="178" t="s">
        <v>1173</v>
      </c>
      <c r="G99" s="179" t="s">
        <v>198</v>
      </c>
      <c r="H99" s="180">
        <v>75</v>
      </c>
      <c r="I99" s="181"/>
      <c r="J99" s="182">
        <f t="shared" si="0"/>
        <v>0</v>
      </c>
      <c r="K99" s="178" t="s">
        <v>19</v>
      </c>
      <c r="L99" s="42"/>
      <c r="M99" s="183" t="s">
        <v>19</v>
      </c>
      <c r="N99" s="184" t="s">
        <v>43</v>
      </c>
      <c r="O99" s="67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151</v>
      </c>
      <c r="AT99" s="187" t="s">
        <v>146</v>
      </c>
      <c r="AU99" s="187" t="s">
        <v>80</v>
      </c>
      <c r="AY99" s="20" t="s">
        <v>143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20" t="s">
        <v>80</v>
      </c>
      <c r="BK99" s="188">
        <f t="shared" si="9"/>
        <v>0</v>
      </c>
      <c r="BL99" s="20" t="s">
        <v>151</v>
      </c>
      <c r="BM99" s="187" t="s">
        <v>320</v>
      </c>
    </row>
    <row r="100" spans="1:65" s="2" customFormat="1" ht="16.5" customHeight="1">
      <c r="A100" s="37"/>
      <c r="B100" s="38"/>
      <c r="C100" s="176" t="s">
        <v>227</v>
      </c>
      <c r="D100" s="176" t="s">
        <v>146</v>
      </c>
      <c r="E100" s="177" t="s">
        <v>203</v>
      </c>
      <c r="F100" s="178" t="s">
        <v>1174</v>
      </c>
      <c r="G100" s="179" t="s">
        <v>765</v>
      </c>
      <c r="H100" s="180">
        <v>4</v>
      </c>
      <c r="I100" s="181"/>
      <c r="J100" s="182">
        <f t="shared" si="0"/>
        <v>0</v>
      </c>
      <c r="K100" s="178" t="s">
        <v>19</v>
      </c>
      <c r="L100" s="42"/>
      <c r="M100" s="183" t="s">
        <v>19</v>
      </c>
      <c r="N100" s="184" t="s">
        <v>43</v>
      </c>
      <c r="O100" s="67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151</v>
      </c>
      <c r="AT100" s="187" t="s">
        <v>146</v>
      </c>
      <c r="AU100" s="187" t="s">
        <v>80</v>
      </c>
      <c r="AY100" s="20" t="s">
        <v>143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20" t="s">
        <v>80</v>
      </c>
      <c r="BK100" s="188">
        <f t="shared" si="9"/>
        <v>0</v>
      </c>
      <c r="BL100" s="20" t="s">
        <v>151</v>
      </c>
      <c r="BM100" s="187" t="s">
        <v>343</v>
      </c>
    </row>
    <row r="101" spans="1:65" s="12" customFormat="1" ht="25.9" customHeight="1">
      <c r="B101" s="160"/>
      <c r="C101" s="161"/>
      <c r="D101" s="162" t="s">
        <v>71</v>
      </c>
      <c r="E101" s="163" t="s">
        <v>1175</v>
      </c>
      <c r="F101" s="163" t="s">
        <v>1176</v>
      </c>
      <c r="G101" s="161"/>
      <c r="H101" s="161"/>
      <c r="I101" s="164"/>
      <c r="J101" s="165">
        <f>BK101</f>
        <v>0</v>
      </c>
      <c r="K101" s="161"/>
      <c r="L101" s="166"/>
      <c r="M101" s="167"/>
      <c r="N101" s="168"/>
      <c r="O101" s="168"/>
      <c r="P101" s="169">
        <f>SUM(P102:P105)</f>
        <v>0</v>
      </c>
      <c r="Q101" s="168"/>
      <c r="R101" s="169">
        <f>SUM(R102:R105)</f>
        <v>0</v>
      </c>
      <c r="S101" s="168"/>
      <c r="T101" s="170">
        <f>SUM(T102:T105)</f>
        <v>0</v>
      </c>
      <c r="AR101" s="171" t="s">
        <v>80</v>
      </c>
      <c r="AT101" s="172" t="s">
        <v>71</v>
      </c>
      <c r="AU101" s="172" t="s">
        <v>72</v>
      </c>
      <c r="AY101" s="171" t="s">
        <v>143</v>
      </c>
      <c r="BK101" s="173">
        <f>SUM(BK102:BK105)</f>
        <v>0</v>
      </c>
    </row>
    <row r="102" spans="1:65" s="2" customFormat="1" ht="16.5" customHeight="1">
      <c r="A102" s="37"/>
      <c r="B102" s="38"/>
      <c r="C102" s="176" t="s">
        <v>233</v>
      </c>
      <c r="D102" s="176" t="s">
        <v>146</v>
      </c>
      <c r="E102" s="177" t="s">
        <v>1177</v>
      </c>
      <c r="F102" s="178" t="s">
        <v>1178</v>
      </c>
      <c r="G102" s="179" t="s">
        <v>765</v>
      </c>
      <c r="H102" s="180">
        <v>8</v>
      </c>
      <c r="I102" s="181"/>
      <c r="J102" s="182">
        <f>ROUND(I102*H102,2)</f>
        <v>0</v>
      </c>
      <c r="K102" s="178" t="s">
        <v>19</v>
      </c>
      <c r="L102" s="42"/>
      <c r="M102" s="183" t="s">
        <v>19</v>
      </c>
      <c r="N102" s="184" t="s">
        <v>43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151</v>
      </c>
      <c r="AT102" s="187" t="s">
        <v>146</v>
      </c>
      <c r="AU102" s="187" t="s">
        <v>80</v>
      </c>
      <c r="AY102" s="20" t="s">
        <v>143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20" t="s">
        <v>80</v>
      </c>
      <c r="BK102" s="188">
        <f>ROUND(I102*H102,2)</f>
        <v>0</v>
      </c>
      <c r="BL102" s="20" t="s">
        <v>151</v>
      </c>
      <c r="BM102" s="187" t="s">
        <v>355</v>
      </c>
    </row>
    <row r="103" spans="1:65" s="2" customFormat="1" ht="16.5" customHeight="1">
      <c r="A103" s="37"/>
      <c r="B103" s="38"/>
      <c r="C103" s="176" t="s">
        <v>239</v>
      </c>
      <c r="D103" s="176" t="s">
        <v>146</v>
      </c>
      <c r="E103" s="177" t="s">
        <v>1179</v>
      </c>
      <c r="F103" s="178" t="s">
        <v>1180</v>
      </c>
      <c r="G103" s="179" t="s">
        <v>765</v>
      </c>
      <c r="H103" s="180">
        <v>4</v>
      </c>
      <c r="I103" s="181"/>
      <c r="J103" s="182">
        <f>ROUND(I103*H103,2)</f>
        <v>0</v>
      </c>
      <c r="K103" s="178" t="s">
        <v>19</v>
      </c>
      <c r="L103" s="42"/>
      <c r="M103" s="183" t="s">
        <v>19</v>
      </c>
      <c r="N103" s="184" t="s">
        <v>43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151</v>
      </c>
      <c r="AT103" s="187" t="s">
        <v>146</v>
      </c>
      <c r="AU103" s="187" t="s">
        <v>80</v>
      </c>
      <c r="AY103" s="20" t="s">
        <v>143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80</v>
      </c>
      <c r="BK103" s="188">
        <f>ROUND(I103*H103,2)</f>
        <v>0</v>
      </c>
      <c r="BL103" s="20" t="s">
        <v>151</v>
      </c>
      <c r="BM103" s="187" t="s">
        <v>365</v>
      </c>
    </row>
    <row r="104" spans="1:65" s="2" customFormat="1" ht="16.5" customHeight="1">
      <c r="A104" s="37"/>
      <c r="B104" s="38"/>
      <c r="C104" s="176" t="s">
        <v>248</v>
      </c>
      <c r="D104" s="176" t="s">
        <v>146</v>
      </c>
      <c r="E104" s="177" t="s">
        <v>1181</v>
      </c>
      <c r="F104" s="178" t="s">
        <v>1182</v>
      </c>
      <c r="G104" s="179" t="s">
        <v>765</v>
      </c>
      <c r="H104" s="180">
        <v>5</v>
      </c>
      <c r="I104" s="181"/>
      <c r="J104" s="182">
        <f>ROUND(I104*H104,2)</f>
        <v>0</v>
      </c>
      <c r="K104" s="178" t="s">
        <v>19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151</v>
      </c>
      <c r="AT104" s="187" t="s">
        <v>146</v>
      </c>
      <c r="AU104" s="187" t="s">
        <v>80</v>
      </c>
      <c r="AY104" s="20" t="s">
        <v>143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151</v>
      </c>
      <c r="BM104" s="187" t="s">
        <v>375</v>
      </c>
    </row>
    <row r="105" spans="1:65" s="2" customFormat="1" ht="16.5" customHeight="1">
      <c r="A105" s="37"/>
      <c r="B105" s="38"/>
      <c r="C105" s="176" t="s">
        <v>254</v>
      </c>
      <c r="D105" s="176" t="s">
        <v>146</v>
      </c>
      <c r="E105" s="177" t="s">
        <v>1183</v>
      </c>
      <c r="F105" s="178" t="s">
        <v>1173</v>
      </c>
      <c r="G105" s="179" t="s">
        <v>198</v>
      </c>
      <c r="H105" s="180">
        <v>75</v>
      </c>
      <c r="I105" s="181"/>
      <c r="J105" s="182">
        <f>ROUND(I105*H105,2)</f>
        <v>0</v>
      </c>
      <c r="K105" s="178" t="s">
        <v>19</v>
      </c>
      <c r="L105" s="42"/>
      <c r="M105" s="183" t="s">
        <v>19</v>
      </c>
      <c r="N105" s="184" t="s">
        <v>43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151</v>
      </c>
      <c r="AT105" s="187" t="s">
        <v>146</v>
      </c>
      <c r="AU105" s="187" t="s">
        <v>80</v>
      </c>
      <c r="AY105" s="20" t="s">
        <v>143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80</v>
      </c>
      <c r="BK105" s="188">
        <f>ROUND(I105*H105,2)</f>
        <v>0</v>
      </c>
      <c r="BL105" s="20" t="s">
        <v>151</v>
      </c>
      <c r="BM105" s="187" t="s">
        <v>387</v>
      </c>
    </row>
    <row r="106" spans="1:65" s="12" customFormat="1" ht="25.9" customHeight="1">
      <c r="B106" s="160"/>
      <c r="C106" s="161"/>
      <c r="D106" s="162" t="s">
        <v>71</v>
      </c>
      <c r="E106" s="163" t="s">
        <v>1184</v>
      </c>
      <c r="F106" s="163" t="s">
        <v>1185</v>
      </c>
      <c r="G106" s="161"/>
      <c r="H106" s="161"/>
      <c r="I106" s="164"/>
      <c r="J106" s="165">
        <f>BK106</f>
        <v>0</v>
      </c>
      <c r="K106" s="161"/>
      <c r="L106" s="166"/>
      <c r="M106" s="167"/>
      <c r="N106" s="168"/>
      <c r="O106" s="168"/>
      <c r="P106" s="169">
        <f>SUM(P107:P110)</f>
        <v>0</v>
      </c>
      <c r="Q106" s="168"/>
      <c r="R106" s="169">
        <f>SUM(R107:R110)</f>
        <v>0</v>
      </c>
      <c r="S106" s="168"/>
      <c r="T106" s="170">
        <f>SUM(T107:T110)</f>
        <v>0</v>
      </c>
      <c r="AR106" s="171" t="s">
        <v>80</v>
      </c>
      <c r="AT106" s="172" t="s">
        <v>71</v>
      </c>
      <c r="AU106" s="172" t="s">
        <v>72</v>
      </c>
      <c r="AY106" s="171" t="s">
        <v>143</v>
      </c>
      <c r="BK106" s="173">
        <f>SUM(BK107:BK110)</f>
        <v>0</v>
      </c>
    </row>
    <row r="107" spans="1:65" s="2" customFormat="1" ht="16.5" customHeight="1">
      <c r="A107" s="37"/>
      <c r="B107" s="38"/>
      <c r="C107" s="176" t="s">
        <v>261</v>
      </c>
      <c r="D107" s="176" t="s">
        <v>146</v>
      </c>
      <c r="E107" s="177" t="s">
        <v>1186</v>
      </c>
      <c r="F107" s="178" t="s">
        <v>1187</v>
      </c>
      <c r="G107" s="179" t="s">
        <v>198</v>
      </c>
      <c r="H107" s="180">
        <v>25</v>
      </c>
      <c r="I107" s="181"/>
      <c r="J107" s="182">
        <f>ROUND(I107*H107,2)</f>
        <v>0</v>
      </c>
      <c r="K107" s="178" t="s">
        <v>19</v>
      </c>
      <c r="L107" s="42"/>
      <c r="M107" s="183" t="s">
        <v>19</v>
      </c>
      <c r="N107" s="184" t="s">
        <v>43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151</v>
      </c>
      <c r="AT107" s="187" t="s">
        <v>146</v>
      </c>
      <c r="AU107" s="187" t="s">
        <v>80</v>
      </c>
      <c r="AY107" s="20" t="s">
        <v>143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80</v>
      </c>
      <c r="BK107" s="188">
        <f>ROUND(I107*H107,2)</f>
        <v>0</v>
      </c>
      <c r="BL107" s="20" t="s">
        <v>151</v>
      </c>
      <c r="BM107" s="187" t="s">
        <v>401</v>
      </c>
    </row>
    <row r="108" spans="1:65" s="2" customFormat="1" ht="16.5" customHeight="1">
      <c r="A108" s="37"/>
      <c r="B108" s="38"/>
      <c r="C108" s="176" t="s">
        <v>267</v>
      </c>
      <c r="D108" s="176" t="s">
        <v>146</v>
      </c>
      <c r="E108" s="177" t="s">
        <v>1188</v>
      </c>
      <c r="F108" s="178" t="s">
        <v>1189</v>
      </c>
      <c r="G108" s="179" t="s">
        <v>765</v>
      </c>
      <c r="H108" s="180">
        <v>24</v>
      </c>
      <c r="I108" s="181"/>
      <c r="J108" s="182">
        <f>ROUND(I108*H108,2)</f>
        <v>0</v>
      </c>
      <c r="K108" s="178" t="s">
        <v>19</v>
      </c>
      <c r="L108" s="42"/>
      <c r="M108" s="183" t="s">
        <v>19</v>
      </c>
      <c r="N108" s="184" t="s">
        <v>43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151</v>
      </c>
      <c r="AT108" s="187" t="s">
        <v>146</v>
      </c>
      <c r="AU108" s="187" t="s">
        <v>80</v>
      </c>
      <c r="AY108" s="20" t="s">
        <v>143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80</v>
      </c>
      <c r="BK108" s="188">
        <f>ROUND(I108*H108,2)</f>
        <v>0</v>
      </c>
      <c r="BL108" s="20" t="s">
        <v>151</v>
      </c>
      <c r="BM108" s="187" t="s">
        <v>411</v>
      </c>
    </row>
    <row r="109" spans="1:65" s="2" customFormat="1" ht="16.5" customHeight="1">
      <c r="A109" s="37"/>
      <c r="B109" s="38"/>
      <c r="C109" s="176" t="s">
        <v>278</v>
      </c>
      <c r="D109" s="176" t="s">
        <v>146</v>
      </c>
      <c r="E109" s="177" t="s">
        <v>1190</v>
      </c>
      <c r="F109" s="178" t="s">
        <v>1191</v>
      </c>
      <c r="G109" s="179" t="s">
        <v>765</v>
      </c>
      <c r="H109" s="180">
        <v>4</v>
      </c>
      <c r="I109" s="181"/>
      <c r="J109" s="182">
        <f>ROUND(I109*H109,2)</f>
        <v>0</v>
      </c>
      <c r="K109" s="178" t="s">
        <v>19</v>
      </c>
      <c r="L109" s="42"/>
      <c r="M109" s="183" t="s">
        <v>19</v>
      </c>
      <c r="N109" s="184" t="s">
        <v>43</v>
      </c>
      <c r="O109" s="67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151</v>
      </c>
      <c r="AT109" s="187" t="s">
        <v>146</v>
      </c>
      <c r="AU109" s="187" t="s">
        <v>80</v>
      </c>
      <c r="AY109" s="20" t="s">
        <v>143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80</v>
      </c>
      <c r="BK109" s="188">
        <f>ROUND(I109*H109,2)</f>
        <v>0</v>
      </c>
      <c r="BL109" s="20" t="s">
        <v>151</v>
      </c>
      <c r="BM109" s="187" t="s">
        <v>423</v>
      </c>
    </row>
    <row r="110" spans="1:65" s="2" customFormat="1" ht="16.5" customHeight="1">
      <c r="A110" s="37"/>
      <c r="B110" s="38"/>
      <c r="C110" s="176" t="s">
        <v>7</v>
      </c>
      <c r="D110" s="176" t="s">
        <v>146</v>
      </c>
      <c r="E110" s="177" t="s">
        <v>1192</v>
      </c>
      <c r="F110" s="178" t="s">
        <v>1193</v>
      </c>
      <c r="G110" s="179" t="s">
        <v>1194</v>
      </c>
      <c r="H110" s="180">
        <v>1</v>
      </c>
      <c r="I110" s="181"/>
      <c r="J110" s="182">
        <f>ROUND(I110*H110,2)</f>
        <v>0</v>
      </c>
      <c r="K110" s="178" t="s">
        <v>19</v>
      </c>
      <c r="L110" s="42"/>
      <c r="M110" s="183" t="s">
        <v>19</v>
      </c>
      <c r="N110" s="184" t="s">
        <v>43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151</v>
      </c>
      <c r="AT110" s="187" t="s">
        <v>146</v>
      </c>
      <c r="AU110" s="187" t="s">
        <v>80</v>
      </c>
      <c r="AY110" s="20" t="s">
        <v>143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80</v>
      </c>
      <c r="BK110" s="188">
        <f>ROUND(I110*H110,2)</f>
        <v>0</v>
      </c>
      <c r="BL110" s="20" t="s">
        <v>151</v>
      </c>
      <c r="BM110" s="187" t="s">
        <v>438</v>
      </c>
    </row>
    <row r="111" spans="1:65" s="12" customFormat="1" ht="25.9" customHeight="1">
      <c r="B111" s="160"/>
      <c r="C111" s="161"/>
      <c r="D111" s="162" t="s">
        <v>71</v>
      </c>
      <c r="E111" s="163" t="s">
        <v>1195</v>
      </c>
      <c r="F111" s="163" t="s">
        <v>1196</v>
      </c>
      <c r="G111" s="161"/>
      <c r="H111" s="161"/>
      <c r="I111" s="164"/>
      <c r="J111" s="165">
        <f>BK111</f>
        <v>0</v>
      </c>
      <c r="K111" s="161"/>
      <c r="L111" s="166"/>
      <c r="M111" s="167"/>
      <c r="N111" s="168"/>
      <c r="O111" s="168"/>
      <c r="P111" s="169">
        <f>SUM(P112:P116)</f>
        <v>0</v>
      </c>
      <c r="Q111" s="168"/>
      <c r="R111" s="169">
        <f>SUM(R112:R116)</f>
        <v>0</v>
      </c>
      <c r="S111" s="168"/>
      <c r="T111" s="170">
        <f>SUM(T112:T116)</f>
        <v>0</v>
      </c>
      <c r="AR111" s="171" t="s">
        <v>80</v>
      </c>
      <c r="AT111" s="172" t="s">
        <v>71</v>
      </c>
      <c r="AU111" s="172" t="s">
        <v>72</v>
      </c>
      <c r="AY111" s="171" t="s">
        <v>143</v>
      </c>
      <c r="BK111" s="173">
        <f>SUM(BK112:BK116)</f>
        <v>0</v>
      </c>
    </row>
    <row r="112" spans="1:65" s="2" customFormat="1" ht="16.5" customHeight="1">
      <c r="A112" s="37"/>
      <c r="B112" s="38"/>
      <c r="C112" s="176" t="s">
        <v>295</v>
      </c>
      <c r="D112" s="176" t="s">
        <v>146</v>
      </c>
      <c r="E112" s="177" t="s">
        <v>1197</v>
      </c>
      <c r="F112" s="178" t="s">
        <v>1198</v>
      </c>
      <c r="G112" s="179" t="s">
        <v>765</v>
      </c>
      <c r="H112" s="180">
        <v>25</v>
      </c>
      <c r="I112" s="181"/>
      <c r="J112" s="182">
        <f>ROUND(I112*H112,2)</f>
        <v>0</v>
      </c>
      <c r="K112" s="178" t="s">
        <v>19</v>
      </c>
      <c r="L112" s="42"/>
      <c r="M112" s="183" t="s">
        <v>19</v>
      </c>
      <c r="N112" s="184" t="s">
        <v>43</v>
      </c>
      <c r="O112" s="67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151</v>
      </c>
      <c r="AT112" s="187" t="s">
        <v>146</v>
      </c>
      <c r="AU112" s="187" t="s">
        <v>80</v>
      </c>
      <c r="AY112" s="20" t="s">
        <v>143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80</v>
      </c>
      <c r="BK112" s="188">
        <f>ROUND(I112*H112,2)</f>
        <v>0</v>
      </c>
      <c r="BL112" s="20" t="s">
        <v>151</v>
      </c>
      <c r="BM112" s="187" t="s">
        <v>450</v>
      </c>
    </row>
    <row r="113" spans="1:65" s="2" customFormat="1" ht="16.5" customHeight="1">
      <c r="A113" s="37"/>
      <c r="B113" s="38"/>
      <c r="C113" s="176" t="s">
        <v>310</v>
      </c>
      <c r="D113" s="176" t="s">
        <v>146</v>
      </c>
      <c r="E113" s="177" t="s">
        <v>1199</v>
      </c>
      <c r="F113" s="178" t="s">
        <v>1200</v>
      </c>
      <c r="G113" s="179" t="s">
        <v>198</v>
      </c>
      <c r="H113" s="180">
        <v>9</v>
      </c>
      <c r="I113" s="181"/>
      <c r="J113" s="182">
        <f>ROUND(I113*H113,2)</f>
        <v>0</v>
      </c>
      <c r="K113" s="178" t="s">
        <v>19</v>
      </c>
      <c r="L113" s="42"/>
      <c r="M113" s="183" t="s">
        <v>19</v>
      </c>
      <c r="N113" s="184" t="s">
        <v>43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151</v>
      </c>
      <c r="AT113" s="187" t="s">
        <v>146</v>
      </c>
      <c r="AU113" s="187" t="s">
        <v>80</v>
      </c>
      <c r="AY113" s="20" t="s">
        <v>143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80</v>
      </c>
      <c r="BK113" s="188">
        <f>ROUND(I113*H113,2)</f>
        <v>0</v>
      </c>
      <c r="BL113" s="20" t="s">
        <v>151</v>
      </c>
      <c r="BM113" s="187" t="s">
        <v>460</v>
      </c>
    </row>
    <row r="114" spans="1:65" s="2" customFormat="1" ht="16.5" customHeight="1">
      <c r="A114" s="37"/>
      <c r="B114" s="38"/>
      <c r="C114" s="176" t="s">
        <v>320</v>
      </c>
      <c r="D114" s="176" t="s">
        <v>146</v>
      </c>
      <c r="E114" s="177" t="s">
        <v>1201</v>
      </c>
      <c r="F114" s="178" t="s">
        <v>1202</v>
      </c>
      <c r="G114" s="179" t="s">
        <v>198</v>
      </c>
      <c r="H114" s="180">
        <v>450</v>
      </c>
      <c r="I114" s="181"/>
      <c r="J114" s="182">
        <f>ROUND(I114*H114,2)</f>
        <v>0</v>
      </c>
      <c r="K114" s="178" t="s">
        <v>19</v>
      </c>
      <c r="L114" s="42"/>
      <c r="M114" s="183" t="s">
        <v>19</v>
      </c>
      <c r="N114" s="184" t="s">
        <v>43</v>
      </c>
      <c r="O114" s="67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151</v>
      </c>
      <c r="AT114" s="187" t="s">
        <v>146</v>
      </c>
      <c r="AU114" s="187" t="s">
        <v>80</v>
      </c>
      <c r="AY114" s="20" t="s">
        <v>143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20" t="s">
        <v>80</v>
      </c>
      <c r="BK114" s="188">
        <f>ROUND(I114*H114,2)</f>
        <v>0</v>
      </c>
      <c r="BL114" s="20" t="s">
        <v>151</v>
      </c>
      <c r="BM114" s="187" t="s">
        <v>471</v>
      </c>
    </row>
    <row r="115" spans="1:65" s="2" customFormat="1" ht="16.5" customHeight="1">
      <c r="A115" s="37"/>
      <c r="B115" s="38"/>
      <c r="C115" s="176" t="s">
        <v>333</v>
      </c>
      <c r="D115" s="176" t="s">
        <v>146</v>
      </c>
      <c r="E115" s="177" t="s">
        <v>1203</v>
      </c>
      <c r="F115" s="178" t="s">
        <v>1204</v>
      </c>
      <c r="G115" s="179" t="s">
        <v>765</v>
      </c>
      <c r="H115" s="180">
        <v>25</v>
      </c>
      <c r="I115" s="181"/>
      <c r="J115" s="182">
        <f>ROUND(I115*H115,2)</f>
        <v>0</v>
      </c>
      <c r="K115" s="178" t="s">
        <v>19</v>
      </c>
      <c r="L115" s="42"/>
      <c r="M115" s="183" t="s">
        <v>19</v>
      </c>
      <c r="N115" s="184" t="s">
        <v>43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151</v>
      </c>
      <c r="AT115" s="187" t="s">
        <v>146</v>
      </c>
      <c r="AU115" s="187" t="s">
        <v>80</v>
      </c>
      <c r="AY115" s="20" t="s">
        <v>143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80</v>
      </c>
      <c r="BK115" s="188">
        <f>ROUND(I115*H115,2)</f>
        <v>0</v>
      </c>
      <c r="BL115" s="20" t="s">
        <v>151</v>
      </c>
      <c r="BM115" s="187" t="s">
        <v>487</v>
      </c>
    </row>
    <row r="116" spans="1:65" s="2" customFormat="1" ht="16.5" customHeight="1">
      <c r="A116" s="37"/>
      <c r="B116" s="38"/>
      <c r="C116" s="176" t="s">
        <v>343</v>
      </c>
      <c r="D116" s="176" t="s">
        <v>146</v>
      </c>
      <c r="E116" s="177" t="s">
        <v>1205</v>
      </c>
      <c r="F116" s="178" t="s">
        <v>1206</v>
      </c>
      <c r="G116" s="179" t="s">
        <v>765</v>
      </c>
      <c r="H116" s="180">
        <v>25</v>
      </c>
      <c r="I116" s="181"/>
      <c r="J116" s="182">
        <f>ROUND(I116*H116,2)</f>
        <v>0</v>
      </c>
      <c r="K116" s="178" t="s">
        <v>19</v>
      </c>
      <c r="L116" s="42"/>
      <c r="M116" s="183" t="s">
        <v>19</v>
      </c>
      <c r="N116" s="184" t="s">
        <v>43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151</v>
      </c>
      <c r="AT116" s="187" t="s">
        <v>146</v>
      </c>
      <c r="AU116" s="187" t="s">
        <v>80</v>
      </c>
      <c r="AY116" s="20" t="s">
        <v>143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80</v>
      </c>
      <c r="BK116" s="188">
        <f>ROUND(I116*H116,2)</f>
        <v>0</v>
      </c>
      <c r="BL116" s="20" t="s">
        <v>151</v>
      </c>
      <c r="BM116" s="187" t="s">
        <v>506</v>
      </c>
    </row>
    <row r="117" spans="1:65" s="12" customFormat="1" ht="25.9" customHeight="1">
      <c r="B117" s="160"/>
      <c r="C117" s="161"/>
      <c r="D117" s="162" t="s">
        <v>71</v>
      </c>
      <c r="E117" s="163" t="s">
        <v>1207</v>
      </c>
      <c r="F117" s="163" t="s">
        <v>1208</v>
      </c>
      <c r="G117" s="161"/>
      <c r="H117" s="161"/>
      <c r="I117" s="164"/>
      <c r="J117" s="165">
        <f>BK117</f>
        <v>0</v>
      </c>
      <c r="K117" s="161"/>
      <c r="L117" s="166"/>
      <c r="M117" s="167"/>
      <c r="N117" s="168"/>
      <c r="O117" s="168"/>
      <c r="P117" s="169">
        <f>SUM(P118:P120)</f>
        <v>0</v>
      </c>
      <c r="Q117" s="168"/>
      <c r="R117" s="169">
        <f>SUM(R118:R120)</f>
        <v>0</v>
      </c>
      <c r="S117" s="168"/>
      <c r="T117" s="170">
        <f>SUM(T118:T120)</f>
        <v>0</v>
      </c>
      <c r="AR117" s="171" t="s">
        <v>80</v>
      </c>
      <c r="AT117" s="172" t="s">
        <v>71</v>
      </c>
      <c r="AU117" s="172" t="s">
        <v>72</v>
      </c>
      <c r="AY117" s="171" t="s">
        <v>143</v>
      </c>
      <c r="BK117" s="173">
        <f>SUM(BK118:BK120)</f>
        <v>0</v>
      </c>
    </row>
    <row r="118" spans="1:65" s="2" customFormat="1" ht="16.5" customHeight="1">
      <c r="A118" s="37"/>
      <c r="B118" s="38"/>
      <c r="C118" s="176" t="s">
        <v>349</v>
      </c>
      <c r="D118" s="176" t="s">
        <v>146</v>
      </c>
      <c r="E118" s="177" t="s">
        <v>1209</v>
      </c>
      <c r="F118" s="178" t="s">
        <v>1210</v>
      </c>
      <c r="G118" s="179" t="s">
        <v>1194</v>
      </c>
      <c r="H118" s="180">
        <v>6</v>
      </c>
      <c r="I118" s="181"/>
      <c r="J118" s="182">
        <f>ROUND(I118*H118,2)</f>
        <v>0</v>
      </c>
      <c r="K118" s="178" t="s">
        <v>19</v>
      </c>
      <c r="L118" s="42"/>
      <c r="M118" s="183" t="s">
        <v>19</v>
      </c>
      <c r="N118" s="184" t="s">
        <v>43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151</v>
      </c>
      <c r="AT118" s="187" t="s">
        <v>146</v>
      </c>
      <c r="AU118" s="187" t="s">
        <v>80</v>
      </c>
      <c r="AY118" s="20" t="s">
        <v>143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80</v>
      </c>
      <c r="BK118" s="188">
        <f>ROUND(I118*H118,2)</f>
        <v>0</v>
      </c>
      <c r="BL118" s="20" t="s">
        <v>151</v>
      </c>
      <c r="BM118" s="187" t="s">
        <v>517</v>
      </c>
    </row>
    <row r="119" spans="1:65" s="2" customFormat="1" ht="16.5" customHeight="1">
      <c r="A119" s="37"/>
      <c r="B119" s="38"/>
      <c r="C119" s="176" t="s">
        <v>355</v>
      </c>
      <c r="D119" s="176" t="s">
        <v>146</v>
      </c>
      <c r="E119" s="177" t="s">
        <v>1211</v>
      </c>
      <c r="F119" s="178" t="s">
        <v>1212</v>
      </c>
      <c r="G119" s="179" t="s">
        <v>1194</v>
      </c>
      <c r="H119" s="180">
        <v>1</v>
      </c>
      <c r="I119" s="181"/>
      <c r="J119" s="182">
        <f>ROUND(I119*H119,2)</f>
        <v>0</v>
      </c>
      <c r="K119" s="178" t="s">
        <v>19</v>
      </c>
      <c r="L119" s="42"/>
      <c r="M119" s="183" t="s">
        <v>19</v>
      </c>
      <c r="N119" s="184" t="s">
        <v>43</v>
      </c>
      <c r="O119" s="67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7" t="s">
        <v>151</v>
      </c>
      <c r="AT119" s="187" t="s">
        <v>146</v>
      </c>
      <c r="AU119" s="187" t="s">
        <v>80</v>
      </c>
      <c r="AY119" s="20" t="s">
        <v>143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20" t="s">
        <v>80</v>
      </c>
      <c r="BK119" s="188">
        <f>ROUND(I119*H119,2)</f>
        <v>0</v>
      </c>
      <c r="BL119" s="20" t="s">
        <v>151</v>
      </c>
      <c r="BM119" s="187" t="s">
        <v>531</v>
      </c>
    </row>
    <row r="120" spans="1:65" s="2" customFormat="1" ht="16.5" customHeight="1">
      <c r="A120" s="37"/>
      <c r="B120" s="38"/>
      <c r="C120" s="176" t="s">
        <v>360</v>
      </c>
      <c r="D120" s="176" t="s">
        <v>146</v>
      </c>
      <c r="E120" s="177" t="s">
        <v>1213</v>
      </c>
      <c r="F120" s="178" t="s">
        <v>1214</v>
      </c>
      <c r="G120" s="179" t="s">
        <v>1215</v>
      </c>
      <c r="H120" s="180">
        <v>10</v>
      </c>
      <c r="I120" s="181"/>
      <c r="J120" s="182">
        <f>ROUND(I120*H120,2)</f>
        <v>0</v>
      </c>
      <c r="K120" s="178" t="s">
        <v>19</v>
      </c>
      <c r="L120" s="42"/>
      <c r="M120" s="254" t="s">
        <v>19</v>
      </c>
      <c r="N120" s="255" t="s">
        <v>43</v>
      </c>
      <c r="O120" s="252"/>
      <c r="P120" s="256">
        <f>O120*H120</f>
        <v>0</v>
      </c>
      <c r="Q120" s="256">
        <v>0</v>
      </c>
      <c r="R120" s="256">
        <f>Q120*H120</f>
        <v>0</v>
      </c>
      <c r="S120" s="256">
        <v>0</v>
      </c>
      <c r="T120" s="25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151</v>
      </c>
      <c r="AT120" s="187" t="s">
        <v>146</v>
      </c>
      <c r="AU120" s="187" t="s">
        <v>80</v>
      </c>
      <c r="AY120" s="20" t="s">
        <v>143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80</v>
      </c>
      <c r="BK120" s="188">
        <f>ROUND(I120*H120,2)</f>
        <v>0</v>
      </c>
      <c r="BL120" s="20" t="s">
        <v>151</v>
      </c>
      <c r="BM120" s="187" t="s">
        <v>545</v>
      </c>
    </row>
    <row r="121" spans="1:65" s="2" customFormat="1" ht="6.95" customHeight="1">
      <c r="A121" s="37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42"/>
      <c r="M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</sheetData>
  <sheetProtection algorithmName="SHA-512" hashValue="wYh53x1/b5XdwAdhbr3GmRM5gbN7wjpiiNMnFUlp5Yf9+RFINHA7dmf8fwWG6dxoe2LiZEkiFf1gIgMWYVDmuw==" saltValue="qbhgrvMrY3W7qpiRX+eNNDyZehkUENsfF9AwciFy73rnShI9usu/6uH47TNqr4MmBr6Bi5O3+LW00MgEBX3EsA==" spinCount="100000" sheet="1" objects="1" scenarios="1" formatColumns="0" formatRows="0" autoFilter="0"/>
  <autoFilter ref="C84:K12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0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Stavební úprava stávajícího výtahu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1216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1114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>Český rozhlas Vinohradská 1409/12, Praha 2</v>
      </c>
      <c r="F15" s="37"/>
      <c r="G15" s="37"/>
      <c r="H15" s="37"/>
      <c r="I15" s="108" t="s">
        <v>28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>Ing. Milan Dušek</v>
      </c>
      <c r="F24" s="37"/>
      <c r="G24" s="37"/>
      <c r="H24" s="37"/>
      <c r="I24" s="108" t="s">
        <v>28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1" t="s">
        <v>19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ROUND((SUM(BE85:BE105)),  2)</f>
        <v>0</v>
      </c>
      <c r="G33" s="37"/>
      <c r="H33" s="37"/>
      <c r="I33" s="121">
        <v>0.21</v>
      </c>
      <c r="J33" s="120">
        <f>ROUND(((SUM(BE85:BE105))*I33),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ROUND((SUM(BF85:BF105)),  2)</f>
        <v>0</v>
      </c>
      <c r="G34" s="37"/>
      <c r="H34" s="37"/>
      <c r="I34" s="121">
        <v>0.12</v>
      </c>
      <c r="J34" s="120">
        <f>ROUND(((SUM(BF85:BF105))*I34),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ROUND((SUM(BG85:BG105)),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ROUND((SUM(BH85:BH105)),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ROUND((SUM(BI85:BI105)),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2" t="str">
        <f>E7</f>
        <v>Stavební úprava stávajícího výtahu</v>
      </c>
      <c r="F48" s="393"/>
      <c r="G48" s="393"/>
      <c r="H48" s="393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5" t="str">
        <f>E9</f>
        <v>EPS - Elektrická požární signalizace</v>
      </c>
      <c r="F50" s="394"/>
      <c r="G50" s="394"/>
      <c r="H50" s="394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107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1115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9" customFormat="1" ht="24.95" customHeight="1">
      <c r="B62" s="137"/>
      <c r="C62" s="138"/>
      <c r="D62" s="139" t="s">
        <v>1217</v>
      </c>
      <c r="E62" s="140"/>
      <c r="F62" s="140"/>
      <c r="G62" s="140"/>
      <c r="H62" s="140"/>
      <c r="I62" s="140"/>
      <c r="J62" s="141">
        <f>J93</f>
        <v>0</v>
      </c>
      <c r="K62" s="138"/>
      <c r="L62" s="142"/>
    </row>
    <row r="63" spans="1:47" s="9" customFormat="1" ht="24.95" customHeight="1">
      <c r="B63" s="137"/>
      <c r="C63" s="138"/>
      <c r="D63" s="139" t="s">
        <v>122</v>
      </c>
      <c r="E63" s="140"/>
      <c r="F63" s="140"/>
      <c r="G63" s="140"/>
      <c r="H63" s="140"/>
      <c r="I63" s="140"/>
      <c r="J63" s="141">
        <f>J99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123</v>
      </c>
      <c r="E64" s="146"/>
      <c r="F64" s="146"/>
      <c r="G64" s="146"/>
      <c r="H64" s="146"/>
      <c r="I64" s="146"/>
      <c r="J64" s="147">
        <f>J100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125</v>
      </c>
      <c r="E65" s="146"/>
      <c r="F65" s="146"/>
      <c r="G65" s="146"/>
      <c r="H65" s="146"/>
      <c r="I65" s="146"/>
      <c r="J65" s="147">
        <f>J103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128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92" t="str">
        <f>E7</f>
        <v>Stavební úprava stávajícího výtahu</v>
      </c>
      <c r="F75" s="393"/>
      <c r="G75" s="393"/>
      <c r="H75" s="393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94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45" t="str">
        <f>E9</f>
        <v>EPS - Elektrická požární signalizace</v>
      </c>
      <c r="F77" s="394"/>
      <c r="G77" s="394"/>
      <c r="H77" s="394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 xml:space="preserve"> </v>
      </c>
      <c r="G79" s="39"/>
      <c r="H79" s="39"/>
      <c r="I79" s="32" t="s">
        <v>23</v>
      </c>
      <c r="J79" s="62" t="str">
        <f>IF(J12="","",J12)</f>
        <v>10. 2. 2024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25</v>
      </c>
      <c r="D81" s="39"/>
      <c r="E81" s="39"/>
      <c r="F81" s="30" t="str">
        <f>E15</f>
        <v>Český rozhlas Vinohradská 1409/12, Praha 2</v>
      </c>
      <c r="G81" s="39"/>
      <c r="H81" s="39"/>
      <c r="I81" s="32" t="s">
        <v>31</v>
      </c>
      <c r="J81" s="35" t="str">
        <f>E21</f>
        <v>QPROJEKT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29</v>
      </c>
      <c r="D82" s="39"/>
      <c r="E82" s="39"/>
      <c r="F82" s="30" t="str">
        <f>IF(E18="","",E18)</f>
        <v>Vyplň údaj</v>
      </c>
      <c r="G82" s="39"/>
      <c r="H82" s="39"/>
      <c r="I82" s="32" t="s">
        <v>34</v>
      </c>
      <c r="J82" s="35" t="str">
        <f>E24</f>
        <v>Ing. Milan Dušek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129</v>
      </c>
      <c r="D84" s="152" t="s">
        <v>57</v>
      </c>
      <c r="E84" s="152" t="s">
        <v>53</v>
      </c>
      <c r="F84" s="152" t="s">
        <v>54</v>
      </c>
      <c r="G84" s="152" t="s">
        <v>130</v>
      </c>
      <c r="H84" s="152" t="s">
        <v>131</v>
      </c>
      <c r="I84" s="152" t="s">
        <v>132</v>
      </c>
      <c r="J84" s="152" t="s">
        <v>98</v>
      </c>
      <c r="K84" s="153" t="s">
        <v>133</v>
      </c>
      <c r="L84" s="154"/>
      <c r="M84" s="71" t="s">
        <v>19</v>
      </c>
      <c r="N84" s="72" t="s">
        <v>42</v>
      </c>
      <c r="O84" s="72" t="s">
        <v>134</v>
      </c>
      <c r="P84" s="72" t="s">
        <v>135</v>
      </c>
      <c r="Q84" s="72" t="s">
        <v>136</v>
      </c>
      <c r="R84" s="72" t="s">
        <v>137</v>
      </c>
      <c r="S84" s="72" t="s">
        <v>138</v>
      </c>
      <c r="T84" s="73" t="s">
        <v>139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140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P86+P93+P99</f>
        <v>0</v>
      </c>
      <c r="Q85" s="75"/>
      <c r="R85" s="157">
        <f>R86+R93+R99</f>
        <v>0</v>
      </c>
      <c r="S85" s="75"/>
      <c r="T85" s="158">
        <f>T86+T93+T99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71</v>
      </c>
      <c r="AU85" s="20" t="s">
        <v>99</v>
      </c>
      <c r="BK85" s="159">
        <f>BK86+BK93+BK99</f>
        <v>0</v>
      </c>
    </row>
    <row r="86" spans="1:65" s="12" customFormat="1" ht="25.9" customHeight="1">
      <c r="B86" s="160"/>
      <c r="C86" s="161"/>
      <c r="D86" s="162" t="s">
        <v>71</v>
      </c>
      <c r="E86" s="163" t="s">
        <v>428</v>
      </c>
      <c r="F86" s="163" t="s">
        <v>429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</f>
        <v>0</v>
      </c>
      <c r="Q86" s="168"/>
      <c r="R86" s="169">
        <f>R87</f>
        <v>0</v>
      </c>
      <c r="S86" s="168"/>
      <c r="T86" s="170">
        <f>T87</f>
        <v>0</v>
      </c>
      <c r="AR86" s="171" t="s">
        <v>82</v>
      </c>
      <c r="AT86" s="172" t="s">
        <v>71</v>
      </c>
      <c r="AU86" s="172" t="s">
        <v>72</v>
      </c>
      <c r="AY86" s="171" t="s">
        <v>143</v>
      </c>
      <c r="BK86" s="173">
        <f>BK87</f>
        <v>0</v>
      </c>
    </row>
    <row r="87" spans="1:65" s="12" customFormat="1" ht="22.9" customHeight="1">
      <c r="B87" s="160"/>
      <c r="C87" s="161"/>
      <c r="D87" s="162" t="s">
        <v>71</v>
      </c>
      <c r="E87" s="174" t="s">
        <v>1120</v>
      </c>
      <c r="F87" s="174" t="s">
        <v>1121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SUM(P88:P92)</f>
        <v>0</v>
      </c>
      <c r="Q87" s="168"/>
      <c r="R87" s="169">
        <f>SUM(R88:R92)</f>
        <v>0</v>
      </c>
      <c r="S87" s="168"/>
      <c r="T87" s="170">
        <f>SUM(T88:T92)</f>
        <v>0</v>
      </c>
      <c r="AR87" s="171" t="s">
        <v>82</v>
      </c>
      <c r="AT87" s="172" t="s">
        <v>71</v>
      </c>
      <c r="AU87" s="172" t="s">
        <v>80</v>
      </c>
      <c r="AY87" s="171" t="s">
        <v>143</v>
      </c>
      <c r="BK87" s="173">
        <f>SUM(BK88:BK92)</f>
        <v>0</v>
      </c>
    </row>
    <row r="88" spans="1:65" s="2" customFormat="1" ht="24.95" customHeight="1">
      <c r="A88" s="37"/>
      <c r="B88" s="38"/>
      <c r="C88" s="176" t="s">
        <v>80</v>
      </c>
      <c r="D88" s="176" t="s">
        <v>146</v>
      </c>
      <c r="E88" s="177" t="s">
        <v>1218</v>
      </c>
      <c r="F88" s="178" t="s">
        <v>1219</v>
      </c>
      <c r="G88" s="179" t="s">
        <v>159</v>
      </c>
      <c r="H88" s="180">
        <v>2</v>
      </c>
      <c r="I88" s="181"/>
      <c r="J88" s="182">
        <f>ROUND(I88*H88,2)</f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248</v>
      </c>
      <c r="AT88" s="187" t="s">
        <v>146</v>
      </c>
      <c r="AU88" s="187" t="s">
        <v>82</v>
      </c>
      <c r="AY88" s="20" t="s">
        <v>143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80</v>
      </c>
      <c r="BK88" s="188">
        <f>ROUND(I88*H88,2)</f>
        <v>0</v>
      </c>
      <c r="BL88" s="20" t="s">
        <v>248</v>
      </c>
      <c r="BM88" s="187" t="s">
        <v>1220</v>
      </c>
    </row>
    <row r="89" spans="1:65" s="2" customFormat="1" ht="16.5" customHeight="1">
      <c r="A89" s="37"/>
      <c r="B89" s="38"/>
      <c r="C89" s="176" t="s">
        <v>82</v>
      </c>
      <c r="D89" s="176" t="s">
        <v>146</v>
      </c>
      <c r="E89" s="177" t="s">
        <v>1221</v>
      </c>
      <c r="F89" s="178" t="s">
        <v>1222</v>
      </c>
      <c r="G89" s="179" t="s">
        <v>765</v>
      </c>
      <c r="H89" s="180">
        <v>7</v>
      </c>
      <c r="I89" s="181"/>
      <c r="J89" s="182">
        <f>ROUND(I89*H89,2)</f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248</v>
      </c>
      <c r="AT89" s="187" t="s">
        <v>146</v>
      </c>
      <c r="AU89" s="187" t="s">
        <v>82</v>
      </c>
      <c r="AY89" s="20" t="s">
        <v>143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80</v>
      </c>
      <c r="BK89" s="188">
        <f>ROUND(I89*H89,2)</f>
        <v>0</v>
      </c>
      <c r="BL89" s="20" t="s">
        <v>248</v>
      </c>
      <c r="BM89" s="187" t="s">
        <v>1223</v>
      </c>
    </row>
    <row r="90" spans="1:65" s="2" customFormat="1" ht="16.5" customHeight="1">
      <c r="A90" s="37"/>
      <c r="B90" s="38"/>
      <c r="C90" s="176" t="s">
        <v>144</v>
      </c>
      <c r="D90" s="176" t="s">
        <v>146</v>
      </c>
      <c r="E90" s="177" t="s">
        <v>1224</v>
      </c>
      <c r="F90" s="178" t="s">
        <v>1225</v>
      </c>
      <c r="G90" s="179" t="s">
        <v>765</v>
      </c>
      <c r="H90" s="180">
        <v>3</v>
      </c>
      <c r="I90" s="181"/>
      <c r="J90" s="182">
        <f>ROUND(I90*H90,2)</f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248</v>
      </c>
      <c r="AT90" s="187" t="s">
        <v>146</v>
      </c>
      <c r="AU90" s="187" t="s">
        <v>82</v>
      </c>
      <c r="AY90" s="20" t="s">
        <v>143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80</v>
      </c>
      <c r="BK90" s="188">
        <f>ROUND(I90*H90,2)</f>
        <v>0</v>
      </c>
      <c r="BL90" s="20" t="s">
        <v>248</v>
      </c>
      <c r="BM90" s="187" t="s">
        <v>1226</v>
      </c>
    </row>
    <row r="91" spans="1:65" s="2" customFormat="1" ht="16.5" customHeight="1">
      <c r="A91" s="37"/>
      <c r="B91" s="38"/>
      <c r="C91" s="176" t="s">
        <v>151</v>
      </c>
      <c r="D91" s="176" t="s">
        <v>146</v>
      </c>
      <c r="E91" s="177" t="s">
        <v>1227</v>
      </c>
      <c r="F91" s="178" t="s">
        <v>1228</v>
      </c>
      <c r="G91" s="179" t="s">
        <v>765</v>
      </c>
      <c r="H91" s="180">
        <v>2</v>
      </c>
      <c r="I91" s="181"/>
      <c r="J91" s="182">
        <f>ROUND(I91*H91,2)</f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248</v>
      </c>
      <c r="AT91" s="187" t="s">
        <v>146</v>
      </c>
      <c r="AU91" s="187" t="s">
        <v>82</v>
      </c>
      <c r="AY91" s="20" t="s">
        <v>143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80</v>
      </c>
      <c r="BK91" s="188">
        <f>ROUND(I91*H91,2)</f>
        <v>0</v>
      </c>
      <c r="BL91" s="20" t="s">
        <v>248</v>
      </c>
      <c r="BM91" s="187" t="s">
        <v>1229</v>
      </c>
    </row>
    <row r="92" spans="1:65" s="2" customFormat="1" ht="16.5" customHeight="1">
      <c r="A92" s="37"/>
      <c r="B92" s="38"/>
      <c r="C92" s="176" t="s">
        <v>173</v>
      </c>
      <c r="D92" s="176" t="s">
        <v>146</v>
      </c>
      <c r="E92" s="177" t="s">
        <v>1230</v>
      </c>
      <c r="F92" s="178" t="s">
        <v>1231</v>
      </c>
      <c r="G92" s="179" t="s">
        <v>198</v>
      </c>
      <c r="H92" s="180">
        <v>250</v>
      </c>
      <c r="I92" s="181"/>
      <c r="J92" s="182">
        <f>ROUND(I92*H92,2)</f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248</v>
      </c>
      <c r="AT92" s="187" t="s">
        <v>146</v>
      </c>
      <c r="AU92" s="187" t="s">
        <v>82</v>
      </c>
      <c r="AY92" s="20" t="s">
        <v>143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80</v>
      </c>
      <c r="BK92" s="188">
        <f>ROUND(I92*H92,2)</f>
        <v>0</v>
      </c>
      <c r="BL92" s="20" t="s">
        <v>248</v>
      </c>
      <c r="BM92" s="187" t="s">
        <v>1232</v>
      </c>
    </row>
    <row r="93" spans="1:65" s="12" customFormat="1" ht="25.9" customHeight="1">
      <c r="B93" s="160"/>
      <c r="C93" s="161"/>
      <c r="D93" s="162" t="s">
        <v>71</v>
      </c>
      <c r="E93" s="163" t="s">
        <v>1233</v>
      </c>
      <c r="F93" s="163" t="s">
        <v>1234</v>
      </c>
      <c r="G93" s="161"/>
      <c r="H93" s="161"/>
      <c r="I93" s="164"/>
      <c r="J93" s="165">
        <f>BK93</f>
        <v>0</v>
      </c>
      <c r="K93" s="161"/>
      <c r="L93" s="166"/>
      <c r="M93" s="167"/>
      <c r="N93" s="168"/>
      <c r="O93" s="168"/>
      <c r="P93" s="169">
        <f>SUM(P94:P98)</f>
        <v>0</v>
      </c>
      <c r="Q93" s="168"/>
      <c r="R93" s="169">
        <f>SUM(R94:R98)</f>
        <v>0</v>
      </c>
      <c r="S93" s="168"/>
      <c r="T93" s="170">
        <f>SUM(T94:T98)</f>
        <v>0</v>
      </c>
      <c r="AR93" s="171" t="s">
        <v>151</v>
      </c>
      <c r="AT93" s="172" t="s">
        <v>71</v>
      </c>
      <c r="AU93" s="172" t="s">
        <v>72</v>
      </c>
      <c r="AY93" s="171" t="s">
        <v>143</v>
      </c>
      <c r="BK93" s="173">
        <f>SUM(BK94:BK98)</f>
        <v>0</v>
      </c>
    </row>
    <row r="94" spans="1:65" s="2" customFormat="1" ht="16.5" customHeight="1">
      <c r="A94" s="37"/>
      <c r="B94" s="38"/>
      <c r="C94" s="176" t="s">
        <v>182</v>
      </c>
      <c r="D94" s="176" t="s">
        <v>146</v>
      </c>
      <c r="E94" s="177" t="s">
        <v>1235</v>
      </c>
      <c r="F94" s="178" t="s">
        <v>1236</v>
      </c>
      <c r="G94" s="179" t="s">
        <v>1145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43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1237</v>
      </c>
      <c r="AT94" s="187" t="s">
        <v>146</v>
      </c>
      <c r="AU94" s="187" t="s">
        <v>80</v>
      </c>
      <c r="AY94" s="20" t="s">
        <v>143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80</v>
      </c>
      <c r="BK94" s="188">
        <f>ROUND(I94*H94,2)</f>
        <v>0</v>
      </c>
      <c r="BL94" s="20" t="s">
        <v>1237</v>
      </c>
      <c r="BM94" s="187" t="s">
        <v>1238</v>
      </c>
    </row>
    <row r="95" spans="1:65" s="2" customFormat="1" ht="16.5" customHeight="1">
      <c r="A95" s="37"/>
      <c r="B95" s="38"/>
      <c r="C95" s="176" t="s">
        <v>189</v>
      </c>
      <c r="D95" s="176" t="s">
        <v>146</v>
      </c>
      <c r="E95" s="177" t="s">
        <v>1239</v>
      </c>
      <c r="F95" s="178" t="s">
        <v>1240</v>
      </c>
      <c r="G95" s="179" t="s">
        <v>1145</v>
      </c>
      <c r="H95" s="180">
        <v>1</v>
      </c>
      <c r="I95" s="181"/>
      <c r="J95" s="182">
        <f>ROUND(I95*H95,2)</f>
        <v>0</v>
      </c>
      <c r="K95" s="178" t="s">
        <v>19</v>
      </c>
      <c r="L95" s="42"/>
      <c r="M95" s="183" t="s">
        <v>19</v>
      </c>
      <c r="N95" s="184" t="s">
        <v>43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1237</v>
      </c>
      <c r="AT95" s="187" t="s">
        <v>146</v>
      </c>
      <c r="AU95" s="187" t="s">
        <v>80</v>
      </c>
      <c r="AY95" s="20" t="s">
        <v>143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80</v>
      </c>
      <c r="BK95" s="188">
        <f>ROUND(I95*H95,2)</f>
        <v>0</v>
      </c>
      <c r="BL95" s="20" t="s">
        <v>1237</v>
      </c>
      <c r="BM95" s="187" t="s">
        <v>1241</v>
      </c>
    </row>
    <row r="96" spans="1:65" s="2" customFormat="1" ht="16.5" customHeight="1">
      <c r="A96" s="37"/>
      <c r="B96" s="38"/>
      <c r="C96" s="176" t="s">
        <v>195</v>
      </c>
      <c r="D96" s="176" t="s">
        <v>146</v>
      </c>
      <c r="E96" s="177" t="s">
        <v>1242</v>
      </c>
      <c r="F96" s="178" t="s">
        <v>1243</v>
      </c>
      <c r="G96" s="179" t="s">
        <v>1145</v>
      </c>
      <c r="H96" s="180">
        <v>1</v>
      </c>
      <c r="I96" s="181"/>
      <c r="J96" s="182">
        <f>ROUND(I96*H96,2)</f>
        <v>0</v>
      </c>
      <c r="K96" s="178" t="s">
        <v>19</v>
      </c>
      <c r="L96" s="42"/>
      <c r="M96" s="183" t="s">
        <v>19</v>
      </c>
      <c r="N96" s="184" t="s">
        <v>43</v>
      </c>
      <c r="O96" s="67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1237</v>
      </c>
      <c r="AT96" s="187" t="s">
        <v>146</v>
      </c>
      <c r="AU96" s="187" t="s">
        <v>80</v>
      </c>
      <c r="AY96" s="20" t="s">
        <v>143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20" t="s">
        <v>80</v>
      </c>
      <c r="BK96" s="188">
        <f>ROUND(I96*H96,2)</f>
        <v>0</v>
      </c>
      <c r="BL96" s="20" t="s">
        <v>1237</v>
      </c>
      <c r="BM96" s="187" t="s">
        <v>1244</v>
      </c>
    </row>
    <row r="97" spans="1:65" s="2" customFormat="1" ht="16.5" customHeight="1">
      <c r="A97" s="37"/>
      <c r="B97" s="38"/>
      <c r="C97" s="176" t="s">
        <v>203</v>
      </c>
      <c r="D97" s="176" t="s">
        <v>146</v>
      </c>
      <c r="E97" s="177" t="s">
        <v>1245</v>
      </c>
      <c r="F97" s="178" t="s">
        <v>1246</v>
      </c>
      <c r="G97" s="179" t="s">
        <v>765</v>
      </c>
      <c r="H97" s="180">
        <v>1</v>
      </c>
      <c r="I97" s="181"/>
      <c r="J97" s="182">
        <f>ROUND(I97*H97,2)</f>
        <v>0</v>
      </c>
      <c r="K97" s="178" t="s">
        <v>19</v>
      </c>
      <c r="L97" s="42"/>
      <c r="M97" s="183" t="s">
        <v>19</v>
      </c>
      <c r="N97" s="184" t="s">
        <v>43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1237</v>
      </c>
      <c r="AT97" s="187" t="s">
        <v>146</v>
      </c>
      <c r="AU97" s="187" t="s">
        <v>80</v>
      </c>
      <c r="AY97" s="20" t="s">
        <v>143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80</v>
      </c>
      <c r="BK97" s="188">
        <f>ROUND(I97*H97,2)</f>
        <v>0</v>
      </c>
      <c r="BL97" s="20" t="s">
        <v>1237</v>
      </c>
      <c r="BM97" s="187" t="s">
        <v>1247</v>
      </c>
    </row>
    <row r="98" spans="1:65" s="2" customFormat="1" ht="16.5" customHeight="1">
      <c r="A98" s="37"/>
      <c r="B98" s="38"/>
      <c r="C98" s="176" t="s">
        <v>209</v>
      </c>
      <c r="D98" s="176" t="s">
        <v>146</v>
      </c>
      <c r="E98" s="177" t="s">
        <v>1248</v>
      </c>
      <c r="F98" s="178" t="s">
        <v>1249</v>
      </c>
      <c r="G98" s="179" t="s">
        <v>765</v>
      </c>
      <c r="H98" s="180">
        <v>1</v>
      </c>
      <c r="I98" s="181"/>
      <c r="J98" s="182">
        <f>ROUND(I98*H98,2)</f>
        <v>0</v>
      </c>
      <c r="K98" s="178" t="s">
        <v>19</v>
      </c>
      <c r="L98" s="42"/>
      <c r="M98" s="183" t="s">
        <v>19</v>
      </c>
      <c r="N98" s="184" t="s">
        <v>43</v>
      </c>
      <c r="O98" s="67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1237</v>
      </c>
      <c r="AT98" s="187" t="s">
        <v>146</v>
      </c>
      <c r="AU98" s="187" t="s">
        <v>80</v>
      </c>
      <c r="AY98" s="20" t="s">
        <v>143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20" t="s">
        <v>80</v>
      </c>
      <c r="BK98" s="188">
        <f>ROUND(I98*H98,2)</f>
        <v>0</v>
      </c>
      <c r="BL98" s="20" t="s">
        <v>1237</v>
      </c>
      <c r="BM98" s="187" t="s">
        <v>1250</v>
      </c>
    </row>
    <row r="99" spans="1:65" s="12" customFormat="1" ht="25.9" customHeight="1">
      <c r="B99" s="160"/>
      <c r="C99" s="161"/>
      <c r="D99" s="162" t="s">
        <v>71</v>
      </c>
      <c r="E99" s="163" t="s">
        <v>1076</v>
      </c>
      <c r="F99" s="163" t="s">
        <v>1077</v>
      </c>
      <c r="G99" s="161"/>
      <c r="H99" s="161"/>
      <c r="I99" s="164"/>
      <c r="J99" s="165">
        <f>BK99</f>
        <v>0</v>
      </c>
      <c r="K99" s="161"/>
      <c r="L99" s="166"/>
      <c r="M99" s="167"/>
      <c r="N99" s="168"/>
      <c r="O99" s="168"/>
      <c r="P99" s="169">
        <f>P100+P103</f>
        <v>0</v>
      </c>
      <c r="Q99" s="168"/>
      <c r="R99" s="169">
        <f>R100+R103</f>
        <v>0</v>
      </c>
      <c r="S99" s="168"/>
      <c r="T99" s="170">
        <f>T100+T103</f>
        <v>0</v>
      </c>
      <c r="AR99" s="171" t="s">
        <v>173</v>
      </c>
      <c r="AT99" s="172" t="s">
        <v>71</v>
      </c>
      <c r="AU99" s="172" t="s">
        <v>72</v>
      </c>
      <c r="AY99" s="171" t="s">
        <v>143</v>
      </c>
      <c r="BK99" s="173">
        <f>BK100+BK103</f>
        <v>0</v>
      </c>
    </row>
    <row r="100" spans="1:65" s="12" customFormat="1" ht="22.9" customHeight="1">
      <c r="B100" s="160"/>
      <c r="C100" s="161"/>
      <c r="D100" s="162" t="s">
        <v>71</v>
      </c>
      <c r="E100" s="174" t="s">
        <v>1078</v>
      </c>
      <c r="F100" s="174" t="s">
        <v>1079</v>
      </c>
      <c r="G100" s="161"/>
      <c r="H100" s="161"/>
      <c r="I100" s="164"/>
      <c r="J100" s="175">
        <f>BK100</f>
        <v>0</v>
      </c>
      <c r="K100" s="161"/>
      <c r="L100" s="166"/>
      <c r="M100" s="167"/>
      <c r="N100" s="168"/>
      <c r="O100" s="168"/>
      <c r="P100" s="169">
        <f>SUM(P101:P102)</f>
        <v>0</v>
      </c>
      <c r="Q100" s="168"/>
      <c r="R100" s="169">
        <f>SUM(R101:R102)</f>
        <v>0</v>
      </c>
      <c r="S100" s="168"/>
      <c r="T100" s="170">
        <f>SUM(T101:T102)</f>
        <v>0</v>
      </c>
      <c r="AR100" s="171" t="s">
        <v>173</v>
      </c>
      <c r="AT100" s="172" t="s">
        <v>71</v>
      </c>
      <c r="AU100" s="172" t="s">
        <v>80</v>
      </c>
      <c r="AY100" s="171" t="s">
        <v>143</v>
      </c>
      <c r="BK100" s="173">
        <f>SUM(BK101:BK102)</f>
        <v>0</v>
      </c>
    </row>
    <row r="101" spans="1:65" s="2" customFormat="1" ht="16.5" customHeight="1">
      <c r="A101" s="37"/>
      <c r="B101" s="38"/>
      <c r="C101" s="176" t="s">
        <v>214</v>
      </c>
      <c r="D101" s="176" t="s">
        <v>146</v>
      </c>
      <c r="E101" s="177" t="s">
        <v>1081</v>
      </c>
      <c r="F101" s="178" t="s">
        <v>1082</v>
      </c>
      <c r="G101" s="179" t="s">
        <v>765</v>
      </c>
      <c r="H101" s="180">
        <v>1</v>
      </c>
      <c r="I101" s="181"/>
      <c r="J101" s="182">
        <f>ROUND(I101*H101,2)</f>
        <v>0</v>
      </c>
      <c r="K101" s="178" t="s">
        <v>150</v>
      </c>
      <c r="L101" s="42"/>
      <c r="M101" s="183" t="s">
        <v>19</v>
      </c>
      <c r="N101" s="184" t="s">
        <v>43</v>
      </c>
      <c r="O101" s="67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1083</v>
      </c>
      <c r="AT101" s="187" t="s">
        <v>146</v>
      </c>
      <c r="AU101" s="187" t="s">
        <v>82</v>
      </c>
      <c r="AY101" s="20" t="s">
        <v>143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80</v>
      </c>
      <c r="BK101" s="188">
        <f>ROUND(I101*H101,2)</f>
        <v>0</v>
      </c>
      <c r="BL101" s="20" t="s">
        <v>1083</v>
      </c>
      <c r="BM101" s="187" t="s">
        <v>1251</v>
      </c>
    </row>
    <row r="102" spans="1:65" s="2" customFormat="1" ht="11.25">
      <c r="A102" s="37"/>
      <c r="B102" s="38"/>
      <c r="C102" s="39"/>
      <c r="D102" s="189" t="s">
        <v>153</v>
      </c>
      <c r="E102" s="39"/>
      <c r="F102" s="190" t="s">
        <v>1085</v>
      </c>
      <c r="G102" s="39"/>
      <c r="H102" s="39"/>
      <c r="I102" s="191"/>
      <c r="J102" s="39"/>
      <c r="K102" s="39"/>
      <c r="L102" s="42"/>
      <c r="M102" s="192"/>
      <c r="N102" s="193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153</v>
      </c>
      <c r="AU102" s="20" t="s">
        <v>82</v>
      </c>
    </row>
    <row r="103" spans="1:65" s="12" customFormat="1" ht="22.9" customHeight="1">
      <c r="B103" s="160"/>
      <c r="C103" s="161"/>
      <c r="D103" s="162" t="s">
        <v>71</v>
      </c>
      <c r="E103" s="174" t="s">
        <v>1093</v>
      </c>
      <c r="F103" s="174" t="s">
        <v>1094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SUM(P104:P105)</f>
        <v>0</v>
      </c>
      <c r="Q103" s="168"/>
      <c r="R103" s="169">
        <f>SUM(R104:R105)</f>
        <v>0</v>
      </c>
      <c r="S103" s="168"/>
      <c r="T103" s="170">
        <f>SUM(T104:T105)</f>
        <v>0</v>
      </c>
      <c r="AR103" s="171" t="s">
        <v>173</v>
      </c>
      <c r="AT103" s="172" t="s">
        <v>71</v>
      </c>
      <c r="AU103" s="172" t="s">
        <v>80</v>
      </c>
      <c r="AY103" s="171" t="s">
        <v>143</v>
      </c>
      <c r="BK103" s="173">
        <f>SUM(BK104:BK105)</f>
        <v>0</v>
      </c>
    </row>
    <row r="104" spans="1:65" s="2" customFormat="1" ht="16.5" customHeight="1">
      <c r="A104" s="37"/>
      <c r="B104" s="38"/>
      <c r="C104" s="176" t="s">
        <v>8</v>
      </c>
      <c r="D104" s="176" t="s">
        <v>146</v>
      </c>
      <c r="E104" s="177" t="s">
        <v>1252</v>
      </c>
      <c r="F104" s="178" t="s">
        <v>1253</v>
      </c>
      <c r="G104" s="179" t="s">
        <v>1254</v>
      </c>
      <c r="H104" s="180">
        <v>1</v>
      </c>
      <c r="I104" s="181"/>
      <c r="J104" s="182">
        <f>ROUND(I104*H104,2)</f>
        <v>0</v>
      </c>
      <c r="K104" s="178" t="s">
        <v>150</v>
      </c>
      <c r="L104" s="42"/>
      <c r="M104" s="183" t="s">
        <v>19</v>
      </c>
      <c r="N104" s="184" t="s">
        <v>43</v>
      </c>
      <c r="O104" s="67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1083</v>
      </c>
      <c r="AT104" s="187" t="s">
        <v>146</v>
      </c>
      <c r="AU104" s="187" t="s">
        <v>82</v>
      </c>
      <c r="AY104" s="20" t="s">
        <v>143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20" t="s">
        <v>80</v>
      </c>
      <c r="BK104" s="188">
        <f>ROUND(I104*H104,2)</f>
        <v>0</v>
      </c>
      <c r="BL104" s="20" t="s">
        <v>1083</v>
      </c>
      <c r="BM104" s="187" t="s">
        <v>1255</v>
      </c>
    </row>
    <row r="105" spans="1:65" s="2" customFormat="1" ht="11.25">
      <c r="A105" s="37"/>
      <c r="B105" s="38"/>
      <c r="C105" s="39"/>
      <c r="D105" s="189" t="s">
        <v>153</v>
      </c>
      <c r="E105" s="39"/>
      <c r="F105" s="190" t="s">
        <v>1256</v>
      </c>
      <c r="G105" s="39"/>
      <c r="H105" s="39"/>
      <c r="I105" s="191"/>
      <c r="J105" s="39"/>
      <c r="K105" s="39"/>
      <c r="L105" s="42"/>
      <c r="M105" s="250"/>
      <c r="N105" s="251"/>
      <c r="O105" s="252"/>
      <c r="P105" s="252"/>
      <c r="Q105" s="252"/>
      <c r="R105" s="252"/>
      <c r="S105" s="252"/>
      <c r="T105" s="253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20" t="s">
        <v>153</v>
      </c>
      <c r="AU105" s="20" t="s">
        <v>82</v>
      </c>
    </row>
    <row r="106" spans="1:65" s="2" customFormat="1" ht="6.95" customHeight="1">
      <c r="A106" s="37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2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algorithmName="SHA-512" hashValue="C8M4qeYOH2/M27rT6oqf9Bt/q8dTq/8LwSHnyq88kFbzCp9bqJhUHYysjN0WXdCy/FtcqNINRocbJFWGG0N8pw==" saltValue="TMYQXTrBIs6A/0aagHwXOzIwmDOVbkexplQHwRUhOjcpq2741un4gSpoeB0cFGhP1ix/Rf3isGxNLMjwCGumQw==" spinCount="100000" sheet="1" objects="1" scenarios="1" formatColumns="0" formatRows="0" autoFilter="0"/>
  <autoFilter ref="C84:K1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102" r:id="rId1"/>
    <hyperlink ref="F105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0" t="s">
        <v>92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82</v>
      </c>
    </row>
    <row r="4" spans="1:46" s="1" customFormat="1" ht="24.95" customHeight="1">
      <c r="B4" s="23"/>
      <c r="D4" s="106" t="s">
        <v>93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5" t="str">
        <f>'Rekapitulace stavby'!K6</f>
        <v>Stavební úprava stávajícího výtahu</v>
      </c>
      <c r="F7" s="386"/>
      <c r="G7" s="386"/>
      <c r="H7" s="386"/>
      <c r="L7" s="23"/>
    </row>
    <row r="8" spans="1:46" s="2" customFormat="1" ht="12" customHeight="1">
      <c r="A8" s="37"/>
      <c r="B8" s="42"/>
      <c r="C8" s="37"/>
      <c r="D8" s="108" t="s">
        <v>94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7" t="s">
        <v>1257</v>
      </c>
      <c r="F9" s="388"/>
      <c r="G9" s="388"/>
      <c r="H9" s="388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10. 2. 2024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">
        <v>19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27</v>
      </c>
      <c r="F15" s="37"/>
      <c r="G15" s="37"/>
      <c r="H15" s="37"/>
      <c r="I15" s="108" t="s">
        <v>28</v>
      </c>
      <c r="J15" s="110" t="s">
        <v>19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29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9" t="str">
        <f>'Rekapitulace stavby'!E14</f>
        <v>Vyplň údaj</v>
      </c>
      <c r="F18" s="390"/>
      <c r="G18" s="390"/>
      <c r="H18" s="390"/>
      <c r="I18" s="108" t="s">
        <v>28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31</v>
      </c>
      <c r="E20" s="37"/>
      <c r="F20" s="37"/>
      <c r="G20" s="37"/>
      <c r="H20" s="37"/>
      <c r="I20" s="108" t="s">
        <v>26</v>
      </c>
      <c r="J20" s="110" t="s">
        <v>19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32</v>
      </c>
      <c r="F21" s="37"/>
      <c r="G21" s="37"/>
      <c r="H21" s="37"/>
      <c r="I21" s="108" t="s">
        <v>28</v>
      </c>
      <c r="J21" s="110" t="s">
        <v>19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34</v>
      </c>
      <c r="E23" s="37"/>
      <c r="F23" s="37"/>
      <c r="G23" s="37"/>
      <c r="H23" s="37"/>
      <c r="I23" s="108" t="s">
        <v>26</v>
      </c>
      <c r="J23" s="110" t="s">
        <v>19</v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">
        <v>35</v>
      </c>
      <c r="F24" s="37"/>
      <c r="G24" s="37"/>
      <c r="H24" s="37"/>
      <c r="I24" s="108" t="s">
        <v>28</v>
      </c>
      <c r="J24" s="110" t="s">
        <v>19</v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36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1" t="s">
        <v>19</v>
      </c>
      <c r="F27" s="391"/>
      <c r="G27" s="391"/>
      <c r="H27" s="39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38</v>
      </c>
      <c r="E30" s="37"/>
      <c r="F30" s="37"/>
      <c r="G30" s="37"/>
      <c r="H30" s="37"/>
      <c r="I30" s="37"/>
      <c r="J30" s="117">
        <f>ROUND(J81,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40</v>
      </c>
      <c r="G32" s="37"/>
      <c r="H32" s="37"/>
      <c r="I32" s="118" t="s">
        <v>39</v>
      </c>
      <c r="J32" s="118" t="s">
        <v>41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42</v>
      </c>
      <c r="E33" s="108" t="s">
        <v>43</v>
      </c>
      <c r="F33" s="120">
        <f>ROUND((SUM(BE81:BE94)),  2)</f>
        <v>0</v>
      </c>
      <c r="G33" s="37"/>
      <c r="H33" s="37"/>
      <c r="I33" s="121">
        <v>0.21</v>
      </c>
      <c r="J33" s="120">
        <f>ROUND(((SUM(BE81:BE94))*I33),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44</v>
      </c>
      <c r="F34" s="120">
        <f>ROUND((SUM(BF81:BF94)),  2)</f>
        <v>0</v>
      </c>
      <c r="G34" s="37"/>
      <c r="H34" s="37"/>
      <c r="I34" s="121">
        <v>0.12</v>
      </c>
      <c r="J34" s="120">
        <f>ROUND(((SUM(BF81:BF94))*I34),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45</v>
      </c>
      <c r="F35" s="120">
        <f>ROUND((SUM(BG81:BG94)),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46</v>
      </c>
      <c r="F36" s="120">
        <f>ROUND((SUM(BH81:BH94)),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47</v>
      </c>
      <c r="F37" s="120">
        <f>ROUND((SUM(BI81:BI94)),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96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2" t="str">
        <f>E7</f>
        <v>Stavební úprava stávajícího výtahu</v>
      </c>
      <c r="F48" s="393"/>
      <c r="G48" s="393"/>
      <c r="H48" s="393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94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5" t="str">
        <f>E9</f>
        <v>výtah - výtah</v>
      </c>
      <c r="F50" s="394"/>
      <c r="G50" s="394"/>
      <c r="H50" s="394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>Praha</v>
      </c>
      <c r="G52" s="39"/>
      <c r="H52" s="39"/>
      <c r="I52" s="32" t="s">
        <v>23</v>
      </c>
      <c r="J52" s="62" t="str">
        <f>IF(J12="","",J12)</f>
        <v>10. 2. 2024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>Český rozhlas Vinohradská 1409/12, Praha 2</v>
      </c>
      <c r="G54" s="39"/>
      <c r="H54" s="39"/>
      <c r="I54" s="32" t="s">
        <v>31</v>
      </c>
      <c r="J54" s="35" t="str">
        <f>E21</f>
        <v>QPROJEKT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29</v>
      </c>
      <c r="D55" s="39"/>
      <c r="E55" s="39"/>
      <c r="F55" s="30" t="str">
        <f>IF(E18="","",E18)</f>
        <v>Vyplň údaj</v>
      </c>
      <c r="G55" s="39"/>
      <c r="H55" s="39"/>
      <c r="I55" s="32" t="s">
        <v>34</v>
      </c>
      <c r="J55" s="35" t="str">
        <f>E24</f>
        <v>Ing. Milan Dušek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97</v>
      </c>
      <c r="D57" s="134"/>
      <c r="E57" s="134"/>
      <c r="F57" s="134"/>
      <c r="G57" s="134"/>
      <c r="H57" s="134"/>
      <c r="I57" s="134"/>
      <c r="J57" s="135" t="s">
        <v>98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70</v>
      </c>
      <c r="D59" s="39"/>
      <c r="E59" s="39"/>
      <c r="F59" s="39"/>
      <c r="G59" s="39"/>
      <c r="H59" s="39"/>
      <c r="I59" s="39"/>
      <c r="J59" s="80">
        <f>J81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99</v>
      </c>
    </row>
    <row r="60" spans="1:47" s="9" customFormat="1" ht="24.95" customHeight="1">
      <c r="B60" s="137"/>
      <c r="C60" s="138"/>
      <c r="D60" s="139" t="s">
        <v>1258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1259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0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6.95" customHeight="1">
      <c r="A63" s="37"/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10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pans="1:31" s="2" customFormat="1" ht="6.95" customHeight="1">
      <c r="A67" s="37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24.95" customHeight="1">
      <c r="A68" s="37"/>
      <c r="B68" s="38"/>
      <c r="C68" s="26" t="s">
        <v>128</v>
      </c>
      <c r="D68" s="39"/>
      <c r="E68" s="39"/>
      <c r="F68" s="39"/>
      <c r="G68" s="39"/>
      <c r="H68" s="39"/>
      <c r="I68" s="39"/>
      <c r="J68" s="39"/>
      <c r="K68" s="39"/>
      <c r="L68" s="10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 s="2" customFormat="1" ht="6.95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0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12" customHeight="1">
      <c r="A70" s="37"/>
      <c r="B70" s="38"/>
      <c r="C70" s="32" t="s">
        <v>16</v>
      </c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16.5" customHeight="1">
      <c r="A71" s="37"/>
      <c r="B71" s="38"/>
      <c r="C71" s="39"/>
      <c r="D71" s="39"/>
      <c r="E71" s="392" t="str">
        <f>E7</f>
        <v>Stavební úprava stávajícího výtahu</v>
      </c>
      <c r="F71" s="393"/>
      <c r="G71" s="393"/>
      <c r="H71" s="393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>
      <c r="A72" s="37"/>
      <c r="B72" s="38"/>
      <c r="C72" s="32" t="s">
        <v>94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>
      <c r="A73" s="37"/>
      <c r="B73" s="38"/>
      <c r="C73" s="39"/>
      <c r="D73" s="39"/>
      <c r="E73" s="345" t="str">
        <f>E9</f>
        <v>výtah - výtah</v>
      </c>
      <c r="F73" s="394"/>
      <c r="G73" s="394"/>
      <c r="H73" s="394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21</v>
      </c>
      <c r="D75" s="39"/>
      <c r="E75" s="39"/>
      <c r="F75" s="30" t="str">
        <f>F12</f>
        <v>Praha</v>
      </c>
      <c r="G75" s="39"/>
      <c r="H75" s="39"/>
      <c r="I75" s="32" t="s">
        <v>23</v>
      </c>
      <c r="J75" s="62" t="str">
        <f>IF(J12="","",J12)</f>
        <v>10. 2. 2024</v>
      </c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5.2" customHeight="1">
      <c r="A77" s="37"/>
      <c r="B77" s="38"/>
      <c r="C77" s="32" t="s">
        <v>25</v>
      </c>
      <c r="D77" s="39"/>
      <c r="E77" s="39"/>
      <c r="F77" s="30" t="str">
        <f>E15</f>
        <v>Český rozhlas Vinohradská 1409/12, Praha 2</v>
      </c>
      <c r="G77" s="39"/>
      <c r="H77" s="39"/>
      <c r="I77" s="32" t="s">
        <v>31</v>
      </c>
      <c r="J77" s="35" t="str">
        <f>E21</f>
        <v>QPROJEKT</v>
      </c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5.2" customHeight="1">
      <c r="A78" s="37"/>
      <c r="B78" s="38"/>
      <c r="C78" s="32" t="s">
        <v>29</v>
      </c>
      <c r="D78" s="39"/>
      <c r="E78" s="39"/>
      <c r="F78" s="30" t="str">
        <f>IF(E18="","",E18)</f>
        <v>Vyplň údaj</v>
      </c>
      <c r="G78" s="39"/>
      <c r="H78" s="39"/>
      <c r="I78" s="32" t="s">
        <v>34</v>
      </c>
      <c r="J78" s="35" t="str">
        <f>E24</f>
        <v>Ing. Milan Dušek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0.3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11" customFormat="1" ht="29.25" customHeight="1">
      <c r="A80" s="149"/>
      <c r="B80" s="150"/>
      <c r="C80" s="151" t="s">
        <v>129</v>
      </c>
      <c r="D80" s="152" t="s">
        <v>57</v>
      </c>
      <c r="E80" s="152" t="s">
        <v>53</v>
      </c>
      <c r="F80" s="152" t="s">
        <v>54</v>
      </c>
      <c r="G80" s="152" t="s">
        <v>130</v>
      </c>
      <c r="H80" s="152" t="s">
        <v>131</v>
      </c>
      <c r="I80" s="152" t="s">
        <v>132</v>
      </c>
      <c r="J80" s="152" t="s">
        <v>98</v>
      </c>
      <c r="K80" s="153" t="s">
        <v>133</v>
      </c>
      <c r="L80" s="154"/>
      <c r="M80" s="71" t="s">
        <v>19</v>
      </c>
      <c r="N80" s="72" t="s">
        <v>42</v>
      </c>
      <c r="O80" s="72" t="s">
        <v>134</v>
      </c>
      <c r="P80" s="72" t="s">
        <v>135</v>
      </c>
      <c r="Q80" s="72" t="s">
        <v>136</v>
      </c>
      <c r="R80" s="72" t="s">
        <v>137</v>
      </c>
      <c r="S80" s="72" t="s">
        <v>138</v>
      </c>
      <c r="T80" s="73" t="s">
        <v>139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7"/>
      <c r="B81" s="38"/>
      <c r="C81" s="78" t="s">
        <v>140</v>
      </c>
      <c r="D81" s="39"/>
      <c r="E81" s="39"/>
      <c r="F81" s="39"/>
      <c r="G81" s="39"/>
      <c r="H81" s="39"/>
      <c r="I81" s="39"/>
      <c r="J81" s="155">
        <f>BK81</f>
        <v>0</v>
      </c>
      <c r="K81" s="39"/>
      <c r="L81" s="42"/>
      <c r="M81" s="74"/>
      <c r="N81" s="156"/>
      <c r="O81" s="75"/>
      <c r="P81" s="157">
        <f>P82</f>
        <v>0</v>
      </c>
      <c r="Q81" s="75"/>
      <c r="R81" s="157">
        <f>R82</f>
        <v>0</v>
      </c>
      <c r="S81" s="75"/>
      <c r="T81" s="158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20" t="s">
        <v>71</v>
      </c>
      <c r="AU81" s="20" t="s">
        <v>99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71</v>
      </c>
      <c r="E82" s="163" t="s">
        <v>445</v>
      </c>
      <c r="F82" s="163" t="s">
        <v>1260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144</v>
      </c>
      <c r="AT82" s="172" t="s">
        <v>71</v>
      </c>
      <c r="AU82" s="172" t="s">
        <v>72</v>
      </c>
      <c r="AY82" s="171" t="s">
        <v>143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71</v>
      </c>
      <c r="E83" s="174" t="s">
        <v>1261</v>
      </c>
      <c r="F83" s="174" t="s">
        <v>1262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SUM(P84:P94)</f>
        <v>0</v>
      </c>
      <c r="Q83" s="168"/>
      <c r="R83" s="169">
        <f>SUM(R84:R94)</f>
        <v>0</v>
      </c>
      <c r="S83" s="168"/>
      <c r="T83" s="170">
        <f>SUM(T84:T94)</f>
        <v>0</v>
      </c>
      <c r="AR83" s="171" t="s">
        <v>144</v>
      </c>
      <c r="AT83" s="172" t="s">
        <v>71</v>
      </c>
      <c r="AU83" s="172" t="s">
        <v>80</v>
      </c>
      <c r="AY83" s="171" t="s">
        <v>143</v>
      </c>
      <c r="BK83" s="173">
        <f>SUM(BK84:BK94)</f>
        <v>0</v>
      </c>
    </row>
    <row r="84" spans="1:65" s="2" customFormat="1" ht="16.5" customHeight="1">
      <c r="A84" s="37"/>
      <c r="B84" s="38"/>
      <c r="C84" s="176" t="s">
        <v>80</v>
      </c>
      <c r="D84" s="176" t="s">
        <v>146</v>
      </c>
      <c r="E84" s="177" t="s">
        <v>1263</v>
      </c>
      <c r="F84" s="178" t="s">
        <v>1264</v>
      </c>
      <c r="G84" s="179" t="s">
        <v>1145</v>
      </c>
      <c r="H84" s="180">
        <v>1</v>
      </c>
      <c r="I84" s="181"/>
      <c r="J84" s="182">
        <f t="shared" ref="J84:J94" si="0">ROUND(I84*H84,2)</f>
        <v>0</v>
      </c>
      <c r="K84" s="178" t="s">
        <v>19</v>
      </c>
      <c r="L84" s="42"/>
      <c r="M84" s="183" t="s">
        <v>19</v>
      </c>
      <c r="N84" s="184" t="s">
        <v>43</v>
      </c>
      <c r="O84" s="67"/>
      <c r="P84" s="185">
        <f t="shared" ref="P84:P94" si="1">O84*H84</f>
        <v>0</v>
      </c>
      <c r="Q84" s="185">
        <v>0</v>
      </c>
      <c r="R84" s="185">
        <f t="shared" ref="R84:R94" si="2">Q84*H84</f>
        <v>0</v>
      </c>
      <c r="S84" s="185">
        <v>0</v>
      </c>
      <c r="T84" s="186">
        <f t="shared" ref="T84:T94" si="3"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584</v>
      </c>
      <c r="AT84" s="187" t="s">
        <v>146</v>
      </c>
      <c r="AU84" s="187" t="s">
        <v>82</v>
      </c>
      <c r="AY84" s="20" t="s">
        <v>143</v>
      </c>
      <c r="BE84" s="188">
        <f t="shared" ref="BE84:BE94" si="4">IF(N84="základní",J84,0)</f>
        <v>0</v>
      </c>
      <c r="BF84" s="188">
        <f t="shared" ref="BF84:BF94" si="5">IF(N84="snížená",J84,0)</f>
        <v>0</v>
      </c>
      <c r="BG84" s="188">
        <f t="shared" ref="BG84:BG94" si="6">IF(N84="zákl. přenesená",J84,0)</f>
        <v>0</v>
      </c>
      <c r="BH84" s="188">
        <f t="shared" ref="BH84:BH94" si="7">IF(N84="sníž. přenesená",J84,0)</f>
        <v>0</v>
      </c>
      <c r="BI84" s="188">
        <f t="shared" ref="BI84:BI94" si="8">IF(N84="nulová",J84,0)</f>
        <v>0</v>
      </c>
      <c r="BJ84" s="20" t="s">
        <v>80</v>
      </c>
      <c r="BK84" s="188">
        <f t="shared" ref="BK84:BK94" si="9">ROUND(I84*H84,2)</f>
        <v>0</v>
      </c>
      <c r="BL84" s="20" t="s">
        <v>584</v>
      </c>
      <c r="BM84" s="187" t="s">
        <v>1265</v>
      </c>
    </row>
    <row r="85" spans="1:65" s="2" customFormat="1" ht="16.5" customHeight="1">
      <c r="A85" s="37"/>
      <c r="B85" s="38"/>
      <c r="C85" s="176" t="s">
        <v>82</v>
      </c>
      <c r="D85" s="176" t="s">
        <v>146</v>
      </c>
      <c r="E85" s="177" t="s">
        <v>1266</v>
      </c>
      <c r="F85" s="178" t="s">
        <v>1267</v>
      </c>
      <c r="G85" s="179" t="s">
        <v>765</v>
      </c>
      <c r="H85" s="180">
        <v>1</v>
      </c>
      <c r="I85" s="181"/>
      <c r="J85" s="182">
        <f t="shared" si="0"/>
        <v>0</v>
      </c>
      <c r="K85" s="178" t="s">
        <v>19</v>
      </c>
      <c r="L85" s="42"/>
      <c r="M85" s="183" t="s">
        <v>19</v>
      </c>
      <c r="N85" s="184" t="s">
        <v>43</v>
      </c>
      <c r="O85" s="67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87" t="s">
        <v>584</v>
      </c>
      <c r="AT85" s="187" t="s">
        <v>146</v>
      </c>
      <c r="AU85" s="187" t="s">
        <v>82</v>
      </c>
      <c r="AY85" s="20" t="s">
        <v>143</v>
      </c>
      <c r="BE85" s="188">
        <f t="shared" si="4"/>
        <v>0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20" t="s">
        <v>80</v>
      </c>
      <c r="BK85" s="188">
        <f t="shared" si="9"/>
        <v>0</v>
      </c>
      <c r="BL85" s="20" t="s">
        <v>584</v>
      </c>
      <c r="BM85" s="187" t="s">
        <v>1268</v>
      </c>
    </row>
    <row r="86" spans="1:65" s="2" customFormat="1" ht="16.5" customHeight="1">
      <c r="A86" s="37"/>
      <c r="B86" s="38"/>
      <c r="C86" s="176" t="s">
        <v>144</v>
      </c>
      <c r="D86" s="176" t="s">
        <v>146</v>
      </c>
      <c r="E86" s="177" t="s">
        <v>1269</v>
      </c>
      <c r="F86" s="178" t="s">
        <v>1270</v>
      </c>
      <c r="G86" s="179" t="s">
        <v>1145</v>
      </c>
      <c r="H86" s="180">
        <v>1</v>
      </c>
      <c r="I86" s="181"/>
      <c r="J86" s="182">
        <f t="shared" si="0"/>
        <v>0</v>
      </c>
      <c r="K86" s="178" t="s">
        <v>19</v>
      </c>
      <c r="L86" s="42"/>
      <c r="M86" s="183" t="s">
        <v>19</v>
      </c>
      <c r="N86" s="184" t="s">
        <v>43</v>
      </c>
      <c r="O86" s="67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584</v>
      </c>
      <c r="AT86" s="187" t="s">
        <v>146</v>
      </c>
      <c r="AU86" s="187" t="s">
        <v>82</v>
      </c>
      <c r="AY86" s="20" t="s">
        <v>143</v>
      </c>
      <c r="BE86" s="188">
        <f t="shared" si="4"/>
        <v>0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20" t="s">
        <v>80</v>
      </c>
      <c r="BK86" s="188">
        <f t="shared" si="9"/>
        <v>0</v>
      </c>
      <c r="BL86" s="20" t="s">
        <v>584</v>
      </c>
      <c r="BM86" s="187" t="s">
        <v>1271</v>
      </c>
    </row>
    <row r="87" spans="1:65" s="2" customFormat="1" ht="16.5" customHeight="1">
      <c r="A87" s="37"/>
      <c r="B87" s="38"/>
      <c r="C87" s="176" t="s">
        <v>151</v>
      </c>
      <c r="D87" s="176" t="s">
        <v>146</v>
      </c>
      <c r="E87" s="177" t="s">
        <v>1272</v>
      </c>
      <c r="F87" s="178" t="s">
        <v>1273</v>
      </c>
      <c r="G87" s="179" t="s">
        <v>765</v>
      </c>
      <c r="H87" s="180">
        <v>1</v>
      </c>
      <c r="I87" s="181"/>
      <c r="J87" s="182">
        <f t="shared" si="0"/>
        <v>0</v>
      </c>
      <c r="K87" s="178" t="s">
        <v>19</v>
      </c>
      <c r="L87" s="42"/>
      <c r="M87" s="183" t="s">
        <v>19</v>
      </c>
      <c r="N87" s="184" t="s">
        <v>43</v>
      </c>
      <c r="O87" s="67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584</v>
      </c>
      <c r="AT87" s="187" t="s">
        <v>146</v>
      </c>
      <c r="AU87" s="187" t="s">
        <v>82</v>
      </c>
      <c r="AY87" s="20" t="s">
        <v>143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20" t="s">
        <v>80</v>
      </c>
      <c r="BK87" s="188">
        <f t="shared" si="9"/>
        <v>0</v>
      </c>
      <c r="BL87" s="20" t="s">
        <v>584</v>
      </c>
      <c r="BM87" s="187" t="s">
        <v>1274</v>
      </c>
    </row>
    <row r="88" spans="1:65" s="2" customFormat="1" ht="16.5" customHeight="1">
      <c r="A88" s="37"/>
      <c r="B88" s="38"/>
      <c r="C88" s="176" t="s">
        <v>173</v>
      </c>
      <c r="D88" s="176" t="s">
        <v>146</v>
      </c>
      <c r="E88" s="177" t="s">
        <v>1275</v>
      </c>
      <c r="F88" s="178" t="s">
        <v>1276</v>
      </c>
      <c r="G88" s="179" t="s">
        <v>765</v>
      </c>
      <c r="H88" s="180">
        <v>1</v>
      </c>
      <c r="I88" s="181"/>
      <c r="J88" s="182">
        <f t="shared" si="0"/>
        <v>0</v>
      </c>
      <c r="K88" s="178" t="s">
        <v>19</v>
      </c>
      <c r="L88" s="42"/>
      <c r="M88" s="183" t="s">
        <v>19</v>
      </c>
      <c r="N88" s="184" t="s">
        <v>43</v>
      </c>
      <c r="O88" s="67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584</v>
      </c>
      <c r="AT88" s="187" t="s">
        <v>146</v>
      </c>
      <c r="AU88" s="187" t="s">
        <v>82</v>
      </c>
      <c r="AY88" s="20" t="s">
        <v>143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20" t="s">
        <v>80</v>
      </c>
      <c r="BK88" s="188">
        <f t="shared" si="9"/>
        <v>0</v>
      </c>
      <c r="BL88" s="20" t="s">
        <v>584</v>
      </c>
      <c r="BM88" s="187" t="s">
        <v>1277</v>
      </c>
    </row>
    <row r="89" spans="1:65" s="2" customFormat="1" ht="16.5" customHeight="1">
      <c r="A89" s="37"/>
      <c r="B89" s="38"/>
      <c r="C89" s="176" t="s">
        <v>182</v>
      </c>
      <c r="D89" s="176" t="s">
        <v>146</v>
      </c>
      <c r="E89" s="177" t="s">
        <v>1278</v>
      </c>
      <c r="F89" s="178" t="s">
        <v>1279</v>
      </c>
      <c r="G89" s="179" t="s">
        <v>765</v>
      </c>
      <c r="H89" s="180">
        <v>1</v>
      </c>
      <c r="I89" s="181"/>
      <c r="J89" s="182">
        <f t="shared" si="0"/>
        <v>0</v>
      </c>
      <c r="K89" s="178" t="s">
        <v>19</v>
      </c>
      <c r="L89" s="42"/>
      <c r="M89" s="183" t="s">
        <v>19</v>
      </c>
      <c r="N89" s="184" t="s">
        <v>43</v>
      </c>
      <c r="O89" s="67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584</v>
      </c>
      <c r="AT89" s="187" t="s">
        <v>146</v>
      </c>
      <c r="AU89" s="187" t="s">
        <v>82</v>
      </c>
      <c r="AY89" s="20" t="s">
        <v>143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20" t="s">
        <v>80</v>
      </c>
      <c r="BK89" s="188">
        <f t="shared" si="9"/>
        <v>0</v>
      </c>
      <c r="BL89" s="20" t="s">
        <v>584</v>
      </c>
      <c r="BM89" s="187" t="s">
        <v>1280</v>
      </c>
    </row>
    <row r="90" spans="1:65" s="2" customFormat="1" ht="16.5" customHeight="1">
      <c r="A90" s="37"/>
      <c r="B90" s="38"/>
      <c r="C90" s="176" t="s">
        <v>189</v>
      </c>
      <c r="D90" s="176" t="s">
        <v>146</v>
      </c>
      <c r="E90" s="177" t="s">
        <v>1281</v>
      </c>
      <c r="F90" s="178" t="s">
        <v>1282</v>
      </c>
      <c r="G90" s="179" t="s">
        <v>765</v>
      </c>
      <c r="H90" s="180">
        <v>1</v>
      </c>
      <c r="I90" s="181"/>
      <c r="J90" s="182">
        <f t="shared" si="0"/>
        <v>0</v>
      </c>
      <c r="K90" s="178" t="s">
        <v>19</v>
      </c>
      <c r="L90" s="42"/>
      <c r="M90" s="183" t="s">
        <v>19</v>
      </c>
      <c r="N90" s="184" t="s">
        <v>43</v>
      </c>
      <c r="O90" s="67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584</v>
      </c>
      <c r="AT90" s="187" t="s">
        <v>146</v>
      </c>
      <c r="AU90" s="187" t="s">
        <v>82</v>
      </c>
      <c r="AY90" s="20" t="s">
        <v>143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20" t="s">
        <v>80</v>
      </c>
      <c r="BK90" s="188">
        <f t="shared" si="9"/>
        <v>0</v>
      </c>
      <c r="BL90" s="20" t="s">
        <v>584</v>
      </c>
      <c r="BM90" s="187" t="s">
        <v>1283</v>
      </c>
    </row>
    <row r="91" spans="1:65" s="2" customFormat="1" ht="38.65" customHeight="1">
      <c r="A91" s="37"/>
      <c r="B91" s="38"/>
      <c r="C91" s="176" t="s">
        <v>195</v>
      </c>
      <c r="D91" s="176" t="s">
        <v>146</v>
      </c>
      <c r="E91" s="177" t="s">
        <v>1284</v>
      </c>
      <c r="F91" s="178" t="s">
        <v>1285</v>
      </c>
      <c r="G91" s="179" t="s">
        <v>765</v>
      </c>
      <c r="H91" s="180">
        <v>1</v>
      </c>
      <c r="I91" s="181"/>
      <c r="J91" s="182">
        <f t="shared" si="0"/>
        <v>0</v>
      </c>
      <c r="K91" s="178" t="s">
        <v>19</v>
      </c>
      <c r="L91" s="42"/>
      <c r="M91" s="183" t="s">
        <v>19</v>
      </c>
      <c r="N91" s="184" t="s">
        <v>43</v>
      </c>
      <c r="O91" s="67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584</v>
      </c>
      <c r="AT91" s="187" t="s">
        <v>146</v>
      </c>
      <c r="AU91" s="187" t="s">
        <v>82</v>
      </c>
      <c r="AY91" s="20" t="s">
        <v>143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20" t="s">
        <v>80</v>
      </c>
      <c r="BK91" s="188">
        <f t="shared" si="9"/>
        <v>0</v>
      </c>
      <c r="BL91" s="20" t="s">
        <v>584</v>
      </c>
      <c r="BM91" s="187" t="s">
        <v>1286</v>
      </c>
    </row>
    <row r="92" spans="1:65" s="2" customFormat="1" ht="16.5" customHeight="1">
      <c r="A92" s="37"/>
      <c r="B92" s="38"/>
      <c r="C92" s="176" t="s">
        <v>203</v>
      </c>
      <c r="D92" s="176" t="s">
        <v>146</v>
      </c>
      <c r="E92" s="177" t="s">
        <v>1287</v>
      </c>
      <c r="F92" s="178" t="s">
        <v>1288</v>
      </c>
      <c r="G92" s="179" t="s">
        <v>765</v>
      </c>
      <c r="H92" s="180">
        <v>1</v>
      </c>
      <c r="I92" s="181"/>
      <c r="J92" s="182">
        <f t="shared" si="0"/>
        <v>0</v>
      </c>
      <c r="K92" s="178" t="s">
        <v>19</v>
      </c>
      <c r="L92" s="42"/>
      <c r="M92" s="183" t="s">
        <v>19</v>
      </c>
      <c r="N92" s="184" t="s">
        <v>43</v>
      </c>
      <c r="O92" s="67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584</v>
      </c>
      <c r="AT92" s="187" t="s">
        <v>146</v>
      </c>
      <c r="AU92" s="187" t="s">
        <v>82</v>
      </c>
      <c r="AY92" s="20" t="s">
        <v>143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20" t="s">
        <v>80</v>
      </c>
      <c r="BK92" s="188">
        <f t="shared" si="9"/>
        <v>0</v>
      </c>
      <c r="BL92" s="20" t="s">
        <v>584</v>
      </c>
      <c r="BM92" s="187" t="s">
        <v>1289</v>
      </c>
    </row>
    <row r="93" spans="1:65" s="2" customFormat="1" ht="16.5" customHeight="1">
      <c r="A93" s="37"/>
      <c r="B93" s="38"/>
      <c r="C93" s="176" t="s">
        <v>209</v>
      </c>
      <c r="D93" s="176" t="s">
        <v>146</v>
      </c>
      <c r="E93" s="177" t="s">
        <v>1290</v>
      </c>
      <c r="F93" s="178" t="s">
        <v>1291</v>
      </c>
      <c r="G93" s="179" t="s">
        <v>765</v>
      </c>
      <c r="H93" s="180">
        <v>1</v>
      </c>
      <c r="I93" s="181"/>
      <c r="J93" s="182">
        <f t="shared" si="0"/>
        <v>0</v>
      </c>
      <c r="K93" s="178" t="s">
        <v>19</v>
      </c>
      <c r="L93" s="42"/>
      <c r="M93" s="183" t="s">
        <v>19</v>
      </c>
      <c r="N93" s="184" t="s">
        <v>43</v>
      </c>
      <c r="O93" s="67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584</v>
      </c>
      <c r="AT93" s="187" t="s">
        <v>146</v>
      </c>
      <c r="AU93" s="187" t="s">
        <v>82</v>
      </c>
      <c r="AY93" s="20" t="s">
        <v>143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20" t="s">
        <v>80</v>
      </c>
      <c r="BK93" s="188">
        <f t="shared" si="9"/>
        <v>0</v>
      </c>
      <c r="BL93" s="20" t="s">
        <v>584</v>
      </c>
      <c r="BM93" s="187" t="s">
        <v>1292</v>
      </c>
    </row>
    <row r="94" spans="1:65" s="2" customFormat="1" ht="16.5" customHeight="1">
      <c r="A94" s="37"/>
      <c r="B94" s="38"/>
      <c r="C94" s="176" t="s">
        <v>214</v>
      </c>
      <c r="D94" s="176" t="s">
        <v>146</v>
      </c>
      <c r="E94" s="177" t="s">
        <v>1293</v>
      </c>
      <c r="F94" s="178" t="s">
        <v>1294</v>
      </c>
      <c r="G94" s="179" t="s">
        <v>765</v>
      </c>
      <c r="H94" s="180">
        <v>1</v>
      </c>
      <c r="I94" s="181"/>
      <c r="J94" s="182">
        <f t="shared" si="0"/>
        <v>0</v>
      </c>
      <c r="K94" s="178" t="s">
        <v>19</v>
      </c>
      <c r="L94" s="42"/>
      <c r="M94" s="254" t="s">
        <v>19</v>
      </c>
      <c r="N94" s="255" t="s">
        <v>43</v>
      </c>
      <c r="O94" s="252"/>
      <c r="P94" s="256">
        <f t="shared" si="1"/>
        <v>0</v>
      </c>
      <c r="Q94" s="256">
        <v>0</v>
      </c>
      <c r="R94" s="256">
        <f t="shared" si="2"/>
        <v>0</v>
      </c>
      <c r="S94" s="256">
        <v>0</v>
      </c>
      <c r="T94" s="257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584</v>
      </c>
      <c r="AT94" s="187" t="s">
        <v>146</v>
      </c>
      <c r="AU94" s="187" t="s">
        <v>82</v>
      </c>
      <c r="AY94" s="20" t="s">
        <v>143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20" t="s">
        <v>80</v>
      </c>
      <c r="BK94" s="188">
        <f t="shared" si="9"/>
        <v>0</v>
      </c>
      <c r="BL94" s="20" t="s">
        <v>584</v>
      </c>
      <c r="BM94" s="187" t="s">
        <v>1295</v>
      </c>
    </row>
    <row r="95" spans="1:65" s="2" customFormat="1" ht="6.95" customHeight="1">
      <c r="A95" s="37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42"/>
      <c r="M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</sheetData>
  <sheetProtection algorithmName="SHA-512" hashValue="SK2t3lZKEqgE0qZQLcyWUeqczfsBOYdlPk5+toOk0P5VuZGwOXild2VUUX6tI7PlleZuEvtAGC5ZT9qs1dLA0g==" saltValue="eJCzfoqvShbIOy4C0tWGYvxK7/VYiDpbOgSwjTNsqkn5TB3jj5Vpbu9s54SQfxkH8bYPypiKzagbArmKLBs2HQ==" spinCount="100000" sheet="1" objects="1" scenarios="1" formatColumns="0" formatRows="0" autoFilter="0"/>
  <autoFilter ref="C80:K9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58" customWidth="1"/>
    <col min="2" max="2" width="1.6640625" style="258" customWidth="1"/>
    <col min="3" max="4" width="5" style="258" customWidth="1"/>
    <col min="5" max="5" width="11.6640625" style="258" customWidth="1"/>
    <col min="6" max="6" width="9.1640625" style="258" customWidth="1"/>
    <col min="7" max="7" width="5" style="258" customWidth="1"/>
    <col min="8" max="8" width="77.83203125" style="258" customWidth="1"/>
    <col min="9" max="10" width="20" style="258" customWidth="1"/>
    <col min="11" max="11" width="1.6640625" style="258" customWidth="1"/>
  </cols>
  <sheetData>
    <row r="1" spans="2:11" s="1" customFormat="1" ht="37.5" customHeight="1"/>
    <row r="2" spans="2:11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pans="2:11" s="17" customFormat="1" ht="45" customHeight="1">
      <c r="B3" s="262"/>
      <c r="C3" s="397" t="s">
        <v>1296</v>
      </c>
      <c r="D3" s="397"/>
      <c r="E3" s="397"/>
      <c r="F3" s="397"/>
      <c r="G3" s="397"/>
      <c r="H3" s="397"/>
      <c r="I3" s="397"/>
      <c r="J3" s="397"/>
      <c r="K3" s="263"/>
    </row>
    <row r="4" spans="2:11" s="1" customFormat="1" ht="25.5" customHeight="1">
      <c r="B4" s="264"/>
      <c r="C4" s="396" t="s">
        <v>1297</v>
      </c>
      <c r="D4" s="396"/>
      <c r="E4" s="396"/>
      <c r="F4" s="396"/>
      <c r="G4" s="396"/>
      <c r="H4" s="396"/>
      <c r="I4" s="396"/>
      <c r="J4" s="396"/>
      <c r="K4" s="265"/>
    </row>
    <row r="5" spans="2:11" s="1" customFormat="1" ht="5.25" customHeight="1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s="1" customFormat="1" ht="15" customHeight="1">
      <c r="B6" s="264"/>
      <c r="C6" s="395" t="s">
        <v>1298</v>
      </c>
      <c r="D6" s="395"/>
      <c r="E6" s="395"/>
      <c r="F6" s="395"/>
      <c r="G6" s="395"/>
      <c r="H6" s="395"/>
      <c r="I6" s="395"/>
      <c r="J6" s="395"/>
      <c r="K6" s="265"/>
    </row>
    <row r="7" spans="2:11" s="1" customFormat="1" ht="15" customHeight="1">
      <c r="B7" s="268"/>
      <c r="C7" s="395" t="s">
        <v>1299</v>
      </c>
      <c r="D7" s="395"/>
      <c r="E7" s="395"/>
      <c r="F7" s="395"/>
      <c r="G7" s="395"/>
      <c r="H7" s="395"/>
      <c r="I7" s="395"/>
      <c r="J7" s="395"/>
      <c r="K7" s="265"/>
    </row>
    <row r="8" spans="2:11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pans="2:11" s="1" customFormat="1" ht="15" customHeight="1">
      <c r="B9" s="268"/>
      <c r="C9" s="395" t="s">
        <v>1300</v>
      </c>
      <c r="D9" s="395"/>
      <c r="E9" s="395"/>
      <c r="F9" s="395"/>
      <c r="G9" s="395"/>
      <c r="H9" s="395"/>
      <c r="I9" s="395"/>
      <c r="J9" s="395"/>
      <c r="K9" s="265"/>
    </row>
    <row r="10" spans="2:11" s="1" customFormat="1" ht="15" customHeight="1">
      <c r="B10" s="268"/>
      <c r="C10" s="267"/>
      <c r="D10" s="395" t="s">
        <v>1301</v>
      </c>
      <c r="E10" s="395"/>
      <c r="F10" s="395"/>
      <c r="G10" s="395"/>
      <c r="H10" s="395"/>
      <c r="I10" s="395"/>
      <c r="J10" s="395"/>
      <c r="K10" s="265"/>
    </row>
    <row r="11" spans="2:11" s="1" customFormat="1" ht="15" customHeight="1">
      <c r="B11" s="268"/>
      <c r="C11" s="269"/>
      <c r="D11" s="395" t="s">
        <v>1302</v>
      </c>
      <c r="E11" s="395"/>
      <c r="F11" s="395"/>
      <c r="G11" s="395"/>
      <c r="H11" s="395"/>
      <c r="I11" s="395"/>
      <c r="J11" s="395"/>
      <c r="K11" s="265"/>
    </row>
    <row r="12" spans="2:11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pans="2:11" s="1" customFormat="1" ht="15" customHeight="1">
      <c r="B13" s="268"/>
      <c r="C13" s="269"/>
      <c r="D13" s="270" t="s">
        <v>1303</v>
      </c>
      <c r="E13" s="267"/>
      <c r="F13" s="267"/>
      <c r="G13" s="267"/>
      <c r="H13" s="267"/>
      <c r="I13" s="267"/>
      <c r="J13" s="267"/>
      <c r="K13" s="265"/>
    </row>
    <row r="14" spans="2:11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pans="2:11" s="1" customFormat="1" ht="15" customHeight="1">
      <c r="B15" s="268"/>
      <c r="C15" s="269"/>
      <c r="D15" s="395" t="s">
        <v>1304</v>
      </c>
      <c r="E15" s="395"/>
      <c r="F15" s="395"/>
      <c r="G15" s="395"/>
      <c r="H15" s="395"/>
      <c r="I15" s="395"/>
      <c r="J15" s="395"/>
      <c r="K15" s="265"/>
    </row>
    <row r="16" spans="2:11" s="1" customFormat="1" ht="15" customHeight="1">
      <c r="B16" s="268"/>
      <c r="C16" s="269"/>
      <c r="D16" s="395" t="s">
        <v>1305</v>
      </c>
      <c r="E16" s="395"/>
      <c r="F16" s="395"/>
      <c r="G16" s="395"/>
      <c r="H16" s="395"/>
      <c r="I16" s="395"/>
      <c r="J16" s="395"/>
      <c r="K16" s="265"/>
    </row>
    <row r="17" spans="2:11" s="1" customFormat="1" ht="15" customHeight="1">
      <c r="B17" s="268"/>
      <c r="C17" s="269"/>
      <c r="D17" s="395" t="s">
        <v>1306</v>
      </c>
      <c r="E17" s="395"/>
      <c r="F17" s="395"/>
      <c r="G17" s="395"/>
      <c r="H17" s="395"/>
      <c r="I17" s="395"/>
      <c r="J17" s="395"/>
      <c r="K17" s="265"/>
    </row>
    <row r="18" spans="2:11" s="1" customFormat="1" ht="15" customHeight="1">
      <c r="B18" s="268"/>
      <c r="C18" s="269"/>
      <c r="D18" s="269"/>
      <c r="E18" s="271" t="s">
        <v>79</v>
      </c>
      <c r="F18" s="395" t="s">
        <v>1307</v>
      </c>
      <c r="G18" s="395"/>
      <c r="H18" s="395"/>
      <c r="I18" s="395"/>
      <c r="J18" s="395"/>
      <c r="K18" s="265"/>
    </row>
    <row r="19" spans="2:11" s="1" customFormat="1" ht="15" customHeight="1">
      <c r="B19" s="268"/>
      <c r="C19" s="269"/>
      <c r="D19" s="269"/>
      <c r="E19" s="271" t="s">
        <v>1308</v>
      </c>
      <c r="F19" s="395" t="s">
        <v>1309</v>
      </c>
      <c r="G19" s="395"/>
      <c r="H19" s="395"/>
      <c r="I19" s="395"/>
      <c r="J19" s="395"/>
      <c r="K19" s="265"/>
    </row>
    <row r="20" spans="2:11" s="1" customFormat="1" ht="15" customHeight="1">
      <c r="B20" s="268"/>
      <c r="C20" s="269"/>
      <c r="D20" s="269"/>
      <c r="E20" s="271" t="s">
        <v>1310</v>
      </c>
      <c r="F20" s="395" t="s">
        <v>1311</v>
      </c>
      <c r="G20" s="395"/>
      <c r="H20" s="395"/>
      <c r="I20" s="395"/>
      <c r="J20" s="395"/>
      <c r="K20" s="265"/>
    </row>
    <row r="21" spans="2:11" s="1" customFormat="1" ht="15" customHeight="1">
      <c r="B21" s="268"/>
      <c r="C21" s="269"/>
      <c r="D21" s="269"/>
      <c r="E21" s="271" t="s">
        <v>1312</v>
      </c>
      <c r="F21" s="395" t="s">
        <v>1313</v>
      </c>
      <c r="G21" s="395"/>
      <c r="H21" s="395"/>
      <c r="I21" s="395"/>
      <c r="J21" s="395"/>
      <c r="K21" s="265"/>
    </row>
    <row r="22" spans="2:11" s="1" customFormat="1" ht="15" customHeight="1">
      <c r="B22" s="268"/>
      <c r="C22" s="269"/>
      <c r="D22" s="269"/>
      <c r="E22" s="271" t="s">
        <v>1233</v>
      </c>
      <c r="F22" s="395" t="s">
        <v>1234</v>
      </c>
      <c r="G22" s="395"/>
      <c r="H22" s="395"/>
      <c r="I22" s="395"/>
      <c r="J22" s="395"/>
      <c r="K22" s="265"/>
    </row>
    <row r="23" spans="2:11" s="1" customFormat="1" ht="15" customHeight="1">
      <c r="B23" s="268"/>
      <c r="C23" s="269"/>
      <c r="D23" s="269"/>
      <c r="E23" s="271" t="s">
        <v>1314</v>
      </c>
      <c r="F23" s="395" t="s">
        <v>1315</v>
      </c>
      <c r="G23" s="395"/>
      <c r="H23" s="395"/>
      <c r="I23" s="395"/>
      <c r="J23" s="395"/>
      <c r="K23" s="265"/>
    </row>
    <row r="24" spans="2:11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pans="2:11" s="1" customFormat="1" ht="15" customHeight="1">
      <c r="B25" s="268"/>
      <c r="C25" s="395" t="s">
        <v>1316</v>
      </c>
      <c r="D25" s="395"/>
      <c r="E25" s="395"/>
      <c r="F25" s="395"/>
      <c r="G25" s="395"/>
      <c r="H25" s="395"/>
      <c r="I25" s="395"/>
      <c r="J25" s="395"/>
      <c r="K25" s="265"/>
    </row>
    <row r="26" spans="2:11" s="1" customFormat="1" ht="15" customHeight="1">
      <c r="B26" s="268"/>
      <c r="C26" s="395" t="s">
        <v>1317</v>
      </c>
      <c r="D26" s="395"/>
      <c r="E26" s="395"/>
      <c r="F26" s="395"/>
      <c r="G26" s="395"/>
      <c r="H26" s="395"/>
      <c r="I26" s="395"/>
      <c r="J26" s="395"/>
      <c r="K26" s="265"/>
    </row>
    <row r="27" spans="2:11" s="1" customFormat="1" ht="15" customHeight="1">
      <c r="B27" s="268"/>
      <c r="C27" s="267"/>
      <c r="D27" s="395" t="s">
        <v>1318</v>
      </c>
      <c r="E27" s="395"/>
      <c r="F27" s="395"/>
      <c r="G27" s="395"/>
      <c r="H27" s="395"/>
      <c r="I27" s="395"/>
      <c r="J27" s="395"/>
      <c r="K27" s="265"/>
    </row>
    <row r="28" spans="2:11" s="1" customFormat="1" ht="15" customHeight="1">
      <c r="B28" s="268"/>
      <c r="C28" s="269"/>
      <c r="D28" s="395" t="s">
        <v>1319</v>
      </c>
      <c r="E28" s="395"/>
      <c r="F28" s="395"/>
      <c r="G28" s="395"/>
      <c r="H28" s="395"/>
      <c r="I28" s="395"/>
      <c r="J28" s="395"/>
      <c r="K28" s="265"/>
    </row>
    <row r="29" spans="2:11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pans="2:11" s="1" customFormat="1" ht="15" customHeight="1">
      <c r="B30" s="268"/>
      <c r="C30" s="269"/>
      <c r="D30" s="395" t="s">
        <v>1320</v>
      </c>
      <c r="E30" s="395"/>
      <c r="F30" s="395"/>
      <c r="G30" s="395"/>
      <c r="H30" s="395"/>
      <c r="I30" s="395"/>
      <c r="J30" s="395"/>
      <c r="K30" s="265"/>
    </row>
    <row r="31" spans="2:11" s="1" customFormat="1" ht="15" customHeight="1">
      <c r="B31" s="268"/>
      <c r="C31" s="269"/>
      <c r="D31" s="395" t="s">
        <v>1321</v>
      </c>
      <c r="E31" s="395"/>
      <c r="F31" s="395"/>
      <c r="G31" s="395"/>
      <c r="H31" s="395"/>
      <c r="I31" s="395"/>
      <c r="J31" s="395"/>
      <c r="K31" s="265"/>
    </row>
    <row r="32" spans="2:11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pans="2:11" s="1" customFormat="1" ht="15" customHeight="1">
      <c r="B33" s="268"/>
      <c r="C33" s="269"/>
      <c r="D33" s="395" t="s">
        <v>1322</v>
      </c>
      <c r="E33" s="395"/>
      <c r="F33" s="395"/>
      <c r="G33" s="395"/>
      <c r="H33" s="395"/>
      <c r="I33" s="395"/>
      <c r="J33" s="395"/>
      <c r="K33" s="265"/>
    </row>
    <row r="34" spans="2:11" s="1" customFormat="1" ht="15" customHeight="1">
      <c r="B34" s="268"/>
      <c r="C34" s="269"/>
      <c r="D34" s="395" t="s">
        <v>1323</v>
      </c>
      <c r="E34" s="395"/>
      <c r="F34" s="395"/>
      <c r="G34" s="395"/>
      <c r="H34" s="395"/>
      <c r="I34" s="395"/>
      <c r="J34" s="395"/>
      <c r="K34" s="265"/>
    </row>
    <row r="35" spans="2:11" s="1" customFormat="1" ht="15" customHeight="1">
      <c r="B35" s="268"/>
      <c r="C35" s="269"/>
      <c r="D35" s="395" t="s">
        <v>1324</v>
      </c>
      <c r="E35" s="395"/>
      <c r="F35" s="395"/>
      <c r="G35" s="395"/>
      <c r="H35" s="395"/>
      <c r="I35" s="395"/>
      <c r="J35" s="395"/>
      <c r="K35" s="265"/>
    </row>
    <row r="36" spans="2:11" s="1" customFormat="1" ht="15" customHeight="1">
      <c r="B36" s="268"/>
      <c r="C36" s="269"/>
      <c r="D36" s="267"/>
      <c r="E36" s="270" t="s">
        <v>129</v>
      </c>
      <c r="F36" s="267"/>
      <c r="G36" s="395" t="s">
        <v>1325</v>
      </c>
      <c r="H36" s="395"/>
      <c r="I36" s="395"/>
      <c r="J36" s="395"/>
      <c r="K36" s="265"/>
    </row>
    <row r="37" spans="2:11" s="1" customFormat="1" ht="30.75" customHeight="1">
      <c r="B37" s="268"/>
      <c r="C37" s="269"/>
      <c r="D37" s="267"/>
      <c r="E37" s="270" t="s">
        <v>1326</v>
      </c>
      <c r="F37" s="267"/>
      <c r="G37" s="395" t="s">
        <v>1327</v>
      </c>
      <c r="H37" s="395"/>
      <c r="I37" s="395"/>
      <c r="J37" s="395"/>
      <c r="K37" s="265"/>
    </row>
    <row r="38" spans="2:11" s="1" customFormat="1" ht="15" customHeight="1">
      <c r="B38" s="268"/>
      <c r="C38" s="269"/>
      <c r="D38" s="267"/>
      <c r="E38" s="270" t="s">
        <v>53</v>
      </c>
      <c r="F38" s="267"/>
      <c r="G38" s="395" t="s">
        <v>1328</v>
      </c>
      <c r="H38" s="395"/>
      <c r="I38" s="395"/>
      <c r="J38" s="395"/>
      <c r="K38" s="265"/>
    </row>
    <row r="39" spans="2:11" s="1" customFormat="1" ht="15" customHeight="1">
      <c r="B39" s="268"/>
      <c r="C39" s="269"/>
      <c r="D39" s="267"/>
      <c r="E39" s="270" t="s">
        <v>54</v>
      </c>
      <c r="F39" s="267"/>
      <c r="G39" s="395" t="s">
        <v>1329</v>
      </c>
      <c r="H39" s="395"/>
      <c r="I39" s="395"/>
      <c r="J39" s="395"/>
      <c r="K39" s="265"/>
    </row>
    <row r="40" spans="2:11" s="1" customFormat="1" ht="15" customHeight="1">
      <c r="B40" s="268"/>
      <c r="C40" s="269"/>
      <c r="D40" s="267"/>
      <c r="E40" s="270" t="s">
        <v>130</v>
      </c>
      <c r="F40" s="267"/>
      <c r="G40" s="395" t="s">
        <v>1330</v>
      </c>
      <c r="H40" s="395"/>
      <c r="I40" s="395"/>
      <c r="J40" s="395"/>
      <c r="K40" s="265"/>
    </row>
    <row r="41" spans="2:11" s="1" customFormat="1" ht="15" customHeight="1">
      <c r="B41" s="268"/>
      <c r="C41" s="269"/>
      <c r="D41" s="267"/>
      <c r="E41" s="270" t="s">
        <v>131</v>
      </c>
      <c r="F41" s="267"/>
      <c r="G41" s="395" t="s">
        <v>1331</v>
      </c>
      <c r="H41" s="395"/>
      <c r="I41" s="395"/>
      <c r="J41" s="395"/>
      <c r="K41" s="265"/>
    </row>
    <row r="42" spans="2:11" s="1" customFormat="1" ht="15" customHeight="1">
      <c r="B42" s="268"/>
      <c r="C42" s="269"/>
      <c r="D42" s="267"/>
      <c r="E42" s="270" t="s">
        <v>1332</v>
      </c>
      <c r="F42" s="267"/>
      <c r="G42" s="395" t="s">
        <v>1333</v>
      </c>
      <c r="H42" s="395"/>
      <c r="I42" s="395"/>
      <c r="J42" s="395"/>
      <c r="K42" s="265"/>
    </row>
    <row r="43" spans="2:11" s="1" customFormat="1" ht="15" customHeight="1">
      <c r="B43" s="268"/>
      <c r="C43" s="269"/>
      <c r="D43" s="267"/>
      <c r="E43" s="270"/>
      <c r="F43" s="267"/>
      <c r="G43" s="395" t="s">
        <v>1334</v>
      </c>
      <c r="H43" s="395"/>
      <c r="I43" s="395"/>
      <c r="J43" s="395"/>
      <c r="K43" s="265"/>
    </row>
    <row r="44" spans="2:11" s="1" customFormat="1" ht="15" customHeight="1">
      <c r="B44" s="268"/>
      <c r="C44" s="269"/>
      <c r="D44" s="267"/>
      <c r="E44" s="270" t="s">
        <v>1335</v>
      </c>
      <c r="F44" s="267"/>
      <c r="G44" s="395" t="s">
        <v>1336</v>
      </c>
      <c r="H44" s="395"/>
      <c r="I44" s="395"/>
      <c r="J44" s="395"/>
      <c r="K44" s="265"/>
    </row>
    <row r="45" spans="2:11" s="1" customFormat="1" ht="15" customHeight="1">
      <c r="B45" s="268"/>
      <c r="C45" s="269"/>
      <c r="D45" s="267"/>
      <c r="E45" s="270" t="s">
        <v>133</v>
      </c>
      <c r="F45" s="267"/>
      <c r="G45" s="395" t="s">
        <v>1337</v>
      </c>
      <c r="H45" s="395"/>
      <c r="I45" s="395"/>
      <c r="J45" s="395"/>
      <c r="K45" s="265"/>
    </row>
    <row r="46" spans="2:11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pans="2:11" s="1" customFormat="1" ht="15" customHeight="1">
      <c r="B47" s="268"/>
      <c r="C47" s="269"/>
      <c r="D47" s="395" t="s">
        <v>1338</v>
      </c>
      <c r="E47" s="395"/>
      <c r="F47" s="395"/>
      <c r="G47" s="395"/>
      <c r="H47" s="395"/>
      <c r="I47" s="395"/>
      <c r="J47" s="395"/>
      <c r="K47" s="265"/>
    </row>
    <row r="48" spans="2:11" s="1" customFormat="1" ht="15" customHeight="1">
      <c r="B48" s="268"/>
      <c r="C48" s="269"/>
      <c r="D48" s="269"/>
      <c r="E48" s="395" t="s">
        <v>1339</v>
      </c>
      <c r="F48" s="395"/>
      <c r="G48" s="395"/>
      <c r="H48" s="395"/>
      <c r="I48" s="395"/>
      <c r="J48" s="395"/>
      <c r="K48" s="265"/>
    </row>
    <row r="49" spans="2:11" s="1" customFormat="1" ht="15" customHeight="1">
      <c r="B49" s="268"/>
      <c r="C49" s="269"/>
      <c r="D49" s="269"/>
      <c r="E49" s="395" t="s">
        <v>1340</v>
      </c>
      <c r="F49" s="395"/>
      <c r="G49" s="395"/>
      <c r="H49" s="395"/>
      <c r="I49" s="395"/>
      <c r="J49" s="395"/>
      <c r="K49" s="265"/>
    </row>
    <row r="50" spans="2:11" s="1" customFormat="1" ht="15" customHeight="1">
      <c r="B50" s="268"/>
      <c r="C50" s="269"/>
      <c r="D50" s="269"/>
      <c r="E50" s="395" t="s">
        <v>1341</v>
      </c>
      <c r="F50" s="395"/>
      <c r="G50" s="395"/>
      <c r="H50" s="395"/>
      <c r="I50" s="395"/>
      <c r="J50" s="395"/>
      <c r="K50" s="265"/>
    </row>
    <row r="51" spans="2:11" s="1" customFormat="1" ht="15" customHeight="1">
      <c r="B51" s="268"/>
      <c r="C51" s="269"/>
      <c r="D51" s="395" t="s">
        <v>1342</v>
      </c>
      <c r="E51" s="395"/>
      <c r="F51" s="395"/>
      <c r="G51" s="395"/>
      <c r="H51" s="395"/>
      <c r="I51" s="395"/>
      <c r="J51" s="395"/>
      <c r="K51" s="265"/>
    </row>
    <row r="52" spans="2:11" s="1" customFormat="1" ht="25.5" customHeight="1">
      <c r="B52" s="264"/>
      <c r="C52" s="396" t="s">
        <v>1343</v>
      </c>
      <c r="D52" s="396"/>
      <c r="E52" s="396"/>
      <c r="F52" s="396"/>
      <c r="G52" s="396"/>
      <c r="H52" s="396"/>
      <c r="I52" s="396"/>
      <c r="J52" s="396"/>
      <c r="K52" s="265"/>
    </row>
    <row r="53" spans="2:11" s="1" customFormat="1" ht="5.25" customHeight="1">
      <c r="B53" s="264"/>
      <c r="C53" s="266"/>
      <c r="D53" s="266"/>
      <c r="E53" s="266"/>
      <c r="F53" s="266"/>
      <c r="G53" s="266"/>
      <c r="H53" s="266"/>
      <c r="I53" s="266"/>
      <c r="J53" s="266"/>
      <c r="K53" s="265"/>
    </row>
    <row r="54" spans="2:11" s="1" customFormat="1" ht="15" customHeight="1">
      <c r="B54" s="264"/>
      <c r="C54" s="395" t="s">
        <v>1344</v>
      </c>
      <c r="D54" s="395"/>
      <c r="E54" s="395"/>
      <c r="F54" s="395"/>
      <c r="G54" s="395"/>
      <c r="H54" s="395"/>
      <c r="I54" s="395"/>
      <c r="J54" s="395"/>
      <c r="K54" s="265"/>
    </row>
    <row r="55" spans="2:11" s="1" customFormat="1" ht="15" customHeight="1">
      <c r="B55" s="264"/>
      <c r="C55" s="395" t="s">
        <v>1345</v>
      </c>
      <c r="D55" s="395"/>
      <c r="E55" s="395"/>
      <c r="F55" s="395"/>
      <c r="G55" s="395"/>
      <c r="H55" s="395"/>
      <c r="I55" s="395"/>
      <c r="J55" s="395"/>
      <c r="K55" s="265"/>
    </row>
    <row r="56" spans="2:11" s="1" customFormat="1" ht="12.75" customHeight="1">
      <c r="B56" s="264"/>
      <c r="C56" s="267"/>
      <c r="D56" s="267"/>
      <c r="E56" s="267"/>
      <c r="F56" s="267"/>
      <c r="G56" s="267"/>
      <c r="H56" s="267"/>
      <c r="I56" s="267"/>
      <c r="J56" s="267"/>
      <c r="K56" s="265"/>
    </row>
    <row r="57" spans="2:11" s="1" customFormat="1" ht="15" customHeight="1">
      <c r="B57" s="264"/>
      <c r="C57" s="395" t="s">
        <v>1346</v>
      </c>
      <c r="D57" s="395"/>
      <c r="E57" s="395"/>
      <c r="F57" s="395"/>
      <c r="G57" s="395"/>
      <c r="H57" s="395"/>
      <c r="I57" s="395"/>
      <c r="J57" s="395"/>
      <c r="K57" s="265"/>
    </row>
    <row r="58" spans="2:11" s="1" customFormat="1" ht="15" customHeight="1">
      <c r="B58" s="264"/>
      <c r="C58" s="269"/>
      <c r="D58" s="395" t="s">
        <v>1347</v>
      </c>
      <c r="E58" s="395"/>
      <c r="F58" s="395"/>
      <c r="G58" s="395"/>
      <c r="H58" s="395"/>
      <c r="I58" s="395"/>
      <c r="J58" s="395"/>
      <c r="K58" s="265"/>
    </row>
    <row r="59" spans="2:11" s="1" customFormat="1" ht="15" customHeight="1">
      <c r="B59" s="264"/>
      <c r="C59" s="269"/>
      <c r="D59" s="395" t="s">
        <v>1348</v>
      </c>
      <c r="E59" s="395"/>
      <c r="F59" s="395"/>
      <c r="G59" s="395"/>
      <c r="H59" s="395"/>
      <c r="I59" s="395"/>
      <c r="J59" s="395"/>
      <c r="K59" s="265"/>
    </row>
    <row r="60" spans="2:11" s="1" customFormat="1" ht="15" customHeight="1">
      <c r="B60" s="264"/>
      <c r="C60" s="269"/>
      <c r="D60" s="395" t="s">
        <v>1349</v>
      </c>
      <c r="E60" s="395"/>
      <c r="F60" s="395"/>
      <c r="G60" s="395"/>
      <c r="H60" s="395"/>
      <c r="I60" s="395"/>
      <c r="J60" s="395"/>
      <c r="K60" s="265"/>
    </row>
    <row r="61" spans="2:11" s="1" customFormat="1" ht="15" customHeight="1">
      <c r="B61" s="264"/>
      <c r="C61" s="269"/>
      <c r="D61" s="395" t="s">
        <v>1350</v>
      </c>
      <c r="E61" s="395"/>
      <c r="F61" s="395"/>
      <c r="G61" s="395"/>
      <c r="H61" s="395"/>
      <c r="I61" s="395"/>
      <c r="J61" s="395"/>
      <c r="K61" s="265"/>
    </row>
    <row r="62" spans="2:11" s="1" customFormat="1" ht="15" customHeight="1">
      <c r="B62" s="264"/>
      <c r="C62" s="269"/>
      <c r="D62" s="398" t="s">
        <v>1351</v>
      </c>
      <c r="E62" s="398"/>
      <c r="F62" s="398"/>
      <c r="G62" s="398"/>
      <c r="H62" s="398"/>
      <c r="I62" s="398"/>
      <c r="J62" s="398"/>
      <c r="K62" s="265"/>
    </row>
    <row r="63" spans="2:11" s="1" customFormat="1" ht="15" customHeight="1">
      <c r="B63" s="264"/>
      <c r="C63" s="269"/>
      <c r="D63" s="395" t="s">
        <v>1352</v>
      </c>
      <c r="E63" s="395"/>
      <c r="F63" s="395"/>
      <c r="G63" s="395"/>
      <c r="H63" s="395"/>
      <c r="I63" s="395"/>
      <c r="J63" s="395"/>
      <c r="K63" s="265"/>
    </row>
    <row r="64" spans="2:11" s="1" customFormat="1" ht="12.75" customHeight="1">
      <c r="B64" s="264"/>
      <c r="C64" s="269"/>
      <c r="D64" s="269"/>
      <c r="E64" s="272"/>
      <c r="F64" s="269"/>
      <c r="G64" s="269"/>
      <c r="H64" s="269"/>
      <c r="I64" s="269"/>
      <c r="J64" s="269"/>
      <c r="K64" s="265"/>
    </row>
    <row r="65" spans="2:11" s="1" customFormat="1" ht="15" customHeight="1">
      <c r="B65" s="264"/>
      <c r="C65" s="269"/>
      <c r="D65" s="395" t="s">
        <v>1353</v>
      </c>
      <c r="E65" s="395"/>
      <c r="F65" s="395"/>
      <c r="G65" s="395"/>
      <c r="H65" s="395"/>
      <c r="I65" s="395"/>
      <c r="J65" s="395"/>
      <c r="K65" s="265"/>
    </row>
    <row r="66" spans="2:11" s="1" customFormat="1" ht="15" customHeight="1">
      <c r="B66" s="264"/>
      <c r="C66" s="269"/>
      <c r="D66" s="398" t="s">
        <v>1354</v>
      </c>
      <c r="E66" s="398"/>
      <c r="F66" s="398"/>
      <c r="G66" s="398"/>
      <c r="H66" s="398"/>
      <c r="I66" s="398"/>
      <c r="J66" s="398"/>
      <c r="K66" s="265"/>
    </row>
    <row r="67" spans="2:11" s="1" customFormat="1" ht="15" customHeight="1">
      <c r="B67" s="264"/>
      <c r="C67" s="269"/>
      <c r="D67" s="395" t="s">
        <v>1355</v>
      </c>
      <c r="E67" s="395"/>
      <c r="F67" s="395"/>
      <c r="G67" s="395"/>
      <c r="H67" s="395"/>
      <c r="I67" s="395"/>
      <c r="J67" s="395"/>
      <c r="K67" s="265"/>
    </row>
    <row r="68" spans="2:11" s="1" customFormat="1" ht="15" customHeight="1">
      <c r="B68" s="264"/>
      <c r="C68" s="269"/>
      <c r="D68" s="395" t="s">
        <v>1356</v>
      </c>
      <c r="E68" s="395"/>
      <c r="F68" s="395"/>
      <c r="G68" s="395"/>
      <c r="H68" s="395"/>
      <c r="I68" s="395"/>
      <c r="J68" s="395"/>
      <c r="K68" s="265"/>
    </row>
    <row r="69" spans="2:11" s="1" customFormat="1" ht="15" customHeight="1">
      <c r="B69" s="264"/>
      <c r="C69" s="269"/>
      <c r="D69" s="395" t="s">
        <v>1357</v>
      </c>
      <c r="E69" s="395"/>
      <c r="F69" s="395"/>
      <c r="G69" s="395"/>
      <c r="H69" s="395"/>
      <c r="I69" s="395"/>
      <c r="J69" s="395"/>
      <c r="K69" s="265"/>
    </row>
    <row r="70" spans="2:11" s="1" customFormat="1" ht="15" customHeight="1">
      <c r="B70" s="264"/>
      <c r="C70" s="269"/>
      <c r="D70" s="395" t="s">
        <v>1358</v>
      </c>
      <c r="E70" s="395"/>
      <c r="F70" s="395"/>
      <c r="G70" s="395"/>
      <c r="H70" s="395"/>
      <c r="I70" s="395"/>
      <c r="J70" s="395"/>
      <c r="K70" s="265"/>
    </row>
    <row r="71" spans="2:1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pans="2:11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pans="2:11" s="1" customFormat="1" ht="45" customHeight="1">
      <c r="B75" s="281"/>
      <c r="C75" s="399" t="s">
        <v>1359</v>
      </c>
      <c r="D75" s="399"/>
      <c r="E75" s="399"/>
      <c r="F75" s="399"/>
      <c r="G75" s="399"/>
      <c r="H75" s="399"/>
      <c r="I75" s="399"/>
      <c r="J75" s="399"/>
      <c r="K75" s="282"/>
    </row>
    <row r="76" spans="2:11" s="1" customFormat="1" ht="17.25" customHeight="1">
      <c r="B76" s="281"/>
      <c r="C76" s="283" t="s">
        <v>1360</v>
      </c>
      <c r="D76" s="283"/>
      <c r="E76" s="283"/>
      <c r="F76" s="283" t="s">
        <v>1361</v>
      </c>
      <c r="G76" s="284"/>
      <c r="H76" s="283" t="s">
        <v>54</v>
      </c>
      <c r="I76" s="283" t="s">
        <v>57</v>
      </c>
      <c r="J76" s="283" t="s">
        <v>1362</v>
      </c>
      <c r="K76" s="282"/>
    </row>
    <row r="77" spans="2:11" s="1" customFormat="1" ht="17.25" customHeight="1">
      <c r="B77" s="281"/>
      <c r="C77" s="285" t="s">
        <v>1363</v>
      </c>
      <c r="D77" s="285"/>
      <c r="E77" s="285"/>
      <c r="F77" s="286" t="s">
        <v>1364</v>
      </c>
      <c r="G77" s="287"/>
      <c r="H77" s="285"/>
      <c r="I77" s="285"/>
      <c r="J77" s="285" t="s">
        <v>1365</v>
      </c>
      <c r="K77" s="282"/>
    </row>
    <row r="78" spans="2:11" s="1" customFormat="1" ht="5.25" customHeight="1">
      <c r="B78" s="281"/>
      <c r="C78" s="288"/>
      <c r="D78" s="288"/>
      <c r="E78" s="288"/>
      <c r="F78" s="288"/>
      <c r="G78" s="289"/>
      <c r="H78" s="288"/>
      <c r="I78" s="288"/>
      <c r="J78" s="288"/>
      <c r="K78" s="282"/>
    </row>
    <row r="79" spans="2:11" s="1" customFormat="1" ht="15" customHeight="1">
      <c r="B79" s="281"/>
      <c r="C79" s="270" t="s">
        <v>53</v>
      </c>
      <c r="D79" s="290"/>
      <c r="E79" s="290"/>
      <c r="F79" s="291" t="s">
        <v>1366</v>
      </c>
      <c r="G79" s="292"/>
      <c r="H79" s="270" t="s">
        <v>1367</v>
      </c>
      <c r="I79" s="270" t="s">
        <v>1368</v>
      </c>
      <c r="J79" s="270">
        <v>20</v>
      </c>
      <c r="K79" s="282"/>
    </row>
    <row r="80" spans="2:11" s="1" customFormat="1" ht="15" customHeight="1">
      <c r="B80" s="281"/>
      <c r="C80" s="270" t="s">
        <v>1369</v>
      </c>
      <c r="D80" s="270"/>
      <c r="E80" s="270"/>
      <c r="F80" s="291" t="s">
        <v>1366</v>
      </c>
      <c r="G80" s="292"/>
      <c r="H80" s="270" t="s">
        <v>1370</v>
      </c>
      <c r="I80" s="270" t="s">
        <v>1368</v>
      </c>
      <c r="J80" s="270">
        <v>120</v>
      </c>
      <c r="K80" s="282"/>
    </row>
    <row r="81" spans="2:11" s="1" customFormat="1" ht="15" customHeight="1">
      <c r="B81" s="293"/>
      <c r="C81" s="270" t="s">
        <v>1371</v>
      </c>
      <c r="D81" s="270"/>
      <c r="E81" s="270"/>
      <c r="F81" s="291" t="s">
        <v>1372</v>
      </c>
      <c r="G81" s="292"/>
      <c r="H81" s="270" t="s">
        <v>1373</v>
      </c>
      <c r="I81" s="270" t="s">
        <v>1368</v>
      </c>
      <c r="J81" s="270">
        <v>50</v>
      </c>
      <c r="K81" s="282"/>
    </row>
    <row r="82" spans="2:11" s="1" customFormat="1" ht="15" customHeight="1">
      <c r="B82" s="293"/>
      <c r="C82" s="270" t="s">
        <v>1374</v>
      </c>
      <c r="D82" s="270"/>
      <c r="E82" s="270"/>
      <c r="F82" s="291" t="s">
        <v>1366</v>
      </c>
      <c r="G82" s="292"/>
      <c r="H82" s="270" t="s">
        <v>1375</v>
      </c>
      <c r="I82" s="270" t="s">
        <v>1376</v>
      </c>
      <c r="J82" s="270"/>
      <c r="K82" s="282"/>
    </row>
    <row r="83" spans="2:11" s="1" customFormat="1" ht="15" customHeight="1">
      <c r="B83" s="293"/>
      <c r="C83" s="294" t="s">
        <v>1377</v>
      </c>
      <c r="D83" s="294"/>
      <c r="E83" s="294"/>
      <c r="F83" s="295" t="s">
        <v>1372</v>
      </c>
      <c r="G83" s="294"/>
      <c r="H83" s="294" t="s">
        <v>1378</v>
      </c>
      <c r="I83" s="294" t="s">
        <v>1368</v>
      </c>
      <c r="J83" s="294">
        <v>15</v>
      </c>
      <c r="K83" s="282"/>
    </row>
    <row r="84" spans="2:11" s="1" customFormat="1" ht="15" customHeight="1">
      <c r="B84" s="293"/>
      <c r="C84" s="294" t="s">
        <v>1379</v>
      </c>
      <c r="D84" s="294"/>
      <c r="E84" s="294"/>
      <c r="F84" s="295" t="s">
        <v>1372</v>
      </c>
      <c r="G84" s="294"/>
      <c r="H84" s="294" t="s">
        <v>1380</v>
      </c>
      <c r="I84" s="294" t="s">
        <v>1368</v>
      </c>
      <c r="J84" s="294">
        <v>15</v>
      </c>
      <c r="K84" s="282"/>
    </row>
    <row r="85" spans="2:11" s="1" customFormat="1" ht="15" customHeight="1">
      <c r="B85" s="293"/>
      <c r="C85" s="294" t="s">
        <v>1381</v>
      </c>
      <c r="D85" s="294"/>
      <c r="E85" s="294"/>
      <c r="F85" s="295" t="s">
        <v>1372</v>
      </c>
      <c r="G85" s="294"/>
      <c r="H85" s="294" t="s">
        <v>1382</v>
      </c>
      <c r="I85" s="294" t="s">
        <v>1368</v>
      </c>
      <c r="J85" s="294">
        <v>20</v>
      </c>
      <c r="K85" s="282"/>
    </row>
    <row r="86" spans="2:11" s="1" customFormat="1" ht="15" customHeight="1">
      <c r="B86" s="293"/>
      <c r="C86" s="294" t="s">
        <v>1383</v>
      </c>
      <c r="D86" s="294"/>
      <c r="E86" s="294"/>
      <c r="F86" s="295" t="s">
        <v>1372</v>
      </c>
      <c r="G86" s="294"/>
      <c r="H86" s="294" t="s">
        <v>1384</v>
      </c>
      <c r="I86" s="294" t="s">
        <v>1368</v>
      </c>
      <c r="J86" s="294">
        <v>20</v>
      </c>
      <c r="K86" s="282"/>
    </row>
    <row r="87" spans="2:11" s="1" customFormat="1" ht="15" customHeight="1">
      <c r="B87" s="293"/>
      <c r="C87" s="270" t="s">
        <v>1385</v>
      </c>
      <c r="D87" s="270"/>
      <c r="E87" s="270"/>
      <c r="F87" s="291" t="s">
        <v>1372</v>
      </c>
      <c r="G87" s="292"/>
      <c r="H87" s="270" t="s">
        <v>1386</v>
      </c>
      <c r="I87" s="270" t="s">
        <v>1368</v>
      </c>
      <c r="J87" s="270">
        <v>50</v>
      </c>
      <c r="K87" s="282"/>
    </row>
    <row r="88" spans="2:11" s="1" customFormat="1" ht="15" customHeight="1">
      <c r="B88" s="293"/>
      <c r="C88" s="270" t="s">
        <v>1387</v>
      </c>
      <c r="D88" s="270"/>
      <c r="E88" s="270"/>
      <c r="F88" s="291" t="s">
        <v>1372</v>
      </c>
      <c r="G88" s="292"/>
      <c r="H88" s="270" t="s">
        <v>1388</v>
      </c>
      <c r="I88" s="270" t="s">
        <v>1368</v>
      </c>
      <c r="J88" s="270">
        <v>20</v>
      </c>
      <c r="K88" s="282"/>
    </row>
    <row r="89" spans="2:11" s="1" customFormat="1" ht="15" customHeight="1">
      <c r="B89" s="293"/>
      <c r="C89" s="270" t="s">
        <v>1389</v>
      </c>
      <c r="D89" s="270"/>
      <c r="E89" s="270"/>
      <c r="F89" s="291" t="s">
        <v>1372</v>
      </c>
      <c r="G89" s="292"/>
      <c r="H89" s="270" t="s">
        <v>1390</v>
      </c>
      <c r="I89" s="270" t="s">
        <v>1368</v>
      </c>
      <c r="J89" s="270">
        <v>20</v>
      </c>
      <c r="K89" s="282"/>
    </row>
    <row r="90" spans="2:11" s="1" customFormat="1" ht="15" customHeight="1">
      <c r="B90" s="293"/>
      <c r="C90" s="270" t="s">
        <v>1391</v>
      </c>
      <c r="D90" s="270"/>
      <c r="E90" s="270"/>
      <c r="F90" s="291" t="s">
        <v>1372</v>
      </c>
      <c r="G90" s="292"/>
      <c r="H90" s="270" t="s">
        <v>1392</v>
      </c>
      <c r="I90" s="270" t="s">
        <v>1368</v>
      </c>
      <c r="J90" s="270">
        <v>50</v>
      </c>
      <c r="K90" s="282"/>
    </row>
    <row r="91" spans="2:11" s="1" customFormat="1" ht="15" customHeight="1">
      <c r="B91" s="293"/>
      <c r="C91" s="270" t="s">
        <v>1393</v>
      </c>
      <c r="D91" s="270"/>
      <c r="E91" s="270"/>
      <c r="F91" s="291" t="s">
        <v>1372</v>
      </c>
      <c r="G91" s="292"/>
      <c r="H91" s="270" t="s">
        <v>1393</v>
      </c>
      <c r="I91" s="270" t="s">
        <v>1368</v>
      </c>
      <c r="J91" s="270">
        <v>50</v>
      </c>
      <c r="K91" s="282"/>
    </row>
    <row r="92" spans="2:11" s="1" customFormat="1" ht="15" customHeight="1">
      <c r="B92" s="293"/>
      <c r="C92" s="270" t="s">
        <v>1394</v>
      </c>
      <c r="D92" s="270"/>
      <c r="E92" s="270"/>
      <c r="F92" s="291" t="s">
        <v>1372</v>
      </c>
      <c r="G92" s="292"/>
      <c r="H92" s="270" t="s">
        <v>1395</v>
      </c>
      <c r="I92" s="270" t="s">
        <v>1368</v>
      </c>
      <c r="J92" s="270">
        <v>255</v>
      </c>
      <c r="K92" s="282"/>
    </row>
    <row r="93" spans="2:11" s="1" customFormat="1" ht="15" customHeight="1">
      <c r="B93" s="293"/>
      <c r="C93" s="270" t="s">
        <v>1396</v>
      </c>
      <c r="D93" s="270"/>
      <c r="E93" s="270"/>
      <c r="F93" s="291" t="s">
        <v>1366</v>
      </c>
      <c r="G93" s="292"/>
      <c r="H93" s="270" t="s">
        <v>1397</v>
      </c>
      <c r="I93" s="270" t="s">
        <v>1398</v>
      </c>
      <c r="J93" s="270"/>
      <c r="K93" s="282"/>
    </row>
    <row r="94" spans="2:11" s="1" customFormat="1" ht="15" customHeight="1">
      <c r="B94" s="293"/>
      <c r="C94" s="270" t="s">
        <v>1399</v>
      </c>
      <c r="D94" s="270"/>
      <c r="E94" s="270"/>
      <c r="F94" s="291" t="s">
        <v>1366</v>
      </c>
      <c r="G94" s="292"/>
      <c r="H94" s="270" t="s">
        <v>1400</v>
      </c>
      <c r="I94" s="270" t="s">
        <v>1401</v>
      </c>
      <c r="J94" s="270"/>
      <c r="K94" s="282"/>
    </row>
    <row r="95" spans="2:11" s="1" customFormat="1" ht="15" customHeight="1">
      <c r="B95" s="293"/>
      <c r="C95" s="270" t="s">
        <v>1402</v>
      </c>
      <c r="D95" s="270"/>
      <c r="E95" s="270"/>
      <c r="F95" s="291" t="s">
        <v>1366</v>
      </c>
      <c r="G95" s="292"/>
      <c r="H95" s="270" t="s">
        <v>1402</v>
      </c>
      <c r="I95" s="270" t="s">
        <v>1401</v>
      </c>
      <c r="J95" s="270"/>
      <c r="K95" s="282"/>
    </row>
    <row r="96" spans="2:11" s="1" customFormat="1" ht="15" customHeight="1">
      <c r="B96" s="293"/>
      <c r="C96" s="270" t="s">
        <v>38</v>
      </c>
      <c r="D96" s="270"/>
      <c r="E96" s="270"/>
      <c r="F96" s="291" t="s">
        <v>1366</v>
      </c>
      <c r="G96" s="292"/>
      <c r="H96" s="270" t="s">
        <v>1403</v>
      </c>
      <c r="I96" s="270" t="s">
        <v>1401</v>
      </c>
      <c r="J96" s="270"/>
      <c r="K96" s="282"/>
    </row>
    <row r="97" spans="2:11" s="1" customFormat="1" ht="15" customHeight="1">
      <c r="B97" s="293"/>
      <c r="C97" s="270" t="s">
        <v>48</v>
      </c>
      <c r="D97" s="270"/>
      <c r="E97" s="270"/>
      <c r="F97" s="291" t="s">
        <v>1366</v>
      </c>
      <c r="G97" s="292"/>
      <c r="H97" s="270" t="s">
        <v>1404</v>
      </c>
      <c r="I97" s="270" t="s">
        <v>1401</v>
      </c>
      <c r="J97" s="270"/>
      <c r="K97" s="282"/>
    </row>
    <row r="98" spans="2:11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pans="2:11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pans="2:11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pans="2:1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pans="2:11" s="1" customFormat="1" ht="45" customHeight="1">
      <c r="B102" s="281"/>
      <c r="C102" s="399" t="s">
        <v>1405</v>
      </c>
      <c r="D102" s="399"/>
      <c r="E102" s="399"/>
      <c r="F102" s="399"/>
      <c r="G102" s="399"/>
      <c r="H102" s="399"/>
      <c r="I102" s="399"/>
      <c r="J102" s="399"/>
      <c r="K102" s="282"/>
    </row>
    <row r="103" spans="2:11" s="1" customFormat="1" ht="17.25" customHeight="1">
      <c r="B103" s="281"/>
      <c r="C103" s="283" t="s">
        <v>1360</v>
      </c>
      <c r="D103" s="283"/>
      <c r="E103" s="283"/>
      <c r="F103" s="283" t="s">
        <v>1361</v>
      </c>
      <c r="G103" s="284"/>
      <c r="H103" s="283" t="s">
        <v>54</v>
      </c>
      <c r="I103" s="283" t="s">
        <v>57</v>
      </c>
      <c r="J103" s="283" t="s">
        <v>1362</v>
      </c>
      <c r="K103" s="282"/>
    </row>
    <row r="104" spans="2:11" s="1" customFormat="1" ht="17.25" customHeight="1">
      <c r="B104" s="281"/>
      <c r="C104" s="285" t="s">
        <v>1363</v>
      </c>
      <c r="D104" s="285"/>
      <c r="E104" s="285"/>
      <c r="F104" s="286" t="s">
        <v>1364</v>
      </c>
      <c r="G104" s="287"/>
      <c r="H104" s="285"/>
      <c r="I104" s="285"/>
      <c r="J104" s="285" t="s">
        <v>1365</v>
      </c>
      <c r="K104" s="282"/>
    </row>
    <row r="105" spans="2:11" s="1" customFormat="1" ht="5.25" customHeight="1">
      <c r="B105" s="281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pans="2:11" s="1" customFormat="1" ht="15" customHeight="1">
      <c r="B106" s="281"/>
      <c r="C106" s="270" t="s">
        <v>53</v>
      </c>
      <c r="D106" s="290"/>
      <c r="E106" s="290"/>
      <c r="F106" s="291" t="s">
        <v>1366</v>
      </c>
      <c r="G106" s="270"/>
      <c r="H106" s="270" t="s">
        <v>1406</v>
      </c>
      <c r="I106" s="270" t="s">
        <v>1368</v>
      </c>
      <c r="J106" s="270">
        <v>20</v>
      </c>
      <c r="K106" s="282"/>
    </row>
    <row r="107" spans="2:11" s="1" customFormat="1" ht="15" customHeight="1">
      <c r="B107" s="281"/>
      <c r="C107" s="270" t="s">
        <v>1369</v>
      </c>
      <c r="D107" s="270"/>
      <c r="E107" s="270"/>
      <c r="F107" s="291" t="s">
        <v>1366</v>
      </c>
      <c r="G107" s="270"/>
      <c r="H107" s="270" t="s">
        <v>1406</v>
      </c>
      <c r="I107" s="270" t="s">
        <v>1368</v>
      </c>
      <c r="J107" s="270">
        <v>120</v>
      </c>
      <c r="K107" s="282"/>
    </row>
    <row r="108" spans="2:11" s="1" customFormat="1" ht="15" customHeight="1">
      <c r="B108" s="293"/>
      <c r="C108" s="270" t="s">
        <v>1371</v>
      </c>
      <c r="D108" s="270"/>
      <c r="E108" s="270"/>
      <c r="F108" s="291" t="s">
        <v>1372</v>
      </c>
      <c r="G108" s="270"/>
      <c r="H108" s="270" t="s">
        <v>1406</v>
      </c>
      <c r="I108" s="270" t="s">
        <v>1368</v>
      </c>
      <c r="J108" s="270">
        <v>50</v>
      </c>
      <c r="K108" s="282"/>
    </row>
    <row r="109" spans="2:11" s="1" customFormat="1" ht="15" customHeight="1">
      <c r="B109" s="293"/>
      <c r="C109" s="270" t="s">
        <v>1374</v>
      </c>
      <c r="D109" s="270"/>
      <c r="E109" s="270"/>
      <c r="F109" s="291" t="s">
        <v>1366</v>
      </c>
      <c r="G109" s="270"/>
      <c r="H109" s="270" t="s">
        <v>1406</v>
      </c>
      <c r="I109" s="270" t="s">
        <v>1376</v>
      </c>
      <c r="J109" s="270"/>
      <c r="K109" s="282"/>
    </row>
    <row r="110" spans="2:11" s="1" customFormat="1" ht="15" customHeight="1">
      <c r="B110" s="293"/>
      <c r="C110" s="270" t="s">
        <v>1385</v>
      </c>
      <c r="D110" s="270"/>
      <c r="E110" s="270"/>
      <c r="F110" s="291" t="s">
        <v>1372</v>
      </c>
      <c r="G110" s="270"/>
      <c r="H110" s="270" t="s">
        <v>1406</v>
      </c>
      <c r="I110" s="270" t="s">
        <v>1368</v>
      </c>
      <c r="J110" s="270">
        <v>50</v>
      </c>
      <c r="K110" s="282"/>
    </row>
    <row r="111" spans="2:11" s="1" customFormat="1" ht="15" customHeight="1">
      <c r="B111" s="293"/>
      <c r="C111" s="270" t="s">
        <v>1393</v>
      </c>
      <c r="D111" s="270"/>
      <c r="E111" s="270"/>
      <c r="F111" s="291" t="s">
        <v>1372</v>
      </c>
      <c r="G111" s="270"/>
      <c r="H111" s="270" t="s">
        <v>1406</v>
      </c>
      <c r="I111" s="270" t="s">
        <v>1368</v>
      </c>
      <c r="J111" s="270">
        <v>50</v>
      </c>
      <c r="K111" s="282"/>
    </row>
    <row r="112" spans="2:11" s="1" customFormat="1" ht="15" customHeight="1">
      <c r="B112" s="293"/>
      <c r="C112" s="270" t="s">
        <v>1391</v>
      </c>
      <c r="D112" s="270"/>
      <c r="E112" s="270"/>
      <c r="F112" s="291" t="s">
        <v>1372</v>
      </c>
      <c r="G112" s="270"/>
      <c r="H112" s="270" t="s">
        <v>1406</v>
      </c>
      <c r="I112" s="270" t="s">
        <v>1368</v>
      </c>
      <c r="J112" s="270">
        <v>50</v>
      </c>
      <c r="K112" s="282"/>
    </row>
    <row r="113" spans="2:11" s="1" customFormat="1" ht="15" customHeight="1">
      <c r="B113" s="293"/>
      <c r="C113" s="270" t="s">
        <v>53</v>
      </c>
      <c r="D113" s="270"/>
      <c r="E113" s="270"/>
      <c r="F113" s="291" t="s">
        <v>1366</v>
      </c>
      <c r="G113" s="270"/>
      <c r="H113" s="270" t="s">
        <v>1407</v>
      </c>
      <c r="I113" s="270" t="s">
        <v>1368</v>
      </c>
      <c r="J113" s="270">
        <v>20</v>
      </c>
      <c r="K113" s="282"/>
    </row>
    <row r="114" spans="2:11" s="1" customFormat="1" ht="15" customHeight="1">
      <c r="B114" s="293"/>
      <c r="C114" s="270" t="s">
        <v>1408</v>
      </c>
      <c r="D114" s="270"/>
      <c r="E114" s="270"/>
      <c r="F114" s="291" t="s">
        <v>1366</v>
      </c>
      <c r="G114" s="270"/>
      <c r="H114" s="270" t="s">
        <v>1409</v>
      </c>
      <c r="I114" s="270" t="s">
        <v>1368</v>
      </c>
      <c r="J114" s="270">
        <v>120</v>
      </c>
      <c r="K114" s="282"/>
    </row>
    <row r="115" spans="2:11" s="1" customFormat="1" ht="15" customHeight="1">
      <c r="B115" s="293"/>
      <c r="C115" s="270" t="s">
        <v>38</v>
      </c>
      <c r="D115" s="270"/>
      <c r="E115" s="270"/>
      <c r="F115" s="291" t="s">
        <v>1366</v>
      </c>
      <c r="G115" s="270"/>
      <c r="H115" s="270" t="s">
        <v>1410</v>
      </c>
      <c r="I115" s="270" t="s">
        <v>1401</v>
      </c>
      <c r="J115" s="270"/>
      <c r="K115" s="282"/>
    </row>
    <row r="116" spans="2:11" s="1" customFormat="1" ht="15" customHeight="1">
      <c r="B116" s="293"/>
      <c r="C116" s="270" t="s">
        <v>48</v>
      </c>
      <c r="D116" s="270"/>
      <c r="E116" s="270"/>
      <c r="F116" s="291" t="s">
        <v>1366</v>
      </c>
      <c r="G116" s="270"/>
      <c r="H116" s="270" t="s">
        <v>1411</v>
      </c>
      <c r="I116" s="270" t="s">
        <v>1401</v>
      </c>
      <c r="J116" s="270"/>
      <c r="K116" s="282"/>
    </row>
    <row r="117" spans="2:11" s="1" customFormat="1" ht="15" customHeight="1">
      <c r="B117" s="293"/>
      <c r="C117" s="270" t="s">
        <v>57</v>
      </c>
      <c r="D117" s="270"/>
      <c r="E117" s="270"/>
      <c r="F117" s="291" t="s">
        <v>1366</v>
      </c>
      <c r="G117" s="270"/>
      <c r="H117" s="270" t="s">
        <v>1412</v>
      </c>
      <c r="I117" s="270" t="s">
        <v>1413</v>
      </c>
      <c r="J117" s="270"/>
      <c r="K117" s="282"/>
    </row>
    <row r="118" spans="2:11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pans="2:11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pans="2:11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7" t="s">
        <v>1414</v>
      </c>
      <c r="D122" s="397"/>
      <c r="E122" s="397"/>
      <c r="F122" s="397"/>
      <c r="G122" s="397"/>
      <c r="H122" s="397"/>
      <c r="I122" s="397"/>
      <c r="J122" s="397"/>
      <c r="K122" s="310"/>
    </row>
    <row r="123" spans="2:11" s="1" customFormat="1" ht="17.25" customHeight="1">
      <c r="B123" s="311"/>
      <c r="C123" s="283" t="s">
        <v>1360</v>
      </c>
      <c r="D123" s="283"/>
      <c r="E123" s="283"/>
      <c r="F123" s="283" t="s">
        <v>1361</v>
      </c>
      <c r="G123" s="284"/>
      <c r="H123" s="283" t="s">
        <v>54</v>
      </c>
      <c r="I123" s="283" t="s">
        <v>57</v>
      </c>
      <c r="J123" s="283" t="s">
        <v>1362</v>
      </c>
      <c r="K123" s="312"/>
    </row>
    <row r="124" spans="2:11" s="1" customFormat="1" ht="17.25" customHeight="1">
      <c r="B124" s="311"/>
      <c r="C124" s="285" t="s">
        <v>1363</v>
      </c>
      <c r="D124" s="285"/>
      <c r="E124" s="285"/>
      <c r="F124" s="286" t="s">
        <v>1364</v>
      </c>
      <c r="G124" s="287"/>
      <c r="H124" s="285"/>
      <c r="I124" s="285"/>
      <c r="J124" s="285" t="s">
        <v>1365</v>
      </c>
      <c r="K124" s="312"/>
    </row>
    <row r="125" spans="2:11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pans="2:11" s="1" customFormat="1" ht="15" customHeight="1">
      <c r="B126" s="313"/>
      <c r="C126" s="270" t="s">
        <v>1369</v>
      </c>
      <c r="D126" s="290"/>
      <c r="E126" s="290"/>
      <c r="F126" s="291" t="s">
        <v>1366</v>
      </c>
      <c r="G126" s="270"/>
      <c r="H126" s="270" t="s">
        <v>1406</v>
      </c>
      <c r="I126" s="270" t="s">
        <v>1368</v>
      </c>
      <c r="J126" s="270">
        <v>120</v>
      </c>
      <c r="K126" s="316"/>
    </row>
    <row r="127" spans="2:11" s="1" customFormat="1" ht="15" customHeight="1">
      <c r="B127" s="313"/>
      <c r="C127" s="270" t="s">
        <v>1415</v>
      </c>
      <c r="D127" s="270"/>
      <c r="E127" s="270"/>
      <c r="F127" s="291" t="s">
        <v>1366</v>
      </c>
      <c r="G127" s="270"/>
      <c r="H127" s="270" t="s">
        <v>1416</v>
      </c>
      <c r="I127" s="270" t="s">
        <v>1368</v>
      </c>
      <c r="J127" s="270" t="s">
        <v>1417</v>
      </c>
      <c r="K127" s="316"/>
    </row>
    <row r="128" spans="2:11" s="1" customFormat="1" ht="15" customHeight="1">
      <c r="B128" s="313"/>
      <c r="C128" s="270" t="s">
        <v>1314</v>
      </c>
      <c r="D128" s="270"/>
      <c r="E128" s="270"/>
      <c r="F128" s="291" t="s">
        <v>1366</v>
      </c>
      <c r="G128" s="270"/>
      <c r="H128" s="270" t="s">
        <v>1418</v>
      </c>
      <c r="I128" s="270" t="s">
        <v>1368</v>
      </c>
      <c r="J128" s="270" t="s">
        <v>1417</v>
      </c>
      <c r="K128" s="316"/>
    </row>
    <row r="129" spans="2:11" s="1" customFormat="1" ht="15" customHeight="1">
      <c r="B129" s="313"/>
      <c r="C129" s="270" t="s">
        <v>1377</v>
      </c>
      <c r="D129" s="270"/>
      <c r="E129" s="270"/>
      <c r="F129" s="291" t="s">
        <v>1372</v>
      </c>
      <c r="G129" s="270"/>
      <c r="H129" s="270" t="s">
        <v>1378</v>
      </c>
      <c r="I129" s="270" t="s">
        <v>1368</v>
      </c>
      <c r="J129" s="270">
        <v>15</v>
      </c>
      <c r="K129" s="316"/>
    </row>
    <row r="130" spans="2:11" s="1" customFormat="1" ht="15" customHeight="1">
      <c r="B130" s="313"/>
      <c r="C130" s="294" t="s">
        <v>1379</v>
      </c>
      <c r="D130" s="294"/>
      <c r="E130" s="294"/>
      <c r="F130" s="295" t="s">
        <v>1372</v>
      </c>
      <c r="G130" s="294"/>
      <c r="H130" s="294" t="s">
        <v>1380</v>
      </c>
      <c r="I130" s="294" t="s">
        <v>1368</v>
      </c>
      <c r="J130" s="294">
        <v>15</v>
      </c>
      <c r="K130" s="316"/>
    </row>
    <row r="131" spans="2:11" s="1" customFormat="1" ht="15" customHeight="1">
      <c r="B131" s="313"/>
      <c r="C131" s="294" t="s">
        <v>1381</v>
      </c>
      <c r="D131" s="294"/>
      <c r="E131" s="294"/>
      <c r="F131" s="295" t="s">
        <v>1372</v>
      </c>
      <c r="G131" s="294"/>
      <c r="H131" s="294" t="s">
        <v>1382</v>
      </c>
      <c r="I131" s="294" t="s">
        <v>1368</v>
      </c>
      <c r="J131" s="294">
        <v>20</v>
      </c>
      <c r="K131" s="316"/>
    </row>
    <row r="132" spans="2:11" s="1" customFormat="1" ht="15" customHeight="1">
      <c r="B132" s="313"/>
      <c r="C132" s="294" t="s">
        <v>1383</v>
      </c>
      <c r="D132" s="294"/>
      <c r="E132" s="294"/>
      <c r="F132" s="295" t="s">
        <v>1372</v>
      </c>
      <c r="G132" s="294"/>
      <c r="H132" s="294" t="s">
        <v>1384</v>
      </c>
      <c r="I132" s="294" t="s">
        <v>1368</v>
      </c>
      <c r="J132" s="294">
        <v>20</v>
      </c>
      <c r="K132" s="316"/>
    </row>
    <row r="133" spans="2:11" s="1" customFormat="1" ht="15" customHeight="1">
      <c r="B133" s="313"/>
      <c r="C133" s="270" t="s">
        <v>1371</v>
      </c>
      <c r="D133" s="270"/>
      <c r="E133" s="270"/>
      <c r="F133" s="291" t="s">
        <v>1372</v>
      </c>
      <c r="G133" s="270"/>
      <c r="H133" s="270" t="s">
        <v>1406</v>
      </c>
      <c r="I133" s="270" t="s">
        <v>1368</v>
      </c>
      <c r="J133" s="270">
        <v>50</v>
      </c>
      <c r="K133" s="316"/>
    </row>
    <row r="134" spans="2:11" s="1" customFormat="1" ht="15" customHeight="1">
      <c r="B134" s="313"/>
      <c r="C134" s="270" t="s">
        <v>1385</v>
      </c>
      <c r="D134" s="270"/>
      <c r="E134" s="270"/>
      <c r="F134" s="291" t="s">
        <v>1372</v>
      </c>
      <c r="G134" s="270"/>
      <c r="H134" s="270" t="s">
        <v>1406</v>
      </c>
      <c r="I134" s="270" t="s">
        <v>1368</v>
      </c>
      <c r="J134" s="270">
        <v>50</v>
      </c>
      <c r="K134" s="316"/>
    </row>
    <row r="135" spans="2:11" s="1" customFormat="1" ht="15" customHeight="1">
      <c r="B135" s="313"/>
      <c r="C135" s="270" t="s">
        <v>1391</v>
      </c>
      <c r="D135" s="270"/>
      <c r="E135" s="270"/>
      <c r="F135" s="291" t="s">
        <v>1372</v>
      </c>
      <c r="G135" s="270"/>
      <c r="H135" s="270" t="s">
        <v>1406</v>
      </c>
      <c r="I135" s="270" t="s">
        <v>1368</v>
      </c>
      <c r="J135" s="270">
        <v>50</v>
      </c>
      <c r="K135" s="316"/>
    </row>
    <row r="136" spans="2:11" s="1" customFormat="1" ht="15" customHeight="1">
      <c r="B136" s="313"/>
      <c r="C136" s="270" t="s">
        <v>1393</v>
      </c>
      <c r="D136" s="270"/>
      <c r="E136" s="270"/>
      <c r="F136" s="291" t="s">
        <v>1372</v>
      </c>
      <c r="G136" s="270"/>
      <c r="H136" s="270" t="s">
        <v>1406</v>
      </c>
      <c r="I136" s="270" t="s">
        <v>1368</v>
      </c>
      <c r="J136" s="270">
        <v>50</v>
      </c>
      <c r="K136" s="316"/>
    </row>
    <row r="137" spans="2:11" s="1" customFormat="1" ht="15" customHeight="1">
      <c r="B137" s="313"/>
      <c r="C137" s="270" t="s">
        <v>1394</v>
      </c>
      <c r="D137" s="270"/>
      <c r="E137" s="270"/>
      <c r="F137" s="291" t="s">
        <v>1372</v>
      </c>
      <c r="G137" s="270"/>
      <c r="H137" s="270" t="s">
        <v>1419</v>
      </c>
      <c r="I137" s="270" t="s">
        <v>1368</v>
      </c>
      <c r="J137" s="270">
        <v>255</v>
      </c>
      <c r="K137" s="316"/>
    </row>
    <row r="138" spans="2:11" s="1" customFormat="1" ht="15" customHeight="1">
      <c r="B138" s="313"/>
      <c r="C138" s="270" t="s">
        <v>1396</v>
      </c>
      <c r="D138" s="270"/>
      <c r="E138" s="270"/>
      <c r="F138" s="291" t="s">
        <v>1366</v>
      </c>
      <c r="G138" s="270"/>
      <c r="H138" s="270" t="s">
        <v>1420</v>
      </c>
      <c r="I138" s="270" t="s">
        <v>1398</v>
      </c>
      <c r="J138" s="270"/>
      <c r="K138" s="316"/>
    </row>
    <row r="139" spans="2:11" s="1" customFormat="1" ht="15" customHeight="1">
      <c r="B139" s="313"/>
      <c r="C139" s="270" t="s">
        <v>1399</v>
      </c>
      <c r="D139" s="270"/>
      <c r="E139" s="270"/>
      <c r="F139" s="291" t="s">
        <v>1366</v>
      </c>
      <c r="G139" s="270"/>
      <c r="H139" s="270" t="s">
        <v>1421</v>
      </c>
      <c r="I139" s="270" t="s">
        <v>1401</v>
      </c>
      <c r="J139" s="270"/>
      <c r="K139" s="316"/>
    </row>
    <row r="140" spans="2:11" s="1" customFormat="1" ht="15" customHeight="1">
      <c r="B140" s="313"/>
      <c r="C140" s="270" t="s">
        <v>1402</v>
      </c>
      <c r="D140" s="270"/>
      <c r="E140" s="270"/>
      <c r="F140" s="291" t="s">
        <v>1366</v>
      </c>
      <c r="G140" s="270"/>
      <c r="H140" s="270" t="s">
        <v>1402</v>
      </c>
      <c r="I140" s="270" t="s">
        <v>1401</v>
      </c>
      <c r="J140" s="270"/>
      <c r="K140" s="316"/>
    </row>
    <row r="141" spans="2:11" s="1" customFormat="1" ht="15" customHeight="1">
      <c r="B141" s="313"/>
      <c r="C141" s="270" t="s">
        <v>38</v>
      </c>
      <c r="D141" s="270"/>
      <c r="E141" s="270"/>
      <c r="F141" s="291" t="s">
        <v>1366</v>
      </c>
      <c r="G141" s="270"/>
      <c r="H141" s="270" t="s">
        <v>1422</v>
      </c>
      <c r="I141" s="270" t="s">
        <v>1401</v>
      </c>
      <c r="J141" s="270"/>
      <c r="K141" s="316"/>
    </row>
    <row r="142" spans="2:11" s="1" customFormat="1" ht="15" customHeight="1">
      <c r="B142" s="313"/>
      <c r="C142" s="270" t="s">
        <v>1423</v>
      </c>
      <c r="D142" s="270"/>
      <c r="E142" s="270"/>
      <c r="F142" s="291" t="s">
        <v>1366</v>
      </c>
      <c r="G142" s="270"/>
      <c r="H142" s="270" t="s">
        <v>1424</v>
      </c>
      <c r="I142" s="270" t="s">
        <v>1401</v>
      </c>
      <c r="J142" s="270"/>
      <c r="K142" s="316"/>
    </row>
    <row r="143" spans="2:11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pans="2:11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pans="2:11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pans="2:11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pans="2:11" s="1" customFormat="1" ht="45" customHeight="1">
      <c r="B147" s="281"/>
      <c r="C147" s="399" t="s">
        <v>1425</v>
      </c>
      <c r="D147" s="399"/>
      <c r="E147" s="399"/>
      <c r="F147" s="399"/>
      <c r="G147" s="399"/>
      <c r="H147" s="399"/>
      <c r="I147" s="399"/>
      <c r="J147" s="399"/>
      <c r="K147" s="282"/>
    </row>
    <row r="148" spans="2:11" s="1" customFormat="1" ht="17.25" customHeight="1">
      <c r="B148" s="281"/>
      <c r="C148" s="283" t="s">
        <v>1360</v>
      </c>
      <c r="D148" s="283"/>
      <c r="E148" s="283"/>
      <c r="F148" s="283" t="s">
        <v>1361</v>
      </c>
      <c r="G148" s="284"/>
      <c r="H148" s="283" t="s">
        <v>54</v>
      </c>
      <c r="I148" s="283" t="s">
        <v>57</v>
      </c>
      <c r="J148" s="283" t="s">
        <v>1362</v>
      </c>
      <c r="K148" s="282"/>
    </row>
    <row r="149" spans="2:11" s="1" customFormat="1" ht="17.25" customHeight="1">
      <c r="B149" s="281"/>
      <c r="C149" s="285" t="s">
        <v>1363</v>
      </c>
      <c r="D149" s="285"/>
      <c r="E149" s="285"/>
      <c r="F149" s="286" t="s">
        <v>1364</v>
      </c>
      <c r="G149" s="287"/>
      <c r="H149" s="285"/>
      <c r="I149" s="285"/>
      <c r="J149" s="285" t="s">
        <v>1365</v>
      </c>
      <c r="K149" s="282"/>
    </row>
    <row r="150" spans="2:11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pans="2:11" s="1" customFormat="1" ht="15" customHeight="1">
      <c r="B151" s="293"/>
      <c r="C151" s="320" t="s">
        <v>1369</v>
      </c>
      <c r="D151" s="270"/>
      <c r="E151" s="270"/>
      <c r="F151" s="321" t="s">
        <v>1366</v>
      </c>
      <c r="G151" s="270"/>
      <c r="H151" s="320" t="s">
        <v>1406</v>
      </c>
      <c r="I151" s="320" t="s">
        <v>1368</v>
      </c>
      <c r="J151" s="320">
        <v>120</v>
      </c>
      <c r="K151" s="316"/>
    </row>
    <row r="152" spans="2:11" s="1" customFormat="1" ht="15" customHeight="1">
      <c r="B152" s="293"/>
      <c r="C152" s="320" t="s">
        <v>1415</v>
      </c>
      <c r="D152" s="270"/>
      <c r="E152" s="270"/>
      <c r="F152" s="321" t="s">
        <v>1366</v>
      </c>
      <c r="G152" s="270"/>
      <c r="H152" s="320" t="s">
        <v>1426</v>
      </c>
      <c r="I152" s="320" t="s">
        <v>1368</v>
      </c>
      <c r="J152" s="320" t="s">
        <v>1417</v>
      </c>
      <c r="K152" s="316"/>
    </row>
    <row r="153" spans="2:11" s="1" customFormat="1" ht="15" customHeight="1">
      <c r="B153" s="293"/>
      <c r="C153" s="320" t="s">
        <v>1314</v>
      </c>
      <c r="D153" s="270"/>
      <c r="E153" s="270"/>
      <c r="F153" s="321" t="s">
        <v>1366</v>
      </c>
      <c r="G153" s="270"/>
      <c r="H153" s="320" t="s">
        <v>1427</v>
      </c>
      <c r="I153" s="320" t="s">
        <v>1368</v>
      </c>
      <c r="J153" s="320" t="s">
        <v>1417</v>
      </c>
      <c r="K153" s="316"/>
    </row>
    <row r="154" spans="2:11" s="1" customFormat="1" ht="15" customHeight="1">
      <c r="B154" s="293"/>
      <c r="C154" s="320" t="s">
        <v>1371</v>
      </c>
      <c r="D154" s="270"/>
      <c r="E154" s="270"/>
      <c r="F154" s="321" t="s">
        <v>1372</v>
      </c>
      <c r="G154" s="270"/>
      <c r="H154" s="320" t="s">
        <v>1406</v>
      </c>
      <c r="I154" s="320" t="s">
        <v>1368</v>
      </c>
      <c r="J154" s="320">
        <v>50</v>
      </c>
      <c r="K154" s="316"/>
    </row>
    <row r="155" spans="2:11" s="1" customFormat="1" ht="15" customHeight="1">
      <c r="B155" s="293"/>
      <c r="C155" s="320" t="s">
        <v>1374</v>
      </c>
      <c r="D155" s="270"/>
      <c r="E155" s="270"/>
      <c r="F155" s="321" t="s">
        <v>1366</v>
      </c>
      <c r="G155" s="270"/>
      <c r="H155" s="320" t="s">
        <v>1406</v>
      </c>
      <c r="I155" s="320" t="s">
        <v>1376</v>
      </c>
      <c r="J155" s="320"/>
      <c r="K155" s="316"/>
    </row>
    <row r="156" spans="2:11" s="1" customFormat="1" ht="15" customHeight="1">
      <c r="B156" s="293"/>
      <c r="C156" s="320" t="s">
        <v>1385</v>
      </c>
      <c r="D156" s="270"/>
      <c r="E156" s="270"/>
      <c r="F156" s="321" t="s">
        <v>1372</v>
      </c>
      <c r="G156" s="270"/>
      <c r="H156" s="320" t="s">
        <v>1406</v>
      </c>
      <c r="I156" s="320" t="s">
        <v>1368</v>
      </c>
      <c r="J156" s="320">
        <v>50</v>
      </c>
      <c r="K156" s="316"/>
    </row>
    <row r="157" spans="2:11" s="1" customFormat="1" ht="15" customHeight="1">
      <c r="B157" s="293"/>
      <c r="C157" s="320" t="s">
        <v>1393</v>
      </c>
      <c r="D157" s="270"/>
      <c r="E157" s="270"/>
      <c r="F157" s="321" t="s">
        <v>1372</v>
      </c>
      <c r="G157" s="270"/>
      <c r="H157" s="320" t="s">
        <v>1406</v>
      </c>
      <c r="I157" s="320" t="s">
        <v>1368</v>
      </c>
      <c r="J157" s="320">
        <v>50</v>
      </c>
      <c r="K157" s="316"/>
    </row>
    <row r="158" spans="2:11" s="1" customFormat="1" ht="15" customHeight="1">
      <c r="B158" s="293"/>
      <c r="C158" s="320" t="s">
        <v>1391</v>
      </c>
      <c r="D158" s="270"/>
      <c r="E158" s="270"/>
      <c r="F158" s="321" t="s">
        <v>1372</v>
      </c>
      <c r="G158" s="270"/>
      <c r="H158" s="320" t="s">
        <v>1406</v>
      </c>
      <c r="I158" s="320" t="s">
        <v>1368</v>
      </c>
      <c r="J158" s="320">
        <v>50</v>
      </c>
      <c r="K158" s="316"/>
    </row>
    <row r="159" spans="2:11" s="1" customFormat="1" ht="15" customHeight="1">
      <c r="B159" s="293"/>
      <c r="C159" s="320" t="s">
        <v>97</v>
      </c>
      <c r="D159" s="270"/>
      <c r="E159" s="270"/>
      <c r="F159" s="321" t="s">
        <v>1366</v>
      </c>
      <c r="G159" s="270"/>
      <c r="H159" s="320" t="s">
        <v>1428</v>
      </c>
      <c r="I159" s="320" t="s">
        <v>1368</v>
      </c>
      <c r="J159" s="320" t="s">
        <v>1429</v>
      </c>
      <c r="K159" s="316"/>
    </row>
    <row r="160" spans="2:11" s="1" customFormat="1" ht="15" customHeight="1">
      <c r="B160" s="293"/>
      <c r="C160" s="320" t="s">
        <v>1430</v>
      </c>
      <c r="D160" s="270"/>
      <c r="E160" s="270"/>
      <c r="F160" s="321" t="s">
        <v>1366</v>
      </c>
      <c r="G160" s="270"/>
      <c r="H160" s="320" t="s">
        <v>1431</v>
      </c>
      <c r="I160" s="320" t="s">
        <v>1401</v>
      </c>
      <c r="J160" s="320"/>
      <c r="K160" s="316"/>
    </row>
    <row r="161" spans="2:1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pans="2:11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pans="2:11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pans="2:11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pans="2:11" s="1" customFormat="1" ht="45" customHeight="1">
      <c r="B165" s="262"/>
      <c r="C165" s="397" t="s">
        <v>1432</v>
      </c>
      <c r="D165" s="397"/>
      <c r="E165" s="397"/>
      <c r="F165" s="397"/>
      <c r="G165" s="397"/>
      <c r="H165" s="397"/>
      <c r="I165" s="397"/>
      <c r="J165" s="397"/>
      <c r="K165" s="263"/>
    </row>
    <row r="166" spans="2:11" s="1" customFormat="1" ht="17.25" customHeight="1">
      <c r="B166" s="262"/>
      <c r="C166" s="283" t="s">
        <v>1360</v>
      </c>
      <c r="D166" s="283"/>
      <c r="E166" s="283"/>
      <c r="F166" s="283" t="s">
        <v>1361</v>
      </c>
      <c r="G166" s="325"/>
      <c r="H166" s="326" t="s">
        <v>54</v>
      </c>
      <c r="I166" s="326" t="s">
        <v>57</v>
      </c>
      <c r="J166" s="283" t="s">
        <v>1362</v>
      </c>
      <c r="K166" s="263"/>
    </row>
    <row r="167" spans="2:11" s="1" customFormat="1" ht="17.25" customHeight="1">
      <c r="B167" s="264"/>
      <c r="C167" s="285" t="s">
        <v>1363</v>
      </c>
      <c r="D167" s="285"/>
      <c r="E167" s="285"/>
      <c r="F167" s="286" t="s">
        <v>1364</v>
      </c>
      <c r="G167" s="327"/>
      <c r="H167" s="328"/>
      <c r="I167" s="328"/>
      <c r="J167" s="285" t="s">
        <v>1365</v>
      </c>
      <c r="K167" s="265"/>
    </row>
    <row r="168" spans="2:11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pans="2:11" s="1" customFormat="1" ht="15" customHeight="1">
      <c r="B169" s="293"/>
      <c r="C169" s="270" t="s">
        <v>1369</v>
      </c>
      <c r="D169" s="270"/>
      <c r="E169" s="270"/>
      <c r="F169" s="291" t="s">
        <v>1366</v>
      </c>
      <c r="G169" s="270"/>
      <c r="H169" s="270" t="s">
        <v>1406</v>
      </c>
      <c r="I169" s="270" t="s">
        <v>1368</v>
      </c>
      <c r="J169" s="270">
        <v>120</v>
      </c>
      <c r="K169" s="316"/>
    </row>
    <row r="170" spans="2:11" s="1" customFormat="1" ht="15" customHeight="1">
      <c r="B170" s="293"/>
      <c r="C170" s="270" t="s">
        <v>1415</v>
      </c>
      <c r="D170" s="270"/>
      <c r="E170" s="270"/>
      <c r="F170" s="291" t="s">
        <v>1366</v>
      </c>
      <c r="G170" s="270"/>
      <c r="H170" s="270" t="s">
        <v>1416</v>
      </c>
      <c r="I170" s="270" t="s">
        <v>1368</v>
      </c>
      <c r="J170" s="270" t="s">
        <v>1417</v>
      </c>
      <c r="K170" s="316"/>
    </row>
    <row r="171" spans="2:11" s="1" customFormat="1" ht="15" customHeight="1">
      <c r="B171" s="293"/>
      <c r="C171" s="270" t="s">
        <v>1314</v>
      </c>
      <c r="D171" s="270"/>
      <c r="E171" s="270"/>
      <c r="F171" s="291" t="s">
        <v>1366</v>
      </c>
      <c r="G171" s="270"/>
      <c r="H171" s="270" t="s">
        <v>1433</v>
      </c>
      <c r="I171" s="270" t="s">
        <v>1368</v>
      </c>
      <c r="J171" s="270" t="s">
        <v>1417</v>
      </c>
      <c r="K171" s="316"/>
    </row>
    <row r="172" spans="2:11" s="1" customFormat="1" ht="15" customHeight="1">
      <c r="B172" s="293"/>
      <c r="C172" s="270" t="s">
        <v>1371</v>
      </c>
      <c r="D172" s="270"/>
      <c r="E172" s="270"/>
      <c r="F172" s="291" t="s">
        <v>1372</v>
      </c>
      <c r="G172" s="270"/>
      <c r="H172" s="270" t="s">
        <v>1433</v>
      </c>
      <c r="I172" s="270" t="s">
        <v>1368</v>
      </c>
      <c r="J172" s="270">
        <v>50</v>
      </c>
      <c r="K172" s="316"/>
    </row>
    <row r="173" spans="2:11" s="1" customFormat="1" ht="15" customHeight="1">
      <c r="B173" s="293"/>
      <c r="C173" s="270" t="s">
        <v>1374</v>
      </c>
      <c r="D173" s="270"/>
      <c r="E173" s="270"/>
      <c r="F173" s="291" t="s">
        <v>1366</v>
      </c>
      <c r="G173" s="270"/>
      <c r="H173" s="270" t="s">
        <v>1433</v>
      </c>
      <c r="I173" s="270" t="s">
        <v>1376</v>
      </c>
      <c r="J173" s="270"/>
      <c r="K173" s="316"/>
    </row>
    <row r="174" spans="2:11" s="1" customFormat="1" ht="15" customHeight="1">
      <c r="B174" s="293"/>
      <c r="C174" s="270" t="s">
        <v>1385</v>
      </c>
      <c r="D174" s="270"/>
      <c r="E174" s="270"/>
      <c r="F174" s="291" t="s">
        <v>1372</v>
      </c>
      <c r="G174" s="270"/>
      <c r="H174" s="270" t="s">
        <v>1433</v>
      </c>
      <c r="I174" s="270" t="s">
        <v>1368</v>
      </c>
      <c r="J174" s="270">
        <v>50</v>
      </c>
      <c r="K174" s="316"/>
    </row>
    <row r="175" spans="2:11" s="1" customFormat="1" ht="15" customHeight="1">
      <c r="B175" s="293"/>
      <c r="C175" s="270" t="s">
        <v>1393</v>
      </c>
      <c r="D175" s="270"/>
      <c r="E175" s="270"/>
      <c r="F175" s="291" t="s">
        <v>1372</v>
      </c>
      <c r="G175" s="270"/>
      <c r="H175" s="270" t="s">
        <v>1433</v>
      </c>
      <c r="I175" s="270" t="s">
        <v>1368</v>
      </c>
      <c r="J175" s="270">
        <v>50</v>
      </c>
      <c r="K175" s="316"/>
    </row>
    <row r="176" spans="2:11" s="1" customFormat="1" ht="15" customHeight="1">
      <c r="B176" s="293"/>
      <c r="C176" s="270" t="s">
        <v>1391</v>
      </c>
      <c r="D176" s="270"/>
      <c r="E176" s="270"/>
      <c r="F176" s="291" t="s">
        <v>1372</v>
      </c>
      <c r="G176" s="270"/>
      <c r="H176" s="270" t="s">
        <v>1433</v>
      </c>
      <c r="I176" s="270" t="s">
        <v>1368</v>
      </c>
      <c r="J176" s="270">
        <v>50</v>
      </c>
      <c r="K176" s="316"/>
    </row>
    <row r="177" spans="2:11" s="1" customFormat="1" ht="15" customHeight="1">
      <c r="B177" s="293"/>
      <c r="C177" s="270" t="s">
        <v>129</v>
      </c>
      <c r="D177" s="270"/>
      <c r="E177" s="270"/>
      <c r="F177" s="291" t="s">
        <v>1366</v>
      </c>
      <c r="G177" s="270"/>
      <c r="H177" s="270" t="s">
        <v>1434</v>
      </c>
      <c r="I177" s="270" t="s">
        <v>1435</v>
      </c>
      <c r="J177" s="270"/>
      <c r="K177" s="316"/>
    </row>
    <row r="178" spans="2:11" s="1" customFormat="1" ht="15" customHeight="1">
      <c r="B178" s="293"/>
      <c r="C178" s="270" t="s">
        <v>57</v>
      </c>
      <c r="D178" s="270"/>
      <c r="E178" s="270"/>
      <c r="F178" s="291" t="s">
        <v>1366</v>
      </c>
      <c r="G178" s="270"/>
      <c r="H178" s="270" t="s">
        <v>1436</v>
      </c>
      <c r="I178" s="270" t="s">
        <v>1437</v>
      </c>
      <c r="J178" s="270">
        <v>1</v>
      </c>
      <c r="K178" s="316"/>
    </row>
    <row r="179" spans="2:11" s="1" customFormat="1" ht="15" customHeight="1">
      <c r="B179" s="293"/>
      <c r="C179" s="270" t="s">
        <v>53</v>
      </c>
      <c r="D179" s="270"/>
      <c r="E179" s="270"/>
      <c r="F179" s="291" t="s">
        <v>1366</v>
      </c>
      <c r="G179" s="270"/>
      <c r="H179" s="270" t="s">
        <v>1438</v>
      </c>
      <c r="I179" s="270" t="s">
        <v>1368</v>
      </c>
      <c r="J179" s="270">
        <v>20</v>
      </c>
      <c r="K179" s="316"/>
    </row>
    <row r="180" spans="2:11" s="1" customFormat="1" ht="15" customHeight="1">
      <c r="B180" s="293"/>
      <c r="C180" s="270" t="s">
        <v>54</v>
      </c>
      <c r="D180" s="270"/>
      <c r="E180" s="270"/>
      <c r="F180" s="291" t="s">
        <v>1366</v>
      </c>
      <c r="G180" s="270"/>
      <c r="H180" s="270" t="s">
        <v>1439</v>
      </c>
      <c r="I180" s="270" t="s">
        <v>1368</v>
      </c>
      <c r="J180" s="270">
        <v>255</v>
      </c>
      <c r="K180" s="316"/>
    </row>
    <row r="181" spans="2:11" s="1" customFormat="1" ht="15" customHeight="1">
      <c r="B181" s="293"/>
      <c r="C181" s="270" t="s">
        <v>130</v>
      </c>
      <c r="D181" s="270"/>
      <c r="E181" s="270"/>
      <c r="F181" s="291" t="s">
        <v>1366</v>
      </c>
      <c r="G181" s="270"/>
      <c r="H181" s="270" t="s">
        <v>1330</v>
      </c>
      <c r="I181" s="270" t="s">
        <v>1368</v>
      </c>
      <c r="J181" s="270">
        <v>10</v>
      </c>
      <c r="K181" s="316"/>
    </row>
    <row r="182" spans="2:11" s="1" customFormat="1" ht="15" customHeight="1">
      <c r="B182" s="293"/>
      <c r="C182" s="270" t="s">
        <v>131</v>
      </c>
      <c r="D182" s="270"/>
      <c r="E182" s="270"/>
      <c r="F182" s="291" t="s">
        <v>1366</v>
      </c>
      <c r="G182" s="270"/>
      <c r="H182" s="270" t="s">
        <v>1440</v>
      </c>
      <c r="I182" s="270" t="s">
        <v>1401</v>
      </c>
      <c r="J182" s="270"/>
      <c r="K182" s="316"/>
    </row>
    <row r="183" spans="2:11" s="1" customFormat="1" ht="15" customHeight="1">
      <c r="B183" s="293"/>
      <c r="C183" s="270" t="s">
        <v>1441</v>
      </c>
      <c r="D183" s="270"/>
      <c r="E183" s="270"/>
      <c r="F183" s="291" t="s">
        <v>1366</v>
      </c>
      <c r="G183" s="270"/>
      <c r="H183" s="270" t="s">
        <v>1442</v>
      </c>
      <c r="I183" s="270" t="s">
        <v>1401</v>
      </c>
      <c r="J183" s="270"/>
      <c r="K183" s="316"/>
    </row>
    <row r="184" spans="2:11" s="1" customFormat="1" ht="15" customHeight="1">
      <c r="B184" s="293"/>
      <c r="C184" s="270" t="s">
        <v>1430</v>
      </c>
      <c r="D184" s="270"/>
      <c r="E184" s="270"/>
      <c r="F184" s="291" t="s">
        <v>1366</v>
      </c>
      <c r="G184" s="270"/>
      <c r="H184" s="270" t="s">
        <v>1443</v>
      </c>
      <c r="I184" s="270" t="s">
        <v>1401</v>
      </c>
      <c r="J184" s="270"/>
      <c r="K184" s="316"/>
    </row>
    <row r="185" spans="2:11" s="1" customFormat="1" ht="15" customHeight="1">
      <c r="B185" s="293"/>
      <c r="C185" s="270" t="s">
        <v>133</v>
      </c>
      <c r="D185" s="270"/>
      <c r="E185" s="270"/>
      <c r="F185" s="291" t="s">
        <v>1372</v>
      </c>
      <c r="G185" s="270"/>
      <c r="H185" s="270" t="s">
        <v>1444</v>
      </c>
      <c r="I185" s="270" t="s">
        <v>1368</v>
      </c>
      <c r="J185" s="270">
        <v>50</v>
      </c>
      <c r="K185" s="316"/>
    </row>
    <row r="186" spans="2:11" s="1" customFormat="1" ht="15" customHeight="1">
      <c r="B186" s="293"/>
      <c r="C186" s="270" t="s">
        <v>1445</v>
      </c>
      <c r="D186" s="270"/>
      <c r="E186" s="270"/>
      <c r="F186" s="291" t="s">
        <v>1372</v>
      </c>
      <c r="G186" s="270"/>
      <c r="H186" s="270" t="s">
        <v>1446</v>
      </c>
      <c r="I186" s="270" t="s">
        <v>1447</v>
      </c>
      <c r="J186" s="270"/>
      <c r="K186" s="316"/>
    </row>
    <row r="187" spans="2:11" s="1" customFormat="1" ht="15" customHeight="1">
      <c r="B187" s="293"/>
      <c r="C187" s="270" t="s">
        <v>1448</v>
      </c>
      <c r="D187" s="270"/>
      <c r="E187" s="270"/>
      <c r="F187" s="291" t="s">
        <v>1372</v>
      </c>
      <c r="G187" s="270"/>
      <c r="H187" s="270" t="s">
        <v>1449</v>
      </c>
      <c r="I187" s="270" t="s">
        <v>1447</v>
      </c>
      <c r="J187" s="270"/>
      <c r="K187" s="316"/>
    </row>
    <row r="188" spans="2:11" s="1" customFormat="1" ht="15" customHeight="1">
      <c r="B188" s="293"/>
      <c r="C188" s="270" t="s">
        <v>1450</v>
      </c>
      <c r="D188" s="270"/>
      <c r="E188" s="270"/>
      <c r="F188" s="291" t="s">
        <v>1372</v>
      </c>
      <c r="G188" s="270"/>
      <c r="H188" s="270" t="s">
        <v>1451</v>
      </c>
      <c r="I188" s="270" t="s">
        <v>1447</v>
      </c>
      <c r="J188" s="270"/>
      <c r="K188" s="316"/>
    </row>
    <row r="189" spans="2:11" s="1" customFormat="1" ht="15" customHeight="1">
      <c r="B189" s="293"/>
      <c r="C189" s="329" t="s">
        <v>1452</v>
      </c>
      <c r="D189" s="270"/>
      <c r="E189" s="270"/>
      <c r="F189" s="291" t="s">
        <v>1372</v>
      </c>
      <c r="G189" s="270"/>
      <c r="H189" s="270" t="s">
        <v>1453</v>
      </c>
      <c r="I189" s="270" t="s">
        <v>1454</v>
      </c>
      <c r="J189" s="330" t="s">
        <v>1455</v>
      </c>
      <c r="K189" s="316"/>
    </row>
    <row r="190" spans="2:11" s="18" customFormat="1" ht="15" customHeight="1">
      <c r="B190" s="331"/>
      <c r="C190" s="332" t="s">
        <v>1456</v>
      </c>
      <c r="D190" s="333"/>
      <c r="E190" s="333"/>
      <c r="F190" s="334" t="s">
        <v>1372</v>
      </c>
      <c r="G190" s="333"/>
      <c r="H190" s="333" t="s">
        <v>1457</v>
      </c>
      <c r="I190" s="333" t="s">
        <v>1454</v>
      </c>
      <c r="J190" s="335" t="s">
        <v>1455</v>
      </c>
      <c r="K190" s="336"/>
    </row>
    <row r="191" spans="2:11" s="1" customFormat="1" ht="15" customHeight="1">
      <c r="B191" s="293"/>
      <c r="C191" s="329" t="s">
        <v>42</v>
      </c>
      <c r="D191" s="270"/>
      <c r="E191" s="270"/>
      <c r="F191" s="291" t="s">
        <v>1366</v>
      </c>
      <c r="G191" s="270"/>
      <c r="H191" s="267" t="s">
        <v>1458</v>
      </c>
      <c r="I191" s="270" t="s">
        <v>1459</v>
      </c>
      <c r="J191" s="270"/>
      <c r="K191" s="316"/>
    </row>
    <row r="192" spans="2:11" s="1" customFormat="1" ht="15" customHeight="1">
      <c r="B192" s="293"/>
      <c r="C192" s="329" t="s">
        <v>1460</v>
      </c>
      <c r="D192" s="270"/>
      <c r="E192" s="270"/>
      <c r="F192" s="291" t="s">
        <v>1366</v>
      </c>
      <c r="G192" s="270"/>
      <c r="H192" s="270" t="s">
        <v>1461</v>
      </c>
      <c r="I192" s="270" t="s">
        <v>1401</v>
      </c>
      <c r="J192" s="270"/>
      <c r="K192" s="316"/>
    </row>
    <row r="193" spans="2:11" s="1" customFormat="1" ht="15" customHeight="1">
      <c r="B193" s="293"/>
      <c r="C193" s="329" t="s">
        <v>1462</v>
      </c>
      <c r="D193" s="270"/>
      <c r="E193" s="270"/>
      <c r="F193" s="291" t="s">
        <v>1366</v>
      </c>
      <c r="G193" s="270"/>
      <c r="H193" s="270" t="s">
        <v>1463</v>
      </c>
      <c r="I193" s="270" t="s">
        <v>1401</v>
      </c>
      <c r="J193" s="270"/>
      <c r="K193" s="316"/>
    </row>
    <row r="194" spans="2:11" s="1" customFormat="1" ht="15" customHeight="1">
      <c r="B194" s="293"/>
      <c r="C194" s="329" t="s">
        <v>1464</v>
      </c>
      <c r="D194" s="270"/>
      <c r="E194" s="270"/>
      <c r="F194" s="291" t="s">
        <v>1372</v>
      </c>
      <c r="G194" s="270"/>
      <c r="H194" s="270" t="s">
        <v>1465</v>
      </c>
      <c r="I194" s="270" t="s">
        <v>1401</v>
      </c>
      <c r="J194" s="270"/>
      <c r="K194" s="316"/>
    </row>
    <row r="195" spans="2:11" s="1" customFormat="1" ht="15" customHeight="1">
      <c r="B195" s="322"/>
      <c r="C195" s="337"/>
      <c r="D195" s="302"/>
      <c r="E195" s="302"/>
      <c r="F195" s="302"/>
      <c r="G195" s="302"/>
      <c r="H195" s="302"/>
      <c r="I195" s="302"/>
      <c r="J195" s="302"/>
      <c r="K195" s="323"/>
    </row>
    <row r="196" spans="2:11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pans="2:11" s="1" customFormat="1" ht="18.75" customHeight="1">
      <c r="B197" s="304"/>
      <c r="C197" s="314"/>
      <c r="D197" s="314"/>
      <c r="E197" s="314"/>
      <c r="F197" s="324"/>
      <c r="G197" s="314"/>
      <c r="H197" s="314"/>
      <c r="I197" s="314"/>
      <c r="J197" s="314"/>
      <c r="K197" s="304"/>
    </row>
    <row r="198" spans="2:11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pans="2:11" s="1" customFormat="1" ht="13.5">
      <c r="B199" s="259"/>
      <c r="C199" s="260"/>
      <c r="D199" s="260"/>
      <c r="E199" s="260"/>
      <c r="F199" s="260"/>
      <c r="G199" s="260"/>
      <c r="H199" s="260"/>
      <c r="I199" s="260"/>
      <c r="J199" s="260"/>
      <c r="K199" s="261"/>
    </row>
    <row r="200" spans="2:11" s="1" customFormat="1" ht="21">
      <c r="B200" s="262"/>
      <c r="C200" s="397" t="s">
        <v>1466</v>
      </c>
      <c r="D200" s="397"/>
      <c r="E200" s="397"/>
      <c r="F200" s="397"/>
      <c r="G200" s="397"/>
      <c r="H200" s="397"/>
      <c r="I200" s="397"/>
      <c r="J200" s="397"/>
      <c r="K200" s="263"/>
    </row>
    <row r="201" spans="2:11" s="1" customFormat="1" ht="25.5" customHeight="1">
      <c r="B201" s="262"/>
      <c r="C201" s="338" t="s">
        <v>1467</v>
      </c>
      <c r="D201" s="338"/>
      <c r="E201" s="338"/>
      <c r="F201" s="338" t="s">
        <v>1468</v>
      </c>
      <c r="G201" s="339"/>
      <c r="H201" s="400" t="s">
        <v>1469</v>
      </c>
      <c r="I201" s="400"/>
      <c r="J201" s="400"/>
      <c r="K201" s="263"/>
    </row>
    <row r="202" spans="2:11" s="1" customFormat="1" ht="5.25" customHeight="1">
      <c r="B202" s="293"/>
      <c r="C202" s="288"/>
      <c r="D202" s="288"/>
      <c r="E202" s="288"/>
      <c r="F202" s="288"/>
      <c r="G202" s="314"/>
      <c r="H202" s="288"/>
      <c r="I202" s="288"/>
      <c r="J202" s="288"/>
      <c r="K202" s="316"/>
    </row>
    <row r="203" spans="2:11" s="1" customFormat="1" ht="15" customHeight="1">
      <c r="B203" s="293"/>
      <c r="C203" s="270" t="s">
        <v>1459</v>
      </c>
      <c r="D203" s="270"/>
      <c r="E203" s="270"/>
      <c r="F203" s="291" t="s">
        <v>43</v>
      </c>
      <c r="G203" s="270"/>
      <c r="H203" s="401" t="s">
        <v>1470</v>
      </c>
      <c r="I203" s="401"/>
      <c r="J203" s="401"/>
      <c r="K203" s="316"/>
    </row>
    <row r="204" spans="2:11" s="1" customFormat="1" ht="15" customHeight="1">
      <c r="B204" s="293"/>
      <c r="C204" s="270"/>
      <c r="D204" s="270"/>
      <c r="E204" s="270"/>
      <c r="F204" s="291" t="s">
        <v>44</v>
      </c>
      <c r="G204" s="270"/>
      <c r="H204" s="401" t="s">
        <v>1471</v>
      </c>
      <c r="I204" s="401"/>
      <c r="J204" s="401"/>
      <c r="K204" s="316"/>
    </row>
    <row r="205" spans="2:11" s="1" customFormat="1" ht="15" customHeight="1">
      <c r="B205" s="293"/>
      <c r="C205" s="270"/>
      <c r="D205" s="270"/>
      <c r="E205" s="270"/>
      <c r="F205" s="291" t="s">
        <v>47</v>
      </c>
      <c r="G205" s="270"/>
      <c r="H205" s="401" t="s">
        <v>1472</v>
      </c>
      <c r="I205" s="401"/>
      <c r="J205" s="401"/>
      <c r="K205" s="316"/>
    </row>
    <row r="206" spans="2:11" s="1" customFormat="1" ht="15" customHeight="1">
      <c r="B206" s="293"/>
      <c r="C206" s="270"/>
      <c r="D206" s="270"/>
      <c r="E206" s="270"/>
      <c r="F206" s="291" t="s">
        <v>45</v>
      </c>
      <c r="G206" s="270"/>
      <c r="H206" s="401" t="s">
        <v>1473</v>
      </c>
      <c r="I206" s="401"/>
      <c r="J206" s="401"/>
      <c r="K206" s="316"/>
    </row>
    <row r="207" spans="2:11" s="1" customFormat="1" ht="15" customHeight="1">
      <c r="B207" s="293"/>
      <c r="C207" s="270"/>
      <c r="D207" s="270"/>
      <c r="E207" s="270"/>
      <c r="F207" s="291" t="s">
        <v>46</v>
      </c>
      <c r="G207" s="270"/>
      <c r="H207" s="401" t="s">
        <v>1474</v>
      </c>
      <c r="I207" s="401"/>
      <c r="J207" s="401"/>
      <c r="K207" s="316"/>
    </row>
    <row r="208" spans="2:11" s="1" customFormat="1" ht="15" customHeight="1">
      <c r="B208" s="293"/>
      <c r="C208" s="270"/>
      <c r="D208" s="270"/>
      <c r="E208" s="270"/>
      <c r="F208" s="291"/>
      <c r="G208" s="270"/>
      <c r="H208" s="270"/>
      <c r="I208" s="270"/>
      <c r="J208" s="270"/>
      <c r="K208" s="316"/>
    </row>
    <row r="209" spans="2:11" s="1" customFormat="1" ht="15" customHeight="1">
      <c r="B209" s="293"/>
      <c r="C209" s="270" t="s">
        <v>1413</v>
      </c>
      <c r="D209" s="270"/>
      <c r="E209" s="270"/>
      <c r="F209" s="291" t="s">
        <v>79</v>
      </c>
      <c r="G209" s="270"/>
      <c r="H209" s="401" t="s">
        <v>1475</v>
      </c>
      <c r="I209" s="401"/>
      <c r="J209" s="401"/>
      <c r="K209" s="316"/>
    </row>
    <row r="210" spans="2:11" s="1" customFormat="1" ht="15" customHeight="1">
      <c r="B210" s="293"/>
      <c r="C210" s="270"/>
      <c r="D210" s="270"/>
      <c r="E210" s="270"/>
      <c r="F210" s="291" t="s">
        <v>1310</v>
      </c>
      <c r="G210" s="270"/>
      <c r="H210" s="401" t="s">
        <v>1311</v>
      </c>
      <c r="I210" s="401"/>
      <c r="J210" s="401"/>
      <c r="K210" s="316"/>
    </row>
    <row r="211" spans="2:11" s="1" customFormat="1" ht="15" customHeight="1">
      <c r="B211" s="293"/>
      <c r="C211" s="270"/>
      <c r="D211" s="270"/>
      <c r="E211" s="270"/>
      <c r="F211" s="291" t="s">
        <v>1308</v>
      </c>
      <c r="G211" s="270"/>
      <c r="H211" s="401" t="s">
        <v>1476</v>
      </c>
      <c r="I211" s="401"/>
      <c r="J211" s="401"/>
      <c r="K211" s="316"/>
    </row>
    <row r="212" spans="2:11" s="1" customFormat="1" ht="15" customHeight="1">
      <c r="B212" s="340"/>
      <c r="C212" s="270"/>
      <c r="D212" s="270"/>
      <c r="E212" s="270"/>
      <c r="F212" s="291" t="s">
        <v>1312</v>
      </c>
      <c r="G212" s="329"/>
      <c r="H212" s="402" t="s">
        <v>1313</v>
      </c>
      <c r="I212" s="402"/>
      <c r="J212" s="402"/>
      <c r="K212" s="341"/>
    </row>
    <row r="213" spans="2:11" s="1" customFormat="1" ht="15" customHeight="1">
      <c r="B213" s="340"/>
      <c r="C213" s="270"/>
      <c r="D213" s="270"/>
      <c r="E213" s="270"/>
      <c r="F213" s="291" t="s">
        <v>1233</v>
      </c>
      <c r="G213" s="329"/>
      <c r="H213" s="402" t="s">
        <v>1477</v>
      </c>
      <c r="I213" s="402"/>
      <c r="J213" s="402"/>
      <c r="K213" s="341"/>
    </row>
    <row r="214" spans="2:11" s="1" customFormat="1" ht="15" customHeight="1">
      <c r="B214" s="340"/>
      <c r="C214" s="270"/>
      <c r="D214" s="270"/>
      <c r="E214" s="270"/>
      <c r="F214" s="291"/>
      <c r="G214" s="329"/>
      <c r="H214" s="320"/>
      <c r="I214" s="320"/>
      <c r="J214" s="320"/>
      <c r="K214" s="341"/>
    </row>
    <row r="215" spans="2:11" s="1" customFormat="1" ht="15" customHeight="1">
      <c r="B215" s="340"/>
      <c r="C215" s="270" t="s">
        <v>1437</v>
      </c>
      <c r="D215" s="270"/>
      <c r="E215" s="270"/>
      <c r="F215" s="291">
        <v>1</v>
      </c>
      <c r="G215" s="329"/>
      <c r="H215" s="402" t="s">
        <v>1478</v>
      </c>
      <c r="I215" s="402"/>
      <c r="J215" s="402"/>
      <c r="K215" s="341"/>
    </row>
    <row r="216" spans="2:11" s="1" customFormat="1" ht="15" customHeight="1">
      <c r="B216" s="340"/>
      <c r="C216" s="270"/>
      <c r="D216" s="270"/>
      <c r="E216" s="270"/>
      <c r="F216" s="291">
        <v>2</v>
      </c>
      <c r="G216" s="329"/>
      <c r="H216" s="402" t="s">
        <v>1479</v>
      </c>
      <c r="I216" s="402"/>
      <c r="J216" s="402"/>
      <c r="K216" s="341"/>
    </row>
    <row r="217" spans="2:11" s="1" customFormat="1" ht="15" customHeight="1">
      <c r="B217" s="340"/>
      <c r="C217" s="270"/>
      <c r="D217" s="270"/>
      <c r="E217" s="270"/>
      <c r="F217" s="291">
        <v>3</v>
      </c>
      <c r="G217" s="329"/>
      <c r="H217" s="402" t="s">
        <v>1480</v>
      </c>
      <c r="I217" s="402"/>
      <c r="J217" s="402"/>
      <c r="K217" s="341"/>
    </row>
    <row r="218" spans="2:11" s="1" customFormat="1" ht="15" customHeight="1">
      <c r="B218" s="340"/>
      <c r="C218" s="270"/>
      <c r="D218" s="270"/>
      <c r="E218" s="270"/>
      <c r="F218" s="291">
        <v>4</v>
      </c>
      <c r="G218" s="329"/>
      <c r="H218" s="402" t="s">
        <v>1481</v>
      </c>
      <c r="I218" s="402"/>
      <c r="J218" s="402"/>
      <c r="K218" s="341"/>
    </row>
    <row r="219" spans="2:11" s="1" customFormat="1" ht="12.75" customHeight="1">
      <c r="B219" s="342"/>
      <c r="C219" s="343"/>
      <c r="D219" s="343"/>
      <c r="E219" s="343"/>
      <c r="F219" s="343"/>
      <c r="G219" s="343"/>
      <c r="H219" s="343"/>
      <c r="I219" s="343"/>
      <c r="J219" s="343"/>
      <c r="K219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0123 - Stavebně konstrukč...</vt:lpstr>
      <vt:lpstr>CCTV - Kamerový systém</vt:lpstr>
      <vt:lpstr>Elektro - Elektro</vt:lpstr>
      <vt:lpstr>EPS - Elektrická požární ...</vt:lpstr>
      <vt:lpstr>výtah - výtah</vt:lpstr>
      <vt:lpstr>Pokyny pro vyplnění</vt:lpstr>
      <vt:lpstr>'0123 - Stavebně konstrukč...'!Názvy_tisku</vt:lpstr>
      <vt:lpstr>'CCTV - Kamerový systém'!Názvy_tisku</vt:lpstr>
      <vt:lpstr>'Elektro - Elektro'!Názvy_tisku</vt:lpstr>
      <vt:lpstr>'EPS - Elektrická požární ...'!Názvy_tisku</vt:lpstr>
      <vt:lpstr>'Rekapitulace stavby'!Názvy_tisku</vt:lpstr>
      <vt:lpstr>'výtah - výtah'!Názvy_tisku</vt:lpstr>
      <vt:lpstr>'0123 - Stavebně konstrukč...'!Oblast_tisku</vt:lpstr>
      <vt:lpstr>'CCTV - Kamerový systém'!Oblast_tisku</vt:lpstr>
      <vt:lpstr>'Elektro - Elektro'!Oblast_tisku</vt:lpstr>
      <vt:lpstr>'EPS - Elektrická požární ...'!Oblast_tisku</vt:lpstr>
      <vt:lpstr>'Pokyny pro vyplnění'!Oblast_tisku</vt:lpstr>
      <vt:lpstr>'Rekapitulace stavby'!Oblast_tisku</vt:lpstr>
      <vt:lpstr>'výtah - výtah'!Oblast_tisku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Dušek</dc:creator>
  <cp:lastModifiedBy>Uživatel</cp:lastModifiedBy>
  <dcterms:created xsi:type="dcterms:W3CDTF">2024-04-10T09:40:23Z</dcterms:created>
  <dcterms:modified xsi:type="dcterms:W3CDTF">2024-04-10T10:01:34Z</dcterms:modified>
</cp:coreProperties>
</file>