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OTACE\00_NOVÉ PROGRAMY 2021-2027\2022_16_SFŽP_přírodní zahrada DDM - ORG 600095\VŘ\"/>
    </mc:Choice>
  </mc:AlternateContent>
  <bookViews>
    <workbookView xWindow="38280" yWindow="-120" windowWidth="29040" windowHeight="15840" activeTab="2"/>
  </bookViews>
  <sheets>
    <sheet name="Krycí list" sheetId="1" r:id="rId1"/>
    <sheet name="Rekapitulace" sheetId="2" r:id="rId2"/>
    <sheet name="Položky" sheetId="3" r:id="rId3"/>
  </sheets>
  <definedNames>
    <definedName name="_BPK1">Položky!#REF!</definedName>
    <definedName name="_BPK2">Položky!#REF!</definedName>
    <definedName name="_BPK3">Položky!#REF!</definedName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Rekapitulace!$G$10</definedName>
    <definedName name="Dodavka0">Položky!#REF!</definedName>
    <definedName name="HSV">Rekapitulace!$E$10</definedName>
    <definedName name="HSV0">Položky!#REF!</definedName>
    <definedName name="HZS">Rekapitulace!$I$10</definedName>
    <definedName name="HZS0">Položky!#REF!</definedName>
    <definedName name="JKSO">'Krycí list'!$G$2</definedName>
    <definedName name="MJ">'Krycí list'!$G$5</definedName>
    <definedName name="Mont">Rekapitulace!$H$10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Položky!$A$1:$G$42</definedName>
    <definedName name="_xlnm.Print_Area" localSheetId="1">Rekapitulace!$A$1:$I$13</definedName>
    <definedName name="PocetMJ">'Krycí list'!$G$6</definedName>
    <definedName name="Poznamka">'Krycí list'!$B$37</definedName>
    <definedName name="Projektant">'Krycí list'!$C$8</definedName>
    <definedName name="PSV">Rekapitulace!$F$10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Rekapitulace!#REF!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62913"/>
</workbook>
</file>

<file path=xl/calcChain.xml><?xml version="1.0" encoding="utf-8"?>
<calcChain xmlns="http://schemas.openxmlformats.org/spreadsheetml/2006/main">
  <c r="G9" i="3" l="1"/>
  <c r="G10" i="3" l="1"/>
  <c r="BA10" i="3"/>
  <c r="BB10" i="3"/>
  <c r="BC10" i="3"/>
  <c r="BD10" i="3"/>
  <c r="BE10" i="3"/>
  <c r="G8" i="3" l="1"/>
  <c r="BA8" i="3" s="1"/>
  <c r="BB8" i="3"/>
  <c r="BC8" i="3"/>
  <c r="BD8" i="3"/>
  <c r="BD11" i="3" s="1"/>
  <c r="BE8" i="3"/>
  <c r="BE11" i="3" s="1"/>
  <c r="C11" i="3"/>
  <c r="BC11" i="3" l="1"/>
  <c r="BB11" i="3"/>
  <c r="BA11" i="3"/>
  <c r="G11" i="3"/>
  <c r="E7" i="2" s="1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C2" i="1" l="1"/>
  <c r="D2" i="1"/>
  <c r="G7" i="1"/>
  <c r="C9" i="1"/>
  <c r="C31" i="1"/>
  <c r="C33" i="1"/>
  <c r="F33" i="1" s="1"/>
  <c r="C3" i="3"/>
  <c r="F3" i="3"/>
  <c r="C4" i="3"/>
  <c r="E4" i="3"/>
  <c r="G13" i="3"/>
  <c r="BA13" i="3" s="1"/>
  <c r="BB13" i="3"/>
  <c r="BC13" i="3"/>
  <c r="BD13" i="3"/>
  <c r="BE13" i="3"/>
  <c r="G14" i="3"/>
  <c r="BA14" i="3" s="1"/>
  <c r="BB14" i="3"/>
  <c r="BC14" i="3"/>
  <c r="BD14" i="3"/>
  <c r="BE14" i="3"/>
  <c r="G15" i="3"/>
  <c r="BA15" i="3" s="1"/>
  <c r="BB15" i="3"/>
  <c r="BC15" i="3"/>
  <c r="BD15" i="3"/>
  <c r="BE15" i="3"/>
  <c r="G16" i="3"/>
  <c r="BA16" i="3" s="1"/>
  <c r="BB16" i="3"/>
  <c r="BC16" i="3"/>
  <c r="BD16" i="3"/>
  <c r="BE16" i="3"/>
  <c r="G17" i="3"/>
  <c r="BA17" i="3" s="1"/>
  <c r="BB17" i="3"/>
  <c r="BC17" i="3"/>
  <c r="BD17" i="3"/>
  <c r="BE17" i="3"/>
  <c r="G18" i="3"/>
  <c r="BA18" i="3" s="1"/>
  <c r="BB18" i="3"/>
  <c r="BC18" i="3"/>
  <c r="BD18" i="3"/>
  <c r="BE18" i="3"/>
  <c r="G37" i="3"/>
  <c r="BA37" i="3" s="1"/>
  <c r="BB37" i="3"/>
  <c r="BC37" i="3"/>
  <c r="BD37" i="3"/>
  <c r="BE37" i="3"/>
  <c r="G38" i="3"/>
  <c r="BA38" i="3" s="1"/>
  <c r="BB38" i="3"/>
  <c r="BC38" i="3"/>
  <c r="BD38" i="3"/>
  <c r="BE38" i="3"/>
  <c r="C39" i="3"/>
  <c r="G41" i="3"/>
  <c r="BA41" i="3" s="1"/>
  <c r="BA42" i="3" s="1"/>
  <c r="BB41" i="3"/>
  <c r="BB42" i="3" s="1"/>
  <c r="F9" i="2" s="1"/>
  <c r="BC41" i="3"/>
  <c r="BC42" i="3" s="1"/>
  <c r="G9" i="2" s="1"/>
  <c r="BD41" i="3"/>
  <c r="BD42" i="3" s="1"/>
  <c r="H9" i="2" s="1"/>
  <c r="BE41" i="3"/>
  <c r="BE42" i="3" s="1"/>
  <c r="I9" i="2" s="1"/>
  <c r="C42" i="3"/>
  <c r="C1" i="2"/>
  <c r="C2" i="2"/>
  <c r="A7" i="2"/>
  <c r="B7" i="2"/>
  <c r="A8" i="2"/>
  <c r="B8" i="2"/>
  <c r="A9" i="2"/>
  <c r="B9" i="2"/>
  <c r="G42" i="3" l="1"/>
  <c r="E9" i="2" s="1"/>
  <c r="BD39" i="3"/>
  <c r="H8" i="2" s="1"/>
  <c r="BB39" i="3"/>
  <c r="F8" i="2" s="1"/>
  <c r="BE39" i="3"/>
  <c r="I8" i="2" s="1"/>
  <c r="BC39" i="3"/>
  <c r="G8" i="2" s="1"/>
  <c r="H7" i="2"/>
  <c r="I7" i="2"/>
  <c r="F7" i="2"/>
  <c r="G7" i="2"/>
  <c r="BA39" i="3"/>
  <c r="G39" i="3"/>
  <c r="E8" i="2" s="1"/>
  <c r="F10" i="2" l="1"/>
  <c r="C16" i="1" s="1"/>
  <c r="G10" i="2"/>
  <c r="C18" i="1" s="1"/>
  <c r="H10" i="2"/>
  <c r="C17" i="1" s="1"/>
  <c r="I10" i="2"/>
  <c r="C21" i="1" s="1"/>
  <c r="E10" i="2"/>
  <c r="C15" i="1" l="1"/>
  <c r="C19" i="1" s="1"/>
  <c r="C22" i="1" s="1"/>
  <c r="C23" i="1" l="1"/>
  <c r="F30" i="1" s="1"/>
  <c r="F31" i="1" l="1"/>
  <c r="F34" i="1" s="1"/>
</calcChain>
</file>

<file path=xl/sharedStrings.xml><?xml version="1.0" encoding="utf-8"?>
<sst xmlns="http://schemas.openxmlformats.org/spreadsheetml/2006/main" count="198" uniqueCount="142">
  <si>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</si>
  <si>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</si>
  <si>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</si>
  <si>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</si>
  <si>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</si>
  <si>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</si>
  <si>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</si>
  <si>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</si>
  <si>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</si>
  <si>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</si>
  <si>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</si>
  <si>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</si>
  <si>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</si>
  <si>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</si>
  <si>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</si>
  <si>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</si>
  <si>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</si>
  <si>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</si>
  <si>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</si>
  <si>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</si>
  <si>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</si>
  <si>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</si>
  <si>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</si>
  <si>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</si>
  <si>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</si>
  <si>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</si>
  <si>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</si>
  <si>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</si>
  <si>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</si>
  <si>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</si>
  <si>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</si>
  <si>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</si>
  <si>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</si>
  <si>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</si>
  <si>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</si>
  <si>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</si>
  <si>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</si>
  <si>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</si>
  <si>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</si>
  <si>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</si>
  <si>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</si>
  <si>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</si>
  <si>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</si>
  <si>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</si>
  <si>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</si>
  <si>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</si>
  <si>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</si>
  <si>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</si>
  <si>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</si>
  <si>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</si>
  <si>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</si>
  <si>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</si>
  <si>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</si>
  <si>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</si>
  <si>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</si>
  <si>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</si>
  <si>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</si>
  <si>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</si>
  <si>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</si>
  <si>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</si>
  <si>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</si>
  <si>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</si>
  <si>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</si>
  <si>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</si>
  <si>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</si>
  <si>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</si>
  <si>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</si>
  <si>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</si>
  <si>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</si>
  <si>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</si>
  <si>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01</t>
  </si>
  <si>
    <t>m2</t>
  </si>
  <si>
    <t>182001121R00</t>
  </si>
  <si>
    <t xml:space="preserve">Rozprostření ornice, svah, tl. 10-15 cm, do 500 m2 </t>
  </si>
  <si>
    <t>59248055.A</t>
  </si>
  <si>
    <t>59248057.A</t>
  </si>
  <si>
    <t>99</t>
  </si>
  <si>
    <t>Staveništní přesun hmot</t>
  </si>
  <si>
    <t>t</t>
  </si>
  <si>
    <t>ks</t>
  </si>
  <si>
    <t>Dodávka a montáž - hmyzí hotel</t>
  </si>
  <si>
    <t>Dodávka a montáž - budka pro ptáky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</si>
  <si>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</si>
  <si>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</si>
  <si>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</si>
  <si>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</si>
  <si>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</si>
  <si>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</si>
  <si>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</si>
  <si>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</si>
  <si>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</si>
  <si>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Dodávka a montáž - meteorologická budka</t>
  </si>
  <si>
    <t>Dodávka a montáž - špalek s letokruhy</t>
  </si>
  <si>
    <t>Dodávka a montáž - sedátka - bedýnky</t>
  </si>
  <si>
    <t>19</t>
  </si>
  <si>
    <t>20</t>
  </si>
  <si>
    <t>21</t>
  </si>
  <si>
    <t>Dodávka a montáž - ekokompostér dřevěný</t>
  </si>
  <si>
    <t>22</t>
  </si>
  <si>
    <t>23</t>
  </si>
  <si>
    <t>24</t>
  </si>
  <si>
    <t>Dodávka a montáž - kotec pro hlodavce - králíkárna</t>
  </si>
  <si>
    <t>25</t>
  </si>
  <si>
    <t>26</t>
  </si>
  <si>
    <t>27</t>
  </si>
  <si>
    <t>Dodávka a montáž - čmelín</t>
  </si>
  <si>
    <t>Dodávka a montáž - včelí úl</t>
  </si>
  <si>
    <t>Dodávka a montáž - nerezová nádoba na med</t>
  </si>
  <si>
    <t>Dodávka a montáž - dýmák nerez - měch gumový</t>
  </si>
  <si>
    <t>Dodávka a montáž - včelařský oblek - dospělý</t>
  </si>
  <si>
    <t>Dodávka a montáž - včelařský oblek - dětský</t>
  </si>
  <si>
    <t>Dodávka a montáž - žížalovník - květináč + kompostér v jednom</t>
  </si>
  <si>
    <t>ROZPOČET</t>
  </si>
  <si>
    <t>182301121R00</t>
  </si>
  <si>
    <t>121101101R00</t>
  </si>
  <si>
    <t>Sejmutí ornice s vodorovným přemístěním na hromady v místě upotřebení</t>
  </si>
  <si>
    <t>998231311R00</t>
  </si>
  <si>
    <t>Přesun hmot pro sadovnické a krajin. úpravy do 5km  </t>
  </si>
  <si>
    <t>00</t>
  </si>
  <si>
    <t>Plošná úprava terénu, zemní práce</t>
  </si>
  <si>
    <t>02</t>
  </si>
  <si>
    <t>03</t>
  </si>
  <si>
    <t>04</t>
  </si>
  <si>
    <t>05</t>
  </si>
  <si>
    <t>06</t>
  </si>
  <si>
    <t>07</t>
  </si>
  <si>
    <t>09</t>
  </si>
  <si>
    <t>Přírodní zahrada - viz popis prvků a pomůcek</t>
  </si>
  <si>
    <t>DDM Kyjov  - přírodní zahrada</t>
  </si>
  <si>
    <t>DDM Kyjov - přírodní zahrada</t>
  </si>
  <si>
    <t>Dodávka a montáž plastového jezírka 1000 litrů vč. čerpadla s filtrem, UV lampou a skimmerem, připojení na elektroinstalaci, napojení vtoku na dešťový svod, přetok napojen na stávající kanalizaci.</t>
  </si>
  <si>
    <t>Provedení štěrkového záhonu vč. dodávky materiálu - plocha 1,5 m2</t>
  </si>
  <si>
    <t>Dodávka a montáž - naučná tabule - rozměr 1,6 x 1,0 m</t>
  </si>
  <si>
    <t>Dodávka a montáž - geologická expozice s dřevěným krytím pro sedák - délka 5,50 mb, celková délka rozdělena na  0,5mb x 11 ks = celkem 5,50 mb</t>
  </si>
  <si>
    <t>Provedení skalky po obvodu jezírka vč. dodávky materiálu - rozměr 1,5 m2</t>
  </si>
  <si>
    <t>Dodávka a montáž - truhlík s bylinkami - rozměr 0,60 x 0,30 m</t>
  </si>
  <si>
    <t>Dodávka a montáž - tabule na křídy 1,6 x 1,0 m</t>
  </si>
  <si>
    <t>Provedení zvýšeného záhonu vč. dodávky materiálu - rozměr 1,6 x 0,5 m</t>
  </si>
  <si>
    <t>Provedení lučního záhonu vč. dodávky materiálu - plocha 8 m2</t>
  </si>
  <si>
    <t>Provedení květinové louky vč. dodávky materiálu - plocha 11 m2</t>
  </si>
  <si>
    <t>Dodávka a montáž - travní koberec  celková plocha 86 m2</t>
  </si>
  <si>
    <t>Dodávka a montáž - pozorovací záhon - rozměr 0,5 x 0,5 x 0,7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</si>
</sst>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\ &quot;Kč&quot;"/>
    <numFmt numFmtId="166" formatCode="dd/mm/yy"/>
  </numFmts>
  <fonts count="25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b/>
      <sz val="14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9"/>
      <name val="Arial CE"/>
    </font>
    <font>
      <sz val="10"/>
      <color indexed="9"/>
      <name val="Arial CE"/>
      <family val="2"/>
      <charset val="238"/>
    </font>
    <font>
      <sz val="8"/>
      <name val="Arial CE"/>
    </font>
    <font>
      <b/>
      <i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10"/>
      <name val="Arial Black"/>
      <family val="2"/>
      <charset val="238"/>
    </font>
    <font>
      <sz val="12"/>
      <name val="Arial Black"/>
      <family val="2"/>
      <charset val="238"/>
    </font>
    <font>
      <sz val="8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24" fillId="0" borderId="0" applyNumberFormat="0" applyFill="0" applyBorder="0" applyAlignment="0" applyProtection="0"/>
  </cellStyleXfs>
  <cellXfs count="190">
    <xf numFmtId="0" fontId="0" fillId="0" borderId="0" xfId="0"/>
    <xf numFmtId="0" fontId="4" fillId="0" borderId="1" xfId="0" applyFont="1" applyBorder="1" applyAlignment="1">
      <alignment horizontal="centerContinuous" vertical="top"/>
    </xf>
    <xf numFmtId="0" fontId="0" fillId="0" borderId="1" xfId="0" applyBorder="1" applyAlignment="1">
      <alignment horizontal="centerContinuous"/>
    </xf>
    <xf numFmtId="0" fontId="1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1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1" fillId="2" borderId="7" xfId="0" applyNumberFormat="1" applyFont="1" applyFill="1" applyBorder="1"/>
    <xf numFmtId="49" fontId="2" fillId="2" borderId="8" xfId="0" applyNumberFormat="1" applyFont="1" applyFill="1" applyBorder="1"/>
    <xf numFmtId="0" fontId="1" fillId="2" borderId="9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3" fontId="5" fillId="0" borderId="11" xfId="0" applyNumberFormat="1" applyFont="1" applyBorder="1" applyAlignment="1">
      <alignment horizontal="left"/>
    </xf>
    <xf numFmtId="49" fontId="1" fillId="2" borderId="12" xfId="0" applyNumberFormat="1" applyFont="1" applyFill="1" applyBorder="1"/>
    <xf numFmtId="49" fontId="2" fillId="2" borderId="13" xfId="0" applyNumberFormat="1" applyFont="1" applyFill="1" applyBorder="1"/>
    <xf numFmtId="0" fontId="1" fillId="2" borderId="0" xfId="0" applyFont="1" applyFill="1"/>
    <xf numFmtId="0" fontId="2" fillId="2" borderId="0" xfId="0" applyFont="1" applyFill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5" xfId="0" applyFont="1" applyBorder="1" applyAlignment="1">
      <alignment horizontal="left"/>
    </xf>
    <xf numFmtId="0" fontId="5" fillId="0" borderId="15" xfId="0" applyFont="1" applyBorder="1"/>
    <xf numFmtId="0" fontId="2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4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8" fillId="2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2" xfId="0" applyFill="1" applyBorder="1" applyAlignment="1">
      <alignment horizontal="centerContinuous"/>
    </xf>
    <xf numFmtId="0" fontId="8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0" fillId="0" borderId="23" xfId="0" applyBorder="1"/>
    <xf numFmtId="0" fontId="0" fillId="0" borderId="24" xfId="0" applyBorder="1"/>
    <xf numFmtId="3" fontId="0" fillId="0" borderId="6" xfId="0" applyNumberFormat="1" applyBorder="1"/>
    <xf numFmtId="0" fontId="0" fillId="0" borderId="2" xfId="0" applyBorder="1"/>
    <xf numFmtId="3" fontId="0" fillId="0" borderId="4" xfId="0" applyNumberFormat="1" applyBorder="1"/>
    <xf numFmtId="0" fontId="0" fillId="0" borderId="3" xfId="0" applyBorder="1"/>
    <xf numFmtId="0" fontId="0" fillId="0" borderId="7" xfId="0" applyBorder="1"/>
    <xf numFmtId="3" fontId="0" fillId="0" borderId="9" xfId="0" applyNumberFormat="1" applyBorder="1"/>
    <xf numFmtId="0" fontId="0" fillId="0" borderId="8" xfId="0" applyBorder="1"/>
    <xf numFmtId="0" fontId="0" fillId="0" borderId="25" xfId="0" applyBorder="1"/>
    <xf numFmtId="0" fontId="0" fillId="0" borderId="24" xfId="0" applyBorder="1" applyAlignment="1">
      <alignment shrinkToFit="1"/>
    </xf>
    <xf numFmtId="0" fontId="0" fillId="0" borderId="26" xfId="0" applyBorder="1"/>
    <xf numFmtId="0" fontId="9" fillId="0" borderId="7" xfId="0" applyFont="1" applyBorder="1"/>
    <xf numFmtId="0" fontId="0" fillId="0" borderId="12" xfId="0" applyBorder="1"/>
    <xf numFmtId="3" fontId="0" fillId="0" borderId="27" xfId="0" applyNumberFormat="1" applyBorder="1"/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0" fillId="0" borderId="13" xfId="0" applyBorder="1"/>
    <xf numFmtId="0" fontId="0" fillId="0" borderId="33" xfId="0" applyBorder="1"/>
    <xf numFmtId="0" fontId="0" fillId="0" borderId="34" xfId="0" applyBorder="1"/>
    <xf numFmtId="0" fontId="0" fillId="0" borderId="0" xfId="0" applyAlignment="1">
      <alignment horizontal="right"/>
    </xf>
    <xf numFmtId="166" fontId="0" fillId="0" borderId="0" xfId="0" applyNumberFormat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 applyAlignment="1">
      <alignment horizontal="right"/>
    </xf>
    <xf numFmtId="0" fontId="0" fillId="0" borderId="39" xfId="0" applyBorder="1"/>
    <xf numFmtId="0" fontId="0" fillId="0" borderId="9" xfId="0" applyBorder="1"/>
    <xf numFmtId="164" fontId="0" fillId="0" borderId="8" xfId="0" applyNumberFormat="1" applyBorder="1" applyAlignment="1">
      <alignment horizontal="right"/>
    </xf>
    <xf numFmtId="0" fontId="7" fillId="2" borderId="28" xfId="0" applyFont="1" applyFill="1" applyBorder="1"/>
    <xf numFmtId="0" fontId="7" fillId="2" borderId="29" xfId="0" applyFont="1" applyFill="1" applyBorder="1"/>
    <xf numFmtId="0" fontId="7" fillId="2" borderId="30" xfId="0" applyFont="1" applyFill="1" applyBorder="1"/>
    <xf numFmtId="0" fontId="7" fillId="0" borderId="0" xfId="0" applyFont="1"/>
    <xf numFmtId="0" fontId="0" fillId="0" borderId="0" xfId="0" applyAlignment="1">
      <alignment vertical="justify"/>
    </xf>
    <xf numFmtId="0" fontId="1" fillId="0" borderId="40" xfId="1" applyFont="1" applyBorder="1"/>
    <xf numFmtId="0" fontId="3" fillId="0" borderId="40" xfId="1" applyBorder="1"/>
    <xf numFmtId="0" fontId="3" fillId="0" borderId="40" xfId="1" applyBorder="1" applyAlignment="1">
      <alignment horizontal="right"/>
    </xf>
    <xf numFmtId="0" fontId="3" fillId="0" borderId="41" xfId="1" applyBorder="1"/>
    <xf numFmtId="0" fontId="0" fillId="0" borderId="40" xfId="0" applyBorder="1" applyAlignment="1">
      <alignment horizontal="left"/>
    </xf>
    <xf numFmtId="0" fontId="0" fillId="0" borderId="42" xfId="0" applyBorder="1"/>
    <xf numFmtId="0" fontId="1" fillId="0" borderId="43" xfId="1" applyFont="1" applyBorder="1"/>
    <xf numFmtId="0" fontId="3" fillId="0" borderId="43" xfId="1" applyBorder="1"/>
    <xf numFmtId="0" fontId="3" fillId="0" borderId="43" xfId="1" applyBorder="1" applyAlignment="1">
      <alignment horizontal="right"/>
    </xf>
    <xf numFmtId="49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49" fontId="8" fillId="2" borderId="20" xfId="0" applyNumberFormat="1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11" fillId="0" borderId="0" xfId="0" applyFont="1"/>
    <xf numFmtId="3" fontId="9" fillId="0" borderId="34" xfId="0" applyNumberFormat="1" applyFont="1" applyBorder="1"/>
    <xf numFmtId="0" fontId="8" fillId="2" borderId="20" xfId="0" applyFont="1" applyFill="1" applyBorder="1"/>
    <xf numFmtId="0" fontId="8" fillId="2" borderId="21" xfId="0" applyFont="1" applyFill="1" applyBorder="1"/>
    <xf numFmtId="3" fontId="8" fillId="2" borderId="22" xfId="0" applyNumberFormat="1" applyFont="1" applyFill="1" applyBorder="1"/>
    <xf numFmtId="3" fontId="8" fillId="2" borderId="44" xfId="0" applyNumberFormat="1" applyFont="1" applyFill="1" applyBorder="1"/>
    <xf numFmtId="3" fontId="8" fillId="2" borderId="45" xfId="0" applyNumberFormat="1" applyFont="1" applyFill="1" applyBorder="1"/>
    <xf numFmtId="3" fontId="8" fillId="2" borderId="46" xfId="0" applyNumberFormat="1" applyFont="1" applyFill="1" applyBorder="1"/>
    <xf numFmtId="0" fontId="8" fillId="0" borderId="0" xfId="0" applyFont="1"/>
    <xf numFmtId="3" fontId="9" fillId="0" borderId="35" xfId="0" applyNumberFormat="1" applyFont="1" applyBorder="1" applyAlignment="1">
      <alignment horizontal="right"/>
    </xf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3" fillId="0" borderId="0" xfId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11" fillId="0" borderId="41" xfId="1" applyFont="1" applyBorder="1" applyAlignment="1">
      <alignment horizontal="right"/>
    </xf>
    <xf numFmtId="0" fontId="3" fillId="0" borderId="40" xfId="1" applyBorder="1" applyAlignment="1">
      <alignment horizontal="left"/>
    </xf>
    <xf numFmtId="0" fontId="3" fillId="0" borderId="42" xfId="1" applyBorder="1"/>
    <xf numFmtId="0" fontId="11" fillId="0" borderId="0" xfId="1" applyFont="1"/>
    <xf numFmtId="0" fontId="3" fillId="0" borderId="0" xfId="1" applyAlignment="1">
      <alignment horizontal="right"/>
    </xf>
    <xf numFmtId="49" fontId="15" fillId="2" borderId="10" xfId="1" applyNumberFormat="1" applyFont="1" applyFill="1" applyBorder="1"/>
    <xf numFmtId="0" fontId="15" fillId="2" borderId="8" xfId="1" applyFont="1" applyFill="1" applyBorder="1" applyAlignment="1">
      <alignment horizontal="center"/>
    </xf>
    <xf numFmtId="0" fontId="15" fillId="2" borderId="10" xfId="1" applyFont="1" applyFill="1" applyBorder="1" applyAlignment="1">
      <alignment horizontal="center"/>
    </xf>
    <xf numFmtId="0" fontId="8" fillId="0" borderId="48" xfId="1" applyFont="1" applyBorder="1" applyAlignment="1">
      <alignment horizontal="center"/>
    </xf>
    <xf numFmtId="49" fontId="8" fillId="0" borderId="48" xfId="1" applyNumberFormat="1" applyFont="1" applyBorder="1" applyAlignment="1">
      <alignment horizontal="left"/>
    </xf>
    <xf numFmtId="0" fontId="8" fillId="0" borderId="48" xfId="1" applyFont="1" applyBorder="1"/>
    <xf numFmtId="0" fontId="3" fillId="0" borderId="48" xfId="1" applyBorder="1" applyAlignment="1">
      <alignment horizontal="center"/>
    </xf>
    <xf numFmtId="0" fontId="3" fillId="0" borderId="48" xfId="1" applyBorder="1" applyAlignment="1">
      <alignment horizontal="right"/>
    </xf>
    <xf numFmtId="0" fontId="3" fillId="0" borderId="48" xfId="1" applyBorder="1"/>
    <xf numFmtId="0" fontId="16" fillId="0" borderId="0" xfId="1" applyFont="1"/>
    <xf numFmtId="0" fontId="9" fillId="0" borderId="48" xfId="1" applyFont="1" applyBorder="1" applyAlignment="1">
      <alignment horizontal="center" vertical="top"/>
    </xf>
    <xf numFmtId="49" fontId="10" fillId="0" borderId="48" xfId="1" applyNumberFormat="1" applyFont="1" applyBorder="1" applyAlignment="1">
      <alignment horizontal="left" vertical="top"/>
    </xf>
    <xf numFmtId="0" fontId="10" fillId="0" borderId="48" xfId="1" applyFont="1" applyBorder="1" applyAlignment="1">
      <alignment wrapText="1"/>
    </xf>
    <xf numFmtId="49" fontId="17" fillId="0" borderId="48" xfId="1" applyNumberFormat="1" applyFont="1" applyBorder="1" applyAlignment="1">
      <alignment horizontal="center" shrinkToFit="1"/>
    </xf>
    <xf numFmtId="4" fontId="17" fillId="0" borderId="48" xfId="1" applyNumberFormat="1" applyFont="1" applyBorder="1" applyAlignment="1">
      <alignment horizontal="right"/>
    </xf>
    <xf numFmtId="4" fontId="17" fillId="0" borderId="48" xfId="1" applyNumberFormat="1" applyFont="1" applyBorder="1"/>
    <xf numFmtId="0" fontId="3" fillId="2" borderId="5" xfId="1" applyFill="1" applyBorder="1" applyAlignment="1">
      <alignment horizontal="center"/>
    </xf>
    <xf numFmtId="49" fontId="18" fillId="2" borderId="5" xfId="1" applyNumberFormat="1" applyFont="1" applyFill="1" applyBorder="1" applyAlignment="1">
      <alignment horizontal="left"/>
    </xf>
    <xf numFmtId="0" fontId="18" fillId="2" borderId="5" xfId="1" applyFont="1" applyFill="1" applyBorder="1"/>
    <xf numFmtId="4" fontId="3" fillId="2" borderId="5" xfId="1" applyNumberFormat="1" applyFill="1" applyBorder="1" applyAlignment="1">
      <alignment horizontal="right"/>
    </xf>
    <xf numFmtId="4" fontId="8" fillId="2" borderId="5" xfId="1" applyNumberFormat="1" applyFont="1" applyFill="1" applyBorder="1"/>
    <xf numFmtId="3" fontId="3" fillId="0" borderId="0" xfId="1" applyNumberFormat="1"/>
    <xf numFmtId="0" fontId="19" fillId="0" borderId="0" xfId="1" applyFont="1"/>
    <xf numFmtId="0" fontId="20" fillId="0" borderId="0" xfId="1" applyFont="1"/>
    <xf numFmtId="3" fontId="20" fillId="0" borderId="0" xfId="1" applyNumberFormat="1" applyFont="1" applyAlignment="1">
      <alignment horizontal="right"/>
    </xf>
    <xf numFmtId="4" fontId="20" fillId="0" borderId="0" xfId="1" applyNumberFormat="1" applyFont="1"/>
    <xf numFmtId="49" fontId="11" fillId="0" borderId="12" xfId="0" applyNumberFormat="1" applyFont="1" applyBorder="1"/>
    <xf numFmtId="3" fontId="9" fillId="0" borderId="13" xfId="0" applyNumberFormat="1" applyFont="1" applyBorder="1"/>
    <xf numFmtId="3" fontId="9" fillId="0" borderId="48" xfId="0" applyNumberFormat="1" applyFont="1" applyBorder="1"/>
    <xf numFmtId="3" fontId="9" fillId="0" borderId="49" xfId="0" applyNumberFormat="1" applyFont="1" applyBorder="1"/>
    <xf numFmtId="0" fontId="23" fillId="0" borderId="0" xfId="2" applyFont="1"/>
    <xf numFmtId="49" fontId="10" fillId="3" borderId="48" xfId="1" applyNumberFormat="1" applyFont="1" applyFill="1" applyBorder="1" applyAlignment="1">
      <alignment horizontal="left" vertical="top"/>
    </xf>
    <xf numFmtId="0" fontId="10" fillId="3" borderId="48" xfId="1" applyFont="1" applyFill="1" applyBorder="1" applyAlignment="1">
      <alignment wrapText="1"/>
    </xf>
    <xf numFmtId="49" fontId="10" fillId="3" borderId="48" xfId="1" applyNumberFormat="1" applyFont="1" applyFill="1" applyBorder="1" applyAlignment="1">
      <alignment horizontal="center" shrinkToFit="1"/>
    </xf>
    <xf numFmtId="4" fontId="10" fillId="3" borderId="48" xfId="1" applyNumberFormat="1" applyFont="1" applyFill="1" applyBorder="1" applyAlignment="1">
      <alignment horizontal="right"/>
    </xf>
    <xf numFmtId="4" fontId="10" fillId="3" borderId="48" xfId="1" applyNumberFormat="1" applyFont="1" applyFill="1" applyBorder="1"/>
    <xf numFmtId="49" fontId="10" fillId="0" borderId="48" xfId="1" applyNumberFormat="1" applyFont="1" applyBorder="1" applyAlignment="1">
      <alignment horizontal="center" shrinkToFit="1"/>
    </xf>
    <xf numFmtId="4" fontId="10" fillId="0" borderId="48" xfId="1" applyNumberFormat="1" applyFont="1" applyBorder="1" applyAlignment="1">
      <alignment horizontal="right"/>
    </xf>
    <xf numFmtId="4" fontId="10" fillId="0" borderId="48" xfId="1" applyNumberFormat="1" applyFont="1" applyBorder="1"/>
    <xf numFmtId="0" fontId="9" fillId="0" borderId="48" xfId="1" applyFont="1" applyBorder="1" applyAlignment="1">
      <alignment horizontal="center"/>
    </xf>
    <xf numFmtId="0" fontId="9" fillId="0" borderId="48" xfId="1" applyFont="1" applyBorder="1" applyAlignment="1">
      <alignment horizontal="right"/>
    </xf>
    <xf numFmtId="0" fontId="9" fillId="0" borderId="48" xfId="1" applyFont="1" applyBorder="1"/>
    <xf numFmtId="0" fontId="9" fillId="2" borderId="5" xfId="1" applyFont="1" applyFill="1" applyBorder="1" applyAlignment="1">
      <alignment horizontal="center"/>
    </xf>
    <xf numFmtId="4" fontId="9" fillId="2" borderId="5" xfId="1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0" fillId="0" borderId="28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165" fontId="21" fillId="0" borderId="50" xfId="0" applyNumberFormat="1" applyFont="1" applyBorder="1" applyAlignment="1">
      <alignment horizontal="right" indent="2"/>
    </xf>
    <xf numFmtId="165" fontId="21" fillId="0" borderId="15" xfId="0" applyNumberFormat="1" applyFont="1" applyBorder="1" applyAlignment="1">
      <alignment horizontal="right" indent="2"/>
    </xf>
    <xf numFmtId="165" fontId="22" fillId="2" borderId="51" xfId="0" applyNumberFormat="1" applyFont="1" applyFill="1" applyBorder="1" applyAlignment="1">
      <alignment horizontal="right" indent="2"/>
    </xf>
    <xf numFmtId="165" fontId="22" fillId="2" borderId="47" xfId="0" applyNumberFormat="1" applyFont="1" applyFill="1" applyBorder="1" applyAlignment="1">
      <alignment horizontal="right" indent="2"/>
    </xf>
    <xf numFmtId="0" fontId="3" fillId="0" borderId="52" xfId="1" applyBorder="1" applyAlignment="1">
      <alignment horizontal="center"/>
    </xf>
    <xf numFmtId="0" fontId="3" fillId="0" borderId="53" xfId="1" applyBorder="1" applyAlignment="1">
      <alignment horizontal="center"/>
    </xf>
    <xf numFmtId="0" fontId="3" fillId="0" borderId="54" xfId="1" applyBorder="1" applyAlignment="1">
      <alignment horizontal="center"/>
    </xf>
    <xf numFmtId="0" fontId="3" fillId="0" borderId="55" xfId="1" applyBorder="1" applyAlignment="1">
      <alignment horizontal="center"/>
    </xf>
    <xf numFmtId="0" fontId="3" fillId="0" borderId="56" xfId="1" applyBorder="1" applyAlignment="1">
      <alignment horizontal="left"/>
    </xf>
    <xf numFmtId="0" fontId="3" fillId="0" borderId="43" xfId="1" applyBorder="1" applyAlignment="1">
      <alignment horizontal="left"/>
    </xf>
    <xf numFmtId="0" fontId="3" fillId="0" borderId="57" xfId="1" applyBorder="1" applyAlignment="1">
      <alignment horizontal="left"/>
    </xf>
    <xf numFmtId="0" fontId="12" fillId="0" borderId="0" xfId="1" applyFont="1" applyAlignment="1">
      <alignment horizontal="center"/>
    </xf>
    <xf numFmtId="49" fontId="3" fillId="0" borderId="54" xfId="1" applyNumberFormat="1" applyBorder="1" applyAlignment="1">
      <alignment horizontal="center"/>
    </xf>
    <xf numFmtId="0" fontId="3" fillId="0" borderId="56" xfId="1" applyBorder="1" applyAlignment="1">
      <alignment horizontal="center" shrinkToFit="1"/>
    </xf>
    <xf numFmtId="0" fontId="3" fillId="0" borderId="43" xfId="1" applyBorder="1" applyAlignment="1">
      <alignment horizontal="center" shrinkToFit="1"/>
    </xf>
    <xf numFmtId="0" fontId="3" fillId="0" borderId="57" xfId="1" applyBorder="1" applyAlignment="1">
      <alignment horizontal="center" shrinkToFit="1"/>
    </xf>
  </cellXfs>
  <cellStyles count="3">
    <cellStyle name="Hypertextový odkaz" xfId="2" builtinId="8"/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opLeftCell="A13" workbookViewId="0">
      <selection activeCell="C11" sqref="C11:E11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95" customHeight="1" thickBot="1" x14ac:dyDescent="0.25">
      <c r="A1" s="1" t="s">
        <v>112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>
        <f>Rekapitulace!H1</f>
        <v>1</v>
      </c>
      <c r="D2" s="5" t="str">
        <f>Rekapitulace!G2</f>
        <v>DDM Kyjov - přírodní zahrada</v>
      </c>
      <c r="E2" s="4"/>
      <c r="F2" s="6" t="s">
        <v>1</v>
      </c>
      <c r="G2" s="7"/>
    </row>
    <row r="3" spans="1:57" ht="3" hidden="1" customHeight="1" x14ac:dyDescent="0.2">
      <c r="A3" s="8"/>
      <c r="B3" s="9"/>
      <c r="C3" s="10"/>
      <c r="D3" s="10"/>
      <c r="E3" s="9"/>
      <c r="F3" s="11"/>
      <c r="G3" s="12"/>
    </row>
    <row r="4" spans="1:57" ht="12" customHeight="1" x14ac:dyDescent="0.2">
      <c r="A4" s="13" t="s">
        <v>2</v>
      </c>
      <c r="B4" s="9"/>
      <c r="C4" s="10" t="s">
        <v>3</v>
      </c>
      <c r="D4" s="10"/>
      <c r="E4" s="9"/>
      <c r="F4" s="11" t="s">
        <v>4</v>
      </c>
      <c r="G4" s="14"/>
    </row>
    <row r="5" spans="1:57" ht="12.95" customHeight="1" x14ac:dyDescent="0.2">
      <c r="A5" s="15" t="s">
        <v>70</v>
      </c>
      <c r="B5" s="16"/>
      <c r="C5" s="17" t="s">
        <v>129</v>
      </c>
      <c r="D5" s="18"/>
      <c r="E5" s="19"/>
      <c r="F5" s="11" t="s">
        <v>6</v>
      </c>
      <c r="G5" s="12"/>
    </row>
    <row r="6" spans="1:57" ht="12.95" customHeight="1" x14ac:dyDescent="0.2">
      <c r="A6" s="13" t="s">
        <v>7</v>
      </c>
      <c r="B6" s="9"/>
      <c r="C6" s="10" t="s">
        <v>8</v>
      </c>
      <c r="D6" s="10"/>
      <c r="E6" s="9"/>
      <c r="F6" s="11" t="s">
        <v>9</v>
      </c>
      <c r="G6" s="20"/>
    </row>
    <row r="7" spans="1:57" ht="12.95" customHeight="1" x14ac:dyDescent="0.2">
      <c r="A7" s="21" t="s">
        <v>70</v>
      </c>
      <c r="B7" s="22"/>
      <c r="C7" s="23" t="s">
        <v>128</v>
      </c>
      <c r="D7" s="24"/>
      <c r="E7" s="24"/>
      <c r="F7" s="25" t="s">
        <v>10</v>
      </c>
      <c r="G7" s="20">
        <f>IF(PocetMJ=0,,ROUND((F30+F32)/PocetMJ,1))</f>
        <v>0</v>
      </c>
    </row>
    <row r="8" spans="1:57" x14ac:dyDescent="0.2">
      <c r="A8" s="26" t="s">
        <v>11</v>
      </c>
      <c r="B8" s="11"/>
      <c r="C8" s="169"/>
      <c r="D8" s="169"/>
      <c r="E8" s="170"/>
      <c r="F8" s="11" t="s">
        <v>12</v>
      </c>
      <c r="G8" s="27"/>
    </row>
    <row r="9" spans="1:57" x14ac:dyDescent="0.2">
      <c r="A9" s="26" t="s">
        <v>13</v>
      </c>
      <c r="B9" s="11"/>
      <c r="C9" s="169">
        <f>Projektant</f>
        <v>0</v>
      </c>
      <c r="D9" s="169"/>
      <c r="E9" s="170"/>
      <c r="F9" s="11"/>
      <c r="G9" s="27"/>
    </row>
    <row r="10" spans="1:57" x14ac:dyDescent="0.2">
      <c r="A10" s="26" t="s">
        <v>14</v>
      </c>
      <c r="B10" s="11"/>
      <c r="C10" s="169"/>
      <c r="D10" s="169"/>
      <c r="E10" s="169"/>
      <c r="F10" s="11"/>
      <c r="G10" s="28"/>
      <c r="H10" s="29"/>
    </row>
    <row r="11" spans="1:57" ht="13.5" customHeight="1" x14ac:dyDescent="0.2">
      <c r="A11" s="26" t="s">
        <v>15</v>
      </c>
      <c r="B11" s="11"/>
      <c r="C11" s="169"/>
      <c r="D11" s="169"/>
      <c r="E11" s="169"/>
      <c r="F11" s="11" t="s">
        <v>16</v>
      </c>
      <c r="G11" s="28">
        <v>23416</v>
      </c>
      <c r="BA11" s="30"/>
      <c r="BB11" s="30"/>
      <c r="BC11" s="30"/>
      <c r="BD11" s="30"/>
      <c r="BE11" s="30"/>
    </row>
    <row r="12" spans="1:57" ht="12.75" customHeight="1" x14ac:dyDescent="0.2">
      <c r="A12" s="31" t="s">
        <v>17</v>
      </c>
      <c r="B12" s="9"/>
      <c r="C12" s="171"/>
      <c r="D12" s="171"/>
      <c r="E12" s="171"/>
      <c r="F12" s="32" t="s">
        <v>18</v>
      </c>
      <c r="G12" s="33"/>
    </row>
    <row r="13" spans="1:57" ht="28.5" customHeight="1" thickBot="1" x14ac:dyDescent="0.25">
      <c r="A13" s="34" t="s">
        <v>19</v>
      </c>
      <c r="B13" s="35"/>
      <c r="C13" s="35"/>
      <c r="D13" s="35"/>
      <c r="E13" s="36"/>
      <c r="F13" s="36"/>
      <c r="G13" s="37"/>
    </row>
    <row r="14" spans="1:57" ht="17.25" customHeight="1" thickBot="1" x14ac:dyDescent="0.25">
      <c r="A14" s="38" t="s">
        <v>20</v>
      </c>
      <c r="B14" s="39"/>
      <c r="C14" s="40"/>
      <c r="D14" s="41" t="s">
        <v>21</v>
      </c>
      <c r="E14" s="42"/>
      <c r="F14" s="42"/>
      <c r="G14" s="40"/>
    </row>
    <row r="15" spans="1:57" ht="15.95" customHeight="1" x14ac:dyDescent="0.2">
      <c r="A15" s="43"/>
      <c r="B15" s="44" t="s">
        <v>22</v>
      </c>
      <c r="C15" s="110">
        <f>HSV</f>
        <v>0</v>
      </c>
      <c r="D15" s="46"/>
      <c r="E15" s="47"/>
      <c r="F15" s="48"/>
      <c r="G15" s="45"/>
    </row>
    <row r="16" spans="1:57" ht="15.95" customHeight="1" x14ac:dyDescent="0.2">
      <c r="A16" s="43" t="s">
        <v>23</v>
      </c>
      <c r="B16" s="44" t="s">
        <v>24</v>
      </c>
      <c r="C16" s="45">
        <f>PSV</f>
        <v>0</v>
      </c>
      <c r="D16" s="49"/>
      <c r="E16" s="50"/>
      <c r="F16" s="51"/>
      <c r="G16" s="45"/>
    </row>
    <row r="17" spans="1:7" ht="15.95" customHeight="1" x14ac:dyDescent="0.2">
      <c r="A17" s="43" t="s">
        <v>25</v>
      </c>
      <c r="B17" s="44" t="s">
        <v>26</v>
      </c>
      <c r="C17" s="45">
        <f>Mont</f>
        <v>0</v>
      </c>
      <c r="D17" s="49"/>
      <c r="E17" s="50"/>
      <c r="F17" s="51"/>
      <c r="G17" s="45"/>
    </row>
    <row r="18" spans="1:7" ht="15.95" customHeight="1" x14ac:dyDescent="0.2">
      <c r="A18" s="52" t="s">
        <v>27</v>
      </c>
      <c r="B18" s="53" t="s">
        <v>28</v>
      </c>
      <c r="C18" s="45">
        <f>Dodavka</f>
        <v>0</v>
      </c>
      <c r="D18" s="49"/>
      <c r="E18" s="50"/>
      <c r="F18" s="51"/>
      <c r="G18" s="45"/>
    </row>
    <row r="19" spans="1:7" ht="15.95" customHeight="1" x14ac:dyDescent="0.2">
      <c r="A19" s="54" t="s">
        <v>29</v>
      </c>
      <c r="B19" s="44"/>
      <c r="C19" s="45">
        <f>SUM(C15:C18)</f>
        <v>0</v>
      </c>
      <c r="D19" s="55"/>
      <c r="E19" s="50"/>
      <c r="F19" s="51"/>
      <c r="G19" s="45"/>
    </row>
    <row r="20" spans="1:7" ht="15.95" customHeight="1" x14ac:dyDescent="0.2">
      <c r="A20" s="54"/>
      <c r="B20" s="44"/>
      <c r="C20" s="45"/>
      <c r="D20" s="49"/>
      <c r="E20" s="50"/>
      <c r="F20" s="51"/>
      <c r="G20" s="45"/>
    </row>
    <row r="21" spans="1:7" ht="15.95" customHeight="1" x14ac:dyDescent="0.2">
      <c r="A21" s="54" t="s">
        <v>30</v>
      </c>
      <c r="B21" s="44"/>
      <c r="C21" s="45">
        <f>HZS</f>
        <v>0</v>
      </c>
      <c r="D21" s="49"/>
      <c r="E21" s="50"/>
      <c r="F21" s="51"/>
      <c r="G21" s="45"/>
    </row>
    <row r="22" spans="1:7" ht="15.95" customHeight="1" x14ac:dyDescent="0.2">
      <c r="A22" s="56" t="s">
        <v>31</v>
      </c>
      <c r="C22" s="45">
        <f>C19+C21</f>
        <v>0</v>
      </c>
      <c r="D22" s="49" t="s">
        <v>32</v>
      </c>
      <c r="E22" s="50"/>
      <c r="F22" s="51"/>
      <c r="G22" s="45"/>
    </row>
    <row r="23" spans="1:7" ht="15.95" customHeight="1" thickBot="1" x14ac:dyDescent="0.25">
      <c r="A23" s="172" t="s">
        <v>33</v>
      </c>
      <c r="B23" s="173"/>
      <c r="C23" s="57">
        <f>C22+G23</f>
        <v>0</v>
      </c>
      <c r="D23" s="58" t="s">
        <v>34</v>
      </c>
      <c r="E23" s="59"/>
      <c r="F23" s="60"/>
      <c r="G23" s="45"/>
    </row>
    <row r="24" spans="1:7" x14ac:dyDescent="0.2">
      <c r="A24" s="61" t="s">
        <v>35</v>
      </c>
      <c r="B24" s="62"/>
      <c r="C24" s="63"/>
      <c r="D24" s="62" t="s">
        <v>36</v>
      </c>
      <c r="E24" s="62"/>
      <c r="F24" s="64" t="s">
        <v>37</v>
      </c>
      <c r="G24" s="65"/>
    </row>
    <row r="25" spans="1:7" x14ac:dyDescent="0.2">
      <c r="A25" s="56" t="s">
        <v>38</v>
      </c>
      <c r="C25" s="66"/>
      <c r="D25" t="s">
        <v>38</v>
      </c>
      <c r="F25" s="67" t="s">
        <v>38</v>
      </c>
      <c r="G25" s="68"/>
    </row>
    <row r="26" spans="1:7" ht="37.5" customHeight="1" x14ac:dyDescent="0.2">
      <c r="A26" s="56" t="s">
        <v>39</v>
      </c>
      <c r="B26" s="69"/>
      <c r="C26" s="66"/>
      <c r="D26" t="s">
        <v>39</v>
      </c>
      <c r="F26" s="67" t="s">
        <v>39</v>
      </c>
      <c r="G26" s="68"/>
    </row>
    <row r="27" spans="1:7" x14ac:dyDescent="0.2">
      <c r="A27" s="56"/>
      <c r="B27" s="70"/>
      <c r="C27" s="66"/>
      <c r="F27" s="67"/>
      <c r="G27" s="68"/>
    </row>
    <row r="28" spans="1:7" x14ac:dyDescent="0.2">
      <c r="A28" s="56" t="s">
        <v>40</v>
      </c>
      <c r="C28" s="66"/>
      <c r="D28" s="67" t="s">
        <v>41</v>
      </c>
      <c r="E28" s="66"/>
      <c r="F28" t="s">
        <v>41</v>
      </c>
      <c r="G28" s="68"/>
    </row>
    <row r="29" spans="1:7" ht="69" customHeight="1" x14ac:dyDescent="0.2">
      <c r="A29" s="56"/>
      <c r="C29" s="71"/>
      <c r="D29" s="72"/>
      <c r="E29" s="71"/>
      <c r="G29" s="68"/>
    </row>
    <row r="30" spans="1:7" ht="15" x14ac:dyDescent="0.3">
      <c r="A30" s="73" t="s">
        <v>42</v>
      </c>
      <c r="B30" s="74"/>
      <c r="C30" s="75">
        <v>21</v>
      </c>
      <c r="D30" s="74" t="s">
        <v>43</v>
      </c>
      <c r="E30" s="76"/>
      <c r="F30" s="174">
        <f>ROUND(C23-F32,0)</f>
        <v>0</v>
      </c>
      <c r="G30" s="175"/>
    </row>
    <row r="31" spans="1:7" ht="15" x14ac:dyDescent="0.3">
      <c r="A31" s="73" t="s">
        <v>44</v>
      </c>
      <c r="B31" s="74"/>
      <c r="C31" s="75">
        <f>SazbaDPH1</f>
        <v>21</v>
      </c>
      <c r="D31" s="74" t="s">
        <v>45</v>
      </c>
      <c r="E31" s="76"/>
      <c r="F31" s="174">
        <f>ROUND(PRODUCT(F30,C31/100),1)</f>
        <v>0</v>
      </c>
      <c r="G31" s="175"/>
    </row>
    <row r="32" spans="1:7" ht="15" x14ac:dyDescent="0.3">
      <c r="A32" s="73" t="s">
        <v>42</v>
      </c>
      <c r="B32" s="74"/>
      <c r="C32" s="75">
        <v>0</v>
      </c>
      <c r="D32" s="74" t="s">
        <v>45</v>
      </c>
      <c r="E32" s="76"/>
      <c r="F32" s="174">
        <v>0</v>
      </c>
      <c r="G32" s="175"/>
    </row>
    <row r="33" spans="1:8" ht="15" x14ac:dyDescent="0.3">
      <c r="A33" s="73" t="s">
        <v>44</v>
      </c>
      <c r="B33" s="77"/>
      <c r="C33" s="78">
        <f>SazbaDPH2</f>
        <v>0</v>
      </c>
      <c r="D33" s="74" t="s">
        <v>45</v>
      </c>
      <c r="E33" s="51"/>
      <c r="F33" s="174">
        <f>ROUND(PRODUCT(F32,C33/100),1)</f>
        <v>0</v>
      </c>
      <c r="G33" s="175"/>
    </row>
    <row r="34" spans="1:8" s="82" customFormat="1" ht="19.5" customHeight="1" thickBot="1" x14ac:dyDescent="0.45">
      <c r="A34" s="79" t="s">
        <v>46</v>
      </c>
      <c r="B34" s="80"/>
      <c r="C34" s="80"/>
      <c r="D34" s="80"/>
      <c r="E34" s="81"/>
      <c r="F34" s="176">
        <f>CEILING(SUM(F30:F33),IF(SUM(F30:F33)&gt;=0,1,-1))</f>
        <v>0</v>
      </c>
      <c r="G34" s="177"/>
    </row>
    <row r="36" spans="1:8" x14ac:dyDescent="0.2">
      <c r="A36" t="s">
        <v>47</v>
      </c>
      <c r="H36" t="s">
        <v>5</v>
      </c>
    </row>
    <row r="37" spans="1:8" ht="14.25" customHeight="1" x14ac:dyDescent="0.2">
      <c r="B37" s="168"/>
      <c r="C37" s="168"/>
      <c r="D37" s="168"/>
      <c r="E37" s="168"/>
      <c r="F37" s="168"/>
      <c r="G37" s="168"/>
      <c r="H37" t="s">
        <v>5</v>
      </c>
    </row>
    <row r="38" spans="1:8" ht="12.75" customHeight="1" x14ac:dyDescent="0.2">
      <c r="A38" s="83"/>
      <c r="B38" s="168"/>
      <c r="C38" s="168"/>
      <c r="D38" s="168"/>
      <c r="E38" s="168"/>
      <c r="F38" s="168"/>
      <c r="G38" s="168"/>
      <c r="H38" t="s">
        <v>5</v>
      </c>
    </row>
    <row r="39" spans="1:8" x14ac:dyDescent="0.2">
      <c r="A39" s="83"/>
      <c r="B39" s="168"/>
      <c r="C39" s="168"/>
      <c r="D39" s="168"/>
      <c r="E39" s="168"/>
      <c r="F39" s="168"/>
      <c r="G39" s="168"/>
      <c r="H39" t="s">
        <v>5</v>
      </c>
    </row>
    <row r="40" spans="1:8" x14ac:dyDescent="0.2">
      <c r="A40" s="83"/>
      <c r="B40" s="168"/>
      <c r="C40" s="168"/>
      <c r="D40" s="168"/>
      <c r="E40" s="168"/>
      <c r="F40" s="168"/>
      <c r="G40" s="168"/>
      <c r="H40" t="s">
        <v>5</v>
      </c>
    </row>
    <row r="41" spans="1:8" x14ac:dyDescent="0.2">
      <c r="A41" s="83"/>
      <c r="B41" s="168"/>
      <c r="C41" s="168"/>
      <c r="D41" s="168"/>
      <c r="E41" s="168"/>
      <c r="F41" s="168"/>
      <c r="G41" s="168"/>
      <c r="H41" t="s">
        <v>5</v>
      </c>
    </row>
    <row r="42" spans="1:8" x14ac:dyDescent="0.2">
      <c r="A42" s="83"/>
      <c r="B42" s="168"/>
      <c r="C42" s="168"/>
      <c r="D42" s="168"/>
      <c r="E42" s="168"/>
      <c r="F42" s="168"/>
      <c r="G42" s="168"/>
      <c r="H42" t="s">
        <v>5</v>
      </c>
    </row>
    <row r="43" spans="1:8" x14ac:dyDescent="0.2">
      <c r="A43" s="83"/>
      <c r="B43" s="168"/>
      <c r="C43" s="168"/>
      <c r="D43" s="168"/>
      <c r="E43" s="168"/>
      <c r="F43" s="168"/>
      <c r="G43" s="168"/>
      <c r="H43" t="s">
        <v>5</v>
      </c>
    </row>
    <row r="44" spans="1:8" x14ac:dyDescent="0.2">
      <c r="A44" s="83"/>
      <c r="B44" s="168"/>
      <c r="C44" s="168"/>
      <c r="D44" s="168"/>
      <c r="E44" s="168"/>
      <c r="F44" s="168"/>
      <c r="G44" s="168"/>
      <c r="H44" t="s">
        <v>5</v>
      </c>
    </row>
    <row r="45" spans="1:8" ht="0.75" customHeight="1" x14ac:dyDescent="0.2">
      <c r="A45" s="83"/>
      <c r="B45" s="168"/>
      <c r="C45" s="168"/>
      <c r="D45" s="168"/>
      <c r="E45" s="168"/>
      <c r="F45" s="168"/>
      <c r="G45" s="168"/>
      <c r="H45" t="s">
        <v>5</v>
      </c>
    </row>
    <row r="46" spans="1:8" x14ac:dyDescent="0.2">
      <c r="B46" s="167"/>
      <c r="C46" s="167"/>
      <c r="D46" s="167"/>
      <c r="E46" s="167"/>
      <c r="F46" s="167"/>
      <c r="G46" s="167"/>
    </row>
    <row r="47" spans="1:8" x14ac:dyDescent="0.2">
      <c r="B47" s="167"/>
      <c r="C47" s="167"/>
      <c r="D47" s="167"/>
      <c r="E47" s="167"/>
      <c r="F47" s="167"/>
      <c r="G47" s="167"/>
    </row>
    <row r="48" spans="1:8" x14ac:dyDescent="0.2">
      <c r="B48" s="167"/>
      <c r="C48" s="167"/>
      <c r="D48" s="167"/>
      <c r="E48" s="167"/>
      <c r="F48" s="167"/>
      <c r="G48" s="167"/>
    </row>
    <row r="49" spans="2:7" x14ac:dyDescent="0.2">
      <c r="B49" s="167"/>
      <c r="C49" s="167"/>
      <c r="D49" s="167"/>
      <c r="E49" s="167"/>
      <c r="F49" s="167"/>
      <c r="G49" s="167"/>
    </row>
    <row r="50" spans="2:7" x14ac:dyDescent="0.2">
      <c r="B50" s="167"/>
      <c r="C50" s="167"/>
      <c r="D50" s="167"/>
      <c r="E50" s="167"/>
      <c r="F50" s="167"/>
      <c r="G50" s="167"/>
    </row>
    <row r="51" spans="2:7" x14ac:dyDescent="0.2">
      <c r="B51" s="167"/>
      <c r="C51" s="167"/>
      <c r="D51" s="167"/>
      <c r="E51" s="167"/>
      <c r="F51" s="167"/>
      <c r="G51" s="167"/>
    </row>
    <row r="52" spans="2:7" x14ac:dyDescent="0.2">
      <c r="B52" s="167"/>
      <c r="C52" s="167"/>
      <c r="D52" s="167"/>
      <c r="E52" s="167"/>
      <c r="F52" s="167"/>
      <c r="G52" s="167"/>
    </row>
    <row r="53" spans="2:7" x14ac:dyDescent="0.2">
      <c r="B53" s="167"/>
      <c r="C53" s="167"/>
      <c r="D53" s="167"/>
      <c r="E53" s="167"/>
      <c r="F53" s="167"/>
      <c r="G53" s="167"/>
    </row>
    <row r="54" spans="2:7" x14ac:dyDescent="0.2">
      <c r="B54" s="167"/>
      <c r="C54" s="167"/>
      <c r="D54" s="167"/>
      <c r="E54" s="167"/>
      <c r="F54" s="167"/>
      <c r="G54" s="167"/>
    </row>
    <row r="55" spans="2:7" x14ac:dyDescent="0.2">
      <c r="B55" s="167"/>
      <c r="C55" s="167"/>
      <c r="D55" s="167"/>
      <c r="E55" s="167"/>
      <c r="F55" s="167"/>
      <c r="G55" s="167"/>
    </row>
  </sheetData>
  <mergeCells count="22">
    <mergeCell ref="C8:E8"/>
    <mergeCell ref="C10:E10"/>
    <mergeCell ref="C12:E12"/>
    <mergeCell ref="B46:G46"/>
    <mergeCell ref="A23:B23"/>
    <mergeCell ref="F30:G30"/>
    <mergeCell ref="F31:G31"/>
    <mergeCell ref="F32:G32"/>
    <mergeCell ref="F33:G33"/>
    <mergeCell ref="F34:G34"/>
    <mergeCell ref="B47:G47"/>
    <mergeCell ref="B48:G48"/>
    <mergeCell ref="B37:G45"/>
    <mergeCell ref="B53:G53"/>
    <mergeCell ref="C9:E9"/>
    <mergeCell ref="C11:E11"/>
    <mergeCell ref="B54:G54"/>
    <mergeCell ref="B55:G55"/>
    <mergeCell ref="B49:G49"/>
    <mergeCell ref="B50:G50"/>
    <mergeCell ref="B51:G51"/>
    <mergeCell ref="B52:G5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I63"/>
  <sheetViews>
    <sheetView workbookViewId="0">
      <selection activeCell="G24" sqref="G24"/>
    </sheetView>
  </sheetViews>
  <sheetFormatPr defaultRowHeight="12.75" x14ac:dyDescent="0.2"/>
  <cols>
    <col min="1" max="1" width="5" customWidth="1"/>
    <col min="2" max="2" width="6.140625" customWidth="1"/>
    <col min="3" max="3" width="11.42578125" customWidth="1"/>
    <col min="4" max="4" width="15.85546875" customWidth="1"/>
    <col min="5" max="5" width="10.28515625" customWidth="1"/>
    <col min="6" max="6" width="9.5703125" customWidth="1"/>
    <col min="7" max="7" width="9.42578125" customWidth="1"/>
    <col min="8" max="8" width="9.7109375" customWidth="1"/>
    <col min="9" max="9" width="9.5703125" customWidth="1"/>
  </cols>
  <sheetData>
    <row r="1" spans="1:9" ht="13.5" thickTop="1" x14ac:dyDescent="0.2">
      <c r="A1" s="178" t="s">
        <v>48</v>
      </c>
      <c r="B1" s="179"/>
      <c r="C1" s="84" t="str">
        <f>CONCATENATE(cislostavby," ",nazevstavby)</f>
        <v>01 DDM Kyjov  - přírodní zahrada</v>
      </c>
      <c r="D1" s="85"/>
      <c r="E1" s="86"/>
      <c r="F1" s="85"/>
      <c r="G1" s="87" t="s">
        <v>49</v>
      </c>
      <c r="H1" s="88">
        <v>1</v>
      </c>
      <c r="I1" s="89"/>
    </row>
    <row r="2" spans="1:9" ht="13.5" thickBot="1" x14ac:dyDescent="0.25">
      <c r="A2" s="180" t="s">
        <v>50</v>
      </c>
      <c r="B2" s="181"/>
      <c r="C2" s="90" t="str">
        <f>CONCATENATE(cisloobjektu," ",nazevobjektu)</f>
        <v>01 DDM Kyjov - přírodní zahrada</v>
      </c>
      <c r="D2" s="91"/>
      <c r="E2" s="92"/>
      <c r="F2" s="91"/>
      <c r="G2" s="182" t="s">
        <v>129</v>
      </c>
      <c r="H2" s="183"/>
      <c r="I2" s="184"/>
    </row>
    <row r="3" spans="1:9" ht="13.5" thickTop="1" x14ac:dyDescent="0.2"/>
    <row r="4" spans="1:9" ht="19.5" customHeight="1" x14ac:dyDescent="0.25">
      <c r="A4" s="93" t="s">
        <v>51</v>
      </c>
      <c r="B4" s="94"/>
      <c r="C4" s="94"/>
      <c r="D4" s="94"/>
      <c r="E4" s="94"/>
      <c r="F4" s="94"/>
      <c r="G4" s="94"/>
      <c r="H4" s="94"/>
      <c r="I4" s="94"/>
    </row>
    <row r="5" spans="1:9" ht="13.5" thickBot="1" x14ac:dyDescent="0.25"/>
    <row r="6" spans="1:9" ht="13.5" thickBot="1" x14ac:dyDescent="0.25">
      <c r="A6" s="95"/>
      <c r="B6" s="96" t="s">
        <v>52</v>
      </c>
      <c r="C6" s="96"/>
      <c r="D6" s="97"/>
      <c r="E6" s="98" t="s">
        <v>53</v>
      </c>
      <c r="F6" s="99" t="s">
        <v>54</v>
      </c>
      <c r="G6" s="99" t="s">
        <v>55</v>
      </c>
      <c r="H6" s="99" t="s">
        <v>56</v>
      </c>
      <c r="I6" s="100" t="s">
        <v>30</v>
      </c>
    </row>
    <row r="7" spans="1:9" x14ac:dyDescent="0.2">
      <c r="A7" s="149" t="str">
        <f>Položky!B7</f>
        <v>1</v>
      </c>
      <c r="B7" s="101" t="str">
        <f>Položky!C7</f>
        <v>Zemní práce</v>
      </c>
      <c r="D7" s="102"/>
      <c r="E7" s="150">
        <f>Položky!G11</f>
        <v>0</v>
      </c>
      <c r="F7" s="151">
        <f>Položky!BB11</f>
        <v>0</v>
      </c>
      <c r="G7" s="151">
        <f>Položky!BC11</f>
        <v>0</v>
      </c>
      <c r="H7" s="151">
        <f>Položky!BD11</f>
        <v>0</v>
      </c>
      <c r="I7" s="152">
        <f>Položky!BE11</f>
        <v>0</v>
      </c>
    </row>
    <row r="8" spans="1:9" x14ac:dyDescent="0.2">
      <c r="A8" s="149" t="str">
        <f>Položky!B12</f>
        <v>00</v>
      </c>
      <c r="B8" s="101" t="str">
        <f>Položky!C12</f>
        <v>Přírodní zahrada - viz popis prvků a pomůcek</v>
      </c>
      <c r="D8" s="102"/>
      <c r="E8" s="150">
        <f>Položky!G39</f>
        <v>0</v>
      </c>
      <c r="F8" s="151">
        <f>Položky!BB39</f>
        <v>0</v>
      </c>
      <c r="G8" s="151">
        <f>Položky!BC39</f>
        <v>0</v>
      </c>
      <c r="H8" s="151">
        <f>Položky!BD39</f>
        <v>0</v>
      </c>
      <c r="I8" s="152">
        <f>Položky!BE39</f>
        <v>0</v>
      </c>
    </row>
    <row r="9" spans="1:9" ht="13.5" thickBot="1" x14ac:dyDescent="0.25">
      <c r="A9" s="149" t="str">
        <f>Položky!B40</f>
        <v>99</v>
      </c>
      <c r="B9" s="101" t="str">
        <f>Položky!C40</f>
        <v>Staveništní přesun hmot</v>
      </c>
      <c r="D9" s="102"/>
      <c r="E9" s="150">
        <f>Položky!G42</f>
        <v>0</v>
      </c>
      <c r="F9" s="151">
        <f>Položky!BB42</f>
        <v>0</v>
      </c>
      <c r="G9" s="151">
        <f>Položky!BC42</f>
        <v>0</v>
      </c>
      <c r="H9" s="151">
        <f>Položky!BD42</f>
        <v>0</v>
      </c>
      <c r="I9" s="152">
        <f>Položky!BE42</f>
        <v>0</v>
      </c>
    </row>
    <row r="10" spans="1:9" s="109" customFormat="1" ht="13.5" thickBot="1" x14ac:dyDescent="0.25">
      <c r="A10" s="103"/>
      <c r="B10" s="104" t="s">
        <v>57</v>
      </c>
      <c r="C10" s="104"/>
      <c r="D10" s="105"/>
      <c r="E10" s="106">
        <f>SUM(E7:E9)</f>
        <v>0</v>
      </c>
      <c r="F10" s="107">
        <f>SUM(F7:F9)</f>
        <v>0</v>
      </c>
      <c r="G10" s="107">
        <f>SUM(G7:G9)</f>
        <v>0</v>
      </c>
      <c r="H10" s="107">
        <f>SUM(H7:H9)</f>
        <v>0</v>
      </c>
      <c r="I10" s="108">
        <f>SUM(I7:I9)</f>
        <v>0</v>
      </c>
    </row>
    <row r="14" spans="1:9" x14ac:dyDescent="0.2">
      <c r="B14" s="109"/>
      <c r="F14" s="111"/>
      <c r="G14" s="112"/>
      <c r="H14" s="112"/>
      <c r="I14" s="113"/>
    </row>
    <row r="15" spans="1:9" x14ac:dyDescent="0.2">
      <c r="F15" s="111"/>
      <c r="G15" s="112"/>
      <c r="H15" s="112"/>
      <c r="I15" s="113"/>
    </row>
    <row r="16" spans="1:9" x14ac:dyDescent="0.2">
      <c r="F16" s="111"/>
      <c r="G16" s="112"/>
      <c r="H16" s="112"/>
      <c r="I16" s="113"/>
    </row>
    <row r="17" spans="6:9" x14ac:dyDescent="0.2">
      <c r="F17" s="111"/>
      <c r="G17" s="112"/>
      <c r="H17" s="112"/>
      <c r="I17" s="113"/>
    </row>
    <row r="18" spans="6:9" x14ac:dyDescent="0.2">
      <c r="F18" s="111"/>
      <c r="G18" s="112"/>
      <c r="H18" s="112"/>
      <c r="I18" s="113"/>
    </row>
    <row r="19" spans="6:9" x14ac:dyDescent="0.2">
      <c r="F19" s="111"/>
      <c r="G19" s="112"/>
      <c r="H19" s="112"/>
      <c r="I19" s="113"/>
    </row>
    <row r="20" spans="6:9" x14ac:dyDescent="0.2">
      <c r="F20" s="111"/>
      <c r="G20" s="112"/>
      <c r="H20" s="112"/>
      <c r="I20" s="113"/>
    </row>
    <row r="21" spans="6:9" x14ac:dyDescent="0.2">
      <c r="F21" s="111"/>
      <c r="G21" s="112"/>
      <c r="H21" s="112"/>
      <c r="I21" s="113"/>
    </row>
    <row r="22" spans="6:9" x14ac:dyDescent="0.2">
      <c r="F22" s="111"/>
      <c r="G22" s="112"/>
      <c r="H22" s="112"/>
      <c r="I22" s="113"/>
    </row>
    <row r="23" spans="6:9" x14ac:dyDescent="0.2">
      <c r="F23" s="111"/>
      <c r="G23" s="112"/>
      <c r="H23" s="112"/>
      <c r="I23" s="113"/>
    </row>
    <row r="24" spans="6:9" x14ac:dyDescent="0.2">
      <c r="F24" s="111"/>
      <c r="G24" s="112"/>
      <c r="H24" s="112"/>
      <c r="I24" s="113"/>
    </row>
    <row r="25" spans="6:9" x14ac:dyDescent="0.2">
      <c r="F25" s="111"/>
      <c r="G25" s="112"/>
      <c r="H25" s="112"/>
      <c r="I25" s="113"/>
    </row>
    <row r="26" spans="6:9" x14ac:dyDescent="0.2">
      <c r="F26" s="111"/>
      <c r="G26" s="112"/>
      <c r="H26" s="112"/>
      <c r="I26" s="113"/>
    </row>
    <row r="27" spans="6:9" x14ac:dyDescent="0.2">
      <c r="F27" s="111"/>
      <c r="G27" s="112"/>
      <c r="H27" s="112"/>
      <c r="I27" s="113"/>
    </row>
    <row r="28" spans="6:9" x14ac:dyDescent="0.2">
      <c r="F28" s="111"/>
      <c r="G28" s="112"/>
      <c r="H28" s="112"/>
      <c r="I28" s="113"/>
    </row>
    <row r="29" spans="6:9" x14ac:dyDescent="0.2">
      <c r="F29" s="111"/>
      <c r="G29" s="112"/>
      <c r="H29" s="112"/>
      <c r="I29" s="113"/>
    </row>
    <row r="30" spans="6:9" x14ac:dyDescent="0.2">
      <c r="F30" s="111"/>
      <c r="G30" s="112"/>
      <c r="H30" s="112"/>
      <c r="I30" s="113"/>
    </row>
    <row r="31" spans="6:9" x14ac:dyDescent="0.2">
      <c r="F31" s="111"/>
      <c r="G31" s="112"/>
      <c r="H31" s="112"/>
      <c r="I31" s="113"/>
    </row>
    <row r="32" spans="6:9" x14ac:dyDescent="0.2">
      <c r="F32" s="111"/>
      <c r="G32" s="112"/>
      <c r="H32" s="112"/>
      <c r="I32" s="113"/>
    </row>
    <row r="33" spans="6:9" x14ac:dyDescent="0.2">
      <c r="F33" s="111"/>
      <c r="G33" s="112"/>
      <c r="H33" s="112"/>
      <c r="I33" s="113"/>
    </row>
    <row r="34" spans="6:9" x14ac:dyDescent="0.2">
      <c r="F34" s="111"/>
      <c r="G34" s="112"/>
      <c r="H34" s="112"/>
      <c r="I34" s="113"/>
    </row>
    <row r="35" spans="6:9" x14ac:dyDescent="0.2">
      <c r="F35" s="111"/>
      <c r="G35" s="112"/>
      <c r="H35" s="112"/>
      <c r="I35" s="113"/>
    </row>
    <row r="36" spans="6:9" x14ac:dyDescent="0.2">
      <c r="F36" s="111"/>
      <c r="G36" s="112"/>
      <c r="H36" s="112"/>
      <c r="I36" s="113"/>
    </row>
    <row r="37" spans="6:9" x14ac:dyDescent="0.2">
      <c r="F37" s="111"/>
      <c r="G37" s="112"/>
      <c r="H37" s="112"/>
      <c r="I37" s="113"/>
    </row>
    <row r="38" spans="6:9" x14ac:dyDescent="0.2">
      <c r="F38" s="111"/>
      <c r="G38" s="112"/>
      <c r="H38" s="112"/>
      <c r="I38" s="113"/>
    </row>
    <row r="39" spans="6:9" x14ac:dyDescent="0.2">
      <c r="F39" s="111"/>
      <c r="G39" s="112"/>
      <c r="H39" s="112"/>
      <c r="I39" s="113"/>
    </row>
    <row r="40" spans="6:9" x14ac:dyDescent="0.2">
      <c r="F40" s="111"/>
      <c r="G40" s="112"/>
      <c r="H40" s="112"/>
      <c r="I40" s="113"/>
    </row>
    <row r="41" spans="6:9" x14ac:dyDescent="0.2">
      <c r="F41" s="111"/>
      <c r="G41" s="112"/>
      <c r="H41" s="112"/>
      <c r="I41" s="113"/>
    </row>
    <row r="42" spans="6:9" x14ac:dyDescent="0.2">
      <c r="F42" s="111"/>
      <c r="G42" s="112"/>
      <c r="H42" s="112"/>
      <c r="I42" s="113"/>
    </row>
    <row r="43" spans="6:9" x14ac:dyDescent="0.2">
      <c r="F43" s="111"/>
      <c r="G43" s="112"/>
      <c r="H43" s="112"/>
      <c r="I43" s="113"/>
    </row>
    <row r="44" spans="6:9" x14ac:dyDescent="0.2">
      <c r="F44" s="111"/>
      <c r="G44" s="112"/>
      <c r="H44" s="112"/>
      <c r="I44" s="113"/>
    </row>
    <row r="45" spans="6:9" x14ac:dyDescent="0.2">
      <c r="F45" s="111"/>
      <c r="G45" s="112"/>
      <c r="H45" s="112"/>
      <c r="I45" s="113"/>
    </row>
    <row r="46" spans="6:9" x14ac:dyDescent="0.2">
      <c r="F46" s="111"/>
      <c r="G46" s="112"/>
      <c r="H46" s="112"/>
      <c r="I46" s="113"/>
    </row>
    <row r="47" spans="6:9" x14ac:dyDescent="0.2">
      <c r="F47" s="111"/>
      <c r="G47" s="112"/>
      <c r="H47" s="112"/>
      <c r="I47" s="113"/>
    </row>
    <row r="48" spans="6:9" x14ac:dyDescent="0.2">
      <c r="F48" s="111"/>
      <c r="G48" s="112"/>
      <c r="H48" s="112"/>
      <c r="I48" s="113"/>
    </row>
    <row r="49" spans="6:9" x14ac:dyDescent="0.2">
      <c r="F49" s="111"/>
      <c r="G49" s="112"/>
      <c r="H49" s="112"/>
      <c r="I49" s="113"/>
    </row>
    <row r="50" spans="6:9" x14ac:dyDescent="0.2">
      <c r="F50" s="111"/>
      <c r="G50" s="112"/>
      <c r="H50" s="112"/>
      <c r="I50" s="113"/>
    </row>
    <row r="51" spans="6:9" x14ac:dyDescent="0.2">
      <c r="F51" s="111"/>
      <c r="G51" s="112"/>
      <c r="H51" s="112"/>
      <c r="I51" s="113"/>
    </row>
    <row r="52" spans="6:9" x14ac:dyDescent="0.2">
      <c r="F52" s="111"/>
      <c r="G52" s="112"/>
      <c r="H52" s="112"/>
      <c r="I52" s="113"/>
    </row>
    <row r="53" spans="6:9" x14ac:dyDescent="0.2">
      <c r="F53" s="111"/>
      <c r="G53" s="112"/>
      <c r="H53" s="112"/>
      <c r="I53" s="113"/>
    </row>
    <row r="54" spans="6:9" x14ac:dyDescent="0.2">
      <c r="F54" s="111"/>
      <c r="G54" s="112"/>
      <c r="H54" s="112"/>
      <c r="I54" s="113"/>
    </row>
    <row r="55" spans="6:9" x14ac:dyDescent="0.2">
      <c r="F55" s="111"/>
      <c r="G55" s="112"/>
      <c r="H55" s="112"/>
      <c r="I55" s="113"/>
    </row>
    <row r="56" spans="6:9" x14ac:dyDescent="0.2">
      <c r="F56" s="111"/>
      <c r="G56" s="112"/>
      <c r="H56" s="112"/>
      <c r="I56" s="113"/>
    </row>
    <row r="57" spans="6:9" x14ac:dyDescent="0.2">
      <c r="F57" s="111"/>
      <c r="G57" s="112"/>
      <c r="H57" s="112"/>
      <c r="I57" s="113"/>
    </row>
    <row r="58" spans="6:9" x14ac:dyDescent="0.2">
      <c r="F58" s="111"/>
      <c r="G58" s="112"/>
      <c r="H58" s="112"/>
      <c r="I58" s="113"/>
    </row>
    <row r="59" spans="6:9" x14ac:dyDescent="0.2">
      <c r="F59" s="111"/>
      <c r="G59" s="112"/>
      <c r="H59" s="112"/>
      <c r="I59" s="113"/>
    </row>
    <row r="60" spans="6:9" x14ac:dyDescent="0.2">
      <c r="F60" s="111"/>
      <c r="G60" s="112"/>
      <c r="H60" s="112"/>
      <c r="I60" s="113"/>
    </row>
    <row r="61" spans="6:9" x14ac:dyDescent="0.2">
      <c r="F61" s="111"/>
      <c r="G61" s="112"/>
      <c r="H61" s="112"/>
      <c r="I61" s="113"/>
    </row>
    <row r="62" spans="6:9" x14ac:dyDescent="0.2">
      <c r="F62" s="111"/>
      <c r="G62" s="112"/>
      <c r="H62" s="112"/>
      <c r="I62" s="113"/>
    </row>
    <row r="63" spans="6:9" x14ac:dyDescent="0.2">
      <c r="F63" s="111"/>
      <c r="G63" s="112"/>
      <c r="H63" s="112"/>
      <c r="I63" s="113"/>
    </row>
  </sheetData>
  <mergeCells count="3">
    <mergeCell ref="A1:B1"/>
    <mergeCell ref="A2:B2"/>
    <mergeCell ref="G2:I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03"/>
  <sheetViews>
    <sheetView showGridLines="0" showZeros="0" tabSelected="1" zoomScaleNormal="100" workbookViewId="0">
      <selection activeCell="F16" sqref="F16"/>
    </sheetView>
  </sheetViews>
  <sheetFormatPr defaultRowHeight="12.75" x14ac:dyDescent="0.2"/>
  <cols>
    <col min="1" max="1" width="4.42578125" style="114" customWidth="1"/>
    <col min="2" max="2" width="12.42578125" style="114" customWidth="1"/>
    <col min="3" max="3" width="68.42578125" style="114" customWidth="1"/>
    <col min="4" max="4" width="5.140625" style="114" customWidth="1"/>
    <col min="5" max="5" width="7" style="122" customWidth="1"/>
    <col min="6" max="6" width="9.140625" style="114" customWidth="1"/>
    <col min="7" max="7" width="13.85546875" style="114" customWidth="1"/>
    <col min="8" max="11" width="9.140625" style="114" customWidth="1"/>
    <col min="12" max="12" width="75.85546875" style="114" customWidth="1"/>
    <col min="13" max="13" width="45.42578125" style="114" customWidth="1"/>
    <col min="14" max="16384" width="9.140625" style="114"/>
  </cols>
  <sheetData>
    <row r="1" spans="1:104" ht="15.75" x14ac:dyDescent="0.25">
      <c r="A1" s="185" t="s">
        <v>0</v>
      </c>
      <c r="B1" s="185"/>
      <c r="C1" s="185"/>
      <c r="D1" s="185"/>
      <c r="E1" s="185"/>
      <c r="F1" s="185"/>
      <c r="G1" s="185"/>
    </row>
    <row r="2" spans="1:104" ht="14.25" customHeight="1" thickBot="1" x14ac:dyDescent="0.25">
      <c r="B2" s="115"/>
      <c r="C2" s="116"/>
      <c r="D2" s="116"/>
      <c r="E2" s="117"/>
      <c r="F2" s="116"/>
      <c r="G2" s="116"/>
    </row>
    <row r="3" spans="1:104" ht="13.5" thickTop="1" x14ac:dyDescent="0.2">
      <c r="A3" s="178" t="s">
        <v>48</v>
      </c>
      <c r="B3" s="179"/>
      <c r="C3" s="84" t="str">
        <f>CONCATENATE(cislostavby," ",nazevstavby)</f>
        <v>01 DDM Kyjov  - přírodní zahrada</v>
      </c>
      <c r="D3" s="85"/>
      <c r="E3" s="118" t="s">
        <v>58</v>
      </c>
      <c r="F3" s="119">
        <f>Rekapitulace!H1</f>
        <v>1</v>
      </c>
      <c r="G3" s="120"/>
    </row>
    <row r="4" spans="1:104" ht="13.5" thickBot="1" x14ac:dyDescent="0.25">
      <c r="A4" s="186" t="s">
        <v>50</v>
      </c>
      <c r="B4" s="181"/>
      <c r="C4" s="90" t="str">
        <f>CONCATENATE(cisloobjektu," ",nazevobjektu)</f>
        <v>01 DDM Kyjov - přírodní zahrada</v>
      </c>
      <c r="D4" s="91"/>
      <c r="E4" s="187" t="str">
        <f>Rekapitulace!G2</f>
        <v>DDM Kyjov - přírodní zahrada</v>
      </c>
      <c r="F4" s="188"/>
      <c r="G4" s="189"/>
    </row>
    <row r="5" spans="1:104" ht="13.5" thickTop="1" x14ac:dyDescent="0.2">
      <c r="A5" s="121"/>
    </row>
    <row r="6" spans="1:104" x14ac:dyDescent="0.2">
      <c r="A6" s="123" t="s">
        <v>59</v>
      </c>
      <c r="B6" s="124" t="s">
        <v>60</v>
      </c>
      <c r="C6" s="124" t="s">
        <v>61</v>
      </c>
      <c r="D6" s="124" t="s">
        <v>62</v>
      </c>
      <c r="E6" s="124" t="s">
        <v>63</v>
      </c>
      <c r="F6" s="124" t="s">
        <v>64</v>
      </c>
      <c r="G6" s="125" t="s">
        <v>65</v>
      </c>
    </row>
    <row r="7" spans="1:104" x14ac:dyDescent="0.2">
      <c r="A7" s="126" t="s">
        <v>66</v>
      </c>
      <c r="B7" s="127" t="s">
        <v>67</v>
      </c>
      <c r="C7" s="128" t="s">
        <v>68</v>
      </c>
      <c r="D7" s="162"/>
      <c r="E7" s="163"/>
      <c r="F7" s="163"/>
      <c r="G7" s="164"/>
      <c r="O7" s="132">
        <v>1</v>
      </c>
    </row>
    <row r="8" spans="1:104" ht="13.5" customHeight="1" x14ac:dyDescent="0.2">
      <c r="A8" s="133">
        <v>1</v>
      </c>
      <c r="B8" s="134" t="s">
        <v>114</v>
      </c>
      <c r="C8" s="135" t="s">
        <v>115</v>
      </c>
      <c r="D8" s="159" t="s">
        <v>71</v>
      </c>
      <c r="E8" s="160">
        <v>110</v>
      </c>
      <c r="F8" s="160"/>
      <c r="G8" s="161">
        <f t="shared" ref="G8:G10" si="0">E8*F8</f>
        <v>0</v>
      </c>
      <c r="O8" s="132">
        <v>2</v>
      </c>
      <c r="AA8" s="114">
        <v>1</v>
      </c>
      <c r="AB8" s="114">
        <v>1</v>
      </c>
      <c r="AC8" s="114">
        <v>1</v>
      </c>
      <c r="AZ8" s="114">
        <v>1</v>
      </c>
      <c r="BA8" s="114">
        <f t="shared" ref="BA8:BA10" si="1">IF(AZ8=1,G8,0)</f>
        <v>0</v>
      </c>
      <c r="BB8" s="114">
        <f t="shared" ref="BB8:BB10" si="2">IF(AZ8=2,G8,0)</f>
        <v>0</v>
      </c>
      <c r="BC8" s="114">
        <f t="shared" ref="BC8:BC10" si="3">IF(AZ8=3,G8,0)</f>
        <v>0</v>
      </c>
      <c r="BD8" s="114">
        <f t="shared" ref="BD8:BD10" si="4">IF(AZ8=4,G8,0)</f>
        <v>0</v>
      </c>
      <c r="BE8" s="114">
        <f t="shared" ref="BE8:BE10" si="5">IF(AZ8=5,G8,0)</f>
        <v>0</v>
      </c>
      <c r="CZ8" s="114">
        <v>0</v>
      </c>
    </row>
    <row r="9" spans="1:104" x14ac:dyDescent="0.2">
      <c r="A9" s="133">
        <v>2</v>
      </c>
      <c r="B9" s="134" t="s">
        <v>72</v>
      </c>
      <c r="C9" s="135" t="s">
        <v>119</v>
      </c>
      <c r="D9" s="159" t="s">
        <v>71</v>
      </c>
      <c r="E9" s="160">
        <v>86</v>
      </c>
      <c r="F9" s="160">
        <v>0</v>
      </c>
      <c r="G9" s="161">
        <f t="shared" ref="G9" si="6">E9*F9</f>
        <v>0</v>
      </c>
      <c r="O9" s="132"/>
    </row>
    <row r="10" spans="1:104" x14ac:dyDescent="0.2">
      <c r="A10" s="133">
        <v>3</v>
      </c>
      <c r="B10" s="134" t="s">
        <v>113</v>
      </c>
      <c r="C10" s="135" t="s">
        <v>73</v>
      </c>
      <c r="D10" s="159" t="s">
        <v>71</v>
      </c>
      <c r="E10" s="160">
        <v>86</v>
      </c>
      <c r="F10" s="160"/>
      <c r="G10" s="161">
        <f t="shared" si="0"/>
        <v>0</v>
      </c>
      <c r="O10" s="132">
        <v>2</v>
      </c>
      <c r="AA10" s="114">
        <v>1</v>
      </c>
      <c r="AB10" s="114">
        <v>1</v>
      </c>
      <c r="AC10" s="114">
        <v>1</v>
      </c>
      <c r="AZ10" s="114">
        <v>1</v>
      </c>
      <c r="BA10" s="114">
        <f t="shared" si="1"/>
        <v>0</v>
      </c>
      <c r="BB10" s="114">
        <f t="shared" si="2"/>
        <v>0</v>
      </c>
      <c r="BC10" s="114">
        <f t="shared" si="3"/>
        <v>0</v>
      </c>
      <c r="BD10" s="114">
        <f t="shared" si="4"/>
        <v>0</v>
      </c>
      <c r="BE10" s="114">
        <f t="shared" si="5"/>
        <v>0</v>
      </c>
      <c r="CZ10" s="114">
        <v>0</v>
      </c>
    </row>
    <row r="11" spans="1:104" x14ac:dyDescent="0.2">
      <c r="A11" s="165"/>
      <c r="B11" s="140" t="s">
        <v>69</v>
      </c>
      <c r="C11" s="141" t="str">
        <f>CONCATENATE(B7," ",C7)</f>
        <v>1 Zemní práce</v>
      </c>
      <c r="D11" s="165"/>
      <c r="E11" s="166"/>
      <c r="F11" s="166"/>
      <c r="G11" s="143">
        <f>SUM(G7:G10)</f>
        <v>0</v>
      </c>
      <c r="O11" s="132">
        <v>4</v>
      </c>
      <c r="BA11" s="144">
        <f>SUM(BA7:BA10)</f>
        <v>0</v>
      </c>
      <c r="BB11" s="144">
        <f>SUM(BB7:BB10)</f>
        <v>0</v>
      </c>
      <c r="BC11" s="144">
        <f>SUM(BC7:BC10)</f>
        <v>0</v>
      </c>
      <c r="BD11" s="144">
        <f>SUM(BD7:BD10)</f>
        <v>0</v>
      </c>
      <c r="BE11" s="144">
        <f>SUM(BE7:BE10)</f>
        <v>0</v>
      </c>
    </row>
    <row r="12" spans="1:104" x14ac:dyDescent="0.2">
      <c r="A12" s="126" t="s">
        <v>66</v>
      </c>
      <c r="B12" s="127" t="s">
        <v>118</v>
      </c>
      <c r="C12" s="128" t="s">
        <v>127</v>
      </c>
      <c r="D12" s="162"/>
      <c r="E12" s="163"/>
      <c r="F12" s="163"/>
      <c r="G12" s="164"/>
      <c r="O12" s="132">
        <v>1</v>
      </c>
    </row>
    <row r="13" spans="1:104" ht="33.75" x14ac:dyDescent="0.2">
      <c r="A13" s="133">
        <v>4</v>
      </c>
      <c r="B13" s="134" t="s">
        <v>70</v>
      </c>
      <c r="C13" s="135" t="s">
        <v>130</v>
      </c>
      <c r="D13" s="159" t="s">
        <v>79</v>
      </c>
      <c r="E13" s="160">
        <v>1</v>
      </c>
      <c r="F13" s="160"/>
      <c r="G13" s="161">
        <f t="shared" ref="G13:G38" si="7">E13*F13</f>
        <v>0</v>
      </c>
      <c r="O13" s="132">
        <v>2</v>
      </c>
      <c r="AA13" s="114">
        <v>1</v>
      </c>
      <c r="AB13" s="114">
        <v>1</v>
      </c>
      <c r="AC13" s="114">
        <v>1</v>
      </c>
      <c r="AZ13" s="114">
        <v>1</v>
      </c>
      <c r="BA13" s="114">
        <f t="shared" ref="BA13:BA38" si="8">IF(AZ13=1,G13,0)</f>
        <v>0</v>
      </c>
      <c r="BB13" s="114">
        <f t="shared" ref="BB13:BB38" si="9">IF(AZ13=2,G13,0)</f>
        <v>0</v>
      </c>
      <c r="BC13" s="114">
        <f t="shared" ref="BC13:BC38" si="10">IF(AZ13=3,G13,0)</f>
        <v>0</v>
      </c>
      <c r="BD13" s="114">
        <f t="shared" ref="BD13:BD38" si="11">IF(AZ13=4,G13,0)</f>
        <v>0</v>
      </c>
      <c r="BE13" s="114">
        <f t="shared" ref="BE13:BE38" si="12">IF(AZ13=5,G13,0)</f>
        <v>0</v>
      </c>
      <c r="CZ13" s="114">
        <v>0.30993999999999999</v>
      </c>
    </row>
    <row r="14" spans="1:104" x14ac:dyDescent="0.2">
      <c r="A14" s="133">
        <v>5</v>
      </c>
      <c r="B14" s="134" t="s">
        <v>120</v>
      </c>
      <c r="C14" s="135" t="s">
        <v>131</v>
      </c>
      <c r="D14" s="159" t="s">
        <v>79</v>
      </c>
      <c r="E14" s="160">
        <v>1</v>
      </c>
      <c r="F14" s="157"/>
      <c r="G14" s="161">
        <f t="shared" si="7"/>
        <v>0</v>
      </c>
      <c r="O14" s="132">
        <v>2</v>
      </c>
      <c r="AA14" s="114">
        <v>1</v>
      </c>
      <c r="AB14" s="114">
        <v>1</v>
      </c>
      <c r="AC14" s="114">
        <v>1</v>
      </c>
      <c r="AZ14" s="114">
        <v>1</v>
      </c>
      <c r="BA14" s="114">
        <f t="shared" si="8"/>
        <v>0</v>
      </c>
      <c r="BB14" s="114">
        <f t="shared" si="9"/>
        <v>0</v>
      </c>
      <c r="BC14" s="114">
        <f t="shared" si="10"/>
        <v>0</v>
      </c>
      <c r="BD14" s="114">
        <f t="shared" si="11"/>
        <v>0</v>
      </c>
      <c r="BE14" s="114">
        <f t="shared" si="12"/>
        <v>0</v>
      </c>
      <c r="CZ14" s="114">
        <v>0.37046000000000001</v>
      </c>
    </row>
    <row r="15" spans="1:104" x14ac:dyDescent="0.2">
      <c r="A15" s="133">
        <v>6</v>
      </c>
      <c r="B15" s="134" t="s">
        <v>121</v>
      </c>
      <c r="C15" s="135" t="s">
        <v>132</v>
      </c>
      <c r="D15" s="159" t="s">
        <v>79</v>
      </c>
      <c r="E15" s="160">
        <v>6</v>
      </c>
      <c r="F15" s="157"/>
      <c r="G15" s="161">
        <f t="shared" si="7"/>
        <v>0</v>
      </c>
      <c r="O15" s="132">
        <v>2</v>
      </c>
      <c r="AA15" s="114">
        <v>1</v>
      </c>
      <c r="AB15" s="114">
        <v>1</v>
      </c>
      <c r="AC15" s="114">
        <v>1</v>
      </c>
      <c r="AZ15" s="114">
        <v>1</v>
      </c>
      <c r="BA15" s="114">
        <f t="shared" si="8"/>
        <v>0</v>
      </c>
      <c r="BB15" s="114">
        <f t="shared" si="9"/>
        <v>0</v>
      </c>
      <c r="BC15" s="114">
        <f t="shared" si="10"/>
        <v>0</v>
      </c>
      <c r="BD15" s="114">
        <f t="shared" si="11"/>
        <v>0</v>
      </c>
      <c r="BE15" s="114">
        <f t="shared" si="12"/>
        <v>0</v>
      </c>
      <c r="CZ15" s="114">
        <v>0.51166</v>
      </c>
    </row>
    <row r="16" spans="1:104" x14ac:dyDescent="0.2">
      <c r="A16" s="133">
        <v>7</v>
      </c>
      <c r="B16" s="134" t="s">
        <v>122</v>
      </c>
      <c r="C16" s="135" t="s">
        <v>80</v>
      </c>
      <c r="D16" s="159" t="s">
        <v>79</v>
      </c>
      <c r="E16" s="160">
        <v>1</v>
      </c>
      <c r="F16" s="160"/>
      <c r="G16" s="161">
        <f t="shared" si="7"/>
        <v>0</v>
      </c>
      <c r="O16" s="132">
        <v>2</v>
      </c>
      <c r="AA16" s="114">
        <v>1</v>
      </c>
      <c r="AB16" s="114">
        <v>1</v>
      </c>
      <c r="AC16" s="114">
        <v>1</v>
      </c>
      <c r="AZ16" s="114">
        <v>1</v>
      </c>
      <c r="BA16" s="114">
        <f t="shared" si="8"/>
        <v>0</v>
      </c>
      <c r="BB16" s="114">
        <f t="shared" si="9"/>
        <v>0</v>
      </c>
      <c r="BC16" s="114">
        <f t="shared" si="10"/>
        <v>0</v>
      </c>
      <c r="BD16" s="114">
        <f t="shared" si="11"/>
        <v>0</v>
      </c>
      <c r="BE16" s="114">
        <f t="shared" si="12"/>
        <v>0</v>
      </c>
      <c r="CZ16" s="114">
        <v>0.113</v>
      </c>
    </row>
    <row r="17" spans="1:104" ht="25.5" customHeight="1" x14ac:dyDescent="0.2">
      <c r="A17" s="133">
        <v>8</v>
      </c>
      <c r="B17" s="134" t="s">
        <v>123</v>
      </c>
      <c r="C17" s="135" t="s">
        <v>133</v>
      </c>
      <c r="D17" s="159" t="s">
        <v>79</v>
      </c>
      <c r="E17" s="160">
        <v>1</v>
      </c>
      <c r="F17" s="157"/>
      <c r="G17" s="161">
        <f t="shared" si="7"/>
        <v>0</v>
      </c>
      <c r="O17" s="132">
        <v>2</v>
      </c>
      <c r="AA17" s="114">
        <v>1</v>
      </c>
      <c r="AB17" s="114">
        <v>1</v>
      </c>
      <c r="AC17" s="114">
        <v>1</v>
      </c>
      <c r="AZ17" s="114">
        <v>1</v>
      </c>
      <c r="BA17" s="114">
        <f t="shared" si="8"/>
        <v>0</v>
      </c>
      <c r="BB17" s="114">
        <f t="shared" si="9"/>
        <v>0</v>
      </c>
      <c r="BC17" s="114">
        <f t="shared" si="10"/>
        <v>0</v>
      </c>
      <c r="BD17" s="114">
        <f t="shared" si="11"/>
        <v>0</v>
      </c>
      <c r="BE17" s="114">
        <f t="shared" si="12"/>
        <v>0</v>
      </c>
      <c r="CZ17" s="114">
        <v>3.5999999999999999E-3</v>
      </c>
    </row>
    <row r="18" spans="1:104" x14ac:dyDescent="0.2">
      <c r="A18" s="133">
        <v>9</v>
      </c>
      <c r="B18" s="134" t="s">
        <v>124</v>
      </c>
      <c r="C18" s="135" t="s">
        <v>81</v>
      </c>
      <c r="D18" s="159" t="s">
        <v>79</v>
      </c>
      <c r="E18" s="160">
        <v>2</v>
      </c>
      <c r="F18" s="157"/>
      <c r="G18" s="161">
        <f t="shared" si="7"/>
        <v>0</v>
      </c>
      <c r="O18" s="132">
        <v>2</v>
      </c>
      <c r="AA18" s="114">
        <v>3</v>
      </c>
      <c r="AB18" s="114">
        <v>1</v>
      </c>
      <c r="AC18" s="114">
        <v>59248040</v>
      </c>
      <c r="AZ18" s="114">
        <v>1</v>
      </c>
      <c r="BA18" s="114">
        <f t="shared" si="8"/>
        <v>0</v>
      </c>
      <c r="BB18" s="114">
        <f t="shared" si="9"/>
        <v>0</v>
      </c>
      <c r="BC18" s="114">
        <f t="shared" si="10"/>
        <v>0</v>
      </c>
      <c r="BD18" s="114">
        <f t="shared" si="11"/>
        <v>0</v>
      </c>
      <c r="BE18" s="114">
        <f t="shared" si="12"/>
        <v>0</v>
      </c>
      <c r="CZ18" s="114">
        <v>0.184</v>
      </c>
    </row>
    <row r="19" spans="1:104" x14ac:dyDescent="0.2">
      <c r="A19" s="133">
        <v>10</v>
      </c>
      <c r="B19" s="154" t="s">
        <v>125</v>
      </c>
      <c r="C19" s="155" t="s">
        <v>134</v>
      </c>
      <c r="D19" s="156" t="s">
        <v>79</v>
      </c>
      <c r="E19" s="157">
        <v>1</v>
      </c>
      <c r="F19" s="157"/>
      <c r="G19" s="158">
        <f t="shared" si="7"/>
        <v>0</v>
      </c>
      <c r="O19" s="132"/>
    </row>
    <row r="20" spans="1:104" x14ac:dyDescent="0.2">
      <c r="A20" s="133">
        <v>11</v>
      </c>
      <c r="B20" s="134" t="s">
        <v>126</v>
      </c>
      <c r="C20" s="135" t="s">
        <v>135</v>
      </c>
      <c r="D20" s="159" t="s">
        <v>79</v>
      </c>
      <c r="E20" s="160">
        <v>7</v>
      </c>
      <c r="F20" s="157"/>
      <c r="G20" s="161">
        <f t="shared" si="7"/>
        <v>0</v>
      </c>
      <c r="O20" s="132"/>
    </row>
    <row r="21" spans="1:104" x14ac:dyDescent="0.2">
      <c r="A21" s="133">
        <v>12</v>
      </c>
      <c r="B21" s="134" t="s">
        <v>82</v>
      </c>
      <c r="C21" s="135" t="s">
        <v>136</v>
      </c>
      <c r="D21" s="159" t="s">
        <v>79</v>
      </c>
      <c r="E21" s="160">
        <v>1</v>
      </c>
      <c r="F21" s="157"/>
      <c r="G21" s="161">
        <f t="shared" si="7"/>
        <v>0</v>
      </c>
      <c r="O21" s="132"/>
    </row>
    <row r="22" spans="1:104" x14ac:dyDescent="0.2">
      <c r="A22" s="133">
        <v>13</v>
      </c>
      <c r="B22" s="134" t="s">
        <v>83</v>
      </c>
      <c r="C22" s="135" t="s">
        <v>137</v>
      </c>
      <c r="D22" s="159" t="s">
        <v>79</v>
      </c>
      <c r="E22" s="160">
        <v>3</v>
      </c>
      <c r="F22" s="157"/>
      <c r="G22" s="161">
        <f t="shared" si="7"/>
        <v>0</v>
      </c>
      <c r="O22" s="132"/>
    </row>
    <row r="23" spans="1:104" x14ac:dyDescent="0.2">
      <c r="A23" s="133">
        <v>14</v>
      </c>
      <c r="B23" s="134" t="s">
        <v>84</v>
      </c>
      <c r="C23" s="135" t="s">
        <v>91</v>
      </c>
      <c r="D23" s="159" t="s">
        <v>79</v>
      </c>
      <c r="E23" s="160">
        <v>1</v>
      </c>
      <c r="F23" s="160"/>
      <c r="G23" s="161">
        <f t="shared" si="7"/>
        <v>0</v>
      </c>
      <c r="O23" s="132"/>
    </row>
    <row r="24" spans="1:104" x14ac:dyDescent="0.2">
      <c r="A24" s="133">
        <v>15</v>
      </c>
      <c r="B24" s="134" t="s">
        <v>85</v>
      </c>
      <c r="C24" s="135" t="s">
        <v>92</v>
      </c>
      <c r="D24" s="159" t="s">
        <v>79</v>
      </c>
      <c r="E24" s="160">
        <v>2</v>
      </c>
      <c r="F24" s="157"/>
      <c r="G24" s="161">
        <f t="shared" si="7"/>
        <v>0</v>
      </c>
      <c r="O24" s="132"/>
    </row>
    <row r="25" spans="1:104" x14ac:dyDescent="0.2">
      <c r="A25" s="133">
        <v>16</v>
      </c>
      <c r="B25" s="134" t="s">
        <v>86</v>
      </c>
      <c r="C25" s="135" t="s">
        <v>93</v>
      </c>
      <c r="D25" s="159" t="s">
        <v>79</v>
      </c>
      <c r="E25" s="160">
        <v>10</v>
      </c>
      <c r="F25" s="160"/>
      <c r="G25" s="161">
        <f t="shared" si="7"/>
        <v>0</v>
      </c>
      <c r="O25" s="132"/>
    </row>
    <row r="26" spans="1:104" x14ac:dyDescent="0.2">
      <c r="A26" s="133">
        <v>17</v>
      </c>
      <c r="B26" s="134" t="s">
        <v>87</v>
      </c>
      <c r="C26" s="135" t="s">
        <v>138</v>
      </c>
      <c r="D26" s="159" t="s">
        <v>79</v>
      </c>
      <c r="E26" s="160">
        <v>1</v>
      </c>
      <c r="F26" s="157"/>
      <c r="G26" s="161">
        <f t="shared" si="7"/>
        <v>0</v>
      </c>
      <c r="O26" s="132"/>
    </row>
    <row r="27" spans="1:104" x14ac:dyDescent="0.2">
      <c r="A27" s="133">
        <v>18</v>
      </c>
      <c r="B27" s="134" t="s">
        <v>88</v>
      </c>
      <c r="C27" s="135" t="s">
        <v>139</v>
      </c>
      <c r="D27" s="159" t="s">
        <v>79</v>
      </c>
      <c r="E27" s="160">
        <v>1</v>
      </c>
      <c r="F27" s="157"/>
      <c r="G27" s="161">
        <f t="shared" si="7"/>
        <v>0</v>
      </c>
      <c r="O27" s="132"/>
    </row>
    <row r="28" spans="1:104" x14ac:dyDescent="0.2">
      <c r="A28" s="133">
        <v>19</v>
      </c>
      <c r="B28" s="134" t="s">
        <v>89</v>
      </c>
      <c r="C28" s="135" t="s">
        <v>97</v>
      </c>
      <c r="D28" s="159" t="s">
        <v>79</v>
      </c>
      <c r="E28" s="160">
        <v>1</v>
      </c>
      <c r="F28" s="160"/>
      <c r="G28" s="161">
        <f t="shared" si="7"/>
        <v>0</v>
      </c>
      <c r="O28" s="132"/>
    </row>
    <row r="29" spans="1:104" x14ac:dyDescent="0.2">
      <c r="A29" s="133">
        <v>20</v>
      </c>
      <c r="B29" s="134" t="s">
        <v>90</v>
      </c>
      <c r="C29" s="135" t="s">
        <v>140</v>
      </c>
      <c r="D29" s="159" t="s">
        <v>79</v>
      </c>
      <c r="E29" s="160">
        <v>50</v>
      </c>
      <c r="F29" s="160"/>
      <c r="G29" s="161">
        <f t="shared" si="7"/>
        <v>0</v>
      </c>
      <c r="O29" s="132"/>
    </row>
    <row r="30" spans="1:104" x14ac:dyDescent="0.2">
      <c r="A30" s="133">
        <v>21</v>
      </c>
      <c r="B30" s="134" t="s">
        <v>94</v>
      </c>
      <c r="C30" s="135" t="s">
        <v>101</v>
      </c>
      <c r="D30" s="159" t="s">
        <v>79</v>
      </c>
      <c r="E30" s="160">
        <v>1</v>
      </c>
      <c r="F30" s="160"/>
      <c r="G30" s="161">
        <f t="shared" si="7"/>
        <v>0</v>
      </c>
      <c r="O30" s="132"/>
    </row>
    <row r="31" spans="1:104" x14ac:dyDescent="0.2">
      <c r="A31" s="133">
        <v>22</v>
      </c>
      <c r="B31" s="134" t="s">
        <v>95</v>
      </c>
      <c r="C31" s="135" t="s">
        <v>105</v>
      </c>
      <c r="D31" s="159" t="s">
        <v>79</v>
      </c>
      <c r="E31" s="160">
        <v>1</v>
      </c>
      <c r="F31" s="160"/>
      <c r="G31" s="161">
        <f t="shared" si="7"/>
        <v>0</v>
      </c>
      <c r="O31" s="132"/>
    </row>
    <row r="32" spans="1:104" x14ac:dyDescent="0.2">
      <c r="A32" s="133">
        <v>23</v>
      </c>
      <c r="B32" s="134" t="s">
        <v>96</v>
      </c>
      <c r="C32" s="135" t="s">
        <v>106</v>
      </c>
      <c r="D32" s="159" t="s">
        <v>79</v>
      </c>
      <c r="E32" s="160">
        <v>4</v>
      </c>
      <c r="F32" s="160"/>
      <c r="G32" s="161">
        <f t="shared" si="7"/>
        <v>0</v>
      </c>
      <c r="O32" s="132"/>
    </row>
    <row r="33" spans="1:104" x14ac:dyDescent="0.2">
      <c r="A33" s="133">
        <v>24</v>
      </c>
      <c r="B33" s="134" t="s">
        <v>98</v>
      </c>
      <c r="C33" s="135" t="s">
        <v>107</v>
      </c>
      <c r="D33" s="159" t="s">
        <v>79</v>
      </c>
      <c r="E33" s="160">
        <v>1</v>
      </c>
      <c r="F33" s="160"/>
      <c r="G33" s="161">
        <f t="shared" si="7"/>
        <v>0</v>
      </c>
      <c r="O33" s="132"/>
    </row>
    <row r="34" spans="1:104" x14ac:dyDescent="0.2">
      <c r="A34" s="133">
        <v>25</v>
      </c>
      <c r="B34" s="134" t="s">
        <v>99</v>
      </c>
      <c r="C34" s="135" t="s">
        <v>108</v>
      </c>
      <c r="D34" s="159" t="s">
        <v>79</v>
      </c>
      <c r="E34" s="160">
        <v>1</v>
      </c>
      <c r="F34" s="160"/>
      <c r="G34" s="161">
        <f t="shared" si="7"/>
        <v>0</v>
      </c>
      <c r="O34" s="132"/>
    </row>
    <row r="35" spans="1:104" x14ac:dyDescent="0.2">
      <c r="A35" s="133">
        <v>26</v>
      </c>
      <c r="B35" s="134" t="s">
        <v>100</v>
      </c>
      <c r="C35" s="135" t="s">
        <v>109</v>
      </c>
      <c r="D35" s="159" t="s">
        <v>79</v>
      </c>
      <c r="E35" s="160">
        <v>1</v>
      </c>
      <c r="F35" s="160"/>
      <c r="G35" s="161">
        <f t="shared" si="7"/>
        <v>0</v>
      </c>
      <c r="O35" s="132"/>
    </row>
    <row r="36" spans="1:104" x14ac:dyDescent="0.2">
      <c r="A36" s="133">
        <v>27</v>
      </c>
      <c r="B36" s="134" t="s">
        <v>102</v>
      </c>
      <c r="C36" s="135" t="s">
        <v>110</v>
      </c>
      <c r="D36" s="159" t="s">
        <v>79</v>
      </c>
      <c r="E36" s="160">
        <v>10</v>
      </c>
      <c r="F36" s="160"/>
      <c r="G36" s="161">
        <f t="shared" si="7"/>
        <v>0</v>
      </c>
      <c r="O36" s="132"/>
    </row>
    <row r="37" spans="1:104" x14ac:dyDescent="0.2">
      <c r="A37" s="133">
        <v>28</v>
      </c>
      <c r="B37" s="134" t="s">
        <v>103</v>
      </c>
      <c r="C37" s="135" t="s">
        <v>141</v>
      </c>
      <c r="D37" s="159" t="s">
        <v>79</v>
      </c>
      <c r="E37" s="160">
        <v>1</v>
      </c>
      <c r="F37" s="160"/>
      <c r="G37" s="161">
        <f t="shared" si="7"/>
        <v>0</v>
      </c>
      <c r="O37" s="132">
        <v>2</v>
      </c>
      <c r="AA37" s="114">
        <v>3</v>
      </c>
      <c r="AB37" s="114">
        <v>1</v>
      </c>
      <c r="AC37" s="114" t="s">
        <v>74</v>
      </c>
      <c r="AZ37" s="114">
        <v>1</v>
      </c>
      <c r="BA37" s="114">
        <f t="shared" si="8"/>
        <v>0</v>
      </c>
      <c r="BB37" s="114">
        <f t="shared" si="9"/>
        <v>0</v>
      </c>
      <c r="BC37" s="114">
        <f t="shared" si="10"/>
        <v>0</v>
      </c>
      <c r="BD37" s="114">
        <f t="shared" si="11"/>
        <v>0</v>
      </c>
      <c r="BE37" s="114">
        <f t="shared" si="12"/>
        <v>0</v>
      </c>
      <c r="CZ37" s="114">
        <v>0.17</v>
      </c>
    </row>
    <row r="38" spans="1:104" x14ac:dyDescent="0.2">
      <c r="A38" s="133">
        <v>29</v>
      </c>
      <c r="B38" s="134" t="s">
        <v>104</v>
      </c>
      <c r="C38" s="135" t="s">
        <v>111</v>
      </c>
      <c r="D38" s="159" t="s">
        <v>79</v>
      </c>
      <c r="E38" s="160">
        <v>1</v>
      </c>
      <c r="F38" s="160"/>
      <c r="G38" s="161">
        <f t="shared" si="7"/>
        <v>0</v>
      </c>
      <c r="O38" s="132">
        <v>2</v>
      </c>
      <c r="AA38" s="114">
        <v>3</v>
      </c>
      <c r="AB38" s="114">
        <v>1</v>
      </c>
      <c r="AC38" s="114" t="s">
        <v>75</v>
      </c>
      <c r="AZ38" s="114">
        <v>1</v>
      </c>
      <c r="BA38" s="114">
        <f t="shared" si="8"/>
        <v>0</v>
      </c>
      <c r="BB38" s="114">
        <f t="shared" si="9"/>
        <v>0</v>
      </c>
      <c r="BC38" s="114">
        <f t="shared" si="10"/>
        <v>0</v>
      </c>
      <c r="BD38" s="114">
        <f t="shared" si="11"/>
        <v>0</v>
      </c>
      <c r="BE38" s="114">
        <f t="shared" si="12"/>
        <v>0</v>
      </c>
      <c r="CZ38" s="114">
        <v>0.184</v>
      </c>
    </row>
    <row r="39" spans="1:104" x14ac:dyDescent="0.2">
      <c r="A39" s="139"/>
      <c r="B39" s="140" t="s">
        <v>69</v>
      </c>
      <c r="C39" s="141" t="str">
        <f>CONCATENATE(B12," ",C12)</f>
        <v>00 Přírodní zahrada - viz popis prvků a pomůcek</v>
      </c>
      <c r="D39" s="139"/>
      <c r="E39" s="142"/>
      <c r="F39" s="142"/>
      <c r="G39" s="143">
        <f>SUM(G12:G38)</f>
        <v>0</v>
      </c>
      <c r="O39" s="132">
        <v>4</v>
      </c>
      <c r="BA39" s="144">
        <f>SUM(BA12:BA38)</f>
        <v>0</v>
      </c>
      <c r="BB39" s="144">
        <f>SUM(BB12:BB38)</f>
        <v>0</v>
      </c>
      <c r="BC39" s="144">
        <f>SUM(BC12:BC38)</f>
        <v>0</v>
      </c>
      <c r="BD39" s="144">
        <f>SUM(BD12:BD38)</f>
        <v>0</v>
      </c>
      <c r="BE39" s="144">
        <f>SUM(BE12:BE38)</f>
        <v>0</v>
      </c>
    </row>
    <row r="40" spans="1:104" x14ac:dyDescent="0.2">
      <c r="A40" s="126" t="s">
        <v>66</v>
      </c>
      <c r="B40" s="127" t="s">
        <v>76</v>
      </c>
      <c r="C40" s="128" t="s">
        <v>77</v>
      </c>
      <c r="D40" s="129"/>
      <c r="E40" s="130"/>
      <c r="F40" s="130"/>
      <c r="G40" s="131"/>
      <c r="O40" s="132">
        <v>1</v>
      </c>
    </row>
    <row r="41" spans="1:104" x14ac:dyDescent="0.2">
      <c r="A41" s="133">
        <v>30</v>
      </c>
      <c r="B41" s="134" t="s">
        <v>116</v>
      </c>
      <c r="C41" s="153" t="s">
        <v>117</v>
      </c>
      <c r="D41" s="136" t="s">
        <v>78</v>
      </c>
      <c r="E41" s="137">
        <v>2.38</v>
      </c>
      <c r="F41" s="137"/>
      <c r="G41" s="138">
        <f>E41*F41</f>
        <v>0</v>
      </c>
      <c r="O41" s="132">
        <v>2</v>
      </c>
      <c r="AA41" s="114">
        <v>7</v>
      </c>
      <c r="AB41" s="114">
        <v>1</v>
      </c>
      <c r="AC41" s="114">
        <v>2</v>
      </c>
      <c r="AZ41" s="114">
        <v>1</v>
      </c>
      <c r="BA41" s="114">
        <f>IF(AZ41=1,G41,0)</f>
        <v>0</v>
      </c>
      <c r="BB41" s="114">
        <f>IF(AZ41=2,G41,0)</f>
        <v>0</v>
      </c>
      <c r="BC41" s="114">
        <f>IF(AZ41=3,G41,0)</f>
        <v>0</v>
      </c>
      <c r="BD41" s="114">
        <f>IF(AZ41=4,G41,0)</f>
        <v>0</v>
      </c>
      <c r="BE41" s="114">
        <f>IF(AZ41=5,G41,0)</f>
        <v>0</v>
      </c>
      <c r="CZ41" s="114">
        <v>0</v>
      </c>
    </row>
    <row r="42" spans="1:104" x14ac:dyDescent="0.2">
      <c r="A42" s="139"/>
      <c r="B42" s="140" t="s">
        <v>69</v>
      </c>
      <c r="C42" s="141" t="str">
        <f>CONCATENATE(B40," ",C40)</f>
        <v>99 Staveništní přesun hmot</v>
      </c>
      <c r="D42" s="139"/>
      <c r="E42" s="142"/>
      <c r="F42" s="142"/>
      <c r="G42" s="143">
        <f>SUM(G40:G41)</f>
        <v>0</v>
      </c>
      <c r="O42" s="132">
        <v>4</v>
      </c>
      <c r="BA42" s="144">
        <f>SUM(BA40:BA41)</f>
        <v>0</v>
      </c>
      <c r="BB42" s="144">
        <f>SUM(BB40:BB41)</f>
        <v>0</v>
      </c>
      <c r="BC42" s="144">
        <f>SUM(BC40:BC41)</f>
        <v>0</v>
      </c>
      <c r="BD42" s="144">
        <f>SUM(BD40:BD41)</f>
        <v>0</v>
      </c>
      <c r="BE42" s="144">
        <f>SUM(BE40:BE41)</f>
        <v>0</v>
      </c>
    </row>
    <row r="43" spans="1:104" x14ac:dyDescent="0.2">
      <c r="E43" s="114"/>
    </row>
    <row r="44" spans="1:104" x14ac:dyDescent="0.2">
      <c r="E44" s="114"/>
    </row>
    <row r="45" spans="1:104" x14ac:dyDescent="0.2">
      <c r="E45" s="114"/>
    </row>
    <row r="46" spans="1:104" x14ac:dyDescent="0.2">
      <c r="E46" s="114"/>
    </row>
    <row r="47" spans="1:104" x14ac:dyDescent="0.2">
      <c r="E47" s="114"/>
    </row>
    <row r="48" spans="1:104" x14ac:dyDescent="0.2">
      <c r="E48" s="114"/>
    </row>
    <row r="49" spans="5:5" x14ac:dyDescent="0.2">
      <c r="E49" s="114"/>
    </row>
    <row r="50" spans="5:5" x14ac:dyDescent="0.2">
      <c r="E50" s="114"/>
    </row>
    <row r="51" spans="5:5" x14ac:dyDescent="0.2">
      <c r="E51" s="114"/>
    </row>
    <row r="52" spans="5:5" x14ac:dyDescent="0.2">
      <c r="E52" s="114"/>
    </row>
    <row r="53" spans="5:5" x14ac:dyDescent="0.2">
      <c r="E53" s="114"/>
    </row>
    <row r="54" spans="5:5" x14ac:dyDescent="0.2">
      <c r="E54" s="114"/>
    </row>
    <row r="55" spans="5:5" x14ac:dyDescent="0.2">
      <c r="E55" s="114"/>
    </row>
    <row r="56" spans="5:5" x14ac:dyDescent="0.2">
      <c r="E56" s="114"/>
    </row>
    <row r="57" spans="5:5" x14ac:dyDescent="0.2">
      <c r="E57" s="114"/>
    </row>
    <row r="58" spans="5:5" x14ac:dyDescent="0.2">
      <c r="E58" s="114"/>
    </row>
    <row r="59" spans="5:5" x14ac:dyDescent="0.2">
      <c r="E59" s="114"/>
    </row>
    <row r="60" spans="5:5" x14ac:dyDescent="0.2">
      <c r="E60" s="114"/>
    </row>
    <row r="61" spans="5:5" x14ac:dyDescent="0.2">
      <c r="E61" s="114"/>
    </row>
    <row r="62" spans="5:5" x14ac:dyDescent="0.2">
      <c r="E62" s="114"/>
    </row>
    <row r="63" spans="5:5" x14ac:dyDescent="0.2">
      <c r="E63" s="114"/>
    </row>
    <row r="64" spans="5:5" x14ac:dyDescent="0.2">
      <c r="E64" s="114"/>
    </row>
    <row r="65" spans="5:5" x14ac:dyDescent="0.2">
      <c r="E65" s="114"/>
    </row>
    <row r="66" spans="5:5" x14ac:dyDescent="0.2">
      <c r="E66" s="114"/>
    </row>
    <row r="67" spans="5:5" x14ac:dyDescent="0.2">
      <c r="E67" s="114"/>
    </row>
    <row r="68" spans="5:5" x14ac:dyDescent="0.2">
      <c r="E68" s="114"/>
    </row>
    <row r="69" spans="5:5" x14ac:dyDescent="0.2">
      <c r="E69" s="114"/>
    </row>
    <row r="70" spans="5:5" x14ac:dyDescent="0.2">
      <c r="E70" s="114"/>
    </row>
    <row r="71" spans="5:5" x14ac:dyDescent="0.2">
      <c r="E71" s="114"/>
    </row>
    <row r="72" spans="5:5" x14ac:dyDescent="0.2">
      <c r="E72" s="114"/>
    </row>
    <row r="73" spans="5:5" x14ac:dyDescent="0.2">
      <c r="E73" s="114"/>
    </row>
    <row r="74" spans="5:5" x14ac:dyDescent="0.2">
      <c r="E74" s="114"/>
    </row>
    <row r="75" spans="5:5" x14ac:dyDescent="0.2">
      <c r="E75" s="114"/>
    </row>
    <row r="76" spans="5:5" x14ac:dyDescent="0.2">
      <c r="E76" s="114"/>
    </row>
    <row r="77" spans="5:5" x14ac:dyDescent="0.2">
      <c r="E77" s="114"/>
    </row>
    <row r="78" spans="5:5" x14ac:dyDescent="0.2">
      <c r="E78" s="114"/>
    </row>
    <row r="79" spans="5:5" x14ac:dyDescent="0.2">
      <c r="E79" s="114"/>
    </row>
    <row r="80" spans="5:5" x14ac:dyDescent="0.2">
      <c r="E80" s="114"/>
    </row>
    <row r="81" spans="5:5" x14ac:dyDescent="0.2">
      <c r="E81" s="114"/>
    </row>
    <row r="82" spans="5:5" x14ac:dyDescent="0.2">
      <c r="E82" s="114"/>
    </row>
    <row r="83" spans="5:5" x14ac:dyDescent="0.2">
      <c r="E83" s="114"/>
    </row>
    <row r="84" spans="5:5" x14ac:dyDescent="0.2">
      <c r="E84" s="114"/>
    </row>
    <row r="85" spans="5:5" x14ac:dyDescent="0.2">
      <c r="E85" s="114"/>
    </row>
    <row r="86" spans="5:5" x14ac:dyDescent="0.2">
      <c r="E86" s="114"/>
    </row>
    <row r="87" spans="5:5" x14ac:dyDescent="0.2">
      <c r="E87" s="114"/>
    </row>
    <row r="88" spans="5:5" x14ac:dyDescent="0.2">
      <c r="E88" s="114"/>
    </row>
    <row r="89" spans="5:5" x14ac:dyDescent="0.2">
      <c r="E89" s="114"/>
    </row>
    <row r="90" spans="5:5" x14ac:dyDescent="0.2">
      <c r="E90" s="114"/>
    </row>
    <row r="91" spans="5:5" x14ac:dyDescent="0.2">
      <c r="E91" s="114"/>
    </row>
    <row r="92" spans="5:5" x14ac:dyDescent="0.2">
      <c r="E92" s="114"/>
    </row>
    <row r="93" spans="5:5" x14ac:dyDescent="0.2">
      <c r="E93" s="114"/>
    </row>
    <row r="94" spans="5:5" x14ac:dyDescent="0.2">
      <c r="E94" s="114"/>
    </row>
    <row r="95" spans="5:5" x14ac:dyDescent="0.2">
      <c r="E95" s="114"/>
    </row>
    <row r="96" spans="5:5" x14ac:dyDescent="0.2">
      <c r="E96" s="114"/>
    </row>
    <row r="97" spans="1:7" x14ac:dyDescent="0.2">
      <c r="E97" s="114"/>
    </row>
    <row r="98" spans="1:7" x14ac:dyDescent="0.2">
      <c r="E98" s="114"/>
    </row>
    <row r="99" spans="1:7" x14ac:dyDescent="0.2">
      <c r="E99" s="114"/>
    </row>
    <row r="100" spans="1:7" x14ac:dyDescent="0.2">
      <c r="E100" s="114"/>
    </row>
    <row r="101" spans="1:7" x14ac:dyDescent="0.2">
      <c r="A101" s="145"/>
      <c r="B101" s="145"/>
    </row>
    <row r="102" spans="1:7" x14ac:dyDescent="0.2">
      <c r="C102" s="146"/>
      <c r="D102" s="146"/>
      <c r="E102" s="147"/>
      <c r="F102" s="146"/>
      <c r="G102" s="148"/>
    </row>
    <row r="103" spans="1:7" x14ac:dyDescent="0.2">
      <c r="A103" s="145"/>
      <c r="B103" s="145"/>
    </row>
  </sheetData>
  <mergeCells count="4">
    <mergeCell ref="A1:G1"/>
    <mergeCell ref="A3:B3"/>
    <mergeCell ref="A4:B4"/>
    <mergeCell ref="E4:G4"/>
  </mergeCells>
  <hyperlinks>
    <hyperlink ref="C41" r:id="rId1" tooltip="Detail položky" display="javascript:;"/>
  </hyperlink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2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Zakazka</vt:lpstr>
      <vt:lpstr>Zaklad22</vt:lpstr>
      <vt:lpstr>Zaklad5</vt:lpstr>
      <vt:lpstr>Zhotovitel</vt:lpstr>
    </vt:vector>
  </TitlesOfParts>
  <Company>KMJ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Miluše Záleská</cp:lastModifiedBy>
  <cp:lastPrinted>2016-02-23T17:50:51Z</cp:lastPrinted>
  <dcterms:created xsi:type="dcterms:W3CDTF">2016-02-23T17:49:39Z</dcterms:created>
  <dcterms:modified xsi:type="dcterms:W3CDTF">2024-05-09T07:48:58Z</dcterms:modified>
</cp:coreProperties>
</file>