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NVESTICE\VEŘEJNÉ ZAKÁZKY - realizace ...  2022, 2023, 2024\VŘ 2024\Svatoborská-Pod Kohoutkem - rekonstr. MK - ORG 904\VŘ\"/>
    </mc:Choice>
  </mc:AlternateContent>
  <bookViews>
    <workbookView xWindow="0" yWindow="0" windowWidth="14415" windowHeight="11085" firstSheet="6" activeTab="10"/>
  </bookViews>
  <sheets>
    <sheet name="Pokyny pro vyplnění" sheetId="11" r:id="rId1"/>
    <sheet name="Stavba" sheetId="1" r:id="rId2"/>
    <sheet name="VzorPolozky" sheetId="10" state="hidden" r:id="rId3"/>
    <sheet name="01 0101 Pol" sheetId="12" r:id="rId4"/>
    <sheet name="02 0201 Pol" sheetId="13" r:id="rId5"/>
    <sheet name="03 0301 Pol" sheetId="14" r:id="rId6"/>
    <sheet name="04 0402 Pol" sheetId="15" r:id="rId7"/>
    <sheet name="04 0403 Pol" sheetId="16" r:id="rId8"/>
    <sheet name="04 0404 Pol" sheetId="17" r:id="rId9"/>
    <sheet name="04 0405 Pol" sheetId="18" r:id="rId10"/>
    <sheet name="05 0501 Pol" sheetId="19" r:id="rId11"/>
  </sheets>
  <externalReferences>
    <externalReference r:id="rId12"/>
  </externalReferences>
  <definedNames>
    <definedName name="CelkemDPHVypocet" localSheetId="1">Stavba!$H$54</definedName>
    <definedName name="CenaCelkem">Stavba!$G$29</definedName>
    <definedName name="CenaCelkemBezDPH">Stavba!$G$28</definedName>
    <definedName name="CenaCelkemVypocet" localSheetId="1">Stavba!$I$54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0101 Pol'!$1:$7</definedName>
    <definedName name="_xlnm.Print_Titles" localSheetId="4">'02 0201 Pol'!$1:$7</definedName>
    <definedName name="_xlnm.Print_Titles" localSheetId="5">'03 0301 Pol'!$1:$7</definedName>
    <definedName name="_xlnm.Print_Titles" localSheetId="6">'04 0402 Pol'!$1:$7</definedName>
    <definedName name="_xlnm.Print_Titles" localSheetId="7">'04 0403 Pol'!$1:$7</definedName>
    <definedName name="_xlnm.Print_Titles" localSheetId="8">'04 0404 Pol'!$1:$7</definedName>
    <definedName name="_xlnm.Print_Titles" localSheetId="9">'04 0405 Pol'!$1:$7</definedName>
    <definedName name="_xlnm.Print_Titles" localSheetId="10">'05 0501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0101 Pol'!$A$1:$Y$50</definedName>
    <definedName name="_xlnm.Print_Area" localSheetId="4">'02 0201 Pol'!$A$1:$Y$98</definedName>
    <definedName name="_xlnm.Print_Area" localSheetId="5">'03 0301 Pol'!$A$1:$Y$41</definedName>
    <definedName name="_xlnm.Print_Area" localSheetId="6">'04 0402 Pol'!$A$1:$Y$54</definedName>
    <definedName name="_xlnm.Print_Area" localSheetId="7">'04 0403 Pol'!$A$1:$Y$59</definedName>
    <definedName name="_xlnm.Print_Area" localSheetId="8">'04 0404 Pol'!$A$1:$Y$57</definedName>
    <definedName name="_xlnm.Print_Area" localSheetId="9">'04 0405 Pol'!$A$1:$Y$24</definedName>
    <definedName name="_xlnm.Print_Area" localSheetId="10">'05 0501 Pol'!$A$1:$Y$22</definedName>
    <definedName name="_xlnm.Print_Area" localSheetId="1">Stavba!$A$1:$J$91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Stavba!$F$54</definedName>
    <definedName name="ZakladDPHZakl">Stavba!$G$25</definedName>
    <definedName name="ZakladDPHZaklVypocet" localSheetId="1">Stavba!$G$54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0" i="1" l="1"/>
  <c r="I89" i="1"/>
  <c r="I88" i="1"/>
  <c r="I87" i="1"/>
  <c r="I86" i="1"/>
  <c r="I85" i="1"/>
  <c r="I84" i="1"/>
  <c r="I83" i="1"/>
  <c r="I82" i="1"/>
  <c r="I80" i="1"/>
  <c r="I79" i="1"/>
  <c r="I78" i="1"/>
  <c r="I77" i="1"/>
  <c r="I76" i="1"/>
  <c r="I75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2" i="1"/>
  <c r="F42" i="1"/>
  <c r="G41" i="1"/>
  <c r="F41" i="1"/>
  <c r="G21" i="19"/>
  <c r="G9" i="19"/>
  <c r="M9" i="19" s="1"/>
  <c r="I9" i="19"/>
  <c r="I8" i="19" s="1"/>
  <c r="K9" i="19"/>
  <c r="K8" i="19" s="1"/>
  <c r="O9" i="19"/>
  <c r="O8" i="19" s="1"/>
  <c r="Q9" i="19"/>
  <c r="Q8" i="19" s="1"/>
  <c r="V9" i="19"/>
  <c r="V8" i="19" s="1"/>
  <c r="G10" i="19"/>
  <c r="M10" i="19" s="1"/>
  <c r="I10" i="19"/>
  <c r="K10" i="19"/>
  <c r="O10" i="19"/>
  <c r="Q10" i="19"/>
  <c r="V10" i="19"/>
  <c r="G11" i="19"/>
  <c r="I11" i="19"/>
  <c r="K11" i="19"/>
  <c r="M11" i="19"/>
  <c r="O11" i="19"/>
  <c r="Q11" i="19"/>
  <c r="V11" i="19"/>
  <c r="G12" i="19"/>
  <c r="I12" i="19"/>
  <c r="K12" i="19"/>
  <c r="M12" i="19"/>
  <c r="O12" i="19"/>
  <c r="Q12" i="19"/>
  <c r="V12" i="19"/>
  <c r="G13" i="19"/>
  <c r="I13" i="19"/>
  <c r="K13" i="19"/>
  <c r="M13" i="19"/>
  <c r="O13" i="19"/>
  <c r="Q13" i="19"/>
  <c r="V13" i="19"/>
  <c r="G14" i="19"/>
  <c r="I14" i="19"/>
  <c r="K14" i="19"/>
  <c r="M14" i="19"/>
  <c r="O14" i="19"/>
  <c r="Q14" i="19"/>
  <c r="V14" i="19"/>
  <c r="G15" i="19"/>
  <c r="I15" i="19"/>
  <c r="K15" i="19"/>
  <c r="M15" i="19"/>
  <c r="O15" i="19"/>
  <c r="Q15" i="19"/>
  <c r="V15" i="19"/>
  <c r="G16" i="19"/>
  <c r="G8" i="19" s="1"/>
  <c r="I16" i="19"/>
  <c r="K16" i="19"/>
  <c r="O16" i="19"/>
  <c r="Q16" i="19"/>
  <c r="V16" i="19"/>
  <c r="G17" i="19"/>
  <c r="M17" i="19" s="1"/>
  <c r="I17" i="19"/>
  <c r="K17" i="19"/>
  <c r="O17" i="19"/>
  <c r="Q17" i="19"/>
  <c r="V17" i="19"/>
  <c r="G18" i="19"/>
  <c r="M18" i="19" s="1"/>
  <c r="I18" i="19"/>
  <c r="K18" i="19"/>
  <c r="O18" i="19"/>
  <c r="Q18" i="19"/>
  <c r="V18" i="19"/>
  <c r="G19" i="19"/>
  <c r="I19" i="19"/>
  <c r="K19" i="19"/>
  <c r="M19" i="19"/>
  <c r="O19" i="19"/>
  <c r="Q19" i="19"/>
  <c r="V19" i="19"/>
  <c r="AE21" i="19"/>
  <c r="G23" i="18"/>
  <c r="G9" i="18"/>
  <c r="M9" i="18" s="1"/>
  <c r="I9" i="18"/>
  <c r="I8" i="18" s="1"/>
  <c r="K9" i="18"/>
  <c r="K8" i="18" s="1"/>
  <c r="O9" i="18"/>
  <c r="O8" i="18" s="1"/>
  <c r="Q9" i="18"/>
  <c r="Q8" i="18" s="1"/>
  <c r="V9" i="18"/>
  <c r="V8" i="18" s="1"/>
  <c r="G10" i="18"/>
  <c r="M10" i="18" s="1"/>
  <c r="I10" i="18"/>
  <c r="K10" i="18"/>
  <c r="O10" i="18"/>
  <c r="Q10" i="18"/>
  <c r="V10" i="18"/>
  <c r="G11" i="18"/>
  <c r="I11" i="18"/>
  <c r="K11" i="18"/>
  <c r="M11" i="18"/>
  <c r="O11" i="18"/>
  <c r="Q11" i="18"/>
  <c r="V11" i="18"/>
  <c r="G12" i="18"/>
  <c r="I12" i="18"/>
  <c r="K12" i="18"/>
  <c r="M12" i="18"/>
  <c r="O12" i="18"/>
  <c r="Q12" i="18"/>
  <c r="V12" i="18"/>
  <c r="G13" i="18"/>
  <c r="I13" i="18"/>
  <c r="K13" i="18"/>
  <c r="M13" i="18"/>
  <c r="O13" i="18"/>
  <c r="Q13" i="18"/>
  <c r="V13" i="18"/>
  <c r="G14" i="18"/>
  <c r="I14" i="18"/>
  <c r="K14" i="18"/>
  <c r="M14" i="18"/>
  <c r="O14" i="18"/>
  <c r="Q14" i="18"/>
  <c r="V14" i="18"/>
  <c r="G15" i="18"/>
  <c r="I15" i="18"/>
  <c r="K15" i="18"/>
  <c r="M15" i="18"/>
  <c r="O15" i="18"/>
  <c r="Q15" i="18"/>
  <c r="V15" i="18"/>
  <c r="G16" i="18"/>
  <c r="G8" i="18" s="1"/>
  <c r="I16" i="18"/>
  <c r="K16" i="18"/>
  <c r="O16" i="18"/>
  <c r="Q16" i="18"/>
  <c r="V16" i="18"/>
  <c r="G17" i="18"/>
  <c r="M17" i="18" s="1"/>
  <c r="I17" i="18"/>
  <c r="K17" i="18"/>
  <c r="O17" i="18"/>
  <c r="Q17" i="18"/>
  <c r="V17" i="18"/>
  <c r="G18" i="18"/>
  <c r="M18" i="18" s="1"/>
  <c r="I18" i="18"/>
  <c r="K18" i="18"/>
  <c r="O18" i="18"/>
  <c r="Q18" i="18"/>
  <c r="V18" i="18"/>
  <c r="G19" i="18"/>
  <c r="I19" i="18"/>
  <c r="K19" i="18"/>
  <c r="M19" i="18"/>
  <c r="O19" i="18"/>
  <c r="Q19" i="18"/>
  <c r="V19" i="18"/>
  <c r="G20" i="18"/>
  <c r="I20" i="18"/>
  <c r="K20" i="18"/>
  <c r="M20" i="18"/>
  <c r="O20" i="18"/>
  <c r="Q20" i="18"/>
  <c r="V20" i="18"/>
  <c r="G21" i="18"/>
  <c r="I21" i="18"/>
  <c r="K21" i="18"/>
  <c r="M21" i="18"/>
  <c r="O21" i="18"/>
  <c r="Q21" i="18"/>
  <c r="V21" i="18"/>
  <c r="AE23" i="18"/>
  <c r="G56" i="17"/>
  <c r="G8" i="17"/>
  <c r="Q8" i="17"/>
  <c r="G9" i="17"/>
  <c r="M9" i="17" s="1"/>
  <c r="M8" i="17" s="1"/>
  <c r="I9" i="17"/>
  <c r="I8" i="17" s="1"/>
  <c r="K9" i="17"/>
  <c r="K8" i="17" s="1"/>
  <c r="O9" i="17"/>
  <c r="O8" i="17" s="1"/>
  <c r="Q9" i="17"/>
  <c r="V9" i="17"/>
  <c r="V8" i="17" s="1"/>
  <c r="G10" i="17"/>
  <c r="M10" i="17" s="1"/>
  <c r="I10" i="17"/>
  <c r="K10" i="17"/>
  <c r="O10" i="17"/>
  <c r="Q10" i="17"/>
  <c r="V10" i="17"/>
  <c r="G11" i="17"/>
  <c r="I11" i="17"/>
  <c r="K11" i="17"/>
  <c r="M11" i="17"/>
  <c r="O11" i="17"/>
  <c r="Q11" i="17"/>
  <c r="V11" i="17"/>
  <c r="G13" i="17"/>
  <c r="I13" i="17"/>
  <c r="I12" i="17" s="1"/>
  <c r="K13" i="17"/>
  <c r="K12" i="17" s="1"/>
  <c r="M13" i="17"/>
  <c r="O13" i="17"/>
  <c r="Q13" i="17"/>
  <c r="Q12" i="17" s="1"/>
  <c r="V13" i="17"/>
  <c r="V12" i="17" s="1"/>
  <c r="G14" i="17"/>
  <c r="I14" i="17"/>
  <c r="K14" i="17"/>
  <c r="M14" i="17"/>
  <c r="M12" i="17" s="1"/>
  <c r="O14" i="17"/>
  <c r="Q14" i="17"/>
  <c r="V14" i="17"/>
  <c r="G15" i="17"/>
  <c r="I15" i="17"/>
  <c r="K15" i="17"/>
  <c r="M15" i="17"/>
  <c r="O15" i="17"/>
  <c r="Q15" i="17"/>
  <c r="V15" i="17"/>
  <c r="G16" i="17"/>
  <c r="M16" i="17" s="1"/>
  <c r="I16" i="17"/>
  <c r="K16" i="17"/>
  <c r="O16" i="17"/>
  <c r="O12" i="17" s="1"/>
  <c r="Q16" i="17"/>
  <c r="V16" i="17"/>
  <c r="G17" i="17"/>
  <c r="M17" i="17" s="1"/>
  <c r="I17" i="17"/>
  <c r="K17" i="17"/>
  <c r="O17" i="17"/>
  <c r="Q17" i="17"/>
  <c r="V17" i="17"/>
  <c r="G19" i="17"/>
  <c r="I19" i="17"/>
  <c r="I18" i="17" s="1"/>
  <c r="K19" i="17"/>
  <c r="M19" i="17"/>
  <c r="O19" i="17"/>
  <c r="O18" i="17" s="1"/>
  <c r="Q19" i="17"/>
  <c r="Q18" i="17" s="1"/>
  <c r="V19" i="17"/>
  <c r="G20" i="17"/>
  <c r="G18" i="17" s="1"/>
  <c r="I20" i="17"/>
  <c r="K20" i="17"/>
  <c r="O20" i="17"/>
  <c r="Q20" i="17"/>
  <c r="V20" i="17"/>
  <c r="G21" i="17"/>
  <c r="I21" i="17"/>
  <c r="K21" i="17"/>
  <c r="M21" i="17"/>
  <c r="O21" i="17"/>
  <c r="Q21" i="17"/>
  <c r="V21" i="17"/>
  <c r="G22" i="17"/>
  <c r="I22" i="17"/>
  <c r="K22" i="17"/>
  <c r="K18" i="17" s="1"/>
  <c r="M22" i="17"/>
  <c r="O22" i="17"/>
  <c r="Q22" i="17"/>
  <c r="V22" i="17"/>
  <c r="V18" i="17" s="1"/>
  <c r="G23" i="17"/>
  <c r="I23" i="17"/>
  <c r="K23" i="17"/>
  <c r="M23" i="17"/>
  <c r="O23" i="17"/>
  <c r="Q23" i="17"/>
  <c r="V23" i="17"/>
  <c r="G24" i="17"/>
  <c r="M24" i="17" s="1"/>
  <c r="I24" i="17"/>
  <c r="K24" i="17"/>
  <c r="O24" i="17"/>
  <c r="Q24" i="17"/>
  <c r="V24" i="17"/>
  <c r="G25" i="17"/>
  <c r="M25" i="17" s="1"/>
  <c r="I25" i="17"/>
  <c r="K25" i="17"/>
  <c r="O25" i="17"/>
  <c r="Q25" i="17"/>
  <c r="V25" i="17"/>
  <c r="G26" i="17"/>
  <c r="M26" i="17" s="1"/>
  <c r="I26" i="17"/>
  <c r="K26" i="17"/>
  <c r="O26" i="17"/>
  <c r="Q26" i="17"/>
  <c r="V26" i="17"/>
  <c r="G27" i="17"/>
  <c r="I27" i="17"/>
  <c r="K27" i="17"/>
  <c r="M27" i="17"/>
  <c r="O27" i="17"/>
  <c r="Q27" i="17"/>
  <c r="V27" i="17"/>
  <c r="G28" i="17"/>
  <c r="M28" i="17" s="1"/>
  <c r="I28" i="17"/>
  <c r="K28" i="17"/>
  <c r="O28" i="17"/>
  <c r="Q28" i="17"/>
  <c r="V28" i="17"/>
  <c r="G29" i="17"/>
  <c r="I29" i="17"/>
  <c r="K29" i="17"/>
  <c r="M29" i="17"/>
  <c r="O29" i="17"/>
  <c r="Q29" i="17"/>
  <c r="V29" i="17"/>
  <c r="G30" i="17"/>
  <c r="I30" i="17"/>
  <c r="K30" i="17"/>
  <c r="M30" i="17"/>
  <c r="O30" i="17"/>
  <c r="Q30" i="17"/>
  <c r="V30" i="17"/>
  <c r="G31" i="17"/>
  <c r="I31" i="17"/>
  <c r="K31" i="17"/>
  <c r="M31" i="17"/>
  <c r="O31" i="17"/>
  <c r="Q31" i="17"/>
  <c r="V31" i="17"/>
  <c r="G32" i="17"/>
  <c r="AF56" i="17" s="1"/>
  <c r="I32" i="17"/>
  <c r="K32" i="17"/>
  <c r="O32" i="17"/>
  <c r="Q32" i="17"/>
  <c r="V32" i="17"/>
  <c r="G33" i="17"/>
  <c r="M33" i="17" s="1"/>
  <c r="I33" i="17"/>
  <c r="K33" i="17"/>
  <c r="O33" i="17"/>
  <c r="Q33" i="17"/>
  <c r="V33" i="17"/>
  <c r="G34" i="17"/>
  <c r="M34" i="17" s="1"/>
  <c r="I34" i="17"/>
  <c r="K34" i="17"/>
  <c r="O34" i="17"/>
  <c r="Q34" i="17"/>
  <c r="V34" i="17"/>
  <c r="G35" i="17"/>
  <c r="I35" i="17"/>
  <c r="K35" i="17"/>
  <c r="M35" i="17"/>
  <c r="O35" i="17"/>
  <c r="Q35" i="17"/>
  <c r="V35" i="17"/>
  <c r="G36" i="17"/>
  <c r="M36" i="17" s="1"/>
  <c r="I36" i="17"/>
  <c r="K36" i="17"/>
  <c r="O36" i="17"/>
  <c r="Q36" i="17"/>
  <c r="V36" i="17"/>
  <c r="G37" i="17"/>
  <c r="I37" i="17"/>
  <c r="K37" i="17"/>
  <c r="M37" i="17"/>
  <c r="O37" i="17"/>
  <c r="Q37" i="17"/>
  <c r="V37" i="17"/>
  <c r="G38" i="17"/>
  <c r="I38" i="17"/>
  <c r="K38" i="17"/>
  <c r="M38" i="17"/>
  <c r="O38" i="17"/>
  <c r="Q38" i="17"/>
  <c r="V38" i="17"/>
  <c r="G39" i="17"/>
  <c r="I39" i="17"/>
  <c r="K39" i="17"/>
  <c r="M39" i="17"/>
  <c r="O39" i="17"/>
  <c r="Q39" i="17"/>
  <c r="V39" i="17"/>
  <c r="G40" i="17"/>
  <c r="M40" i="17" s="1"/>
  <c r="I40" i="17"/>
  <c r="K40" i="17"/>
  <c r="O40" i="17"/>
  <c r="Q40" i="17"/>
  <c r="V40" i="17"/>
  <c r="G41" i="17"/>
  <c r="M41" i="17" s="1"/>
  <c r="I41" i="17"/>
  <c r="K41" i="17"/>
  <c r="O41" i="17"/>
  <c r="Q41" i="17"/>
  <c r="V41" i="17"/>
  <c r="G42" i="17"/>
  <c r="M42" i="17" s="1"/>
  <c r="I42" i="17"/>
  <c r="K42" i="17"/>
  <c r="O42" i="17"/>
  <c r="Q42" i="17"/>
  <c r="V42" i="17"/>
  <c r="G43" i="17"/>
  <c r="I43" i="17"/>
  <c r="K43" i="17"/>
  <c r="M43" i="17"/>
  <c r="O43" i="17"/>
  <c r="Q43" i="17"/>
  <c r="V43" i="17"/>
  <c r="G44" i="17"/>
  <c r="M44" i="17" s="1"/>
  <c r="I44" i="17"/>
  <c r="K44" i="17"/>
  <c r="O44" i="17"/>
  <c r="Q44" i="17"/>
  <c r="V44" i="17"/>
  <c r="G45" i="17"/>
  <c r="I45" i="17"/>
  <c r="K45" i="17"/>
  <c r="M45" i="17"/>
  <c r="O45" i="17"/>
  <c r="Q45" i="17"/>
  <c r="V45" i="17"/>
  <c r="G46" i="17"/>
  <c r="I46" i="17"/>
  <c r="K46" i="17"/>
  <c r="M46" i="17"/>
  <c r="O46" i="17"/>
  <c r="Q46" i="17"/>
  <c r="V46" i="17"/>
  <c r="G47" i="17"/>
  <c r="I47" i="17"/>
  <c r="K47" i="17"/>
  <c r="M47" i="17"/>
  <c r="O47" i="17"/>
  <c r="Q47" i="17"/>
  <c r="V47" i="17"/>
  <c r="G48" i="17"/>
  <c r="M48" i="17" s="1"/>
  <c r="I48" i="17"/>
  <c r="K48" i="17"/>
  <c r="O48" i="17"/>
  <c r="Q48" i="17"/>
  <c r="V48" i="17"/>
  <c r="G49" i="17"/>
  <c r="M49" i="17" s="1"/>
  <c r="I49" i="17"/>
  <c r="K49" i="17"/>
  <c r="O49" i="17"/>
  <c r="Q49" i="17"/>
  <c r="V49" i="17"/>
  <c r="G50" i="17"/>
  <c r="M50" i="17" s="1"/>
  <c r="I50" i="17"/>
  <c r="K50" i="17"/>
  <c r="O50" i="17"/>
  <c r="Q50" i="17"/>
  <c r="V50" i="17"/>
  <c r="G51" i="17"/>
  <c r="I51" i="17"/>
  <c r="K51" i="17"/>
  <c r="M51" i="17"/>
  <c r="O51" i="17"/>
  <c r="Q51" i="17"/>
  <c r="V51" i="17"/>
  <c r="G52" i="17"/>
  <c r="M52" i="17" s="1"/>
  <c r="I52" i="17"/>
  <c r="K52" i="17"/>
  <c r="O52" i="17"/>
  <c r="Q52" i="17"/>
  <c r="V52" i="17"/>
  <c r="G53" i="17"/>
  <c r="I53" i="17"/>
  <c r="K53" i="17"/>
  <c r="M53" i="17"/>
  <c r="O53" i="17"/>
  <c r="Q53" i="17"/>
  <c r="V53" i="17"/>
  <c r="G54" i="17"/>
  <c r="I54" i="17"/>
  <c r="K54" i="17"/>
  <c r="M54" i="17"/>
  <c r="O54" i="17"/>
  <c r="Q54" i="17"/>
  <c r="V54" i="17"/>
  <c r="AE56" i="17"/>
  <c r="G58" i="16"/>
  <c r="G9" i="16"/>
  <c r="M9" i="16" s="1"/>
  <c r="I9" i="16"/>
  <c r="I8" i="16" s="1"/>
  <c r="K9" i="16"/>
  <c r="K8" i="16" s="1"/>
  <c r="O9" i="16"/>
  <c r="O8" i="16" s="1"/>
  <c r="Q9" i="16"/>
  <c r="Q8" i="16" s="1"/>
  <c r="V9" i="16"/>
  <c r="G10" i="16"/>
  <c r="M10" i="16" s="1"/>
  <c r="I10" i="16"/>
  <c r="K10" i="16"/>
  <c r="O10" i="16"/>
  <c r="Q10" i="16"/>
  <c r="V10" i="16"/>
  <c r="G11" i="16"/>
  <c r="I11" i="16"/>
  <c r="K11" i="16"/>
  <c r="M11" i="16"/>
  <c r="O11" i="16"/>
  <c r="Q11" i="16"/>
  <c r="V11" i="16"/>
  <c r="G12" i="16"/>
  <c r="I12" i="16"/>
  <c r="K12" i="16"/>
  <c r="M12" i="16"/>
  <c r="O12" i="16"/>
  <c r="Q12" i="16"/>
  <c r="V12" i="16"/>
  <c r="G13" i="16"/>
  <c r="I13" i="16"/>
  <c r="K13" i="16"/>
  <c r="M13" i="16"/>
  <c r="O13" i="16"/>
  <c r="Q13" i="16"/>
  <c r="V13" i="16"/>
  <c r="G14" i="16"/>
  <c r="M14" i="16" s="1"/>
  <c r="I14" i="16"/>
  <c r="K14" i="16"/>
  <c r="O14" i="16"/>
  <c r="Q14" i="16"/>
  <c r="V14" i="16"/>
  <c r="V8" i="16" s="1"/>
  <c r="G15" i="16"/>
  <c r="I15" i="16"/>
  <c r="K15" i="16"/>
  <c r="M15" i="16"/>
  <c r="O15" i="16"/>
  <c r="Q15" i="16"/>
  <c r="V15" i="16"/>
  <c r="G16" i="16"/>
  <c r="G8" i="16" s="1"/>
  <c r="I16" i="16"/>
  <c r="K16" i="16"/>
  <c r="O16" i="16"/>
  <c r="Q16" i="16"/>
  <c r="V16" i="16"/>
  <c r="G17" i="16"/>
  <c r="M17" i="16" s="1"/>
  <c r="I17" i="16"/>
  <c r="K17" i="16"/>
  <c r="O17" i="16"/>
  <c r="Q17" i="16"/>
  <c r="V17" i="16"/>
  <c r="G18" i="16"/>
  <c r="M18" i="16" s="1"/>
  <c r="I18" i="16"/>
  <c r="K18" i="16"/>
  <c r="O18" i="16"/>
  <c r="Q18" i="16"/>
  <c r="V18" i="16"/>
  <c r="G19" i="16"/>
  <c r="I19" i="16"/>
  <c r="K19" i="16"/>
  <c r="M19" i="16"/>
  <c r="O19" i="16"/>
  <c r="Q19" i="16"/>
  <c r="V19" i="16"/>
  <c r="G20" i="16"/>
  <c r="I20" i="16"/>
  <c r="K20" i="16"/>
  <c r="M20" i="16"/>
  <c r="O20" i="16"/>
  <c r="Q20" i="16"/>
  <c r="V20" i="16"/>
  <c r="G21" i="16"/>
  <c r="I21" i="16"/>
  <c r="K21" i="16"/>
  <c r="M21" i="16"/>
  <c r="O21" i="16"/>
  <c r="Q21" i="16"/>
  <c r="V21" i="16"/>
  <c r="G22" i="16"/>
  <c r="M22" i="16" s="1"/>
  <c r="I22" i="16"/>
  <c r="K22" i="16"/>
  <c r="O22" i="16"/>
  <c r="Q22" i="16"/>
  <c r="V22" i="16"/>
  <c r="G23" i="16"/>
  <c r="I23" i="16"/>
  <c r="K23" i="16"/>
  <c r="M23" i="16"/>
  <c r="O23" i="16"/>
  <c r="Q23" i="16"/>
  <c r="V23" i="16"/>
  <c r="G24" i="16"/>
  <c r="M24" i="16" s="1"/>
  <c r="I24" i="16"/>
  <c r="K24" i="16"/>
  <c r="O24" i="16"/>
  <c r="Q24" i="16"/>
  <c r="V24" i="16"/>
  <c r="G25" i="16"/>
  <c r="M25" i="16" s="1"/>
  <c r="I25" i="16"/>
  <c r="K25" i="16"/>
  <c r="O25" i="16"/>
  <c r="Q25" i="16"/>
  <c r="V25" i="16"/>
  <c r="G26" i="16"/>
  <c r="M26" i="16" s="1"/>
  <c r="I26" i="16"/>
  <c r="K26" i="16"/>
  <c r="O26" i="16"/>
  <c r="Q26" i="16"/>
  <c r="V26" i="16"/>
  <c r="G27" i="16"/>
  <c r="I27" i="16"/>
  <c r="K27" i="16"/>
  <c r="M27" i="16"/>
  <c r="O27" i="16"/>
  <c r="Q27" i="16"/>
  <c r="V27" i="16"/>
  <c r="G28" i="16"/>
  <c r="I28" i="16"/>
  <c r="K28" i="16"/>
  <c r="M28" i="16"/>
  <c r="O28" i="16"/>
  <c r="Q28" i="16"/>
  <c r="V28" i="16"/>
  <c r="G29" i="16"/>
  <c r="I29" i="16"/>
  <c r="K29" i="16"/>
  <c r="M29" i="16"/>
  <c r="O29" i="16"/>
  <c r="Q29" i="16"/>
  <c r="V29" i="16"/>
  <c r="G30" i="16"/>
  <c r="M30" i="16" s="1"/>
  <c r="I30" i="16"/>
  <c r="K30" i="16"/>
  <c r="O30" i="16"/>
  <c r="Q30" i="16"/>
  <c r="V30" i="16"/>
  <c r="G31" i="16"/>
  <c r="I31" i="16"/>
  <c r="K31" i="16"/>
  <c r="M31" i="16"/>
  <c r="O31" i="16"/>
  <c r="Q31" i="16"/>
  <c r="V31" i="16"/>
  <c r="G32" i="16"/>
  <c r="M32" i="16" s="1"/>
  <c r="I32" i="16"/>
  <c r="K32" i="16"/>
  <c r="O32" i="16"/>
  <c r="Q32" i="16"/>
  <c r="V32" i="16"/>
  <c r="G33" i="16"/>
  <c r="M33" i="16" s="1"/>
  <c r="I33" i="16"/>
  <c r="K33" i="16"/>
  <c r="O33" i="16"/>
  <c r="Q33" i="16"/>
  <c r="V33" i="16"/>
  <c r="G34" i="16"/>
  <c r="M34" i="16" s="1"/>
  <c r="I34" i="16"/>
  <c r="K34" i="16"/>
  <c r="O34" i="16"/>
  <c r="Q34" i="16"/>
  <c r="V34" i="16"/>
  <c r="G35" i="16"/>
  <c r="I35" i="16"/>
  <c r="K35" i="16"/>
  <c r="M35" i="16"/>
  <c r="O35" i="16"/>
  <c r="Q35" i="16"/>
  <c r="V35" i="16"/>
  <c r="G36" i="16"/>
  <c r="I36" i="16"/>
  <c r="K36" i="16"/>
  <c r="M36" i="16"/>
  <c r="O36" i="16"/>
  <c r="Q36" i="16"/>
  <c r="V36" i="16"/>
  <c r="G37" i="16"/>
  <c r="I37" i="16"/>
  <c r="K37" i="16"/>
  <c r="M37" i="16"/>
  <c r="O37" i="16"/>
  <c r="Q37" i="16"/>
  <c r="V37" i="16"/>
  <c r="G38" i="16"/>
  <c r="M38" i="16" s="1"/>
  <c r="I38" i="16"/>
  <c r="K38" i="16"/>
  <c r="O38" i="16"/>
  <c r="Q38" i="16"/>
  <c r="V38" i="16"/>
  <c r="G39" i="16"/>
  <c r="I39" i="16"/>
  <c r="K39" i="16"/>
  <c r="M39" i="16"/>
  <c r="O39" i="16"/>
  <c r="Q39" i="16"/>
  <c r="V39" i="16"/>
  <c r="G40" i="16"/>
  <c r="M40" i="16" s="1"/>
  <c r="I40" i="16"/>
  <c r="K40" i="16"/>
  <c r="O40" i="16"/>
  <c r="Q40" i="16"/>
  <c r="V40" i="16"/>
  <c r="G41" i="16"/>
  <c r="M41" i="16" s="1"/>
  <c r="I41" i="16"/>
  <c r="K41" i="16"/>
  <c r="O41" i="16"/>
  <c r="Q41" i="16"/>
  <c r="V41" i="16"/>
  <c r="G42" i="16"/>
  <c r="M42" i="16" s="1"/>
  <c r="I42" i="16"/>
  <c r="K42" i="16"/>
  <c r="O42" i="16"/>
  <c r="Q42" i="16"/>
  <c r="V42" i="16"/>
  <c r="G43" i="16"/>
  <c r="I43" i="16"/>
  <c r="K43" i="16"/>
  <c r="M43" i="16"/>
  <c r="O43" i="16"/>
  <c r="Q43" i="16"/>
  <c r="V43" i="16"/>
  <c r="G44" i="16"/>
  <c r="I44" i="16"/>
  <c r="K44" i="16"/>
  <c r="M44" i="16"/>
  <c r="O44" i="16"/>
  <c r="Q44" i="16"/>
  <c r="V44" i="16"/>
  <c r="G45" i="16"/>
  <c r="I45" i="16"/>
  <c r="K45" i="16"/>
  <c r="M45" i="16"/>
  <c r="O45" i="16"/>
  <c r="Q45" i="16"/>
  <c r="V45" i="16"/>
  <c r="G46" i="16"/>
  <c r="M46" i="16" s="1"/>
  <c r="I46" i="16"/>
  <c r="K46" i="16"/>
  <c r="O46" i="16"/>
  <c r="Q46" i="16"/>
  <c r="V46" i="16"/>
  <c r="G47" i="16"/>
  <c r="M47" i="16" s="1"/>
  <c r="I47" i="16"/>
  <c r="K47" i="16"/>
  <c r="O47" i="16"/>
  <c r="Q47" i="16"/>
  <c r="V47" i="16"/>
  <c r="G48" i="16"/>
  <c r="M48" i="16" s="1"/>
  <c r="I48" i="16"/>
  <c r="K48" i="16"/>
  <c r="O48" i="16"/>
  <c r="Q48" i="16"/>
  <c r="V48" i="16"/>
  <c r="G49" i="16"/>
  <c r="M49" i="16" s="1"/>
  <c r="I49" i="16"/>
  <c r="K49" i="16"/>
  <c r="O49" i="16"/>
  <c r="Q49" i="16"/>
  <c r="V49" i="16"/>
  <c r="G50" i="16"/>
  <c r="M50" i="16" s="1"/>
  <c r="I50" i="16"/>
  <c r="K50" i="16"/>
  <c r="O50" i="16"/>
  <c r="Q50" i="16"/>
  <c r="V50" i="16"/>
  <c r="G51" i="16"/>
  <c r="I51" i="16"/>
  <c r="K51" i="16"/>
  <c r="M51" i="16"/>
  <c r="O51" i="16"/>
  <c r="Q51" i="16"/>
  <c r="V51" i="16"/>
  <c r="G52" i="16"/>
  <c r="I52" i="16"/>
  <c r="K52" i="16"/>
  <c r="M52" i="16"/>
  <c r="O52" i="16"/>
  <c r="Q52" i="16"/>
  <c r="V52" i="16"/>
  <c r="G53" i="16"/>
  <c r="I53" i="16"/>
  <c r="K53" i="16"/>
  <c r="M53" i="16"/>
  <c r="O53" i="16"/>
  <c r="Q53" i="16"/>
  <c r="V53" i="16"/>
  <c r="G54" i="16"/>
  <c r="I54" i="16"/>
  <c r="K54" i="16"/>
  <c r="M54" i="16"/>
  <c r="O54" i="16"/>
  <c r="Q54" i="16"/>
  <c r="V54" i="16"/>
  <c r="G55" i="16"/>
  <c r="M55" i="16" s="1"/>
  <c r="I55" i="16"/>
  <c r="K55" i="16"/>
  <c r="O55" i="16"/>
  <c r="Q55" i="16"/>
  <c r="V55" i="16"/>
  <c r="G56" i="16"/>
  <c r="M56" i="16" s="1"/>
  <c r="I56" i="16"/>
  <c r="K56" i="16"/>
  <c r="O56" i="16"/>
  <c r="Q56" i="16"/>
  <c r="V56" i="16"/>
  <c r="AE58" i="16"/>
  <c r="AF58" i="16"/>
  <c r="G53" i="15"/>
  <c r="G9" i="15"/>
  <c r="M9" i="15" s="1"/>
  <c r="I9" i="15"/>
  <c r="I8" i="15" s="1"/>
  <c r="K9" i="15"/>
  <c r="K8" i="15" s="1"/>
  <c r="O9" i="15"/>
  <c r="O8" i="15" s="1"/>
  <c r="Q9" i="15"/>
  <c r="V9" i="15"/>
  <c r="V8" i="15" s="1"/>
  <c r="G10" i="15"/>
  <c r="M10" i="15" s="1"/>
  <c r="I10" i="15"/>
  <c r="K10" i="15"/>
  <c r="O10" i="15"/>
  <c r="Q10" i="15"/>
  <c r="V10" i="15"/>
  <c r="G11" i="15"/>
  <c r="I11" i="15"/>
  <c r="K11" i="15"/>
  <c r="M11" i="15"/>
  <c r="O11" i="15"/>
  <c r="Q11" i="15"/>
  <c r="V11" i="15"/>
  <c r="G12" i="15"/>
  <c r="I12" i="15"/>
  <c r="K12" i="15"/>
  <c r="M12" i="15"/>
  <c r="O12" i="15"/>
  <c r="Q12" i="15"/>
  <c r="V12" i="15"/>
  <c r="G13" i="15"/>
  <c r="I13" i="15"/>
  <c r="K13" i="15"/>
  <c r="M13" i="15"/>
  <c r="O13" i="15"/>
  <c r="Q13" i="15"/>
  <c r="Q8" i="15" s="1"/>
  <c r="V13" i="15"/>
  <c r="G14" i="15"/>
  <c r="I14" i="15"/>
  <c r="K14" i="15"/>
  <c r="M14" i="15"/>
  <c r="O14" i="15"/>
  <c r="Q14" i="15"/>
  <c r="V14" i="15"/>
  <c r="G15" i="15"/>
  <c r="I15" i="15"/>
  <c r="K15" i="15"/>
  <c r="M15" i="15"/>
  <c r="O15" i="15"/>
  <c r="Q15" i="15"/>
  <c r="V15" i="15"/>
  <c r="G16" i="15"/>
  <c r="G8" i="15" s="1"/>
  <c r="I16" i="15"/>
  <c r="K16" i="15"/>
  <c r="O16" i="15"/>
  <c r="Q16" i="15"/>
  <c r="V16" i="15"/>
  <c r="G17" i="15"/>
  <c r="M17" i="15" s="1"/>
  <c r="I17" i="15"/>
  <c r="K17" i="15"/>
  <c r="O17" i="15"/>
  <c r="Q17" i="15"/>
  <c r="V17" i="15"/>
  <c r="G18" i="15"/>
  <c r="M18" i="15" s="1"/>
  <c r="I18" i="15"/>
  <c r="K18" i="15"/>
  <c r="O18" i="15"/>
  <c r="Q18" i="15"/>
  <c r="V18" i="15"/>
  <c r="G19" i="15"/>
  <c r="I19" i="15"/>
  <c r="K19" i="15"/>
  <c r="M19" i="15"/>
  <c r="O19" i="15"/>
  <c r="Q19" i="15"/>
  <c r="V19" i="15"/>
  <c r="G20" i="15"/>
  <c r="I20" i="15"/>
  <c r="K20" i="15"/>
  <c r="M20" i="15"/>
  <c r="O20" i="15"/>
  <c r="Q20" i="15"/>
  <c r="V20" i="15"/>
  <c r="G21" i="15"/>
  <c r="I21" i="15"/>
  <c r="K21" i="15"/>
  <c r="M21" i="15"/>
  <c r="O21" i="15"/>
  <c r="Q21" i="15"/>
  <c r="V21" i="15"/>
  <c r="G22" i="15"/>
  <c r="I22" i="15"/>
  <c r="K22" i="15"/>
  <c r="M22" i="15"/>
  <c r="O22" i="15"/>
  <c r="Q22" i="15"/>
  <c r="V22" i="15"/>
  <c r="G23" i="15"/>
  <c r="I23" i="15"/>
  <c r="K23" i="15"/>
  <c r="M23" i="15"/>
  <c r="O23" i="15"/>
  <c r="Q23" i="15"/>
  <c r="V23" i="15"/>
  <c r="G24" i="15"/>
  <c r="M24" i="15" s="1"/>
  <c r="I24" i="15"/>
  <c r="K24" i="15"/>
  <c r="O24" i="15"/>
  <c r="Q24" i="15"/>
  <c r="V24" i="15"/>
  <c r="G25" i="15"/>
  <c r="M25" i="15" s="1"/>
  <c r="I25" i="15"/>
  <c r="K25" i="15"/>
  <c r="O25" i="15"/>
  <c r="Q25" i="15"/>
  <c r="V25" i="15"/>
  <c r="G26" i="15"/>
  <c r="M26" i="15" s="1"/>
  <c r="I26" i="15"/>
  <c r="K26" i="15"/>
  <c r="O26" i="15"/>
  <c r="Q26" i="15"/>
  <c r="V26" i="15"/>
  <c r="G27" i="15"/>
  <c r="I27" i="15"/>
  <c r="K27" i="15"/>
  <c r="M27" i="15"/>
  <c r="O27" i="15"/>
  <c r="Q27" i="15"/>
  <c r="V27" i="15"/>
  <c r="G28" i="15"/>
  <c r="I28" i="15"/>
  <c r="K28" i="15"/>
  <c r="M28" i="15"/>
  <c r="O28" i="15"/>
  <c r="Q28" i="15"/>
  <c r="V28" i="15"/>
  <c r="G29" i="15"/>
  <c r="I29" i="15"/>
  <c r="K29" i="15"/>
  <c r="M29" i="15"/>
  <c r="O29" i="15"/>
  <c r="Q29" i="15"/>
  <c r="V29" i="15"/>
  <c r="G30" i="15"/>
  <c r="I30" i="15"/>
  <c r="K30" i="15"/>
  <c r="M30" i="15"/>
  <c r="O30" i="15"/>
  <c r="Q30" i="15"/>
  <c r="V30" i="15"/>
  <c r="G31" i="15"/>
  <c r="I31" i="15"/>
  <c r="K31" i="15"/>
  <c r="M31" i="15"/>
  <c r="O31" i="15"/>
  <c r="Q31" i="15"/>
  <c r="V31" i="15"/>
  <c r="G32" i="15"/>
  <c r="M32" i="15" s="1"/>
  <c r="I32" i="15"/>
  <c r="K32" i="15"/>
  <c r="O32" i="15"/>
  <c r="Q32" i="15"/>
  <c r="V32" i="15"/>
  <c r="G33" i="15"/>
  <c r="M33" i="15" s="1"/>
  <c r="I33" i="15"/>
  <c r="K33" i="15"/>
  <c r="O33" i="15"/>
  <c r="Q33" i="15"/>
  <c r="V33" i="15"/>
  <c r="G34" i="15"/>
  <c r="M34" i="15" s="1"/>
  <c r="I34" i="15"/>
  <c r="K34" i="15"/>
  <c r="O34" i="15"/>
  <c r="Q34" i="15"/>
  <c r="V34" i="15"/>
  <c r="G35" i="15"/>
  <c r="I35" i="15"/>
  <c r="K35" i="15"/>
  <c r="M35" i="15"/>
  <c r="O35" i="15"/>
  <c r="Q35" i="15"/>
  <c r="V35" i="15"/>
  <c r="G36" i="15"/>
  <c r="I36" i="15"/>
  <c r="K36" i="15"/>
  <c r="M36" i="15"/>
  <c r="O36" i="15"/>
  <c r="Q36" i="15"/>
  <c r="V36" i="15"/>
  <c r="G37" i="15"/>
  <c r="I37" i="15"/>
  <c r="K37" i="15"/>
  <c r="M37" i="15"/>
  <c r="O37" i="15"/>
  <c r="Q37" i="15"/>
  <c r="V37" i="15"/>
  <c r="G38" i="15"/>
  <c r="I38" i="15"/>
  <c r="K38" i="15"/>
  <c r="M38" i="15"/>
  <c r="O38" i="15"/>
  <c r="Q38" i="15"/>
  <c r="V38" i="15"/>
  <c r="G39" i="15"/>
  <c r="M39" i="15" s="1"/>
  <c r="I39" i="15"/>
  <c r="K39" i="15"/>
  <c r="O39" i="15"/>
  <c r="Q39" i="15"/>
  <c r="V39" i="15"/>
  <c r="G40" i="15"/>
  <c r="M40" i="15" s="1"/>
  <c r="I40" i="15"/>
  <c r="K40" i="15"/>
  <c r="O40" i="15"/>
  <c r="Q40" i="15"/>
  <c r="V40" i="15"/>
  <c r="G41" i="15"/>
  <c r="M41" i="15" s="1"/>
  <c r="I41" i="15"/>
  <c r="K41" i="15"/>
  <c r="O41" i="15"/>
  <c r="Q41" i="15"/>
  <c r="V41" i="15"/>
  <c r="G42" i="15"/>
  <c r="K42" i="15"/>
  <c r="G43" i="15"/>
  <c r="I43" i="15"/>
  <c r="I42" i="15" s="1"/>
  <c r="K43" i="15"/>
  <c r="M43" i="15"/>
  <c r="M42" i="15" s="1"/>
  <c r="O43" i="15"/>
  <c r="O42" i="15" s="1"/>
  <c r="Q43" i="15"/>
  <c r="Q42" i="15" s="1"/>
  <c r="V43" i="15"/>
  <c r="V42" i="15" s="1"/>
  <c r="G44" i="15"/>
  <c r="I44" i="15"/>
  <c r="K44" i="15"/>
  <c r="M44" i="15"/>
  <c r="O44" i="15"/>
  <c r="Q44" i="15"/>
  <c r="V44" i="15"/>
  <c r="G45" i="15"/>
  <c r="I45" i="15"/>
  <c r="K45" i="15"/>
  <c r="M45" i="15"/>
  <c r="O45" i="15"/>
  <c r="Q45" i="15"/>
  <c r="V45" i="15"/>
  <c r="G46" i="15"/>
  <c r="I46" i="15"/>
  <c r="K46" i="15"/>
  <c r="M46" i="15"/>
  <c r="O46" i="15"/>
  <c r="Q46" i="15"/>
  <c r="V46" i="15"/>
  <c r="Q47" i="15"/>
  <c r="G48" i="15"/>
  <c r="G47" i="15" s="1"/>
  <c r="I48" i="15"/>
  <c r="I47" i="15" s="1"/>
  <c r="K48" i="15"/>
  <c r="K47" i="15" s="1"/>
  <c r="O48" i="15"/>
  <c r="Q48" i="15"/>
  <c r="V48" i="15"/>
  <c r="V47" i="15" s="1"/>
  <c r="G49" i="15"/>
  <c r="M49" i="15" s="1"/>
  <c r="I49" i="15"/>
  <c r="K49" i="15"/>
  <c r="O49" i="15"/>
  <c r="Q49" i="15"/>
  <c r="V49" i="15"/>
  <c r="G50" i="15"/>
  <c r="M50" i="15" s="1"/>
  <c r="I50" i="15"/>
  <c r="K50" i="15"/>
  <c r="O50" i="15"/>
  <c r="Q50" i="15"/>
  <c r="V50" i="15"/>
  <c r="G51" i="15"/>
  <c r="I51" i="15"/>
  <c r="K51" i="15"/>
  <c r="M51" i="15"/>
  <c r="O51" i="15"/>
  <c r="O47" i="15" s="1"/>
  <c r="Q51" i="15"/>
  <c r="V51" i="15"/>
  <c r="AE53" i="15"/>
  <c r="G40" i="14"/>
  <c r="BA25" i="14"/>
  <c r="BA13" i="14"/>
  <c r="BA10" i="14"/>
  <c r="G8" i="14"/>
  <c r="G9" i="14"/>
  <c r="I9" i="14"/>
  <c r="I8" i="14" s="1"/>
  <c r="K9" i="14"/>
  <c r="K8" i="14" s="1"/>
  <c r="M9" i="14"/>
  <c r="O9" i="14"/>
  <c r="Q9" i="14"/>
  <c r="Q8" i="14" s="1"/>
  <c r="V9" i="14"/>
  <c r="V8" i="14" s="1"/>
  <c r="G12" i="14"/>
  <c r="I12" i="14"/>
  <c r="K12" i="14"/>
  <c r="M12" i="14"/>
  <c r="O12" i="14"/>
  <c r="Q12" i="14"/>
  <c r="V12" i="14"/>
  <c r="G15" i="14"/>
  <c r="I15" i="14"/>
  <c r="K15" i="14"/>
  <c r="M15" i="14"/>
  <c r="O15" i="14"/>
  <c r="Q15" i="14"/>
  <c r="V15" i="14"/>
  <c r="G17" i="14"/>
  <c r="M17" i="14" s="1"/>
  <c r="I17" i="14"/>
  <c r="K17" i="14"/>
  <c r="O17" i="14"/>
  <c r="O8" i="14" s="1"/>
  <c r="Q17" i="14"/>
  <c r="V17" i="14"/>
  <c r="G19" i="14"/>
  <c r="M19" i="14" s="1"/>
  <c r="I19" i="14"/>
  <c r="K19" i="14"/>
  <c r="O19" i="14"/>
  <c r="Q19" i="14"/>
  <c r="V19" i="14"/>
  <c r="G21" i="14"/>
  <c r="M21" i="14" s="1"/>
  <c r="I21" i="14"/>
  <c r="K21" i="14"/>
  <c r="O21" i="14"/>
  <c r="Q21" i="14"/>
  <c r="V21" i="14"/>
  <c r="G23" i="14"/>
  <c r="G22" i="14" s="1"/>
  <c r="I23" i="14"/>
  <c r="I22" i="14" s="1"/>
  <c r="K23" i="14"/>
  <c r="K22" i="14" s="1"/>
  <c r="O23" i="14"/>
  <c r="O22" i="14" s="1"/>
  <c r="Q23" i="14"/>
  <c r="Q22" i="14" s="1"/>
  <c r="V23" i="14"/>
  <c r="V22" i="14" s="1"/>
  <c r="G28" i="14"/>
  <c r="I28" i="14"/>
  <c r="K28" i="14"/>
  <c r="M28" i="14"/>
  <c r="O28" i="14"/>
  <c r="Q28" i="14"/>
  <c r="V28" i="14"/>
  <c r="G31" i="14"/>
  <c r="I31" i="14"/>
  <c r="K31" i="14"/>
  <c r="M31" i="14"/>
  <c r="O31" i="14"/>
  <c r="Q31" i="14"/>
  <c r="V31" i="14"/>
  <c r="G33" i="14"/>
  <c r="I33" i="14"/>
  <c r="K33" i="14"/>
  <c r="M33" i="14"/>
  <c r="O33" i="14"/>
  <c r="Q33" i="14"/>
  <c r="V33" i="14"/>
  <c r="G34" i="14"/>
  <c r="M34" i="14" s="1"/>
  <c r="I34" i="14"/>
  <c r="K34" i="14"/>
  <c r="O34" i="14"/>
  <c r="Q34" i="14"/>
  <c r="V34" i="14"/>
  <c r="G35" i="14"/>
  <c r="M35" i="14" s="1"/>
  <c r="I35" i="14"/>
  <c r="K35" i="14"/>
  <c r="O35" i="14"/>
  <c r="Q35" i="14"/>
  <c r="V35" i="14"/>
  <c r="AE40" i="14"/>
  <c r="G9" i="13"/>
  <c r="M9" i="13" s="1"/>
  <c r="I9" i="13"/>
  <c r="I8" i="13" s="1"/>
  <c r="K9" i="13"/>
  <c r="K8" i="13" s="1"/>
  <c r="O9" i="13"/>
  <c r="Q9" i="13"/>
  <c r="Q8" i="13" s="1"/>
  <c r="V9" i="13"/>
  <c r="V8" i="13" s="1"/>
  <c r="G10" i="13"/>
  <c r="M10" i="13" s="1"/>
  <c r="I10" i="13"/>
  <c r="K10" i="13"/>
  <c r="O10" i="13"/>
  <c r="Q10" i="13"/>
  <c r="V10" i="13"/>
  <c r="G11" i="13"/>
  <c r="I11" i="13"/>
  <c r="K11" i="13"/>
  <c r="M11" i="13"/>
  <c r="O11" i="13"/>
  <c r="O8" i="13" s="1"/>
  <c r="Q11" i="13"/>
  <c r="V11" i="13"/>
  <c r="G12" i="13"/>
  <c r="I12" i="13"/>
  <c r="K12" i="13"/>
  <c r="M12" i="13"/>
  <c r="O12" i="13"/>
  <c r="Q12" i="13"/>
  <c r="V12" i="13"/>
  <c r="G13" i="13"/>
  <c r="I13" i="13"/>
  <c r="K13" i="13"/>
  <c r="M13" i="13"/>
  <c r="O13" i="13"/>
  <c r="Q13" i="13"/>
  <c r="V13" i="13"/>
  <c r="G14" i="13"/>
  <c r="I14" i="13"/>
  <c r="K14" i="13"/>
  <c r="M14" i="13"/>
  <c r="O14" i="13"/>
  <c r="Q14" i="13"/>
  <c r="V14" i="13"/>
  <c r="G15" i="13"/>
  <c r="I15" i="13"/>
  <c r="K15" i="13"/>
  <c r="M15" i="13"/>
  <c r="O15" i="13"/>
  <c r="Q15" i="13"/>
  <c r="V15" i="13"/>
  <c r="G16" i="13"/>
  <c r="G8" i="13" s="1"/>
  <c r="I16" i="13"/>
  <c r="K16" i="13"/>
  <c r="O16" i="13"/>
  <c r="Q16" i="13"/>
  <c r="V16" i="13"/>
  <c r="G17" i="13"/>
  <c r="M17" i="13" s="1"/>
  <c r="I17" i="13"/>
  <c r="K17" i="13"/>
  <c r="O17" i="13"/>
  <c r="Q17" i="13"/>
  <c r="V17" i="13"/>
  <c r="G18" i="13"/>
  <c r="M18" i="13" s="1"/>
  <c r="I18" i="13"/>
  <c r="K18" i="13"/>
  <c r="O18" i="13"/>
  <c r="Q18" i="13"/>
  <c r="V18" i="13"/>
  <c r="G19" i="13"/>
  <c r="I19" i="13"/>
  <c r="K19" i="13"/>
  <c r="M19" i="13"/>
  <c r="O19" i="13"/>
  <c r="Q19" i="13"/>
  <c r="V19" i="13"/>
  <c r="G20" i="13"/>
  <c r="I20" i="13"/>
  <c r="K20" i="13"/>
  <c r="M20" i="13"/>
  <c r="O20" i="13"/>
  <c r="Q20" i="13"/>
  <c r="V20" i="13"/>
  <c r="G21" i="13"/>
  <c r="I21" i="13"/>
  <c r="K21" i="13"/>
  <c r="M21" i="13"/>
  <c r="O21" i="13"/>
  <c r="Q21" i="13"/>
  <c r="V21" i="13"/>
  <c r="G22" i="13"/>
  <c r="I22" i="13"/>
  <c r="K22" i="13"/>
  <c r="M22" i="13"/>
  <c r="O22" i="13"/>
  <c r="Q22" i="13"/>
  <c r="V22" i="13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G25" i="13"/>
  <c r="M25" i="13" s="1"/>
  <c r="I25" i="13"/>
  <c r="K25" i="13"/>
  <c r="O25" i="13"/>
  <c r="Q25" i="13"/>
  <c r="V25" i="13"/>
  <c r="G26" i="13"/>
  <c r="M26" i="13" s="1"/>
  <c r="I26" i="13"/>
  <c r="K26" i="13"/>
  <c r="O26" i="13"/>
  <c r="Q26" i="13"/>
  <c r="V26" i="13"/>
  <c r="G27" i="13"/>
  <c r="I27" i="13"/>
  <c r="K27" i="13"/>
  <c r="M27" i="13"/>
  <c r="O27" i="13"/>
  <c r="Q27" i="13"/>
  <c r="V27" i="13"/>
  <c r="G28" i="13"/>
  <c r="I28" i="13"/>
  <c r="K28" i="13"/>
  <c r="M28" i="13"/>
  <c r="O28" i="13"/>
  <c r="Q28" i="13"/>
  <c r="V28" i="13"/>
  <c r="G29" i="13"/>
  <c r="I29" i="13"/>
  <c r="K29" i="13"/>
  <c r="M29" i="13"/>
  <c r="O29" i="13"/>
  <c r="Q29" i="13"/>
  <c r="V29" i="13"/>
  <c r="G30" i="13"/>
  <c r="I30" i="13"/>
  <c r="K30" i="13"/>
  <c r="M30" i="13"/>
  <c r="O30" i="13"/>
  <c r="Q30" i="13"/>
  <c r="V30" i="13"/>
  <c r="G31" i="13"/>
  <c r="I31" i="13"/>
  <c r="K31" i="13"/>
  <c r="M31" i="13"/>
  <c r="O31" i="13"/>
  <c r="Q31" i="13"/>
  <c r="V31" i="13"/>
  <c r="G32" i="13"/>
  <c r="M32" i="13" s="1"/>
  <c r="I32" i="13"/>
  <c r="K32" i="13"/>
  <c r="O32" i="13"/>
  <c r="Q32" i="13"/>
  <c r="V32" i="13"/>
  <c r="G33" i="13"/>
  <c r="M33" i="13" s="1"/>
  <c r="I33" i="13"/>
  <c r="K33" i="13"/>
  <c r="O33" i="13"/>
  <c r="Q33" i="13"/>
  <c r="V33" i="13"/>
  <c r="G34" i="13"/>
  <c r="K34" i="13"/>
  <c r="V34" i="13"/>
  <c r="G35" i="13"/>
  <c r="I35" i="13"/>
  <c r="I34" i="13" s="1"/>
  <c r="K35" i="13"/>
  <c r="M35" i="13"/>
  <c r="M34" i="13" s="1"/>
  <c r="O35" i="13"/>
  <c r="O34" i="13" s="1"/>
  <c r="Q35" i="13"/>
  <c r="Q34" i="13" s="1"/>
  <c r="V35" i="13"/>
  <c r="G37" i="13"/>
  <c r="I37" i="13"/>
  <c r="I36" i="13" s="1"/>
  <c r="K37" i="13"/>
  <c r="M37" i="13"/>
  <c r="O37" i="13"/>
  <c r="Q37" i="13"/>
  <c r="Q36" i="13" s="1"/>
  <c r="V37" i="13"/>
  <c r="V36" i="13" s="1"/>
  <c r="G38" i="13"/>
  <c r="M38" i="13" s="1"/>
  <c r="I38" i="13"/>
  <c r="K38" i="13"/>
  <c r="K36" i="13" s="1"/>
  <c r="O38" i="13"/>
  <c r="Q38" i="13"/>
  <c r="V38" i="13"/>
  <c r="G39" i="13"/>
  <c r="I39" i="13"/>
  <c r="K39" i="13"/>
  <c r="M39" i="13"/>
  <c r="O39" i="13"/>
  <c r="Q39" i="13"/>
  <c r="V39" i="13"/>
  <c r="G40" i="13"/>
  <c r="M40" i="13" s="1"/>
  <c r="I40" i="13"/>
  <c r="K40" i="13"/>
  <c r="O40" i="13"/>
  <c r="O36" i="13" s="1"/>
  <c r="Q40" i="13"/>
  <c r="V40" i="13"/>
  <c r="G41" i="13"/>
  <c r="M41" i="13" s="1"/>
  <c r="I41" i="13"/>
  <c r="K41" i="13"/>
  <c r="O41" i="13"/>
  <c r="Q41" i="13"/>
  <c r="V41" i="13"/>
  <c r="G42" i="13"/>
  <c r="M42" i="13" s="1"/>
  <c r="I42" i="13"/>
  <c r="K42" i="13"/>
  <c r="O42" i="13"/>
  <c r="Q42" i="13"/>
  <c r="V42" i="13"/>
  <c r="G43" i="13"/>
  <c r="I43" i="13"/>
  <c r="K43" i="13"/>
  <c r="M43" i="13"/>
  <c r="O43" i="13"/>
  <c r="Q43" i="13"/>
  <c r="V43" i="13"/>
  <c r="G44" i="13"/>
  <c r="M44" i="13" s="1"/>
  <c r="I44" i="13"/>
  <c r="K44" i="13"/>
  <c r="O44" i="13"/>
  <c r="Q44" i="13"/>
  <c r="V44" i="13"/>
  <c r="G45" i="13"/>
  <c r="I45" i="13"/>
  <c r="K45" i="13"/>
  <c r="M45" i="13"/>
  <c r="O45" i="13"/>
  <c r="Q45" i="13"/>
  <c r="V45" i="13"/>
  <c r="G47" i="13"/>
  <c r="I47" i="13"/>
  <c r="I46" i="13" s="1"/>
  <c r="K47" i="13"/>
  <c r="M47" i="13"/>
  <c r="O47" i="13"/>
  <c r="Q47" i="13"/>
  <c r="Q46" i="13" s="1"/>
  <c r="V47" i="13"/>
  <c r="G48" i="13"/>
  <c r="G46" i="13" s="1"/>
  <c r="I48" i="13"/>
  <c r="K48" i="13"/>
  <c r="O48" i="13"/>
  <c r="O46" i="13" s="1"/>
  <c r="Q48" i="13"/>
  <c r="V48" i="13"/>
  <c r="G49" i="13"/>
  <c r="M49" i="13" s="1"/>
  <c r="I49" i="13"/>
  <c r="K49" i="13"/>
  <c r="O49" i="13"/>
  <c r="Q49" i="13"/>
  <c r="V49" i="13"/>
  <c r="G50" i="13"/>
  <c r="M50" i="13" s="1"/>
  <c r="I50" i="13"/>
  <c r="K50" i="13"/>
  <c r="K46" i="13" s="1"/>
  <c r="O50" i="13"/>
  <c r="Q50" i="13"/>
  <c r="V50" i="13"/>
  <c r="V46" i="13" s="1"/>
  <c r="G51" i="13"/>
  <c r="I51" i="13"/>
  <c r="K51" i="13"/>
  <c r="M51" i="13"/>
  <c r="O51" i="13"/>
  <c r="Q51" i="13"/>
  <c r="V51" i="13"/>
  <c r="G52" i="13"/>
  <c r="M52" i="13" s="1"/>
  <c r="I52" i="13"/>
  <c r="K52" i="13"/>
  <c r="O52" i="13"/>
  <c r="Q52" i="13"/>
  <c r="V52" i="13"/>
  <c r="G53" i="13"/>
  <c r="I53" i="13"/>
  <c r="K53" i="13"/>
  <c r="M53" i="13"/>
  <c r="O53" i="13"/>
  <c r="Q53" i="13"/>
  <c r="V53" i="13"/>
  <c r="G54" i="13"/>
  <c r="M54" i="13" s="1"/>
  <c r="I54" i="13"/>
  <c r="K54" i="13"/>
  <c r="O54" i="13"/>
  <c r="Q54" i="13"/>
  <c r="V54" i="13"/>
  <c r="G55" i="13"/>
  <c r="I55" i="13"/>
  <c r="K55" i="13"/>
  <c r="M55" i="13"/>
  <c r="O55" i="13"/>
  <c r="Q55" i="13"/>
  <c r="V55" i="13"/>
  <c r="G56" i="13"/>
  <c r="M56" i="13" s="1"/>
  <c r="I56" i="13"/>
  <c r="K56" i="13"/>
  <c r="O56" i="13"/>
  <c r="Q56" i="13"/>
  <c r="V56" i="13"/>
  <c r="G58" i="13"/>
  <c r="M58" i="13" s="1"/>
  <c r="I58" i="13"/>
  <c r="I57" i="13" s="1"/>
  <c r="K58" i="13"/>
  <c r="K57" i="13" s="1"/>
  <c r="O58" i="13"/>
  <c r="O57" i="13" s="1"/>
  <c r="Q58" i="13"/>
  <c r="V58" i="13"/>
  <c r="V57" i="13" s="1"/>
  <c r="G59" i="13"/>
  <c r="I59" i="13"/>
  <c r="K59" i="13"/>
  <c r="M59" i="13"/>
  <c r="O59" i="13"/>
  <c r="Q59" i="13"/>
  <c r="V59" i="13"/>
  <c r="G60" i="13"/>
  <c r="G57" i="13" s="1"/>
  <c r="I60" i="13"/>
  <c r="K60" i="13"/>
  <c r="M60" i="13"/>
  <c r="O60" i="13"/>
  <c r="Q60" i="13"/>
  <c r="V60" i="13"/>
  <c r="G61" i="13"/>
  <c r="I61" i="13"/>
  <c r="K61" i="13"/>
  <c r="M61" i="13"/>
  <c r="O61" i="13"/>
  <c r="Q61" i="13"/>
  <c r="Q57" i="13" s="1"/>
  <c r="V61" i="13"/>
  <c r="G62" i="13"/>
  <c r="M62" i="13" s="1"/>
  <c r="I62" i="13"/>
  <c r="K62" i="13"/>
  <c r="O62" i="13"/>
  <c r="Q62" i="13"/>
  <c r="V62" i="13"/>
  <c r="G63" i="13"/>
  <c r="I63" i="13"/>
  <c r="K63" i="13"/>
  <c r="M63" i="13"/>
  <c r="O63" i="13"/>
  <c r="Q63" i="13"/>
  <c r="V63" i="13"/>
  <c r="G64" i="13"/>
  <c r="M64" i="13" s="1"/>
  <c r="I64" i="13"/>
  <c r="K64" i="13"/>
  <c r="O64" i="13"/>
  <c r="Q64" i="13"/>
  <c r="V64" i="13"/>
  <c r="G65" i="13"/>
  <c r="M65" i="13" s="1"/>
  <c r="I65" i="13"/>
  <c r="K65" i="13"/>
  <c r="O65" i="13"/>
  <c r="Q65" i="13"/>
  <c r="V65" i="13"/>
  <c r="G66" i="13"/>
  <c r="M66" i="13" s="1"/>
  <c r="I66" i="13"/>
  <c r="K66" i="13"/>
  <c r="O66" i="13"/>
  <c r="Q66" i="13"/>
  <c r="V66" i="13"/>
  <c r="G67" i="13"/>
  <c r="I67" i="13"/>
  <c r="K67" i="13"/>
  <c r="M67" i="13"/>
  <c r="O67" i="13"/>
  <c r="Q67" i="13"/>
  <c r="V67" i="13"/>
  <c r="G68" i="13"/>
  <c r="I68" i="13"/>
  <c r="K68" i="13"/>
  <c r="M68" i="13"/>
  <c r="O68" i="13"/>
  <c r="Q68" i="13"/>
  <c r="V68" i="13"/>
  <c r="G69" i="13"/>
  <c r="I69" i="13"/>
  <c r="K69" i="13"/>
  <c r="M69" i="13"/>
  <c r="O69" i="13"/>
  <c r="Q69" i="13"/>
  <c r="V69" i="13"/>
  <c r="G70" i="13"/>
  <c r="M70" i="13" s="1"/>
  <c r="I70" i="13"/>
  <c r="K70" i="13"/>
  <c r="O70" i="13"/>
  <c r="Q70" i="13"/>
  <c r="V70" i="13"/>
  <c r="G71" i="13"/>
  <c r="I71" i="13"/>
  <c r="K71" i="13"/>
  <c r="M71" i="13"/>
  <c r="O71" i="13"/>
  <c r="Q71" i="13"/>
  <c r="V71" i="13"/>
  <c r="G72" i="13"/>
  <c r="M72" i="13" s="1"/>
  <c r="I72" i="13"/>
  <c r="K72" i="13"/>
  <c r="O72" i="13"/>
  <c r="Q72" i="13"/>
  <c r="V72" i="13"/>
  <c r="G73" i="13"/>
  <c r="Q73" i="13"/>
  <c r="G74" i="13"/>
  <c r="M74" i="13" s="1"/>
  <c r="M73" i="13" s="1"/>
  <c r="I74" i="13"/>
  <c r="I73" i="13" s="1"/>
  <c r="K74" i="13"/>
  <c r="K73" i="13" s="1"/>
  <c r="O74" i="13"/>
  <c r="O73" i="13" s="1"/>
  <c r="Q74" i="13"/>
  <c r="V74" i="13"/>
  <c r="V73" i="13" s="1"/>
  <c r="K75" i="13"/>
  <c r="G76" i="13"/>
  <c r="G75" i="13" s="1"/>
  <c r="I76" i="13"/>
  <c r="K76" i="13"/>
  <c r="M76" i="13"/>
  <c r="M75" i="13" s="1"/>
  <c r="O76" i="13"/>
  <c r="O75" i="13" s="1"/>
  <c r="Q76" i="13"/>
  <c r="V76" i="13"/>
  <c r="V75" i="13" s="1"/>
  <c r="G77" i="13"/>
  <c r="I77" i="13"/>
  <c r="I75" i="13" s="1"/>
  <c r="K77" i="13"/>
  <c r="M77" i="13"/>
  <c r="O77" i="13"/>
  <c r="Q77" i="13"/>
  <c r="Q75" i="13" s="1"/>
  <c r="V77" i="13"/>
  <c r="G78" i="13"/>
  <c r="I78" i="13"/>
  <c r="K78" i="13"/>
  <c r="M78" i="13"/>
  <c r="O78" i="13"/>
  <c r="Q78" i="13"/>
  <c r="V78" i="13"/>
  <c r="G79" i="13"/>
  <c r="I79" i="13"/>
  <c r="K79" i="13"/>
  <c r="M79" i="13"/>
  <c r="O79" i="13"/>
  <c r="Q79" i="13"/>
  <c r="V79" i="13"/>
  <c r="K80" i="13"/>
  <c r="O80" i="13"/>
  <c r="G81" i="13"/>
  <c r="G80" i="13" s="1"/>
  <c r="I81" i="13"/>
  <c r="I80" i="13" s="1"/>
  <c r="K81" i="13"/>
  <c r="O81" i="13"/>
  <c r="Q81" i="13"/>
  <c r="Q80" i="13" s="1"/>
  <c r="V81" i="13"/>
  <c r="V80" i="13" s="1"/>
  <c r="G82" i="13"/>
  <c r="I82" i="13"/>
  <c r="O82" i="13"/>
  <c r="V82" i="13"/>
  <c r="G83" i="13"/>
  <c r="I83" i="13"/>
  <c r="K83" i="13"/>
  <c r="K82" i="13" s="1"/>
  <c r="M83" i="13"/>
  <c r="M82" i="13" s="1"/>
  <c r="O83" i="13"/>
  <c r="Q83" i="13"/>
  <c r="Q82" i="13" s="1"/>
  <c r="V83" i="13"/>
  <c r="G85" i="13"/>
  <c r="I85" i="13"/>
  <c r="I84" i="13" s="1"/>
  <c r="K85" i="13"/>
  <c r="M85" i="13"/>
  <c r="O85" i="13"/>
  <c r="O84" i="13" s="1"/>
  <c r="Q85" i="13"/>
  <c r="Q84" i="13" s="1"/>
  <c r="V85" i="13"/>
  <c r="G87" i="13"/>
  <c r="I87" i="13"/>
  <c r="K87" i="13"/>
  <c r="K84" i="13" s="1"/>
  <c r="M87" i="13"/>
  <c r="O87" i="13"/>
  <c r="Q87" i="13"/>
  <c r="V87" i="13"/>
  <c r="V84" i="13" s="1"/>
  <c r="G89" i="13"/>
  <c r="I89" i="13"/>
  <c r="K89" i="13"/>
  <c r="M89" i="13"/>
  <c r="O89" i="13"/>
  <c r="Q89" i="13"/>
  <c r="V89" i="13"/>
  <c r="G90" i="13"/>
  <c r="M90" i="13" s="1"/>
  <c r="I90" i="13"/>
  <c r="K90" i="13"/>
  <c r="O90" i="13"/>
  <c r="Q90" i="13"/>
  <c r="V90" i="13"/>
  <c r="G92" i="13"/>
  <c r="M92" i="13" s="1"/>
  <c r="I92" i="13"/>
  <c r="K92" i="13"/>
  <c r="O92" i="13"/>
  <c r="Q92" i="13"/>
  <c r="V92" i="13"/>
  <c r="G94" i="13"/>
  <c r="M94" i="13" s="1"/>
  <c r="I94" i="13"/>
  <c r="K94" i="13"/>
  <c r="O94" i="13"/>
  <c r="Q94" i="13"/>
  <c r="V94" i="13"/>
  <c r="AE97" i="13"/>
  <c r="F43" i="1" s="1"/>
  <c r="G49" i="12"/>
  <c r="G9" i="12"/>
  <c r="M9" i="12" s="1"/>
  <c r="I9" i="12"/>
  <c r="I8" i="12" s="1"/>
  <c r="K9" i="12"/>
  <c r="K8" i="12" s="1"/>
  <c r="O9" i="12"/>
  <c r="O8" i="12" s="1"/>
  <c r="Q9" i="12"/>
  <c r="Q8" i="12" s="1"/>
  <c r="V9" i="12"/>
  <c r="V8" i="12" s="1"/>
  <c r="G10" i="12"/>
  <c r="M10" i="12" s="1"/>
  <c r="I10" i="12"/>
  <c r="K10" i="12"/>
  <c r="O10" i="12"/>
  <c r="Q10" i="12"/>
  <c r="V10" i="12"/>
  <c r="G11" i="12"/>
  <c r="I11" i="12"/>
  <c r="K11" i="12"/>
  <c r="M11" i="12"/>
  <c r="O11" i="12"/>
  <c r="Q11" i="12"/>
  <c r="V11" i="12"/>
  <c r="G12" i="12"/>
  <c r="I12" i="12"/>
  <c r="K12" i="12"/>
  <c r="M12" i="12"/>
  <c r="O12" i="12"/>
  <c r="Q12" i="12"/>
  <c r="V12" i="12"/>
  <c r="G13" i="12"/>
  <c r="I13" i="12"/>
  <c r="K13" i="12"/>
  <c r="M13" i="12"/>
  <c r="O13" i="12"/>
  <c r="Q13" i="12"/>
  <c r="V13" i="12"/>
  <c r="G14" i="12"/>
  <c r="I14" i="12"/>
  <c r="K14" i="12"/>
  <c r="M14" i="12"/>
  <c r="O14" i="12"/>
  <c r="Q14" i="12"/>
  <c r="V14" i="12"/>
  <c r="G15" i="12"/>
  <c r="I15" i="12"/>
  <c r="K15" i="12"/>
  <c r="M15" i="12"/>
  <c r="O15" i="12"/>
  <c r="Q15" i="12"/>
  <c r="V15" i="12"/>
  <c r="G16" i="12"/>
  <c r="G8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I19" i="12"/>
  <c r="K19" i="12"/>
  <c r="M19" i="12"/>
  <c r="O19" i="12"/>
  <c r="Q19" i="12"/>
  <c r="V19" i="12"/>
  <c r="G20" i="12"/>
  <c r="I20" i="12"/>
  <c r="K20" i="12"/>
  <c r="M20" i="12"/>
  <c r="O20" i="12"/>
  <c r="Q20" i="12"/>
  <c r="V20" i="12"/>
  <c r="G21" i="12"/>
  <c r="I21" i="12"/>
  <c r="K21" i="12"/>
  <c r="M21" i="12"/>
  <c r="O21" i="12"/>
  <c r="Q21" i="12"/>
  <c r="V21" i="12"/>
  <c r="G22" i="12"/>
  <c r="I22" i="12"/>
  <c r="K22" i="12"/>
  <c r="M22" i="12"/>
  <c r="O22" i="12"/>
  <c r="Q22" i="12"/>
  <c r="V22" i="12"/>
  <c r="G23" i="12"/>
  <c r="I23" i="12"/>
  <c r="K23" i="12"/>
  <c r="M23" i="12"/>
  <c r="O23" i="12"/>
  <c r="Q23" i="12"/>
  <c r="V23" i="12"/>
  <c r="G25" i="12"/>
  <c r="M25" i="12" s="1"/>
  <c r="I25" i="12"/>
  <c r="I24" i="12" s="1"/>
  <c r="K25" i="12"/>
  <c r="K24" i="12" s="1"/>
  <c r="O25" i="12"/>
  <c r="O24" i="12" s="1"/>
  <c r="Q25" i="12"/>
  <c r="V25" i="12"/>
  <c r="V24" i="12" s="1"/>
  <c r="G26" i="12"/>
  <c r="M26" i="12" s="1"/>
  <c r="I26" i="12"/>
  <c r="K26" i="12"/>
  <c r="O26" i="12"/>
  <c r="Q26" i="12"/>
  <c r="Q24" i="12" s="1"/>
  <c r="V26" i="12"/>
  <c r="G27" i="12"/>
  <c r="I27" i="12"/>
  <c r="K27" i="12"/>
  <c r="M27" i="12"/>
  <c r="O27" i="12"/>
  <c r="Q27" i="12"/>
  <c r="V27" i="12"/>
  <c r="G28" i="12"/>
  <c r="I28" i="12"/>
  <c r="K28" i="12"/>
  <c r="M28" i="12"/>
  <c r="O28" i="12"/>
  <c r="Q28" i="12"/>
  <c r="V28" i="12"/>
  <c r="G29" i="12"/>
  <c r="I29" i="12"/>
  <c r="K29" i="12"/>
  <c r="M29" i="12"/>
  <c r="O29" i="12"/>
  <c r="Q29" i="12"/>
  <c r="V29" i="12"/>
  <c r="G30" i="12"/>
  <c r="I30" i="12"/>
  <c r="K30" i="12"/>
  <c r="M30" i="12"/>
  <c r="O30" i="12"/>
  <c r="Q30" i="12"/>
  <c r="V30" i="12"/>
  <c r="G31" i="12"/>
  <c r="M31" i="12" s="1"/>
  <c r="I31" i="12"/>
  <c r="K31" i="12"/>
  <c r="O31" i="12"/>
  <c r="Q31" i="12"/>
  <c r="V31" i="12"/>
  <c r="G32" i="12"/>
  <c r="G24" i="12" s="1"/>
  <c r="I32" i="12"/>
  <c r="K32" i="12"/>
  <c r="O32" i="12"/>
  <c r="Q32" i="12"/>
  <c r="V32" i="12"/>
  <c r="G33" i="12"/>
  <c r="I33" i="12"/>
  <c r="G34" i="12"/>
  <c r="I34" i="12"/>
  <c r="K34" i="12"/>
  <c r="K33" i="12" s="1"/>
  <c r="M34" i="12"/>
  <c r="M33" i="12" s="1"/>
  <c r="O34" i="12"/>
  <c r="O33" i="12" s="1"/>
  <c r="Q34" i="12"/>
  <c r="Q33" i="12" s="1"/>
  <c r="V34" i="12"/>
  <c r="V33" i="12" s="1"/>
  <c r="G35" i="12"/>
  <c r="K35" i="12"/>
  <c r="M35" i="12"/>
  <c r="G36" i="12"/>
  <c r="I36" i="12"/>
  <c r="I35" i="12" s="1"/>
  <c r="K36" i="12"/>
  <c r="M36" i="12"/>
  <c r="O36" i="12"/>
  <c r="O35" i="12" s="1"/>
  <c r="Q36" i="12"/>
  <c r="Q35" i="12" s="1"/>
  <c r="V36" i="12"/>
  <c r="V35" i="12" s="1"/>
  <c r="G37" i="12"/>
  <c r="K37" i="12"/>
  <c r="O37" i="12"/>
  <c r="Q37" i="12"/>
  <c r="G38" i="12"/>
  <c r="I38" i="12"/>
  <c r="I37" i="12" s="1"/>
  <c r="K38" i="12"/>
  <c r="M38" i="12"/>
  <c r="M37" i="12" s="1"/>
  <c r="O38" i="12"/>
  <c r="Q38" i="12"/>
  <c r="V38" i="12"/>
  <c r="V37" i="12" s="1"/>
  <c r="G40" i="12"/>
  <c r="G39" i="12" s="1"/>
  <c r="I40" i="12"/>
  <c r="I39" i="12" s="1"/>
  <c r="K40" i="12"/>
  <c r="O40" i="12"/>
  <c r="Q40" i="12"/>
  <c r="Q39" i="12" s="1"/>
  <c r="V40" i="12"/>
  <c r="G42" i="12"/>
  <c r="M42" i="12" s="1"/>
  <c r="I42" i="12"/>
  <c r="K42" i="12"/>
  <c r="O42" i="12"/>
  <c r="Q42" i="12"/>
  <c r="V42" i="12"/>
  <c r="V39" i="12" s="1"/>
  <c r="G44" i="12"/>
  <c r="I44" i="12"/>
  <c r="K44" i="12"/>
  <c r="K39" i="12" s="1"/>
  <c r="M44" i="12"/>
  <c r="O44" i="12"/>
  <c r="Q44" i="12"/>
  <c r="V44" i="12"/>
  <c r="G45" i="12"/>
  <c r="I45" i="12"/>
  <c r="K45" i="12"/>
  <c r="M45" i="12"/>
  <c r="O45" i="12"/>
  <c r="Q45" i="12"/>
  <c r="V45" i="12"/>
  <c r="G46" i="12"/>
  <c r="I46" i="12"/>
  <c r="K46" i="12"/>
  <c r="M46" i="12"/>
  <c r="O46" i="12"/>
  <c r="O39" i="12" s="1"/>
  <c r="Q46" i="12"/>
  <c r="V46" i="12"/>
  <c r="AE49" i="12"/>
  <c r="I20" i="1"/>
  <c r="I19" i="1"/>
  <c r="I18" i="1"/>
  <c r="I17" i="1"/>
  <c r="H54" i="1"/>
  <c r="I53" i="1"/>
  <c r="I52" i="1"/>
  <c r="I51" i="1"/>
  <c r="I50" i="1"/>
  <c r="I49" i="1"/>
  <c r="I48" i="1"/>
  <c r="I47" i="1"/>
  <c r="I46" i="1"/>
  <c r="I45" i="1"/>
  <c r="I42" i="1"/>
  <c r="I41" i="1"/>
  <c r="J28" i="1"/>
  <c r="J26" i="1"/>
  <c r="G38" i="1"/>
  <c r="F38" i="1"/>
  <c r="J23" i="1"/>
  <c r="J24" i="1"/>
  <c r="J25" i="1"/>
  <c r="J27" i="1"/>
  <c r="E24" i="1"/>
  <c r="G24" i="1"/>
  <c r="E26" i="1"/>
  <c r="G26" i="1"/>
  <c r="F39" i="1" l="1"/>
  <c r="F44" i="1"/>
  <c r="AF21" i="19"/>
  <c r="M16" i="19"/>
  <c r="M8" i="19" s="1"/>
  <c r="AF23" i="18"/>
  <c r="M16" i="18"/>
  <c r="M8" i="18" s="1"/>
  <c r="M20" i="17"/>
  <c r="M18" i="17" s="1"/>
  <c r="G12" i="17"/>
  <c r="M32" i="17"/>
  <c r="M16" i="16"/>
  <c r="M8" i="16" s="1"/>
  <c r="AF53" i="15"/>
  <c r="M48" i="15"/>
  <c r="M47" i="15" s="1"/>
  <c r="M16" i="15"/>
  <c r="M8" i="15" s="1"/>
  <c r="M8" i="14"/>
  <c r="AF40" i="14"/>
  <c r="M23" i="14"/>
  <c r="M22" i="14" s="1"/>
  <c r="M57" i="13"/>
  <c r="M36" i="13"/>
  <c r="M84" i="13"/>
  <c r="M8" i="13"/>
  <c r="AF97" i="13"/>
  <c r="G84" i="13"/>
  <c r="G36" i="13"/>
  <c r="M48" i="13"/>
  <c r="M46" i="13" s="1"/>
  <c r="M16" i="13"/>
  <c r="M81" i="13"/>
  <c r="M80" i="13" s="1"/>
  <c r="AF49" i="12"/>
  <c r="M32" i="12"/>
  <c r="M24" i="12" s="1"/>
  <c r="M16" i="12"/>
  <c r="M8" i="12" s="1"/>
  <c r="M40" i="12"/>
  <c r="M39" i="12" s="1"/>
  <c r="I81" i="1" l="1"/>
  <c r="G97" i="13"/>
  <c r="G43" i="1"/>
  <c r="I43" i="1" s="1"/>
  <c r="G44" i="1"/>
  <c r="I44" i="1" s="1"/>
  <c r="G39" i="1"/>
  <c r="G54" i="1" s="1"/>
  <c r="G25" i="1" s="1"/>
  <c r="F54" i="1"/>
  <c r="G23" i="1" s="1"/>
  <c r="A27" i="1" s="1"/>
  <c r="G28" i="1" s="1"/>
  <c r="G27" i="1" s="1"/>
  <c r="G29" i="1" s="1"/>
  <c r="I39" i="1"/>
  <c r="I54" i="1" s="1"/>
  <c r="A28" i="1" l="1"/>
  <c r="J47" i="1"/>
  <c r="J45" i="1"/>
  <c r="J51" i="1"/>
  <c r="J43" i="1"/>
  <c r="J53" i="1"/>
  <c r="J48" i="1"/>
  <c r="J52" i="1"/>
  <c r="J44" i="1"/>
  <c r="J42" i="1"/>
  <c r="J46" i="1"/>
  <c r="J49" i="1"/>
  <c r="J39" i="1"/>
  <c r="J54" i="1" s="1"/>
  <c r="J41" i="1"/>
  <c r="J50" i="1"/>
  <c r="I91" i="1"/>
  <c r="I16" i="1"/>
  <c r="I21" i="1" s="1"/>
  <c r="J90" i="1" l="1"/>
  <c r="J81" i="1"/>
  <c r="J83" i="1"/>
  <c r="J88" i="1"/>
  <c r="J85" i="1"/>
  <c r="J86" i="1"/>
  <c r="J77" i="1"/>
  <c r="J84" i="1"/>
  <c r="J89" i="1"/>
  <c r="J82" i="1"/>
  <c r="J78" i="1"/>
  <c r="J76" i="1"/>
  <c r="J75" i="1"/>
  <c r="J87" i="1"/>
  <c r="J79" i="1"/>
  <c r="J80" i="1"/>
  <c r="J91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nb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nb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nb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nb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nb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nb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nb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nb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<sst xmlns="http://schemas.openxmlformats.org/spreadsheetml/2006/main" count="2879" uniqueCount="639">
  <si>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</si>
  <si>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</si>
  <si>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</si>
  <si>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</si>
  <si>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</si>
  <si>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</si>
  <si>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</si>
  <si>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</si>
  <si>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</si>
  <si>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</si>
  <si>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</si>
  <si>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</si>
  <si>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</si>
  <si>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</si>
  <si>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</si>
  <si>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</si>
  <si>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</si>
  <si>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</si>
  <si>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</si>
  <si>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</si>
  <si>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</si>
  <si>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</si>
  <si>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</si>
  <si>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</si>
  <si>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</si>
  <si>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</si>
  <si>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</si>
  <si>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</si>
  <si>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</si>
  <si>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</si>
  <si>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</si>
  <si>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</si>
  <si>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</si>
  <si>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</si>
  <si>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</si>
  <si>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</si>
  <si>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</si>
  <si>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</si>
  <si>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</si>
  <si>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</si>
  <si>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</si>
  <si>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</si>
  <si>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</si>
  <si>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202413</t>
  </si>
  <si>
    <t>St. úpravy MK Kyjov Svatoborská, Pod Kohoutem</t>
  </si>
  <si>
    <t>Stavba</t>
  </si>
  <si>
    <t>Stavební objekt</t>
  </si>
  <si>
    <t>01</t>
  </si>
  <si>
    <t>Chodník</t>
  </si>
  <si>
    <t>0101</t>
  </si>
  <si>
    <t>Stavební práce</t>
  </si>
  <si>
    <t>02</t>
  </si>
  <si>
    <t>Rekonstrukce MK</t>
  </si>
  <si>
    <t>0201</t>
  </si>
  <si>
    <t>03</t>
  </si>
  <si>
    <t>Příprava území</t>
  </si>
  <si>
    <t>0301</t>
  </si>
  <si>
    <t>04</t>
  </si>
  <si>
    <t>Veřejné osvětlení</t>
  </si>
  <si>
    <t>0402</t>
  </si>
  <si>
    <t>VO kabelové - montáž</t>
  </si>
  <si>
    <t>0403</t>
  </si>
  <si>
    <t>VO kabelové-materiál</t>
  </si>
  <si>
    <t>0404</t>
  </si>
  <si>
    <t>VO Zemní práce - montáže</t>
  </si>
  <si>
    <t>0405</t>
  </si>
  <si>
    <t>VO-zemní práce -  materiál</t>
  </si>
  <si>
    <t>05</t>
  </si>
  <si>
    <t>0501</t>
  </si>
  <si>
    <t>VRN</t>
  </si>
  <si>
    <t>Celkem za stavbu</t>
  </si>
  <si>
    <t>CZK</t>
  </si>
  <si>
    <t>#POPS</t>
  </si>
  <si>
    <t>Popis stavby: 202413 - St. úpravy MK Kyjov Svatoborská, Pod Kohoutem</t>
  </si>
  <si>
    <t>#POPO</t>
  </si>
  <si>
    <t>Popis objektu: 01 - Chodník</t>
  </si>
  <si>
    <t>#POPR</t>
  </si>
  <si>
    <t>Popis rozpočtu: 0101 - Stavební práce</t>
  </si>
  <si>
    <t>Popis objektu: 02 - Rekonstrukce MK</t>
  </si>
  <si>
    <t>Popis rozpočtu: 0201 - Stavební práce</t>
  </si>
  <si>
    <t>Popis objektu: 03 - Příprava území</t>
  </si>
  <si>
    <t>Popis rozpočtu: 0301 - Stavební práce</t>
  </si>
  <si>
    <t>Popis objektu: 04 - Veřejné osvětlení</t>
  </si>
  <si>
    <t>Popis rozpočtu: 0402 - VO kabelové - montáž</t>
  </si>
  <si>
    <t>Popis rozpočtu: 0403 - VO kabelové-materiál</t>
  </si>
  <si>
    <t>Popis rozpočtu: 0404 - VO Zemní práce - montáže</t>
  </si>
  <si>
    <t>Popis rozpočtu: 0405 - VO-zemní práce -  materiál</t>
  </si>
  <si>
    <t>Popis objektu: 05 - Vedlejší náklady</t>
  </si>
  <si>
    <t>Popis rozpočtu: 0501 - VRN</t>
  </si>
  <si>
    <t>Rekapitulace dílů</t>
  </si>
  <si>
    <t>Typ dílu</t>
  </si>
  <si>
    <t>1</t>
  </si>
  <si>
    <t>Materiál</t>
  </si>
  <si>
    <t>Montážní práce</t>
  </si>
  <si>
    <t>Zemní práce</t>
  </si>
  <si>
    <t>2</t>
  </si>
  <si>
    <t>Přirážky k montážím</t>
  </si>
  <si>
    <t>Základy a zvláštní zakládání</t>
  </si>
  <si>
    <t>3</t>
  </si>
  <si>
    <t xml:space="preserve">Stavebně montážní mechanizace </t>
  </si>
  <si>
    <t>4</t>
  </si>
  <si>
    <t>Vodorovné konstrukce</t>
  </si>
  <si>
    <t>5</t>
  </si>
  <si>
    <t>Komunikace</t>
  </si>
  <si>
    <t>8</t>
  </si>
  <si>
    <t>Trubní vedení</t>
  </si>
  <si>
    <t>9</t>
  </si>
  <si>
    <t>Ostatní konstrukce, bourání</t>
  </si>
  <si>
    <t>91</t>
  </si>
  <si>
    <t>Doplňující práce na komunikaci</t>
  </si>
  <si>
    <t>99</t>
  </si>
  <si>
    <t>Staveništní přesun hmot</t>
  </si>
  <si>
    <t>M21</t>
  </si>
  <si>
    <t>Elektromontáže</t>
  </si>
  <si>
    <t>M99</t>
  </si>
  <si>
    <t>Ostatní práce "M"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</si>
  <si>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</si>
  <si>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</si>
  <si>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</si>
  <si>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</si>
  <si>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</si>
  <si>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</si>
  <si>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</si>
  <si>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</si>
  <si>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</si>
  <si>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</si>
  <si>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</si>
  <si>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</si>
  <si>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</si>
  <si>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</si>
  <si>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</si>
  <si>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</si>
  <si>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</si>
  <si>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</si>
  <si>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</si>
  <si>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</si>
  <si>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</si>
  <si>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</si>
  <si>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</si>
  <si>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</si>
  <si>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</si>
  <si>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</si>
  <si>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</si>
  <si>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</si>
  <si>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</si>
  <si>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</si>
  <si>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</si>
  <si>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</si>
  <si>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</si>
  <si>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</si>
  <si>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113106121R00</t>
  </si>
  <si>
    <t xml:space="preserve">Rozebrání dlažeb z betonových dlaždic na sucho </t>
  </si>
  <si>
    <t>m2</t>
  </si>
  <si>
    <t>RTS 24/ I</t>
  </si>
  <si>
    <t>Práce</t>
  </si>
  <si>
    <t>Běžná</t>
  </si>
  <si>
    <t>POL1_1</t>
  </si>
  <si>
    <t>113107112R00</t>
  </si>
  <si>
    <t xml:space="preserve">Odstranění podkladu pl. 200 m2,kam.těžené tl.20 cm </t>
  </si>
  <si>
    <t>Vlastní</t>
  </si>
  <si>
    <t>Kalkul</t>
  </si>
  <si>
    <t>113107113R00</t>
  </si>
  <si>
    <t xml:space="preserve">Odstranění podkladu pl. 200 m2,kam.těžené tl.30 cm </t>
  </si>
  <si>
    <t>113107122R00</t>
  </si>
  <si>
    <t xml:space="preserve">Odstranění podkladu pl. 200 m2,kam.drcené tl.20 cm </t>
  </si>
  <si>
    <t>113107231R00</t>
  </si>
  <si>
    <t xml:space="preserve">Odstranění podkladu nad 200 m2, beton, tl.do 15 cm </t>
  </si>
  <si>
    <t>113202111R00</t>
  </si>
  <si>
    <t xml:space="preserve">Vytrhání obrub z krajníků nebo obrubníků stojatých </t>
  </si>
  <si>
    <t>m</t>
  </si>
  <si>
    <t>113204111R00</t>
  </si>
  <si>
    <t xml:space="preserve">Vytrhání obrub záhonových </t>
  </si>
  <si>
    <t>120902112R00</t>
  </si>
  <si>
    <t xml:space="preserve">Bouraní zdiva z betonu prostého </t>
  </si>
  <si>
    <t>m3</t>
  </si>
  <si>
    <t>122202201R00</t>
  </si>
  <si>
    <t xml:space="preserve">Odkopávky pro silnice v hor. 3 do 100 m3 </t>
  </si>
  <si>
    <t>162601102R00</t>
  </si>
  <si>
    <t xml:space="preserve">Vodorovné přemístění výkopku z hor.1-4 do 5000 m </t>
  </si>
  <si>
    <t>171201201R00</t>
  </si>
  <si>
    <t>Uložení sypaniny na skládku včetně poplatku za skládku</t>
  </si>
  <si>
    <t>181101102R00</t>
  </si>
  <si>
    <t xml:space="preserve">Úprava pláně v zářezech v hor. 1-4, se zhutněním </t>
  </si>
  <si>
    <t>182001121R00</t>
  </si>
  <si>
    <t xml:space="preserve">Plošná úprava terénu, nerovnosti do 15 cm v rovině </t>
  </si>
  <si>
    <t>182301122R00</t>
  </si>
  <si>
    <t xml:space="preserve">Rozprostření ornice, svah, tl. 10-15 cm, do 500 m2 </t>
  </si>
  <si>
    <t>185804312R00</t>
  </si>
  <si>
    <t xml:space="preserve">Zalití rostlin vodou plochy nad 20 m2 </t>
  </si>
  <si>
    <t>564851111R00</t>
  </si>
  <si>
    <t>Podklad ze štěrkodrti po zhutnění tloušťky 15 cm ve vjezdech</t>
  </si>
  <si>
    <t>564851114R00</t>
  </si>
  <si>
    <t>Podklad ze štěrkodrti po zhutnění tloušťky 18 cm ve vjezdech</t>
  </si>
  <si>
    <t>564871111R00</t>
  </si>
  <si>
    <t xml:space="preserve">Podklad ze štěrkodrti po zhutnění tloušťky 25 cm </t>
  </si>
  <si>
    <t>591311111R00</t>
  </si>
  <si>
    <t>Kladení dlažby z bet. kostek do lože z kam. těženého 30mm</t>
  </si>
  <si>
    <t>599141111R00</t>
  </si>
  <si>
    <t>Vyplnění spár  živičnou zálivkou podél sil. obrubníku</t>
  </si>
  <si>
    <t>59248040</t>
  </si>
  <si>
    <t>Dlažba zámková GRANIT 20/10/8 II přírodní</t>
  </si>
  <si>
    <t>Indiv</t>
  </si>
  <si>
    <t>Specifikace</t>
  </si>
  <si>
    <t>POL3_0</t>
  </si>
  <si>
    <t>59248055.A</t>
  </si>
  <si>
    <t>Dlažební kámen GRANIT 20/10/6 mm přírodní</t>
  </si>
  <si>
    <t>59248057.A</t>
  </si>
  <si>
    <t>Dlažební kámen slepecký GRANIT 20/10/8 mm červeny</t>
  </si>
  <si>
    <t>899332111R00</t>
  </si>
  <si>
    <t>Výšková úprava vstupu do 20 cm, snížení poklopu kanalizace, vodovod</t>
  </si>
  <si>
    <t>kus</t>
  </si>
  <si>
    <t>917732111RT5</t>
  </si>
  <si>
    <t>Osazení chod. obrub. bet.vč. opěr, lože z B 12,5 včetně obrubníku ABO 13 - 10 100/10/25</t>
  </si>
  <si>
    <t>998223011R00</t>
  </si>
  <si>
    <t xml:space="preserve">Přesun hmot, pozemní komunikace, kryt dlážděný </t>
  </si>
  <si>
    <t>t</t>
  </si>
  <si>
    <t>979081111R00</t>
  </si>
  <si>
    <t>Odvoz suti a vybouraných hmot na skládku Odvoz suti a vybour. hmot na skládku do 1 km</t>
  </si>
  <si>
    <t>801-3</t>
  </si>
  <si>
    <t>POL1_</t>
  </si>
  <si>
    <t>Včetně naložení na dopravní prostředek a složení na skládku, bez poplatku za skládku.</t>
  </si>
  <si>
    <t>POP</t>
  </si>
  <si>
    <t>979081121R00</t>
  </si>
  <si>
    <t>Odvoz suti a vybouraných hmot na skládku Příplatek k odvozu za každý další 1 km</t>
  </si>
  <si>
    <t>294,505*19</t>
  </si>
  <si>
    <t>VV</t>
  </si>
  <si>
    <t>979999973R00</t>
  </si>
  <si>
    <t>Poplatek za uložení, zemina a kamení,  , skupina 17 05 04 z Katalogu odpadů</t>
  </si>
  <si>
    <t>979999982R00</t>
  </si>
  <si>
    <t>Poplatek za recyklaci, betonu, kusovost nad 1600 cm2, skupina 17 01 01 z Katalogu odpadů</t>
  </si>
  <si>
    <t>979093111R00</t>
  </si>
  <si>
    <t>Uložení suti na skládku bez zhutnění</t>
  </si>
  <si>
    <t>800-6</t>
  </si>
  <si>
    <t>s hrubým urovnáním,</t>
  </si>
  <si>
    <t>SPI</t>
  </si>
  <si>
    <t>SUM</t>
  </si>
  <si>
    <t>END</t>
  </si>
  <si>
    <t>113106241R00</t>
  </si>
  <si>
    <t xml:space="preserve">Rozebrání dlažeb ze silničních panelů </t>
  </si>
  <si>
    <t>113106521R00</t>
  </si>
  <si>
    <t xml:space="preserve">Rozebrání dlažeb z drob.kostek nad 200 m2,kamenivo </t>
  </si>
  <si>
    <t>113107212R00</t>
  </si>
  <si>
    <t>Odstranění podkladu nad 200 m2,kam.těžené tl.20 cm</t>
  </si>
  <si>
    <t>113107243R00</t>
  </si>
  <si>
    <t xml:space="preserve">Odstr.krytu a podkl nad 200 m2, živičného tl.15 cm </t>
  </si>
  <si>
    <t>113203111R00</t>
  </si>
  <si>
    <t xml:space="preserve">Vytrhání obrub z dlažebních kostek </t>
  </si>
  <si>
    <t>120901121R00</t>
  </si>
  <si>
    <t xml:space="preserve">Bourání konstrukcí z prost. betonu-čela propustku </t>
  </si>
  <si>
    <t>122201102R00</t>
  </si>
  <si>
    <t xml:space="preserve">Odkopávky nezapažené v hor. 3 do 1000 m3 </t>
  </si>
  <si>
    <t>131101101R00</t>
  </si>
  <si>
    <t xml:space="preserve">Hloubení nezapažených jam v hor.3 do 100 m3 </t>
  </si>
  <si>
    <t>131201119R00</t>
  </si>
  <si>
    <t xml:space="preserve">Příplatek za lepivost - hloubení nezap.jam v hor.3 </t>
  </si>
  <si>
    <t>132201102R00I10</t>
  </si>
  <si>
    <t xml:space="preserve">Hloubení rýh šířky do 60 cm v hor.3 nad 100 m3 </t>
  </si>
  <si>
    <t>132201109R00</t>
  </si>
  <si>
    <t xml:space="preserve">Příplatek za lepivost - hloubení rýh 60 cm v hor.3 </t>
  </si>
  <si>
    <t>161101101R00</t>
  </si>
  <si>
    <t xml:space="preserve">Svislé přemístění výkopku z hor.1-4 do 2,5 m </t>
  </si>
  <si>
    <t xml:space="preserve">Uložení sypaniny na skládku </t>
  </si>
  <si>
    <t>174101101R00</t>
  </si>
  <si>
    <t xml:space="preserve">Zásyp jam, rýh, šachet štěrkopískem se zhutněním </t>
  </si>
  <si>
    <t>175101201B</t>
  </si>
  <si>
    <t xml:space="preserve">Obsyp obrubníků bez prohození sypaniny </t>
  </si>
  <si>
    <t>175101201R00</t>
  </si>
  <si>
    <t xml:space="preserve">Obsyp štěrkopískem vpustí bez prohození sypaniny </t>
  </si>
  <si>
    <t>175101209R00</t>
  </si>
  <si>
    <t xml:space="preserve">Příplatek za prohození sypaniny pro obsyp obrub. </t>
  </si>
  <si>
    <t>0008</t>
  </si>
  <si>
    <t>Chránička PE 160x14,5mm</t>
  </si>
  <si>
    <t>M_100651I</t>
  </si>
  <si>
    <t>Štěrkopísek</t>
  </si>
  <si>
    <t>POL3_</t>
  </si>
  <si>
    <t>212752112R00</t>
  </si>
  <si>
    <t xml:space="preserve">Trativody z drenážních trubek, lože, DN 100 mm </t>
  </si>
  <si>
    <t>40445962.A</t>
  </si>
  <si>
    <t>Dopravní příslušenství, patka AL 4 ks kot šroubů</t>
  </si>
  <si>
    <t>457971112R00</t>
  </si>
  <si>
    <t xml:space="preserve">Zřízení vrstvy z geotextilie skl.do 1:5,š.do 7,5 m </t>
  </si>
  <si>
    <t>0001</t>
  </si>
  <si>
    <t>Geotextile PK TEX</t>
  </si>
  <si>
    <t>40444972.A</t>
  </si>
  <si>
    <t>Značka uprav přednost P2-3 500/500  fól1, EG 7letá</t>
  </si>
  <si>
    <t>40444987.A</t>
  </si>
  <si>
    <t>Značka uprav přednost P4 900  fólie 1, EG 7letá</t>
  </si>
  <si>
    <t>40445052.A</t>
  </si>
  <si>
    <t>Značka dopr inf IP14a-25b, 1000/1500 fól1, EG7letá</t>
  </si>
  <si>
    <t>40445141.A</t>
  </si>
  <si>
    <t>Značka dopr dodat E2b 500/500 fól 1, EG 7letá</t>
  </si>
  <si>
    <t>40445175.A</t>
  </si>
  <si>
    <t>Značka dopr zařízení Z11c,d, EG7letá</t>
  </si>
  <si>
    <t>40445920R</t>
  </si>
  <si>
    <t>Stojan k silničním dopravním značkám jednoduchý</t>
  </si>
  <si>
    <t>SPCM</t>
  </si>
  <si>
    <t>Podklad ze štěrkodrti po zhutnění tloušťky 15 cm parkov.pruh</t>
  </si>
  <si>
    <t>Podklad ze štěrkodrti po zhutnění tloušťky 18 cm komunikace a parkov.pruh</t>
  </si>
  <si>
    <t>564861114R00</t>
  </si>
  <si>
    <t>Podklad ze štěrkodrti po zhutnění tloušťky 23 cm komunikace</t>
  </si>
  <si>
    <t>565156221U00</t>
  </si>
  <si>
    <t xml:space="preserve">Podkl obal kam.  II tl70mm nad3m </t>
  </si>
  <si>
    <t>577143321U00</t>
  </si>
  <si>
    <t xml:space="preserve">Asf beton ABJ III tl 50mm &gt;3m </t>
  </si>
  <si>
    <t>577146321U00</t>
  </si>
  <si>
    <t xml:space="preserve">Asf beton ABVH III tl 50mm &gt;3m </t>
  </si>
  <si>
    <t>591111111R00</t>
  </si>
  <si>
    <t xml:space="preserve">Kladení dlažby velké kostky,lože z kamen.tl. 5 cm </t>
  </si>
  <si>
    <t>594511111R00</t>
  </si>
  <si>
    <t xml:space="preserve">Přídlažba ,lože z B 7,5 do 5 cm </t>
  </si>
  <si>
    <t>0009</t>
  </si>
  <si>
    <t>Přídlažbová deska ABK 50/25/8</t>
  </si>
  <si>
    <t>58380128</t>
  </si>
  <si>
    <t>Kostka dlažební žula 8/12 štípaná IItř. 1t=4,5m2</t>
  </si>
  <si>
    <t>T</t>
  </si>
  <si>
    <t>0003</t>
  </si>
  <si>
    <t>HORNÍ DÍLEC  TBV-Q 50/20 CP</t>
  </si>
  <si>
    <t>ks</t>
  </si>
  <si>
    <t>871313121R00</t>
  </si>
  <si>
    <t xml:space="preserve">Montáž trub z tvrdého PVC, gumový kroužek, DN 150 </t>
  </si>
  <si>
    <t>877313123R00</t>
  </si>
  <si>
    <t xml:space="preserve">Montáž tvarovek jednoos. z PVC gum. kroužek DN 150 </t>
  </si>
  <si>
    <t>895941311R00</t>
  </si>
  <si>
    <t xml:space="preserve">Zřízení vpusti uliční z dílců typ UVB - 50 </t>
  </si>
  <si>
    <t>899201111R00</t>
  </si>
  <si>
    <t xml:space="preserve">Osazení mříží litinových s rámem do 50 kg </t>
  </si>
  <si>
    <t>899331111R00</t>
  </si>
  <si>
    <t>Výšková úprava vstupu do 20 cm, zvýšení poklopu poklopy kalizačních šachet v komunikaci</t>
  </si>
  <si>
    <t>899431111R00</t>
  </si>
  <si>
    <t xml:space="preserve">Výšková úprava do 20cm, zvýšení krytu šoupěte vod. </t>
  </si>
  <si>
    <t>899623141R00</t>
  </si>
  <si>
    <t>Obetonování potrubí stok DN 500 betonem C 20/25 příp. UV PVC 150</t>
  </si>
  <si>
    <t>00010</t>
  </si>
  <si>
    <t>PRŮBĚŽNÝ DÍLEC NÍZKÝ TBV-Q 50/29 SN</t>
  </si>
  <si>
    <t>0004</t>
  </si>
  <si>
    <t>PRŮBĚŽNÝ DÍLEC VYSOKÝ TBV-Q 50/59 SV</t>
  </si>
  <si>
    <t>0005</t>
  </si>
  <si>
    <t>DÍLEC SE ZÁPACH. UZÁVĚRKOU TBV-Q 50/59 SZ</t>
  </si>
  <si>
    <t>0006</t>
  </si>
  <si>
    <t>SPODNÍ DÍLEC S VYSOKÝM KALIŠTĚM TBV-Q 50/51 KV</t>
  </si>
  <si>
    <t>28611020</t>
  </si>
  <si>
    <t>Trubka PVC kanaliz.s kroužky d 160x4,7x5000 mm</t>
  </si>
  <si>
    <t>28651660.AR</t>
  </si>
  <si>
    <t>Koleno kanalizační KGB 160/ 15° PVC</t>
  </si>
  <si>
    <t>55242140</t>
  </si>
  <si>
    <t>Mříž kanalizační litinová s rámem 610x610 mm</t>
  </si>
  <si>
    <t>919735112R00</t>
  </si>
  <si>
    <t xml:space="preserve">Řezání stávajícího živičného krytu tl. 5 - 10 cm </t>
  </si>
  <si>
    <t>917762111R00</t>
  </si>
  <si>
    <t xml:space="preserve">Osazení nájezd. obrub. bet. s opěrou,lože z B 12,5 </t>
  </si>
  <si>
    <t>917862111RT7</t>
  </si>
  <si>
    <t>Osazení stojat. obrub. bet. s opěrou,lože z B 12,5 včetně obrubníku ABO 2 - 15 100/15/25</t>
  </si>
  <si>
    <t>0002</t>
  </si>
  <si>
    <t>BETONOVÝ OBRUBNÍK NÁJEZDOVÝ ABO 100/15/15 N</t>
  </si>
  <si>
    <t>0007</t>
  </si>
  <si>
    <t>Obrubník bet. přechodový, levý 12ks,pravý 12ks</t>
  </si>
  <si>
    <t>998225111R00</t>
  </si>
  <si>
    <t xml:space="preserve">Přesun hmot, pozemní komunikace, kryt živičný </t>
  </si>
  <si>
    <t>210020521R00</t>
  </si>
  <si>
    <t xml:space="preserve">Žlab kabelový ZPA + víko a podpěrky 40x40 úzký </t>
  </si>
  <si>
    <t>POL1_9</t>
  </si>
  <si>
    <t>2100,964*19</t>
  </si>
  <si>
    <t>979999978R00</t>
  </si>
  <si>
    <t>Poplatek za recyklaci, beton lehce vyztužený, kusovost do 1600 cm2 (skup.170101)</t>
  </si>
  <si>
    <t>Odkaz na dem. hmot. položky pořadí 1 : 23,66400</t>
  </si>
  <si>
    <t>979999995R00</t>
  </si>
  <si>
    <t>Poplatek za recyklaci asfaltu, kusovost do 1600 cm2, (skup.170302)</t>
  </si>
  <si>
    <t>170 302</t>
  </si>
  <si>
    <t>112201103R00</t>
  </si>
  <si>
    <t>Odstranění pařezů pod úrovní terénu vykopáním  o průměru přes 500 do 700 mm</t>
  </si>
  <si>
    <t>800-1</t>
  </si>
  <si>
    <t>s jejich vykopáním nebo vytrháním, s přesekáním kořenů a s případným nutným přemístěním pařezů na hromady do vzdálenosti do 50 m nebo s naložením na dopravní prostředek,</t>
  </si>
  <si>
    <t>ořešák královský</t>
  </si>
  <si>
    <t>112201104R00</t>
  </si>
  <si>
    <t>Odstranění pařezů pod úrovní terénu vykopáním  o průměru přes 700 do 900 mm</t>
  </si>
  <si>
    <t>pajasan žláznatý</t>
  </si>
  <si>
    <t>112201101R00</t>
  </si>
  <si>
    <t xml:space="preserve">Odstranění pařezů pod úrovní, o průměru 10 - 30 cm </t>
  </si>
  <si>
    <t>ibišky</t>
  </si>
  <si>
    <t>112201102R00</t>
  </si>
  <si>
    <t xml:space="preserve">Odstranění pařezů pod úrovní, o průměru 30 - 50 cm </t>
  </si>
  <si>
    <t>třešeň ptačí</t>
  </si>
  <si>
    <t>11220Rpol</t>
  </si>
  <si>
    <t>Odstr. pařezů o průměru více jak 1,5 m</t>
  </si>
  <si>
    <t>topol</t>
  </si>
  <si>
    <t>16230141RRR</t>
  </si>
  <si>
    <t>Vod.přemístění kmenů jehlič. a listnatých, D do 150 cm  do vzdálenosti  20 Km</t>
  </si>
  <si>
    <t>M9901</t>
  </si>
  <si>
    <t>Úprava drátěného oplocení po dobu rekonstrukce komunikace</t>
  </si>
  <si>
    <t>Úprava oplocení obsahuje:</t>
  </si>
  <si>
    <t>Demontáž ocelového sloupku oplocení a jeho následné navaření na ocelouvou plotnu umístěnou na komunikaci.</t>
  </si>
  <si>
    <t>Demontáž drátěného oplocení cca 4,5 bm (výšky2 m)</t>
  </si>
  <si>
    <t>Zpětná montáž oplucení do původního stavu</t>
  </si>
  <si>
    <t>M9902</t>
  </si>
  <si>
    <t>Přeložka NN zvednout el. vedení z výšky cca 3,0 m na 5,0 mb výšky do lišty v délce cca 16,0 mb.</t>
  </si>
  <si>
    <t>soubor</t>
  </si>
  <si>
    <t>Zvednout el. vodorovně z výšky cca 3,0 m na 5,0 mb výšky do lišty v délce cca 16,0 mb.</t>
  </si>
  <si>
    <t>Po rekonstrukci,tak již zůstane</t>
  </si>
  <si>
    <t>M9903</t>
  </si>
  <si>
    <t>Zajištění šachet pro pojezd kamionů</t>
  </si>
  <si>
    <t>Překrytí ocel. plotnou (plocha cca 1 ks = 1m2) a pak uvedení do původního stavu</t>
  </si>
  <si>
    <t>M9904</t>
  </si>
  <si>
    <t>Demontáž drátěného pletiva výšky 2 m</t>
  </si>
  <si>
    <t>M9905</t>
  </si>
  <si>
    <t>Dodávka a montáž nového drátěného pletiva (v.2 m) na původní sloupky</t>
  </si>
  <si>
    <t>bm</t>
  </si>
  <si>
    <t>M9906</t>
  </si>
  <si>
    <t>Betonová vpusť</t>
  </si>
  <si>
    <t>Položka obsahuje:</t>
  </si>
  <si>
    <t>Demontáž, odlvoz a likvidace staré betonové vpusti</t>
  </si>
  <si>
    <t>Dodávka a motnáž nové betonové vpusti. vč. zemních prací i napojení</t>
  </si>
  <si>
    <t>Pol__0001</t>
  </si>
  <si>
    <t>Trubka ohebná PVC 36 mm pod omítku</t>
  </si>
  <si>
    <t>Pol__0002</t>
  </si>
  <si>
    <t>Uzemnění v zemi-30/4mm</t>
  </si>
  <si>
    <t>Pol__0003</t>
  </si>
  <si>
    <t>Kabel CYKY 3Bx1,5 volně uložený</t>
  </si>
  <si>
    <t>Pol__0004</t>
  </si>
  <si>
    <t>Kabel NAYY 4x16 pevně uložený</t>
  </si>
  <si>
    <t>Pol__0005</t>
  </si>
  <si>
    <t>Ukončení NAYY do 4x16 pevně uložený</t>
  </si>
  <si>
    <t>sad</t>
  </si>
  <si>
    <t>Pol__0006</t>
  </si>
  <si>
    <t>Pojistková patrona NN 6A</t>
  </si>
  <si>
    <t>650106461R00</t>
  </si>
  <si>
    <t>Montáž elektrovýzbroje stožáru pro 1 okruh</t>
  </si>
  <si>
    <t>Pol__0008</t>
  </si>
  <si>
    <t>Štítek označovací na uzemňovací přívod</t>
  </si>
  <si>
    <t>Pol__0009</t>
  </si>
  <si>
    <t>Smršťovací trubice zelenožlutá barva 18/6mm</t>
  </si>
  <si>
    <t>Pol__0010</t>
  </si>
  <si>
    <t>Uzemnění v zemi-drát FeZn 8mm</t>
  </si>
  <si>
    <t>Pol__0011</t>
  </si>
  <si>
    <t>Svorka odbočná pro SR02 pro pásku FeZn 30/4</t>
  </si>
  <si>
    <t>Pol__0012</t>
  </si>
  <si>
    <t>Připojení zemnící pásky</t>
  </si>
  <si>
    <t>Pol__0013</t>
  </si>
  <si>
    <t>Suspenze SA IV k izolačnímu nátěru spojů uzemnění</t>
  </si>
  <si>
    <t>kg</t>
  </si>
  <si>
    <t>Pol__0014</t>
  </si>
  <si>
    <t>Pouzdro pro stožár VO sadové s betonovou rourou</t>
  </si>
  <si>
    <t>Pol__0015</t>
  </si>
  <si>
    <t>Trubka ochranná UPRM 40/36,4mm-3m vč.upevnění</t>
  </si>
  <si>
    <t>Pol__0016</t>
  </si>
  <si>
    <t>Žlab kabelový betonový ABD pro vn a nn vč.poklopu</t>
  </si>
  <si>
    <t>Pol__0017</t>
  </si>
  <si>
    <t>Utěsnění kabelu NN v otvoru chráničky-pěna těsnící</t>
  </si>
  <si>
    <t>Pol__0018</t>
  </si>
  <si>
    <t>Příplatek za zatahování kabelu hmotnost do 0,75kg</t>
  </si>
  <si>
    <t>Pol__0019</t>
  </si>
  <si>
    <t>Silniční stožár 3 st. výška 10m žárově zinkovaný</t>
  </si>
  <si>
    <t>Pol__0020</t>
  </si>
  <si>
    <t>Svítidlo silniční LED  42W/3000K</t>
  </si>
  <si>
    <t>Pol__0021</t>
  </si>
  <si>
    <t>termoplastická manžeta po spodní hranu dvířek</t>
  </si>
  <si>
    <t>Pol__0022</t>
  </si>
  <si>
    <t>Stožárová svorkovnice  1xE27, IP 23</t>
  </si>
  <si>
    <t>Pol__0023</t>
  </si>
  <si>
    <t>Omezovač přepětí NN pro VO vč.zapojení</t>
  </si>
  <si>
    <t>Pol__0024</t>
  </si>
  <si>
    <t>Spojení zemnícího pásku svorkou SR02 vč.zalití</t>
  </si>
  <si>
    <t>Pol__0025</t>
  </si>
  <si>
    <t>Elektrovýzbroj pro osvětlovací stožár pro 1 okruh</t>
  </si>
  <si>
    <t>Pol__0026</t>
  </si>
  <si>
    <t>Pojistková vložka PN 000  25A vč.montáže</t>
  </si>
  <si>
    <t>Pol__0027</t>
  </si>
  <si>
    <t>Označení vývodu z rozvaděče, skříně štítkem</t>
  </si>
  <si>
    <t>Pol__0028</t>
  </si>
  <si>
    <t>Skříň přípojková SP100/PS na bet. Sloup</t>
  </si>
  <si>
    <t>Pol__0029</t>
  </si>
  <si>
    <t>Svorka pro spojení AlFe 50/NAYY 16-35</t>
  </si>
  <si>
    <t>Pol__0030</t>
  </si>
  <si>
    <t>Výložník lomený 2m pr.89mm</t>
  </si>
  <si>
    <t>Pol__0031</t>
  </si>
  <si>
    <t>Modulátor řídících systémů po vedení, třífázový, 3x30A,</t>
  </si>
  <si>
    <t>Pol__0032</t>
  </si>
  <si>
    <t>Řídící jednotka osvětlení pro regulaci osvětlení</t>
  </si>
  <si>
    <t>Pol_0033</t>
  </si>
  <si>
    <t>Měření parametru osvitu komunikace</t>
  </si>
  <si>
    <t>201</t>
  </si>
  <si>
    <t>PPV na PS/SO z objemu montážních prací</t>
  </si>
  <si>
    <t>203</t>
  </si>
  <si>
    <t>Silniční provoz</t>
  </si>
  <si>
    <t>204</t>
  </si>
  <si>
    <t>Stimulační přirážka</t>
  </si>
  <si>
    <t>202</t>
  </si>
  <si>
    <t>GZS</t>
  </si>
  <si>
    <t>301</t>
  </si>
  <si>
    <t>Autojeřáb do 8 tun-H</t>
  </si>
  <si>
    <t>hod</t>
  </si>
  <si>
    <t>302</t>
  </si>
  <si>
    <t>Montážní plošina MP 13</t>
  </si>
  <si>
    <t>303</t>
  </si>
  <si>
    <t>Traktor kolový bez mech.</t>
  </si>
  <si>
    <t>304</t>
  </si>
  <si>
    <t>Tahač s návěsem-dovoz sloupů</t>
  </si>
  <si>
    <t>Šroub šestihr.hl. M8x20 poz.</t>
  </si>
  <si>
    <t>Šroub válc. hl.M3x20 poz.</t>
  </si>
  <si>
    <t>Matice ocel. M4 poz.</t>
  </si>
  <si>
    <t>Podložka přesná poz. 8,4</t>
  </si>
  <si>
    <t>Podložka pružná otvor 8,2</t>
  </si>
  <si>
    <t>Kabel 750V CYKY - J 3x1,5</t>
  </si>
  <si>
    <t>Pol__0007</t>
  </si>
  <si>
    <t>Spodek pojistk.vestav,E27 II vel.2112-30</t>
  </si>
  <si>
    <t>Hlavice pojistková E 27 25 A typ 2310-10</t>
  </si>
  <si>
    <t>Vložka pojistková E27 2410-6A</t>
  </si>
  <si>
    <t>Šroub dotykový pojistkový 10A 2511-10</t>
  </si>
  <si>
    <t>Trubice smršť. RPLz 22/6 1m zelenožl.</t>
  </si>
  <si>
    <t>Svorka zemnící pas/lano SR 3</t>
  </si>
  <si>
    <t>Svorka zemnící pás/pás SR 2</t>
  </si>
  <si>
    <t>Pásek vázací na vodiče 3,6x292 mm bílý</t>
  </si>
  <si>
    <t>Štítek z Al 40x60</t>
  </si>
  <si>
    <t>Gumoasfalt suspenze SA IV</t>
  </si>
  <si>
    <t>Podložka přesná poz. 4,3 021702</t>
  </si>
  <si>
    <t>Páska zemnící 20/3 FeZn</t>
  </si>
  <si>
    <t>Kabel 1kV NYY-J 4x16 RE BK</t>
  </si>
  <si>
    <t>Silniční stožár 3st.výška10m, žár.zinkovaný</t>
  </si>
  <si>
    <t>Svítidlo silniční LED</t>
  </si>
  <si>
    <t>Stožárová svorkovnice  1xE27, IP23</t>
  </si>
  <si>
    <t>Cement SPC 42</t>
  </si>
  <si>
    <t>Štěrkopísek projekty</t>
  </si>
  <si>
    <t>Šroub šestihr.hl. M2x30 poz.</t>
  </si>
  <si>
    <t>Matice ocel. M12 poz.</t>
  </si>
  <si>
    <t>Podložka pružná otvor 12,2</t>
  </si>
  <si>
    <t>Páska zemnící FeZn 30/4</t>
  </si>
  <si>
    <t>Trubka pevná Univolt UPRM 40/3m</t>
  </si>
  <si>
    <t>Vložka pojistková nožová vel.000 25A gG</t>
  </si>
  <si>
    <t>Pol__0033</t>
  </si>
  <si>
    <t>Omezovač NN pro AlFe RAY LVA-440B</t>
  </si>
  <si>
    <t>Pol__0034</t>
  </si>
  <si>
    <t>Štítek z PVC 70x30 bílý</t>
  </si>
  <si>
    <t>Pol__0035</t>
  </si>
  <si>
    <t>Žlab. Kabel. Beton ABD 50x23x20cm</t>
  </si>
  <si>
    <t>Pol__0036</t>
  </si>
  <si>
    <t>Poklop betonový 50x16x4 cm</t>
  </si>
  <si>
    <t>Pol__0037</t>
  </si>
  <si>
    <t>Roura betonová ABD 20/100cm</t>
  </si>
  <si>
    <t>Pol__0038</t>
  </si>
  <si>
    <t>Drát pr.8mm FeZn měkký</t>
  </si>
  <si>
    <t>Pol__0039</t>
  </si>
  <si>
    <t>Skříň kabelová SP 100 na sloup</t>
  </si>
  <si>
    <t>Pol__0040</t>
  </si>
  <si>
    <t>Páska Bandimex 9,5mm</t>
  </si>
  <si>
    <t>rol</t>
  </si>
  <si>
    <t>Pol__0041</t>
  </si>
  <si>
    <t>Páska Bandimex 16,0 mm</t>
  </si>
  <si>
    <t>rol.</t>
  </si>
  <si>
    <t>Pol__0042</t>
  </si>
  <si>
    <t>Clip Bandimex 9,5mm</t>
  </si>
  <si>
    <t>bal.</t>
  </si>
  <si>
    <t>Pol__0043</t>
  </si>
  <si>
    <t>Clip Bandimex 16,0mm</t>
  </si>
  <si>
    <t>Pol__0044</t>
  </si>
  <si>
    <t>trubka ohebná elinsta PVC</t>
  </si>
  <si>
    <t>Pol__0045</t>
  </si>
  <si>
    <t>výložník  lomený 2m pr.89mm</t>
  </si>
  <si>
    <t>Pol__0046</t>
  </si>
  <si>
    <t>Pol__0047</t>
  </si>
  <si>
    <t>Pol_0048</t>
  </si>
  <si>
    <t>Podružný materiál</t>
  </si>
  <si>
    <t>Motorový pěch</t>
  </si>
  <si>
    <t>Podtunelovač</t>
  </si>
  <si>
    <t>305</t>
  </si>
  <si>
    <t>Kompresor do 5,4 m3/min.</t>
  </si>
  <si>
    <t>Vytýčení trasy kabel. vedení podél silnice</t>
  </si>
  <si>
    <t>km</t>
  </si>
  <si>
    <t>Hutnění zeminy strojně , vrstva 20 cm</t>
  </si>
  <si>
    <t>Výkop jámy pro stožár VO ručně zem.tř.3</t>
  </si>
  <si>
    <t>Beton.základ B10 do 10m3 do bednění-výroba strojně</t>
  </si>
  <si>
    <t>Protlačování otvoru strojně do průměru 150-sypké stěny</t>
  </si>
  <si>
    <t>Pažení rýh šířka do 1,3, hloubka do 2m</t>
  </si>
  <si>
    <t>Odstranění pažení rýh šířka do 1,3m, hloubka do 2m</t>
  </si>
  <si>
    <t>Fólie výstražná PE červená  šíře 32 cm</t>
  </si>
  <si>
    <t>Výkop rýhy 20x20cm ručně pro drát FeZB 8mm tř.3</t>
  </si>
  <si>
    <t>Zához rýhy 20x20cm ručně pro drát FeZn 8mm tř.3</t>
  </si>
  <si>
    <t>Provizorní úprava terénu zeminou tř.3</t>
  </si>
  <si>
    <t>Podkladová vrstva 10cm ze štěrku</t>
  </si>
  <si>
    <t>Výkop rýhy 35x80 volný terén, zemina 3.tř. ručně</t>
  </si>
  <si>
    <t>Zához  rýhy 35x60 volný terén, zemina tř.3ručně,  bez definitivní zádlažby</t>
  </si>
  <si>
    <t>Kabelové lože pískové š.35 cm, bez zakrytí kab.</t>
  </si>
  <si>
    <t>460620021R00</t>
  </si>
  <si>
    <t>Provizorní položení obrubníku</t>
  </si>
  <si>
    <t>Provizorní úprava povrchu bet.deskymi</t>
  </si>
  <si>
    <t>Výkop startovací a přijímací jámy, zemina tř.3ručně,</t>
  </si>
  <si>
    <t>Zához startovací a přijímací jámy pro prostup, zemina tř.3, bez defin. Zádlažby</t>
  </si>
  <si>
    <t>Usazení termoplastické manžety</t>
  </si>
  <si>
    <t>Prostup z umělohmotné roury vrubované ohebné 90/75</t>
  </si>
  <si>
    <t>Bourání asfaltu (silnice)</t>
  </si>
  <si>
    <t>řezání spáryv asfaltu nebo betonu</t>
  </si>
  <si>
    <t>460080101R00</t>
  </si>
  <si>
    <t>Rozbourání betonového základu</t>
  </si>
  <si>
    <t>Výkop kabelové rýhy 35x50 cm ručně, zem tř.3</t>
  </si>
  <si>
    <t>Zához kabelové rýhy 35x30cm, ručně,zem.tř.3</t>
  </si>
  <si>
    <t>Výkop kabelové rýhy 50x120 cm, ručně, zem.tř.3</t>
  </si>
  <si>
    <t>Zához kabelové rýhy 50x120cm, ručně,zem.tř.3</t>
  </si>
  <si>
    <t>Kabelové lože pískové š.50 cm, bez zakrytí kab.</t>
  </si>
  <si>
    <t>Podkladová vrstva 8cm ze štěrkodrtě</t>
  </si>
  <si>
    <t>Podkladová vrstva 25cm, štěrk z kamene</t>
  </si>
  <si>
    <t>Deska betonová 50/50 cm pod sloup</t>
  </si>
  <si>
    <t>Provizorní úprava povrchu obalovanou tl. drtí 6 cm</t>
  </si>
  <si>
    <t>Pevné zábrany okolo výkopů</t>
  </si>
  <si>
    <t>Beton.základ B10 do 10m3 -opr.silnic-výroba strojně</t>
  </si>
  <si>
    <t>Utěsnění kabelu NN v otvoru chráničky pěna</t>
  </si>
  <si>
    <t>Fólie výstražná červená PE 320mm</t>
  </si>
  <si>
    <t>Prkno smrkové omítané 24-32mm síla</t>
  </si>
  <si>
    <t>Hřebík stavební 2,5x63mm FeZn</t>
  </si>
  <si>
    <t>Hranol smrkový 10x10cm 4-6m dlouhý</t>
  </si>
  <si>
    <t>Písek projekty</t>
  </si>
  <si>
    <t>Šterkodrť 0-32 projekty</t>
  </si>
  <si>
    <t>Štěrkokámen projekty 32-64</t>
  </si>
  <si>
    <t>Trubka plast.vrub. Chránící 90/75 role</t>
  </si>
  <si>
    <t>Směs betonová B10 měkká</t>
  </si>
  <si>
    <t>Pěna těsnící sprey</t>
  </si>
  <si>
    <t>Deska betonová 50x50 x10 s okem pod sloup</t>
  </si>
  <si>
    <t>Drť obalovaná</t>
  </si>
  <si>
    <t>Pol_0013</t>
  </si>
  <si>
    <t>VN01</t>
  </si>
  <si>
    <t>Dokumentace skutečného provedení</t>
  </si>
  <si>
    <t>VN02</t>
  </si>
  <si>
    <t>Dočasné dopravní značení</t>
  </si>
  <si>
    <t>VN03</t>
  </si>
  <si>
    <t>Vytýčení inženýrských sítí před zahájením stavby</t>
  </si>
  <si>
    <t>VN04</t>
  </si>
  <si>
    <t>Geometrické zaměření skutečného stavu, vč. dodání geometrického plánu</t>
  </si>
  <si>
    <t>VN05</t>
  </si>
  <si>
    <t>Koordinační činnost</t>
  </si>
  <si>
    <t>VN06</t>
  </si>
  <si>
    <t>Revize elektrického zařízení</t>
  </si>
  <si>
    <t>VN07</t>
  </si>
  <si>
    <t>Odvoz a likvidace obalových materiálů</t>
  </si>
  <si>
    <t>005121 R</t>
  </si>
  <si>
    <t>Zařízení staveniště</t>
  </si>
  <si>
    <t>Soubor</t>
  </si>
  <si>
    <t>POL99_8</t>
  </si>
  <si>
    <t>005122020R</t>
  </si>
  <si>
    <t xml:space="preserve">Silniční, železniční či kolejový provoz  </t>
  </si>
  <si>
    <t>005123010R</t>
  </si>
  <si>
    <t>Extrémní místo provádění</t>
  </si>
  <si>
    <t>005124010R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</si>
</sst>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5" fontId="19" fillId="0" borderId="0" xfId="0" applyNumberFormat="1" applyFont="1" applyBorder="1" applyAlignment="1">
      <alignment horizontal="center" vertical="top" wrapText="1" shrinkToFit="1"/>
    </xf>
    <xf numFmtId="165" fontId="19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5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5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0" fillId="0" borderId="0" xfId="0" applyNumberFormat="1" applyFont="1" applyAlignment="1">
      <alignment wrapTex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4" t="s">
        <v>39</v>
      </c>
      <c r="B2" s="194"/>
      <c r="C2" s="194"/>
      <c r="D2" s="194"/>
      <c r="E2" s="194"/>
      <c r="F2" s="194"/>
      <c r="G2" s="194"/>
    </row>
  </sheetData>
  <sheetProtection algorithmName="SHA-512" hashValue="+dWz+R1lf6H7mpK0fUonsnggG23miSTvC6yhkGp61SWvlSMkXFzslclpbK7OfkeuoO8ojbCm3vO8vKLQDp/IBg==" saltValue="ay50df6X/JXAn6LN7c8WPA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4" customWidth="1"/>
    <col min="3" max="3" width="63.28515625" style="12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121</v>
      </c>
      <c r="B1" s="249"/>
      <c r="C1" s="249"/>
      <c r="D1" s="249"/>
      <c r="E1" s="249"/>
      <c r="F1" s="249"/>
      <c r="G1" s="249"/>
      <c r="AG1" t="s">
        <v>122</v>
      </c>
    </row>
    <row r="2" spans="1:60" ht="24.95" customHeight="1" x14ac:dyDescent="0.2">
      <c r="A2" s="143" t="s">
        <v>7</v>
      </c>
      <c r="B2" s="49" t="s">
        <v>43</v>
      </c>
      <c r="C2" s="250" t="s">
        <v>44</v>
      </c>
      <c r="D2" s="251"/>
      <c r="E2" s="251"/>
      <c r="F2" s="251"/>
      <c r="G2" s="252"/>
      <c r="AG2" t="s">
        <v>123</v>
      </c>
    </row>
    <row r="3" spans="1:60" ht="24.95" customHeight="1" x14ac:dyDescent="0.2">
      <c r="A3" s="143" t="s">
        <v>8</v>
      </c>
      <c r="B3" s="49" t="s">
        <v>57</v>
      </c>
      <c r="C3" s="250" t="s">
        <v>58</v>
      </c>
      <c r="D3" s="251"/>
      <c r="E3" s="251"/>
      <c r="F3" s="251"/>
      <c r="G3" s="252"/>
      <c r="AC3" s="124" t="s">
        <v>123</v>
      </c>
      <c r="AG3" t="s">
        <v>124</v>
      </c>
    </row>
    <row r="4" spans="1:60" ht="24.95" customHeight="1" x14ac:dyDescent="0.2">
      <c r="A4" s="144" t="s">
        <v>9</v>
      </c>
      <c r="B4" s="145" t="s">
        <v>65</v>
      </c>
      <c r="C4" s="253" t="s">
        <v>66</v>
      </c>
      <c r="D4" s="254"/>
      <c r="E4" s="254"/>
      <c r="F4" s="254"/>
      <c r="G4" s="255"/>
      <c r="AG4" t="s">
        <v>125</v>
      </c>
    </row>
    <row r="5" spans="1:60" x14ac:dyDescent="0.2">
      <c r="D5" s="10"/>
    </row>
    <row r="6" spans="1:60" ht="38.25" x14ac:dyDescent="0.2">
      <c r="A6" s="147" t="s">
        <v>126</v>
      </c>
      <c r="B6" s="149" t="s">
        <v>127</v>
      </c>
      <c r="C6" s="149" t="s">
        <v>128</v>
      </c>
      <c r="D6" s="148" t="s">
        <v>129</v>
      </c>
      <c r="E6" s="147" t="s">
        <v>130</v>
      </c>
      <c r="F6" s="146" t="s">
        <v>131</v>
      </c>
      <c r="G6" s="147" t="s">
        <v>29</v>
      </c>
      <c r="H6" s="150" t="s">
        <v>30</v>
      </c>
      <c r="I6" s="150" t="s">
        <v>132</v>
      </c>
      <c r="J6" s="150" t="s">
        <v>31</v>
      </c>
      <c r="K6" s="150" t="s">
        <v>133</v>
      </c>
      <c r="L6" s="150" t="s">
        <v>134</v>
      </c>
      <c r="M6" s="150" t="s">
        <v>135</v>
      </c>
      <c r="N6" s="150" t="s">
        <v>136</v>
      </c>
      <c r="O6" s="150" t="s">
        <v>137</v>
      </c>
      <c r="P6" s="150" t="s">
        <v>138</v>
      </c>
      <c r="Q6" s="150" t="s">
        <v>139</v>
      </c>
      <c r="R6" s="150" t="s">
        <v>140</v>
      </c>
      <c r="S6" s="150" t="s">
        <v>141</v>
      </c>
      <c r="T6" s="150" t="s">
        <v>142</v>
      </c>
      <c r="U6" s="150" t="s">
        <v>143</v>
      </c>
      <c r="V6" s="150" t="s">
        <v>144</v>
      </c>
      <c r="W6" s="150" t="s">
        <v>145</v>
      </c>
      <c r="X6" s="150" t="s">
        <v>146</v>
      </c>
      <c r="Y6" s="150" t="s">
        <v>147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">
      <c r="A8" s="165" t="s">
        <v>148</v>
      </c>
      <c r="B8" s="166" t="s">
        <v>91</v>
      </c>
      <c r="C8" s="186" t="s">
        <v>92</v>
      </c>
      <c r="D8" s="167"/>
      <c r="E8" s="168"/>
      <c r="F8" s="169"/>
      <c r="G8" s="169">
        <f>SUMIF(AG9:AG21,"&lt;&gt;NOR",G9:G21)</f>
        <v>0</v>
      </c>
      <c r="H8" s="169"/>
      <c r="I8" s="169">
        <f>SUM(I9:I21)</f>
        <v>0</v>
      </c>
      <c r="J8" s="169"/>
      <c r="K8" s="169">
        <f>SUM(K9:K21)</f>
        <v>0</v>
      </c>
      <c r="L8" s="169"/>
      <c r="M8" s="169">
        <f>SUM(M9:M21)</f>
        <v>0</v>
      </c>
      <c r="N8" s="168"/>
      <c r="O8" s="168">
        <f>SUM(O9:O21)</f>
        <v>0</v>
      </c>
      <c r="P8" s="168"/>
      <c r="Q8" s="168">
        <f>SUM(Q9:Q21)</f>
        <v>0</v>
      </c>
      <c r="R8" s="169"/>
      <c r="S8" s="169"/>
      <c r="T8" s="170"/>
      <c r="U8" s="164"/>
      <c r="V8" s="164">
        <f>SUM(V9:V21)</f>
        <v>0</v>
      </c>
      <c r="W8" s="164"/>
      <c r="X8" s="164"/>
      <c r="Y8" s="164"/>
      <c r="AG8" t="s">
        <v>149</v>
      </c>
    </row>
    <row r="9" spans="1:60" outlineLevel="1" x14ac:dyDescent="0.2">
      <c r="A9" s="179">
        <v>1</v>
      </c>
      <c r="B9" s="180" t="s">
        <v>411</v>
      </c>
      <c r="C9" s="187" t="s">
        <v>603</v>
      </c>
      <c r="D9" s="181" t="s">
        <v>169</v>
      </c>
      <c r="E9" s="182">
        <v>464</v>
      </c>
      <c r="F9" s="183"/>
      <c r="G9" s="184">
        <f t="shared" ref="G9:G21" si="0">ROUND(E9*F9,2)</f>
        <v>0</v>
      </c>
      <c r="H9" s="183"/>
      <c r="I9" s="184">
        <f t="shared" ref="I9:I21" si="1">ROUND(E9*H9,2)</f>
        <v>0</v>
      </c>
      <c r="J9" s="183"/>
      <c r="K9" s="184">
        <f t="shared" ref="K9:K21" si="2">ROUND(E9*J9,2)</f>
        <v>0</v>
      </c>
      <c r="L9" s="184">
        <v>21</v>
      </c>
      <c r="M9" s="184">
        <f t="shared" ref="M9:M21" si="3">G9*(1+L9/100)</f>
        <v>0</v>
      </c>
      <c r="N9" s="182">
        <v>0</v>
      </c>
      <c r="O9" s="182">
        <f t="shared" ref="O9:O21" si="4">ROUND(E9*N9,2)</f>
        <v>0</v>
      </c>
      <c r="P9" s="182">
        <v>0</v>
      </c>
      <c r="Q9" s="182">
        <f t="shared" ref="Q9:Q21" si="5">ROUND(E9*P9,2)</f>
        <v>0</v>
      </c>
      <c r="R9" s="184"/>
      <c r="S9" s="184" t="s">
        <v>159</v>
      </c>
      <c r="T9" s="185" t="s">
        <v>201</v>
      </c>
      <c r="U9" s="161">
        <v>0</v>
      </c>
      <c r="V9" s="161">
        <f t="shared" ref="V9:V21" si="6">ROUND(E9*U9,2)</f>
        <v>0</v>
      </c>
      <c r="W9" s="161"/>
      <c r="X9" s="161" t="s">
        <v>154</v>
      </c>
      <c r="Y9" s="161" t="s">
        <v>155</v>
      </c>
      <c r="Z9" s="151"/>
      <c r="AA9" s="151"/>
      <c r="AB9" s="151"/>
      <c r="AC9" s="151"/>
      <c r="AD9" s="151"/>
      <c r="AE9" s="151"/>
      <c r="AF9" s="151"/>
      <c r="AG9" s="151" t="s">
        <v>156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9">
        <v>2</v>
      </c>
      <c r="B10" s="180" t="s">
        <v>413</v>
      </c>
      <c r="C10" s="187" t="s">
        <v>604</v>
      </c>
      <c r="D10" s="181" t="s">
        <v>174</v>
      </c>
      <c r="E10" s="182">
        <v>0.20399999999999999</v>
      </c>
      <c r="F10" s="183"/>
      <c r="G10" s="184">
        <f t="shared" si="0"/>
        <v>0</v>
      </c>
      <c r="H10" s="183"/>
      <c r="I10" s="184">
        <f t="shared" si="1"/>
        <v>0</v>
      </c>
      <c r="J10" s="183"/>
      <c r="K10" s="184">
        <f t="shared" si="2"/>
        <v>0</v>
      </c>
      <c r="L10" s="184">
        <v>21</v>
      </c>
      <c r="M10" s="184">
        <f t="shared" si="3"/>
        <v>0</v>
      </c>
      <c r="N10" s="182">
        <v>0</v>
      </c>
      <c r="O10" s="182">
        <f t="shared" si="4"/>
        <v>0</v>
      </c>
      <c r="P10" s="182">
        <v>0</v>
      </c>
      <c r="Q10" s="182">
        <f t="shared" si="5"/>
        <v>0</v>
      </c>
      <c r="R10" s="184"/>
      <c r="S10" s="184" t="s">
        <v>159</v>
      </c>
      <c r="T10" s="185" t="s">
        <v>201</v>
      </c>
      <c r="U10" s="161">
        <v>0</v>
      </c>
      <c r="V10" s="161">
        <f t="shared" si="6"/>
        <v>0</v>
      </c>
      <c r="W10" s="161"/>
      <c r="X10" s="161" t="s">
        <v>154</v>
      </c>
      <c r="Y10" s="161" t="s">
        <v>155</v>
      </c>
      <c r="Z10" s="151"/>
      <c r="AA10" s="151"/>
      <c r="AB10" s="151"/>
      <c r="AC10" s="151"/>
      <c r="AD10" s="151"/>
      <c r="AE10" s="151"/>
      <c r="AF10" s="151"/>
      <c r="AG10" s="151" t="s">
        <v>156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9">
        <v>3</v>
      </c>
      <c r="B11" s="180" t="s">
        <v>415</v>
      </c>
      <c r="C11" s="187" t="s">
        <v>605</v>
      </c>
      <c r="D11" s="181" t="s">
        <v>438</v>
      </c>
      <c r="E11" s="182">
        <v>3</v>
      </c>
      <c r="F11" s="183"/>
      <c r="G11" s="184">
        <f t="shared" si="0"/>
        <v>0</v>
      </c>
      <c r="H11" s="183"/>
      <c r="I11" s="184">
        <f t="shared" si="1"/>
        <v>0</v>
      </c>
      <c r="J11" s="183"/>
      <c r="K11" s="184">
        <f t="shared" si="2"/>
        <v>0</v>
      </c>
      <c r="L11" s="184">
        <v>21</v>
      </c>
      <c r="M11" s="184">
        <f t="shared" si="3"/>
        <v>0</v>
      </c>
      <c r="N11" s="182">
        <v>0</v>
      </c>
      <c r="O11" s="182">
        <f t="shared" si="4"/>
        <v>0</v>
      </c>
      <c r="P11" s="182">
        <v>0</v>
      </c>
      <c r="Q11" s="182">
        <f t="shared" si="5"/>
        <v>0</v>
      </c>
      <c r="R11" s="184"/>
      <c r="S11" s="184" t="s">
        <v>159</v>
      </c>
      <c r="T11" s="185" t="s">
        <v>201</v>
      </c>
      <c r="U11" s="161">
        <v>0</v>
      </c>
      <c r="V11" s="161">
        <f t="shared" si="6"/>
        <v>0</v>
      </c>
      <c r="W11" s="161"/>
      <c r="X11" s="161" t="s">
        <v>154</v>
      </c>
      <c r="Y11" s="161" t="s">
        <v>155</v>
      </c>
      <c r="Z11" s="151"/>
      <c r="AA11" s="151"/>
      <c r="AB11" s="151"/>
      <c r="AC11" s="151"/>
      <c r="AD11" s="151"/>
      <c r="AE11" s="151"/>
      <c r="AF11" s="151"/>
      <c r="AG11" s="151" t="s">
        <v>156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9">
        <v>4</v>
      </c>
      <c r="B12" s="180" t="s">
        <v>417</v>
      </c>
      <c r="C12" s="187" t="s">
        <v>606</v>
      </c>
      <c r="D12" s="181" t="s">
        <v>174</v>
      </c>
      <c r="E12" s="182">
        <v>7.1999999999999995E-2</v>
      </c>
      <c r="F12" s="183"/>
      <c r="G12" s="184">
        <f t="shared" si="0"/>
        <v>0</v>
      </c>
      <c r="H12" s="183"/>
      <c r="I12" s="184">
        <f t="shared" si="1"/>
        <v>0</v>
      </c>
      <c r="J12" s="183"/>
      <c r="K12" s="184">
        <f t="shared" si="2"/>
        <v>0</v>
      </c>
      <c r="L12" s="184">
        <v>21</v>
      </c>
      <c r="M12" s="184">
        <f t="shared" si="3"/>
        <v>0</v>
      </c>
      <c r="N12" s="182">
        <v>0</v>
      </c>
      <c r="O12" s="182">
        <f t="shared" si="4"/>
        <v>0</v>
      </c>
      <c r="P12" s="182">
        <v>0</v>
      </c>
      <c r="Q12" s="182">
        <f t="shared" si="5"/>
        <v>0</v>
      </c>
      <c r="R12" s="184"/>
      <c r="S12" s="184" t="s">
        <v>159</v>
      </c>
      <c r="T12" s="185" t="s">
        <v>201</v>
      </c>
      <c r="U12" s="161">
        <v>0</v>
      </c>
      <c r="V12" s="161">
        <f t="shared" si="6"/>
        <v>0</v>
      </c>
      <c r="W12" s="161"/>
      <c r="X12" s="161" t="s">
        <v>154</v>
      </c>
      <c r="Y12" s="161" t="s">
        <v>155</v>
      </c>
      <c r="Z12" s="151"/>
      <c r="AA12" s="151"/>
      <c r="AB12" s="151"/>
      <c r="AC12" s="151"/>
      <c r="AD12" s="151"/>
      <c r="AE12" s="151"/>
      <c r="AF12" s="151"/>
      <c r="AG12" s="151" t="s">
        <v>156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9">
        <v>5</v>
      </c>
      <c r="B13" s="180" t="s">
        <v>419</v>
      </c>
      <c r="C13" s="187" t="s">
        <v>607</v>
      </c>
      <c r="D13" s="181" t="s">
        <v>174</v>
      </c>
      <c r="E13" s="182">
        <v>48.6</v>
      </c>
      <c r="F13" s="183"/>
      <c r="G13" s="184">
        <f t="shared" si="0"/>
        <v>0</v>
      </c>
      <c r="H13" s="183"/>
      <c r="I13" s="184">
        <f t="shared" si="1"/>
        <v>0</v>
      </c>
      <c r="J13" s="183"/>
      <c r="K13" s="184">
        <f t="shared" si="2"/>
        <v>0</v>
      </c>
      <c r="L13" s="184">
        <v>21</v>
      </c>
      <c r="M13" s="184">
        <f t="shared" si="3"/>
        <v>0</v>
      </c>
      <c r="N13" s="182">
        <v>0</v>
      </c>
      <c r="O13" s="182">
        <f t="shared" si="4"/>
        <v>0</v>
      </c>
      <c r="P13" s="182">
        <v>0</v>
      </c>
      <c r="Q13" s="182">
        <f t="shared" si="5"/>
        <v>0</v>
      </c>
      <c r="R13" s="184"/>
      <c r="S13" s="184" t="s">
        <v>159</v>
      </c>
      <c r="T13" s="185" t="s">
        <v>201</v>
      </c>
      <c r="U13" s="161">
        <v>0</v>
      </c>
      <c r="V13" s="161">
        <f t="shared" si="6"/>
        <v>0</v>
      </c>
      <c r="W13" s="161"/>
      <c r="X13" s="161" t="s">
        <v>154</v>
      </c>
      <c r="Y13" s="161" t="s">
        <v>155</v>
      </c>
      <c r="Z13" s="151"/>
      <c r="AA13" s="151"/>
      <c r="AB13" s="151"/>
      <c r="AC13" s="151"/>
      <c r="AD13" s="151"/>
      <c r="AE13" s="151"/>
      <c r="AF13" s="151"/>
      <c r="AG13" s="151" t="s">
        <v>156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9">
        <v>6</v>
      </c>
      <c r="B14" s="180" t="s">
        <v>422</v>
      </c>
      <c r="C14" s="187" t="s">
        <v>608</v>
      </c>
      <c r="D14" s="181" t="s">
        <v>314</v>
      </c>
      <c r="E14" s="182">
        <v>13.954000000000001</v>
      </c>
      <c r="F14" s="183"/>
      <c r="G14" s="184">
        <f t="shared" si="0"/>
        <v>0</v>
      </c>
      <c r="H14" s="183"/>
      <c r="I14" s="184">
        <f t="shared" si="1"/>
        <v>0</v>
      </c>
      <c r="J14" s="183"/>
      <c r="K14" s="184">
        <f t="shared" si="2"/>
        <v>0</v>
      </c>
      <c r="L14" s="184">
        <v>21</v>
      </c>
      <c r="M14" s="184">
        <f t="shared" si="3"/>
        <v>0</v>
      </c>
      <c r="N14" s="182">
        <v>0</v>
      </c>
      <c r="O14" s="182">
        <f t="shared" si="4"/>
        <v>0</v>
      </c>
      <c r="P14" s="182">
        <v>0</v>
      </c>
      <c r="Q14" s="182">
        <f t="shared" si="5"/>
        <v>0</v>
      </c>
      <c r="R14" s="184"/>
      <c r="S14" s="184" t="s">
        <v>159</v>
      </c>
      <c r="T14" s="185" t="s">
        <v>201</v>
      </c>
      <c r="U14" s="161">
        <v>0</v>
      </c>
      <c r="V14" s="161">
        <f t="shared" si="6"/>
        <v>0</v>
      </c>
      <c r="W14" s="161"/>
      <c r="X14" s="161" t="s">
        <v>154</v>
      </c>
      <c r="Y14" s="161" t="s">
        <v>155</v>
      </c>
      <c r="Z14" s="151"/>
      <c r="AA14" s="151"/>
      <c r="AB14" s="151"/>
      <c r="AC14" s="151"/>
      <c r="AD14" s="151"/>
      <c r="AE14" s="151"/>
      <c r="AF14" s="151"/>
      <c r="AG14" s="151" t="s">
        <v>156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9">
        <v>7</v>
      </c>
      <c r="B15" s="180" t="s">
        <v>502</v>
      </c>
      <c r="C15" s="187" t="s">
        <v>609</v>
      </c>
      <c r="D15" s="181" t="s">
        <v>314</v>
      </c>
      <c r="E15" s="182">
        <v>21.521999999999998</v>
      </c>
      <c r="F15" s="183"/>
      <c r="G15" s="184">
        <f t="shared" si="0"/>
        <v>0</v>
      </c>
      <c r="H15" s="183"/>
      <c r="I15" s="184">
        <f t="shared" si="1"/>
        <v>0</v>
      </c>
      <c r="J15" s="183"/>
      <c r="K15" s="184">
        <f t="shared" si="2"/>
        <v>0</v>
      </c>
      <c r="L15" s="184">
        <v>21</v>
      </c>
      <c r="M15" s="184">
        <f t="shared" si="3"/>
        <v>0</v>
      </c>
      <c r="N15" s="182">
        <v>0</v>
      </c>
      <c r="O15" s="182">
        <f t="shared" si="4"/>
        <v>0</v>
      </c>
      <c r="P15" s="182">
        <v>0</v>
      </c>
      <c r="Q15" s="182">
        <f t="shared" si="5"/>
        <v>0</v>
      </c>
      <c r="R15" s="184"/>
      <c r="S15" s="184" t="s">
        <v>159</v>
      </c>
      <c r="T15" s="185" t="s">
        <v>201</v>
      </c>
      <c r="U15" s="161">
        <v>0</v>
      </c>
      <c r="V15" s="161">
        <f t="shared" si="6"/>
        <v>0</v>
      </c>
      <c r="W15" s="161"/>
      <c r="X15" s="161" t="s">
        <v>154</v>
      </c>
      <c r="Y15" s="161" t="s">
        <v>155</v>
      </c>
      <c r="Z15" s="151"/>
      <c r="AA15" s="151"/>
      <c r="AB15" s="151"/>
      <c r="AC15" s="151"/>
      <c r="AD15" s="151"/>
      <c r="AE15" s="151"/>
      <c r="AF15" s="151"/>
      <c r="AG15" s="151" t="s">
        <v>156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9">
        <v>8</v>
      </c>
      <c r="B16" s="180" t="s">
        <v>426</v>
      </c>
      <c r="C16" s="187" t="s">
        <v>610</v>
      </c>
      <c r="D16" s="181" t="s">
        <v>169</v>
      </c>
      <c r="E16" s="182">
        <v>466</v>
      </c>
      <c r="F16" s="183"/>
      <c r="G16" s="184">
        <f t="shared" si="0"/>
        <v>0</v>
      </c>
      <c r="H16" s="183"/>
      <c r="I16" s="184">
        <f t="shared" si="1"/>
        <v>0</v>
      </c>
      <c r="J16" s="183"/>
      <c r="K16" s="184">
        <f t="shared" si="2"/>
        <v>0</v>
      </c>
      <c r="L16" s="184">
        <v>21</v>
      </c>
      <c r="M16" s="184">
        <f t="shared" si="3"/>
        <v>0</v>
      </c>
      <c r="N16" s="182">
        <v>0</v>
      </c>
      <c r="O16" s="182">
        <f t="shared" si="4"/>
        <v>0</v>
      </c>
      <c r="P16" s="182">
        <v>0</v>
      </c>
      <c r="Q16" s="182">
        <f t="shared" si="5"/>
        <v>0</v>
      </c>
      <c r="R16" s="184"/>
      <c r="S16" s="184" t="s">
        <v>159</v>
      </c>
      <c r="T16" s="185" t="s">
        <v>201</v>
      </c>
      <c r="U16" s="161">
        <v>0</v>
      </c>
      <c r="V16" s="161">
        <f t="shared" si="6"/>
        <v>0</v>
      </c>
      <c r="W16" s="161"/>
      <c r="X16" s="161" t="s">
        <v>154</v>
      </c>
      <c r="Y16" s="161" t="s">
        <v>155</v>
      </c>
      <c r="Z16" s="151"/>
      <c r="AA16" s="151"/>
      <c r="AB16" s="151"/>
      <c r="AC16" s="151"/>
      <c r="AD16" s="151"/>
      <c r="AE16" s="151"/>
      <c r="AF16" s="151"/>
      <c r="AG16" s="151" t="s">
        <v>156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9">
        <v>9</v>
      </c>
      <c r="B17" s="180" t="s">
        <v>428</v>
      </c>
      <c r="C17" s="187" t="s">
        <v>611</v>
      </c>
      <c r="D17" s="181" t="s">
        <v>174</v>
      </c>
      <c r="E17" s="182">
        <v>20.9</v>
      </c>
      <c r="F17" s="183"/>
      <c r="G17" s="184">
        <f t="shared" si="0"/>
        <v>0</v>
      </c>
      <c r="H17" s="183"/>
      <c r="I17" s="184">
        <f t="shared" si="1"/>
        <v>0</v>
      </c>
      <c r="J17" s="183"/>
      <c r="K17" s="184">
        <f t="shared" si="2"/>
        <v>0</v>
      </c>
      <c r="L17" s="184">
        <v>21</v>
      </c>
      <c r="M17" s="184">
        <f t="shared" si="3"/>
        <v>0</v>
      </c>
      <c r="N17" s="182">
        <v>0</v>
      </c>
      <c r="O17" s="182">
        <f t="shared" si="4"/>
        <v>0</v>
      </c>
      <c r="P17" s="182">
        <v>0</v>
      </c>
      <c r="Q17" s="182">
        <f t="shared" si="5"/>
        <v>0</v>
      </c>
      <c r="R17" s="184"/>
      <c r="S17" s="184" t="s">
        <v>159</v>
      </c>
      <c r="T17" s="185" t="s">
        <v>201</v>
      </c>
      <c r="U17" s="161">
        <v>0</v>
      </c>
      <c r="V17" s="161">
        <f t="shared" si="6"/>
        <v>0</v>
      </c>
      <c r="W17" s="161"/>
      <c r="X17" s="161" t="s">
        <v>154</v>
      </c>
      <c r="Y17" s="161" t="s">
        <v>155</v>
      </c>
      <c r="Z17" s="151"/>
      <c r="AA17" s="151"/>
      <c r="AB17" s="151"/>
      <c r="AC17" s="151"/>
      <c r="AD17" s="151"/>
      <c r="AE17" s="151"/>
      <c r="AF17" s="151"/>
      <c r="AG17" s="151" t="s">
        <v>156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9">
        <v>10</v>
      </c>
      <c r="B18" s="180" t="s">
        <v>430</v>
      </c>
      <c r="C18" s="187" t="s">
        <v>612</v>
      </c>
      <c r="D18" s="181" t="s">
        <v>317</v>
      </c>
      <c r="E18" s="182">
        <v>7.5</v>
      </c>
      <c r="F18" s="183"/>
      <c r="G18" s="184">
        <f t="shared" si="0"/>
        <v>0</v>
      </c>
      <c r="H18" s="183"/>
      <c r="I18" s="184">
        <f t="shared" si="1"/>
        <v>0</v>
      </c>
      <c r="J18" s="183"/>
      <c r="K18" s="184">
        <f t="shared" si="2"/>
        <v>0</v>
      </c>
      <c r="L18" s="184">
        <v>21</v>
      </c>
      <c r="M18" s="184">
        <f t="shared" si="3"/>
        <v>0</v>
      </c>
      <c r="N18" s="182">
        <v>0</v>
      </c>
      <c r="O18" s="182">
        <f t="shared" si="4"/>
        <v>0</v>
      </c>
      <c r="P18" s="182">
        <v>0</v>
      </c>
      <c r="Q18" s="182">
        <f t="shared" si="5"/>
        <v>0</v>
      </c>
      <c r="R18" s="184"/>
      <c r="S18" s="184" t="s">
        <v>159</v>
      </c>
      <c r="T18" s="185" t="s">
        <v>201</v>
      </c>
      <c r="U18" s="161">
        <v>0</v>
      </c>
      <c r="V18" s="161">
        <f t="shared" si="6"/>
        <v>0</v>
      </c>
      <c r="W18" s="161"/>
      <c r="X18" s="161" t="s">
        <v>154</v>
      </c>
      <c r="Y18" s="161" t="s">
        <v>155</v>
      </c>
      <c r="Z18" s="151"/>
      <c r="AA18" s="151"/>
      <c r="AB18" s="151"/>
      <c r="AC18" s="151"/>
      <c r="AD18" s="151"/>
      <c r="AE18" s="151"/>
      <c r="AF18" s="151"/>
      <c r="AG18" s="151" t="s">
        <v>156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9">
        <v>11</v>
      </c>
      <c r="B19" s="180" t="s">
        <v>432</v>
      </c>
      <c r="C19" s="187" t="s">
        <v>613</v>
      </c>
      <c r="D19" s="181" t="s">
        <v>317</v>
      </c>
      <c r="E19" s="182">
        <v>14</v>
      </c>
      <c r="F19" s="183"/>
      <c r="G19" s="184">
        <f t="shared" si="0"/>
        <v>0</v>
      </c>
      <c r="H19" s="183"/>
      <c r="I19" s="184">
        <f t="shared" si="1"/>
        <v>0</v>
      </c>
      <c r="J19" s="183"/>
      <c r="K19" s="184">
        <f t="shared" si="2"/>
        <v>0</v>
      </c>
      <c r="L19" s="184">
        <v>21</v>
      </c>
      <c r="M19" s="184">
        <f t="shared" si="3"/>
        <v>0</v>
      </c>
      <c r="N19" s="182">
        <v>0</v>
      </c>
      <c r="O19" s="182">
        <f t="shared" si="4"/>
        <v>0</v>
      </c>
      <c r="P19" s="182">
        <v>0</v>
      </c>
      <c r="Q19" s="182">
        <f t="shared" si="5"/>
        <v>0</v>
      </c>
      <c r="R19" s="184"/>
      <c r="S19" s="184" t="s">
        <v>159</v>
      </c>
      <c r="T19" s="185" t="s">
        <v>201</v>
      </c>
      <c r="U19" s="161">
        <v>0</v>
      </c>
      <c r="V19" s="161">
        <f t="shared" si="6"/>
        <v>0</v>
      </c>
      <c r="W19" s="161"/>
      <c r="X19" s="161" t="s">
        <v>154</v>
      </c>
      <c r="Y19" s="161" t="s">
        <v>155</v>
      </c>
      <c r="Z19" s="151"/>
      <c r="AA19" s="151"/>
      <c r="AB19" s="151"/>
      <c r="AC19" s="151"/>
      <c r="AD19" s="151"/>
      <c r="AE19" s="151"/>
      <c r="AF19" s="151"/>
      <c r="AG19" s="151" t="s">
        <v>156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9">
        <v>12</v>
      </c>
      <c r="B20" s="180" t="s">
        <v>434</v>
      </c>
      <c r="C20" s="187" t="s">
        <v>614</v>
      </c>
      <c r="D20" s="181" t="s">
        <v>314</v>
      </c>
      <c r="E20" s="182">
        <v>2.411</v>
      </c>
      <c r="F20" s="183"/>
      <c r="G20" s="184">
        <f t="shared" si="0"/>
        <v>0</v>
      </c>
      <c r="H20" s="183"/>
      <c r="I20" s="184">
        <f t="shared" si="1"/>
        <v>0</v>
      </c>
      <c r="J20" s="183"/>
      <c r="K20" s="184">
        <f t="shared" si="2"/>
        <v>0</v>
      </c>
      <c r="L20" s="184">
        <v>21</v>
      </c>
      <c r="M20" s="184">
        <f t="shared" si="3"/>
        <v>0</v>
      </c>
      <c r="N20" s="182">
        <v>0</v>
      </c>
      <c r="O20" s="182">
        <f t="shared" si="4"/>
        <v>0</v>
      </c>
      <c r="P20" s="182">
        <v>0</v>
      </c>
      <c r="Q20" s="182">
        <f t="shared" si="5"/>
        <v>0</v>
      </c>
      <c r="R20" s="184"/>
      <c r="S20" s="184" t="s">
        <v>159</v>
      </c>
      <c r="T20" s="185" t="s">
        <v>201</v>
      </c>
      <c r="U20" s="161">
        <v>0</v>
      </c>
      <c r="V20" s="161">
        <f t="shared" si="6"/>
        <v>0</v>
      </c>
      <c r="W20" s="161"/>
      <c r="X20" s="161" t="s">
        <v>154</v>
      </c>
      <c r="Y20" s="161" t="s">
        <v>155</v>
      </c>
      <c r="Z20" s="151"/>
      <c r="AA20" s="151"/>
      <c r="AB20" s="151"/>
      <c r="AC20" s="151"/>
      <c r="AD20" s="151"/>
      <c r="AE20" s="151"/>
      <c r="AF20" s="151"/>
      <c r="AG20" s="151" t="s">
        <v>156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2">
        <v>13</v>
      </c>
      <c r="B21" s="173" t="s">
        <v>615</v>
      </c>
      <c r="C21" s="188" t="s">
        <v>559</v>
      </c>
      <c r="D21" s="174" t="s">
        <v>395</v>
      </c>
      <c r="E21" s="175">
        <v>1</v>
      </c>
      <c r="F21" s="176"/>
      <c r="G21" s="177">
        <f t="shared" si="0"/>
        <v>0</v>
      </c>
      <c r="H21" s="176"/>
      <c r="I21" s="177">
        <f t="shared" si="1"/>
        <v>0</v>
      </c>
      <c r="J21" s="176"/>
      <c r="K21" s="177">
        <f t="shared" si="2"/>
        <v>0</v>
      </c>
      <c r="L21" s="177">
        <v>21</v>
      </c>
      <c r="M21" s="177">
        <f t="shared" si="3"/>
        <v>0</v>
      </c>
      <c r="N21" s="175">
        <v>0</v>
      </c>
      <c r="O21" s="175">
        <f t="shared" si="4"/>
        <v>0</v>
      </c>
      <c r="P21" s="175">
        <v>0</v>
      </c>
      <c r="Q21" s="175">
        <f t="shared" si="5"/>
        <v>0</v>
      </c>
      <c r="R21" s="177"/>
      <c r="S21" s="177" t="s">
        <v>159</v>
      </c>
      <c r="T21" s="178" t="s">
        <v>201</v>
      </c>
      <c r="U21" s="161">
        <v>0</v>
      </c>
      <c r="V21" s="161">
        <f t="shared" si="6"/>
        <v>0</v>
      </c>
      <c r="W21" s="161"/>
      <c r="X21" s="161" t="s">
        <v>154</v>
      </c>
      <c r="Y21" s="161" t="s">
        <v>155</v>
      </c>
      <c r="Z21" s="151"/>
      <c r="AA21" s="151"/>
      <c r="AB21" s="151"/>
      <c r="AC21" s="151"/>
      <c r="AD21" s="151"/>
      <c r="AE21" s="151"/>
      <c r="AF21" s="151"/>
      <c r="AG21" s="151" t="s">
        <v>219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x14ac:dyDescent="0.2">
      <c r="A22" s="3"/>
      <c r="B22" s="4"/>
      <c r="C22" s="190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E22">
        <v>12</v>
      </c>
      <c r="AF22">
        <v>21</v>
      </c>
      <c r="AG22" t="s">
        <v>134</v>
      </c>
    </row>
    <row r="23" spans="1:60" x14ac:dyDescent="0.2">
      <c r="A23" s="154"/>
      <c r="B23" s="155" t="s">
        <v>29</v>
      </c>
      <c r="C23" s="191"/>
      <c r="D23" s="156"/>
      <c r="E23" s="157"/>
      <c r="F23" s="157"/>
      <c r="G23" s="171">
        <f>G8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E23">
        <f>SUMIF(L7:L21,AE22,G7:G21)</f>
        <v>0</v>
      </c>
      <c r="AF23">
        <f>SUMIF(L7:L21,AF22,G7:G21)</f>
        <v>0</v>
      </c>
      <c r="AG23" t="s">
        <v>235</v>
      </c>
    </row>
    <row r="24" spans="1:60" x14ac:dyDescent="0.2">
      <c r="C24" s="192"/>
      <c r="D24" s="10"/>
      <c r="AG24" t="s">
        <v>236</v>
      </c>
    </row>
    <row r="25" spans="1:60" x14ac:dyDescent="0.2">
      <c r="D25" s="10"/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9liiDcYn+gez7bxFb+xbUok6N63Cx8w/Scs+vxQcgB8QMmVnuADOOjz5fBwWnczYSFNroA9vIAEmTBtxxU2ug==" saltValue="qdYtLT6gj5Z5jnfBj4X3Qg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4" customWidth="1"/>
    <col min="3" max="3" width="63.28515625" style="12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121</v>
      </c>
      <c r="B1" s="249"/>
      <c r="C1" s="249"/>
      <c r="D1" s="249"/>
      <c r="E1" s="249"/>
      <c r="F1" s="249"/>
      <c r="G1" s="249"/>
      <c r="AG1" t="s">
        <v>122</v>
      </c>
    </row>
    <row r="2" spans="1:60" ht="24.95" customHeight="1" x14ac:dyDescent="0.2">
      <c r="A2" s="143" t="s">
        <v>7</v>
      </c>
      <c r="B2" s="49" t="s">
        <v>43</v>
      </c>
      <c r="C2" s="250" t="s">
        <v>44</v>
      </c>
      <c r="D2" s="251"/>
      <c r="E2" s="251"/>
      <c r="F2" s="251"/>
      <c r="G2" s="252"/>
      <c r="AG2" t="s">
        <v>123</v>
      </c>
    </row>
    <row r="3" spans="1:60" ht="24.95" customHeight="1" x14ac:dyDescent="0.2">
      <c r="A3" s="143" t="s">
        <v>8</v>
      </c>
      <c r="B3" s="49" t="s">
        <v>67</v>
      </c>
      <c r="C3" s="250" t="s">
        <v>27</v>
      </c>
      <c r="D3" s="251"/>
      <c r="E3" s="251"/>
      <c r="F3" s="251"/>
      <c r="G3" s="252"/>
      <c r="AC3" s="124" t="s">
        <v>123</v>
      </c>
      <c r="AG3" t="s">
        <v>124</v>
      </c>
    </row>
    <row r="4" spans="1:60" ht="24.95" customHeight="1" x14ac:dyDescent="0.2">
      <c r="A4" s="144" t="s">
        <v>9</v>
      </c>
      <c r="B4" s="145" t="s">
        <v>68</v>
      </c>
      <c r="C4" s="253" t="s">
        <v>69</v>
      </c>
      <c r="D4" s="254"/>
      <c r="E4" s="254"/>
      <c r="F4" s="254"/>
      <c r="G4" s="255"/>
      <c r="AG4" t="s">
        <v>125</v>
      </c>
    </row>
    <row r="5" spans="1:60" x14ac:dyDescent="0.2">
      <c r="D5" s="10"/>
    </row>
    <row r="6" spans="1:60" ht="38.25" x14ac:dyDescent="0.2">
      <c r="A6" s="147" t="s">
        <v>126</v>
      </c>
      <c r="B6" s="149" t="s">
        <v>127</v>
      </c>
      <c r="C6" s="149" t="s">
        <v>128</v>
      </c>
      <c r="D6" s="148" t="s">
        <v>129</v>
      </c>
      <c r="E6" s="147" t="s">
        <v>130</v>
      </c>
      <c r="F6" s="146" t="s">
        <v>131</v>
      </c>
      <c r="G6" s="147" t="s">
        <v>29</v>
      </c>
      <c r="H6" s="150" t="s">
        <v>30</v>
      </c>
      <c r="I6" s="150" t="s">
        <v>132</v>
      </c>
      <c r="J6" s="150" t="s">
        <v>31</v>
      </c>
      <c r="K6" s="150" t="s">
        <v>133</v>
      </c>
      <c r="L6" s="150" t="s">
        <v>134</v>
      </c>
      <c r="M6" s="150" t="s">
        <v>135</v>
      </c>
      <c r="N6" s="150" t="s">
        <v>136</v>
      </c>
      <c r="O6" s="150" t="s">
        <v>137</v>
      </c>
      <c r="P6" s="150" t="s">
        <v>138</v>
      </c>
      <c r="Q6" s="150" t="s">
        <v>139</v>
      </c>
      <c r="R6" s="150" t="s">
        <v>140</v>
      </c>
      <c r="S6" s="150" t="s">
        <v>141</v>
      </c>
      <c r="T6" s="150" t="s">
        <v>142</v>
      </c>
      <c r="U6" s="150" t="s">
        <v>143</v>
      </c>
      <c r="V6" s="150" t="s">
        <v>144</v>
      </c>
      <c r="W6" s="150" t="s">
        <v>145</v>
      </c>
      <c r="X6" s="150" t="s">
        <v>146</v>
      </c>
      <c r="Y6" s="150" t="s">
        <v>147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">
      <c r="A8" s="165" t="s">
        <v>148</v>
      </c>
      <c r="B8" s="166" t="s">
        <v>119</v>
      </c>
      <c r="C8" s="186" t="s">
        <v>27</v>
      </c>
      <c r="D8" s="167"/>
      <c r="E8" s="168"/>
      <c r="F8" s="169"/>
      <c r="G8" s="169">
        <f>SUMIF(AG9:AG19,"&lt;&gt;NOR",G9:G19)</f>
        <v>0</v>
      </c>
      <c r="H8" s="169"/>
      <c r="I8" s="169">
        <f>SUM(I9:I19)</f>
        <v>0</v>
      </c>
      <c r="J8" s="169"/>
      <c r="K8" s="169">
        <f>SUM(K9:K19)</f>
        <v>0</v>
      </c>
      <c r="L8" s="169"/>
      <c r="M8" s="169">
        <f>SUM(M9:M19)</f>
        <v>0</v>
      </c>
      <c r="N8" s="168"/>
      <c r="O8" s="168">
        <f>SUM(O9:O19)</f>
        <v>0</v>
      </c>
      <c r="P8" s="168"/>
      <c r="Q8" s="168">
        <f>SUM(Q9:Q19)</f>
        <v>0</v>
      </c>
      <c r="R8" s="169"/>
      <c r="S8" s="169"/>
      <c r="T8" s="170"/>
      <c r="U8" s="164"/>
      <c r="V8" s="164">
        <f>SUM(V9:V19)</f>
        <v>0</v>
      </c>
      <c r="W8" s="164"/>
      <c r="X8" s="164"/>
      <c r="Y8" s="164"/>
      <c r="AG8" t="s">
        <v>149</v>
      </c>
    </row>
    <row r="9" spans="1:60" outlineLevel="1" x14ac:dyDescent="0.2">
      <c r="A9" s="179">
        <v>1</v>
      </c>
      <c r="B9" s="180" t="s">
        <v>616</v>
      </c>
      <c r="C9" s="187" t="s">
        <v>617</v>
      </c>
      <c r="D9" s="181" t="s">
        <v>395</v>
      </c>
      <c r="E9" s="182">
        <v>1</v>
      </c>
      <c r="F9" s="183"/>
      <c r="G9" s="184">
        <f t="shared" ref="G9:G19" si="0">ROUND(E9*F9,2)</f>
        <v>0</v>
      </c>
      <c r="H9" s="183"/>
      <c r="I9" s="184">
        <f t="shared" ref="I9:I19" si="1">ROUND(E9*H9,2)</f>
        <v>0</v>
      </c>
      <c r="J9" s="183"/>
      <c r="K9" s="184">
        <f t="shared" ref="K9:K19" si="2">ROUND(E9*J9,2)</f>
        <v>0</v>
      </c>
      <c r="L9" s="184">
        <v>21</v>
      </c>
      <c r="M9" s="184">
        <f t="shared" ref="M9:M19" si="3">G9*(1+L9/100)</f>
        <v>0</v>
      </c>
      <c r="N9" s="182">
        <v>0</v>
      </c>
      <c r="O9" s="182">
        <f t="shared" ref="O9:O19" si="4">ROUND(E9*N9,2)</f>
        <v>0</v>
      </c>
      <c r="P9" s="182">
        <v>0</v>
      </c>
      <c r="Q9" s="182">
        <f t="shared" ref="Q9:Q19" si="5">ROUND(E9*P9,2)</f>
        <v>0</v>
      </c>
      <c r="R9" s="184"/>
      <c r="S9" s="184" t="s">
        <v>159</v>
      </c>
      <c r="T9" s="185" t="s">
        <v>201</v>
      </c>
      <c r="U9" s="161">
        <v>0</v>
      </c>
      <c r="V9" s="161">
        <f t="shared" ref="V9:V19" si="6">ROUND(E9*U9,2)</f>
        <v>0</v>
      </c>
      <c r="W9" s="161"/>
      <c r="X9" s="161" t="s">
        <v>154</v>
      </c>
      <c r="Y9" s="161" t="s">
        <v>155</v>
      </c>
      <c r="Z9" s="151"/>
      <c r="AA9" s="151"/>
      <c r="AB9" s="151"/>
      <c r="AC9" s="151"/>
      <c r="AD9" s="151"/>
      <c r="AE9" s="151"/>
      <c r="AF9" s="151"/>
      <c r="AG9" s="151" t="s">
        <v>219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9">
        <v>2</v>
      </c>
      <c r="B10" s="180" t="s">
        <v>618</v>
      </c>
      <c r="C10" s="187" t="s">
        <v>619</v>
      </c>
      <c r="D10" s="181" t="s">
        <v>395</v>
      </c>
      <c r="E10" s="182">
        <v>1</v>
      </c>
      <c r="F10" s="183"/>
      <c r="G10" s="184">
        <f t="shared" si="0"/>
        <v>0</v>
      </c>
      <c r="H10" s="183"/>
      <c r="I10" s="184">
        <f t="shared" si="1"/>
        <v>0</v>
      </c>
      <c r="J10" s="183"/>
      <c r="K10" s="184">
        <f t="shared" si="2"/>
        <v>0</v>
      </c>
      <c r="L10" s="184">
        <v>21</v>
      </c>
      <c r="M10" s="184">
        <f t="shared" si="3"/>
        <v>0</v>
      </c>
      <c r="N10" s="182">
        <v>0</v>
      </c>
      <c r="O10" s="182">
        <f t="shared" si="4"/>
        <v>0</v>
      </c>
      <c r="P10" s="182">
        <v>0</v>
      </c>
      <c r="Q10" s="182">
        <f t="shared" si="5"/>
        <v>0</v>
      </c>
      <c r="R10" s="184"/>
      <c r="S10" s="184" t="s">
        <v>159</v>
      </c>
      <c r="T10" s="185" t="s">
        <v>201</v>
      </c>
      <c r="U10" s="161">
        <v>0</v>
      </c>
      <c r="V10" s="161">
        <f t="shared" si="6"/>
        <v>0</v>
      </c>
      <c r="W10" s="161"/>
      <c r="X10" s="161" t="s">
        <v>154</v>
      </c>
      <c r="Y10" s="161" t="s">
        <v>155</v>
      </c>
      <c r="Z10" s="151"/>
      <c r="AA10" s="151"/>
      <c r="AB10" s="151"/>
      <c r="AC10" s="151"/>
      <c r="AD10" s="151"/>
      <c r="AE10" s="151"/>
      <c r="AF10" s="151"/>
      <c r="AG10" s="151" t="s">
        <v>219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9">
        <v>3</v>
      </c>
      <c r="B11" s="180" t="s">
        <v>620</v>
      </c>
      <c r="C11" s="187" t="s">
        <v>621</v>
      </c>
      <c r="D11" s="181" t="s">
        <v>395</v>
      </c>
      <c r="E11" s="182">
        <v>1</v>
      </c>
      <c r="F11" s="183"/>
      <c r="G11" s="184">
        <f t="shared" si="0"/>
        <v>0</v>
      </c>
      <c r="H11" s="183"/>
      <c r="I11" s="184">
        <f t="shared" si="1"/>
        <v>0</v>
      </c>
      <c r="J11" s="183"/>
      <c r="K11" s="184">
        <f t="shared" si="2"/>
        <v>0</v>
      </c>
      <c r="L11" s="184">
        <v>21</v>
      </c>
      <c r="M11" s="184">
        <f t="shared" si="3"/>
        <v>0</v>
      </c>
      <c r="N11" s="182">
        <v>0</v>
      </c>
      <c r="O11" s="182">
        <f t="shared" si="4"/>
        <v>0</v>
      </c>
      <c r="P11" s="182">
        <v>0</v>
      </c>
      <c r="Q11" s="182">
        <f t="shared" si="5"/>
        <v>0</v>
      </c>
      <c r="R11" s="184"/>
      <c r="S11" s="184" t="s">
        <v>159</v>
      </c>
      <c r="T11" s="185" t="s">
        <v>201</v>
      </c>
      <c r="U11" s="161">
        <v>0</v>
      </c>
      <c r="V11" s="161">
        <f t="shared" si="6"/>
        <v>0</v>
      </c>
      <c r="W11" s="161"/>
      <c r="X11" s="161" t="s">
        <v>154</v>
      </c>
      <c r="Y11" s="161" t="s">
        <v>155</v>
      </c>
      <c r="Z11" s="151"/>
      <c r="AA11" s="151"/>
      <c r="AB11" s="151"/>
      <c r="AC11" s="151"/>
      <c r="AD11" s="151"/>
      <c r="AE11" s="151"/>
      <c r="AF11" s="151"/>
      <c r="AG11" s="151" t="s">
        <v>219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9">
        <v>4</v>
      </c>
      <c r="B12" s="180" t="s">
        <v>622</v>
      </c>
      <c r="C12" s="187" t="s">
        <v>623</v>
      </c>
      <c r="D12" s="181" t="s">
        <v>395</v>
      </c>
      <c r="E12" s="182">
        <v>1</v>
      </c>
      <c r="F12" s="183"/>
      <c r="G12" s="184">
        <f t="shared" si="0"/>
        <v>0</v>
      </c>
      <c r="H12" s="183"/>
      <c r="I12" s="184">
        <f t="shared" si="1"/>
        <v>0</v>
      </c>
      <c r="J12" s="183"/>
      <c r="K12" s="184">
        <f t="shared" si="2"/>
        <v>0</v>
      </c>
      <c r="L12" s="184">
        <v>21</v>
      </c>
      <c r="M12" s="184">
        <f t="shared" si="3"/>
        <v>0</v>
      </c>
      <c r="N12" s="182">
        <v>0</v>
      </c>
      <c r="O12" s="182">
        <f t="shared" si="4"/>
        <v>0</v>
      </c>
      <c r="P12" s="182">
        <v>0</v>
      </c>
      <c r="Q12" s="182">
        <f t="shared" si="5"/>
        <v>0</v>
      </c>
      <c r="R12" s="184"/>
      <c r="S12" s="184" t="s">
        <v>159</v>
      </c>
      <c r="T12" s="185" t="s">
        <v>201</v>
      </c>
      <c r="U12" s="161">
        <v>0</v>
      </c>
      <c r="V12" s="161">
        <f t="shared" si="6"/>
        <v>0</v>
      </c>
      <c r="W12" s="161"/>
      <c r="X12" s="161" t="s">
        <v>154</v>
      </c>
      <c r="Y12" s="161" t="s">
        <v>155</v>
      </c>
      <c r="Z12" s="151"/>
      <c r="AA12" s="151"/>
      <c r="AB12" s="151"/>
      <c r="AC12" s="151"/>
      <c r="AD12" s="151"/>
      <c r="AE12" s="151"/>
      <c r="AF12" s="151"/>
      <c r="AG12" s="151" t="s">
        <v>219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9">
        <v>5</v>
      </c>
      <c r="B13" s="180" t="s">
        <v>624</v>
      </c>
      <c r="C13" s="187" t="s">
        <v>625</v>
      </c>
      <c r="D13" s="181" t="s">
        <v>395</v>
      </c>
      <c r="E13" s="182">
        <v>1</v>
      </c>
      <c r="F13" s="183"/>
      <c r="G13" s="184">
        <f t="shared" si="0"/>
        <v>0</v>
      </c>
      <c r="H13" s="183"/>
      <c r="I13" s="184">
        <f t="shared" si="1"/>
        <v>0</v>
      </c>
      <c r="J13" s="183"/>
      <c r="K13" s="184">
        <f t="shared" si="2"/>
        <v>0</v>
      </c>
      <c r="L13" s="184">
        <v>21</v>
      </c>
      <c r="M13" s="184">
        <f t="shared" si="3"/>
        <v>0</v>
      </c>
      <c r="N13" s="182">
        <v>0</v>
      </c>
      <c r="O13" s="182">
        <f t="shared" si="4"/>
        <v>0</v>
      </c>
      <c r="P13" s="182">
        <v>0</v>
      </c>
      <c r="Q13" s="182">
        <f t="shared" si="5"/>
        <v>0</v>
      </c>
      <c r="R13" s="184"/>
      <c r="S13" s="184" t="s">
        <v>159</v>
      </c>
      <c r="T13" s="185" t="s">
        <v>201</v>
      </c>
      <c r="U13" s="161">
        <v>0</v>
      </c>
      <c r="V13" s="161">
        <f t="shared" si="6"/>
        <v>0</v>
      </c>
      <c r="W13" s="161"/>
      <c r="X13" s="161" t="s">
        <v>154</v>
      </c>
      <c r="Y13" s="161" t="s">
        <v>155</v>
      </c>
      <c r="Z13" s="151"/>
      <c r="AA13" s="151"/>
      <c r="AB13" s="151"/>
      <c r="AC13" s="151"/>
      <c r="AD13" s="151"/>
      <c r="AE13" s="151"/>
      <c r="AF13" s="151"/>
      <c r="AG13" s="151" t="s">
        <v>219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9">
        <v>6</v>
      </c>
      <c r="B14" s="180" t="s">
        <v>626</v>
      </c>
      <c r="C14" s="187" t="s">
        <v>627</v>
      </c>
      <c r="D14" s="181" t="s">
        <v>395</v>
      </c>
      <c r="E14" s="182">
        <v>1</v>
      </c>
      <c r="F14" s="183"/>
      <c r="G14" s="184">
        <f t="shared" si="0"/>
        <v>0</v>
      </c>
      <c r="H14" s="183"/>
      <c r="I14" s="184">
        <f t="shared" si="1"/>
        <v>0</v>
      </c>
      <c r="J14" s="183"/>
      <c r="K14" s="184">
        <f t="shared" si="2"/>
        <v>0</v>
      </c>
      <c r="L14" s="184">
        <v>21</v>
      </c>
      <c r="M14" s="184">
        <f t="shared" si="3"/>
        <v>0</v>
      </c>
      <c r="N14" s="182">
        <v>0</v>
      </c>
      <c r="O14" s="182">
        <f t="shared" si="4"/>
        <v>0</v>
      </c>
      <c r="P14" s="182">
        <v>0</v>
      </c>
      <c r="Q14" s="182">
        <f t="shared" si="5"/>
        <v>0</v>
      </c>
      <c r="R14" s="184"/>
      <c r="S14" s="184" t="s">
        <v>159</v>
      </c>
      <c r="T14" s="185" t="s">
        <v>201</v>
      </c>
      <c r="U14" s="161">
        <v>0</v>
      </c>
      <c r="V14" s="161">
        <f t="shared" si="6"/>
        <v>0</v>
      </c>
      <c r="W14" s="161"/>
      <c r="X14" s="161" t="s">
        <v>154</v>
      </c>
      <c r="Y14" s="161" t="s">
        <v>155</v>
      </c>
      <c r="Z14" s="151"/>
      <c r="AA14" s="151"/>
      <c r="AB14" s="151"/>
      <c r="AC14" s="151"/>
      <c r="AD14" s="151"/>
      <c r="AE14" s="151"/>
      <c r="AF14" s="151"/>
      <c r="AG14" s="151" t="s">
        <v>219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9">
        <v>7</v>
      </c>
      <c r="B15" s="180" t="s">
        <v>628</v>
      </c>
      <c r="C15" s="187" t="s">
        <v>629</v>
      </c>
      <c r="D15" s="181" t="s">
        <v>395</v>
      </c>
      <c r="E15" s="182">
        <v>1</v>
      </c>
      <c r="F15" s="183"/>
      <c r="G15" s="184">
        <f t="shared" si="0"/>
        <v>0</v>
      </c>
      <c r="H15" s="183"/>
      <c r="I15" s="184">
        <f t="shared" si="1"/>
        <v>0</v>
      </c>
      <c r="J15" s="183"/>
      <c r="K15" s="184">
        <f t="shared" si="2"/>
        <v>0</v>
      </c>
      <c r="L15" s="184">
        <v>21</v>
      </c>
      <c r="M15" s="184">
        <f t="shared" si="3"/>
        <v>0</v>
      </c>
      <c r="N15" s="182">
        <v>0</v>
      </c>
      <c r="O15" s="182">
        <f t="shared" si="4"/>
        <v>0</v>
      </c>
      <c r="P15" s="182">
        <v>0</v>
      </c>
      <c r="Q15" s="182">
        <f t="shared" si="5"/>
        <v>0</v>
      </c>
      <c r="R15" s="184"/>
      <c r="S15" s="184" t="s">
        <v>159</v>
      </c>
      <c r="T15" s="185" t="s">
        <v>201</v>
      </c>
      <c r="U15" s="161">
        <v>0</v>
      </c>
      <c r="V15" s="161">
        <f t="shared" si="6"/>
        <v>0</v>
      </c>
      <c r="W15" s="161"/>
      <c r="X15" s="161" t="s">
        <v>154</v>
      </c>
      <c r="Y15" s="161" t="s">
        <v>155</v>
      </c>
      <c r="Z15" s="151"/>
      <c r="AA15" s="151"/>
      <c r="AB15" s="151"/>
      <c r="AC15" s="151"/>
      <c r="AD15" s="151"/>
      <c r="AE15" s="151"/>
      <c r="AF15" s="151"/>
      <c r="AG15" s="151" t="s">
        <v>219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9">
        <v>8</v>
      </c>
      <c r="B16" s="180" t="s">
        <v>630</v>
      </c>
      <c r="C16" s="187" t="s">
        <v>631</v>
      </c>
      <c r="D16" s="181" t="s">
        <v>632</v>
      </c>
      <c r="E16" s="182">
        <v>1</v>
      </c>
      <c r="F16" s="183"/>
      <c r="G16" s="184">
        <f t="shared" si="0"/>
        <v>0</v>
      </c>
      <c r="H16" s="183"/>
      <c r="I16" s="184">
        <f t="shared" si="1"/>
        <v>0</v>
      </c>
      <c r="J16" s="183"/>
      <c r="K16" s="184">
        <f t="shared" si="2"/>
        <v>0</v>
      </c>
      <c r="L16" s="184">
        <v>21</v>
      </c>
      <c r="M16" s="184">
        <f t="shared" si="3"/>
        <v>0</v>
      </c>
      <c r="N16" s="182">
        <v>0</v>
      </c>
      <c r="O16" s="182">
        <f t="shared" si="4"/>
        <v>0</v>
      </c>
      <c r="P16" s="182">
        <v>0</v>
      </c>
      <c r="Q16" s="182">
        <f t="shared" si="5"/>
        <v>0</v>
      </c>
      <c r="R16" s="184"/>
      <c r="S16" s="184" t="s">
        <v>153</v>
      </c>
      <c r="T16" s="185" t="s">
        <v>201</v>
      </c>
      <c r="U16" s="161">
        <v>0</v>
      </c>
      <c r="V16" s="161">
        <f t="shared" si="6"/>
        <v>0</v>
      </c>
      <c r="W16" s="161"/>
      <c r="X16" s="161" t="s">
        <v>69</v>
      </c>
      <c r="Y16" s="161" t="s">
        <v>155</v>
      </c>
      <c r="Z16" s="151"/>
      <c r="AA16" s="151"/>
      <c r="AB16" s="151"/>
      <c r="AC16" s="151"/>
      <c r="AD16" s="151"/>
      <c r="AE16" s="151"/>
      <c r="AF16" s="151"/>
      <c r="AG16" s="151" t="s">
        <v>633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9">
        <v>9</v>
      </c>
      <c r="B17" s="180" t="s">
        <v>634</v>
      </c>
      <c r="C17" s="187" t="s">
        <v>635</v>
      </c>
      <c r="D17" s="181" t="s">
        <v>632</v>
      </c>
      <c r="E17" s="182">
        <v>1</v>
      </c>
      <c r="F17" s="183"/>
      <c r="G17" s="184">
        <f t="shared" si="0"/>
        <v>0</v>
      </c>
      <c r="H17" s="183"/>
      <c r="I17" s="184">
        <f t="shared" si="1"/>
        <v>0</v>
      </c>
      <c r="J17" s="183"/>
      <c r="K17" s="184">
        <f t="shared" si="2"/>
        <v>0</v>
      </c>
      <c r="L17" s="184">
        <v>21</v>
      </c>
      <c r="M17" s="184">
        <f t="shared" si="3"/>
        <v>0</v>
      </c>
      <c r="N17" s="182">
        <v>0</v>
      </c>
      <c r="O17" s="182">
        <f t="shared" si="4"/>
        <v>0</v>
      </c>
      <c r="P17" s="182">
        <v>0</v>
      </c>
      <c r="Q17" s="182">
        <f t="shared" si="5"/>
        <v>0</v>
      </c>
      <c r="R17" s="184"/>
      <c r="S17" s="184" t="s">
        <v>153</v>
      </c>
      <c r="T17" s="185" t="s">
        <v>201</v>
      </c>
      <c r="U17" s="161">
        <v>0</v>
      </c>
      <c r="V17" s="161">
        <f t="shared" si="6"/>
        <v>0</v>
      </c>
      <c r="W17" s="161"/>
      <c r="X17" s="161" t="s">
        <v>69</v>
      </c>
      <c r="Y17" s="161" t="s">
        <v>155</v>
      </c>
      <c r="Z17" s="151"/>
      <c r="AA17" s="151"/>
      <c r="AB17" s="151"/>
      <c r="AC17" s="151"/>
      <c r="AD17" s="151"/>
      <c r="AE17" s="151"/>
      <c r="AF17" s="151"/>
      <c r="AG17" s="151" t="s">
        <v>633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9">
        <v>10</v>
      </c>
      <c r="B18" s="180" t="s">
        <v>636</v>
      </c>
      <c r="C18" s="187" t="s">
        <v>637</v>
      </c>
      <c r="D18" s="181" t="s">
        <v>632</v>
      </c>
      <c r="E18" s="182">
        <v>1</v>
      </c>
      <c r="F18" s="183"/>
      <c r="G18" s="184">
        <f t="shared" si="0"/>
        <v>0</v>
      </c>
      <c r="H18" s="183"/>
      <c r="I18" s="184">
        <f t="shared" si="1"/>
        <v>0</v>
      </c>
      <c r="J18" s="183"/>
      <c r="K18" s="184">
        <f t="shared" si="2"/>
        <v>0</v>
      </c>
      <c r="L18" s="184">
        <v>21</v>
      </c>
      <c r="M18" s="184">
        <f t="shared" si="3"/>
        <v>0</v>
      </c>
      <c r="N18" s="182">
        <v>0</v>
      </c>
      <c r="O18" s="182">
        <f t="shared" si="4"/>
        <v>0</v>
      </c>
      <c r="P18" s="182">
        <v>0</v>
      </c>
      <c r="Q18" s="182">
        <f t="shared" si="5"/>
        <v>0</v>
      </c>
      <c r="R18" s="184"/>
      <c r="S18" s="184" t="s">
        <v>153</v>
      </c>
      <c r="T18" s="185" t="s">
        <v>201</v>
      </c>
      <c r="U18" s="161">
        <v>0</v>
      </c>
      <c r="V18" s="161">
        <f t="shared" si="6"/>
        <v>0</v>
      </c>
      <c r="W18" s="161"/>
      <c r="X18" s="161" t="s">
        <v>69</v>
      </c>
      <c r="Y18" s="161" t="s">
        <v>155</v>
      </c>
      <c r="Z18" s="151"/>
      <c r="AA18" s="151"/>
      <c r="AB18" s="151"/>
      <c r="AC18" s="151"/>
      <c r="AD18" s="151"/>
      <c r="AE18" s="151"/>
      <c r="AF18" s="151"/>
      <c r="AG18" s="151" t="s">
        <v>633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2">
        <v>11</v>
      </c>
      <c r="B19" s="173" t="s">
        <v>638</v>
      </c>
      <c r="C19" s="188" t="s">
        <v>625</v>
      </c>
      <c r="D19" s="174" t="s">
        <v>632</v>
      </c>
      <c r="E19" s="175">
        <v>1</v>
      </c>
      <c r="F19" s="176"/>
      <c r="G19" s="177">
        <f t="shared" si="0"/>
        <v>0</v>
      </c>
      <c r="H19" s="176"/>
      <c r="I19" s="177">
        <f t="shared" si="1"/>
        <v>0</v>
      </c>
      <c r="J19" s="176"/>
      <c r="K19" s="177">
        <f t="shared" si="2"/>
        <v>0</v>
      </c>
      <c r="L19" s="177">
        <v>21</v>
      </c>
      <c r="M19" s="177">
        <f t="shared" si="3"/>
        <v>0</v>
      </c>
      <c r="N19" s="175">
        <v>0</v>
      </c>
      <c r="O19" s="175">
        <f t="shared" si="4"/>
        <v>0</v>
      </c>
      <c r="P19" s="175">
        <v>0</v>
      </c>
      <c r="Q19" s="175">
        <f t="shared" si="5"/>
        <v>0</v>
      </c>
      <c r="R19" s="177"/>
      <c r="S19" s="177" t="s">
        <v>153</v>
      </c>
      <c r="T19" s="178" t="s">
        <v>201</v>
      </c>
      <c r="U19" s="161">
        <v>0</v>
      </c>
      <c r="V19" s="161">
        <f t="shared" si="6"/>
        <v>0</v>
      </c>
      <c r="W19" s="161"/>
      <c r="X19" s="161" t="s">
        <v>69</v>
      </c>
      <c r="Y19" s="161" t="s">
        <v>155</v>
      </c>
      <c r="Z19" s="151"/>
      <c r="AA19" s="151"/>
      <c r="AB19" s="151"/>
      <c r="AC19" s="151"/>
      <c r="AD19" s="151"/>
      <c r="AE19" s="151"/>
      <c r="AF19" s="151"/>
      <c r="AG19" s="151" t="s">
        <v>633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x14ac:dyDescent="0.2">
      <c r="A20" s="3"/>
      <c r="B20" s="4"/>
      <c r="C20" s="190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E20">
        <v>12</v>
      </c>
      <c r="AF20">
        <v>21</v>
      </c>
      <c r="AG20" t="s">
        <v>134</v>
      </c>
    </row>
    <row r="21" spans="1:60" x14ac:dyDescent="0.2">
      <c r="A21" s="154"/>
      <c r="B21" s="155" t="s">
        <v>29</v>
      </c>
      <c r="C21" s="191"/>
      <c r="D21" s="156"/>
      <c r="E21" s="157"/>
      <c r="F21" s="157"/>
      <c r="G21" s="171">
        <f>G8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E21">
        <f>SUMIF(L7:L19,AE20,G7:G19)</f>
        <v>0</v>
      </c>
      <c r="AF21">
        <f>SUMIF(L7:L19,AF20,G7:G19)</f>
        <v>0</v>
      </c>
      <c r="AG21" t="s">
        <v>235</v>
      </c>
    </row>
    <row r="22" spans="1:60" x14ac:dyDescent="0.2">
      <c r="C22" s="192"/>
      <c r="D22" s="10"/>
      <c r="AG22" t="s">
        <v>236</v>
      </c>
    </row>
    <row r="23" spans="1:60" x14ac:dyDescent="0.2">
      <c r="D23" s="10"/>
    </row>
    <row r="24" spans="1:60" x14ac:dyDescent="0.2">
      <c r="D24" s="10"/>
    </row>
    <row r="25" spans="1:60" x14ac:dyDescent="0.2">
      <c r="D25" s="10"/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xQcuObh3C8L7nyjK+mteCpCdTpNK9vMGzpFzJmZTBSl3s6FWetfebcC1Tg3ROrYvJZUMXmxbPYQHj37pxdWxcA==" saltValue="WL54zONKhfv/4LTsdxfdmQ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94"/>
  <sheetViews>
    <sheetView showGridLines="0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8" t="s">
        <v>41</v>
      </c>
      <c r="C1" s="229"/>
      <c r="D1" s="229"/>
      <c r="E1" s="229"/>
      <c r="F1" s="229"/>
      <c r="G1" s="229"/>
      <c r="H1" s="229"/>
      <c r="I1" s="229"/>
      <c r="J1" s="230"/>
    </row>
    <row r="2" spans="1:15" ht="36" customHeight="1" x14ac:dyDescent="0.2">
      <c r="A2" s="2"/>
      <c r="B2" s="76" t="s">
        <v>22</v>
      </c>
      <c r="C2" s="77"/>
      <c r="D2" s="78" t="s">
        <v>43</v>
      </c>
      <c r="E2" s="234" t="s">
        <v>44</v>
      </c>
      <c r="F2" s="235"/>
      <c r="G2" s="235"/>
      <c r="H2" s="235"/>
      <c r="I2" s="235"/>
      <c r="J2" s="236"/>
      <c r="O2" s="1"/>
    </row>
    <row r="3" spans="1:15" ht="27" hidden="1" customHeight="1" x14ac:dyDescent="0.2">
      <c r="A3" s="2"/>
      <c r="B3" s="79"/>
      <c r="C3" s="77"/>
      <c r="D3" s="80"/>
      <c r="E3" s="237"/>
      <c r="F3" s="238"/>
      <c r="G3" s="238"/>
      <c r="H3" s="238"/>
      <c r="I3" s="238"/>
      <c r="J3" s="239"/>
    </row>
    <row r="4" spans="1:15" ht="23.25" customHeight="1" x14ac:dyDescent="0.2">
      <c r="A4" s="2"/>
      <c r="B4" s="81"/>
      <c r="C4" s="82"/>
      <c r="D4" s="83"/>
      <c r="E4" s="218"/>
      <c r="F4" s="218"/>
      <c r="G4" s="218"/>
      <c r="H4" s="218"/>
      <c r="I4" s="218"/>
      <c r="J4" s="219"/>
    </row>
    <row r="5" spans="1:15" ht="24" customHeight="1" x14ac:dyDescent="0.2">
      <c r="A5" s="2"/>
      <c r="B5" s="31" t="s">
        <v>42</v>
      </c>
      <c r="D5" s="222"/>
      <c r="E5" s="223"/>
      <c r="F5" s="223"/>
      <c r="G5" s="22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24"/>
      <c r="E6" s="225"/>
      <c r="F6" s="225"/>
      <c r="G6" s="225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26"/>
      <c r="F7" s="227"/>
      <c r="G7" s="227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1"/>
      <c r="E11" s="241"/>
      <c r="F11" s="241"/>
      <c r="G11" s="241"/>
      <c r="H11" s="18" t="s">
        <v>40</v>
      </c>
      <c r="I11" s="85"/>
      <c r="J11" s="8"/>
    </row>
    <row r="12" spans="1:15" ht="15.75" customHeight="1" x14ac:dyDescent="0.2">
      <c r="A12" s="2"/>
      <c r="B12" s="28"/>
      <c r="C12" s="55"/>
      <c r="D12" s="217"/>
      <c r="E12" s="217"/>
      <c r="F12" s="217"/>
      <c r="G12" s="217"/>
      <c r="H12" s="18" t="s">
        <v>34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20"/>
      <c r="F13" s="221"/>
      <c r="G13" s="221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40"/>
      <c r="F15" s="240"/>
      <c r="G15" s="242"/>
      <c r="H15" s="242"/>
      <c r="I15" s="242" t="s">
        <v>29</v>
      </c>
      <c r="J15" s="243"/>
    </row>
    <row r="16" spans="1:15" ht="23.25" customHeight="1" x14ac:dyDescent="0.2">
      <c r="A16" s="142" t="s">
        <v>24</v>
      </c>
      <c r="B16" s="38" t="s">
        <v>24</v>
      </c>
      <c r="C16" s="62"/>
      <c r="D16" s="63"/>
      <c r="E16" s="206"/>
      <c r="F16" s="207"/>
      <c r="G16" s="206"/>
      <c r="H16" s="207"/>
      <c r="I16" s="206">
        <f>SUMIF(F75:F90,A16,I75:I90)+SUMIF(F75:F90,"PSU",I75:I90)</f>
        <v>0</v>
      </c>
      <c r="J16" s="208"/>
    </row>
    <row r="17" spans="1:10" ht="23.25" customHeight="1" x14ac:dyDescent="0.2">
      <c r="A17" s="142" t="s">
        <v>25</v>
      </c>
      <c r="B17" s="38" t="s">
        <v>25</v>
      </c>
      <c r="C17" s="62"/>
      <c r="D17" s="63"/>
      <c r="E17" s="206"/>
      <c r="F17" s="207"/>
      <c r="G17" s="206"/>
      <c r="H17" s="207"/>
      <c r="I17" s="206">
        <f>SUMIF(F75:F90,A17,I75:I90)</f>
        <v>0</v>
      </c>
      <c r="J17" s="208"/>
    </row>
    <row r="18" spans="1:10" ht="23.25" customHeight="1" x14ac:dyDescent="0.2">
      <c r="A18" s="142" t="s">
        <v>26</v>
      </c>
      <c r="B18" s="38" t="s">
        <v>26</v>
      </c>
      <c r="C18" s="62"/>
      <c r="D18" s="63"/>
      <c r="E18" s="206"/>
      <c r="F18" s="207"/>
      <c r="G18" s="206"/>
      <c r="H18" s="207"/>
      <c r="I18" s="206">
        <f>SUMIF(F75:F90,A18,I75:I90)</f>
        <v>0</v>
      </c>
      <c r="J18" s="208"/>
    </row>
    <row r="19" spans="1:10" ht="23.25" customHeight="1" x14ac:dyDescent="0.2">
      <c r="A19" s="142" t="s">
        <v>119</v>
      </c>
      <c r="B19" s="38" t="s">
        <v>27</v>
      </c>
      <c r="C19" s="62"/>
      <c r="D19" s="63"/>
      <c r="E19" s="206"/>
      <c r="F19" s="207"/>
      <c r="G19" s="206"/>
      <c r="H19" s="207"/>
      <c r="I19" s="206">
        <f>SUMIF(F75:F90,A19,I75:I90)</f>
        <v>0</v>
      </c>
      <c r="J19" s="208"/>
    </row>
    <row r="20" spans="1:10" ht="23.25" customHeight="1" x14ac:dyDescent="0.2">
      <c r="A20" s="142" t="s">
        <v>120</v>
      </c>
      <c r="B20" s="38" t="s">
        <v>28</v>
      </c>
      <c r="C20" s="62"/>
      <c r="D20" s="63"/>
      <c r="E20" s="206"/>
      <c r="F20" s="207"/>
      <c r="G20" s="206"/>
      <c r="H20" s="207"/>
      <c r="I20" s="206">
        <f>SUMIF(F75:F90,A20,I75:I90)</f>
        <v>0</v>
      </c>
      <c r="J20" s="208"/>
    </row>
    <row r="21" spans="1:10" ht="23.25" customHeight="1" x14ac:dyDescent="0.2">
      <c r="A21" s="2"/>
      <c r="B21" s="48" t="s">
        <v>29</v>
      </c>
      <c r="C21" s="64"/>
      <c r="D21" s="65"/>
      <c r="E21" s="209"/>
      <c r="F21" s="244"/>
      <c r="G21" s="209"/>
      <c r="H21" s="244"/>
      <c r="I21" s="209">
        <f>SUM(I16:J20)</f>
        <v>0</v>
      </c>
      <c r="J21" s="210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12</v>
      </c>
      <c r="F23" s="39" t="s">
        <v>0</v>
      </c>
      <c r="G23" s="204">
        <f>ZakladDPHSniVypocet</f>
        <v>0</v>
      </c>
      <c r="H23" s="205"/>
      <c r="I23" s="205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12</v>
      </c>
      <c r="F24" s="39" t="s">
        <v>0</v>
      </c>
      <c r="G24" s="202">
        <f>I23*E23/100</f>
        <v>0</v>
      </c>
      <c r="H24" s="203"/>
      <c r="I24" s="203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204">
        <f>ZakladDPHZaklVypocet</f>
        <v>0</v>
      </c>
      <c r="H25" s="205"/>
      <c r="I25" s="205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31">
        <f>I25*E25/100</f>
        <v>0</v>
      </c>
      <c r="H26" s="232"/>
      <c r="I26" s="232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33">
        <f>CenaCelkemBezDPH-(ZakladDPHSni+ZakladDPHZakl)</f>
        <v>0</v>
      </c>
      <c r="H27" s="233"/>
      <c r="I27" s="233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5" t="s">
        <v>23</v>
      </c>
      <c r="C28" s="116"/>
      <c r="D28" s="116"/>
      <c r="E28" s="117"/>
      <c r="F28" s="118"/>
      <c r="G28" s="212">
        <f>A27</f>
        <v>0</v>
      </c>
      <c r="H28" s="212"/>
      <c r="I28" s="212"/>
      <c r="J28" s="119" t="str">
        <f t="shared" si="0"/>
        <v>CZK</v>
      </c>
    </row>
    <row r="29" spans="1:10" ht="27.75" hidden="1" customHeight="1" thickBot="1" x14ac:dyDescent="0.25">
      <c r="A29" s="2"/>
      <c r="B29" s="115" t="s">
        <v>35</v>
      </c>
      <c r="C29" s="120"/>
      <c r="D29" s="120"/>
      <c r="E29" s="120"/>
      <c r="F29" s="121"/>
      <c r="G29" s="211">
        <f>ZakladDPHSni+DPHSni+ZakladDPHZakl+DPHZakl+Zaokrouhleni</f>
        <v>0</v>
      </c>
      <c r="H29" s="211"/>
      <c r="I29" s="211"/>
      <c r="J29" s="122" t="s">
        <v>71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3"/>
      <c r="E34" s="214"/>
      <c r="G34" s="215"/>
      <c r="H34" s="216"/>
      <c r="I34" s="216"/>
      <c r="J34" s="25"/>
    </row>
    <row r="35" spans="1:10" ht="12.75" customHeight="1" x14ac:dyDescent="0.2">
      <c r="A35" s="2"/>
      <c r="B35" s="2"/>
      <c r="D35" s="201" t="s">
        <v>2</v>
      </c>
      <c r="E35" s="201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8" t="s">
        <v>16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x14ac:dyDescent="0.2">
      <c r="A38" s="87" t="s">
        <v>37</v>
      </c>
      <c r="B38" s="92" t="s">
        <v>17</v>
      </c>
      <c r="C38" s="93" t="s">
        <v>5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18</v>
      </c>
      <c r="I38" s="96" t="s">
        <v>1</v>
      </c>
      <c r="J38" s="97" t="s">
        <v>0</v>
      </c>
    </row>
    <row r="39" spans="1:10" ht="25.5" hidden="1" customHeight="1" x14ac:dyDescent="0.2">
      <c r="A39" s="87">
        <v>1</v>
      </c>
      <c r="B39" s="98" t="s">
        <v>45</v>
      </c>
      <c r="C39" s="199"/>
      <c r="D39" s="199"/>
      <c r="E39" s="199"/>
      <c r="F39" s="99">
        <f>'01 0101 Pol'!AE49+'02 0201 Pol'!AE97+'03 0301 Pol'!AE40+'04 0402 Pol'!AE53+'04 0403 Pol'!AE58+'04 0404 Pol'!AE56+'04 0405 Pol'!AE23+'05 0501 Pol'!AE21</f>
        <v>0</v>
      </c>
      <c r="G39" s="100">
        <f>'01 0101 Pol'!AF49+'02 0201 Pol'!AF97+'03 0301 Pol'!AF40+'04 0402 Pol'!AF53+'04 0403 Pol'!AF58+'04 0404 Pol'!AF56+'04 0405 Pol'!AF23+'05 0501 Pol'!AF21</f>
        <v>0</v>
      </c>
      <c r="H39" s="101"/>
      <c r="I39" s="102">
        <f>F39+G39+H39</f>
        <v>0</v>
      </c>
      <c r="J39" s="103" t="str">
        <f>IF(CenaCelkemVypocet=0,"",I39/CenaCelkemVypocet*100)</f>
        <v/>
      </c>
    </row>
    <row r="40" spans="1:10" ht="25.5" customHeight="1" x14ac:dyDescent="0.2">
      <c r="A40" s="87">
        <v>2</v>
      </c>
      <c r="B40" s="104"/>
      <c r="C40" s="200" t="s">
        <v>46</v>
      </c>
      <c r="D40" s="200"/>
      <c r="E40" s="200"/>
      <c r="F40" s="105"/>
      <c r="G40" s="106"/>
      <c r="H40" s="106"/>
      <c r="I40" s="107"/>
      <c r="J40" s="108"/>
    </row>
    <row r="41" spans="1:10" ht="25.5" customHeight="1" x14ac:dyDescent="0.2">
      <c r="A41" s="87">
        <v>2</v>
      </c>
      <c r="B41" s="104" t="s">
        <v>47</v>
      </c>
      <c r="C41" s="200" t="s">
        <v>48</v>
      </c>
      <c r="D41" s="200"/>
      <c r="E41" s="200"/>
      <c r="F41" s="105">
        <f>'01 0101 Pol'!AE49</f>
        <v>0</v>
      </c>
      <c r="G41" s="106">
        <f>'01 0101 Pol'!AF49</f>
        <v>0</v>
      </c>
      <c r="H41" s="106"/>
      <c r="I41" s="107">
        <f t="shared" ref="I41:I53" si="1">F41+G41+H41</f>
        <v>0</v>
      </c>
      <c r="J41" s="108" t="str">
        <f t="shared" ref="J41:J53" si="2">IF(CenaCelkemVypocet=0,"",I41/CenaCelkemVypocet*100)</f>
        <v/>
      </c>
    </row>
    <row r="42" spans="1:10" ht="25.5" customHeight="1" x14ac:dyDescent="0.2">
      <c r="A42" s="87">
        <v>3</v>
      </c>
      <c r="B42" s="109" t="s">
        <v>49</v>
      </c>
      <c r="C42" s="199" t="s">
        <v>50</v>
      </c>
      <c r="D42" s="199"/>
      <c r="E42" s="199"/>
      <c r="F42" s="110">
        <f>'01 0101 Pol'!AE49</f>
        <v>0</v>
      </c>
      <c r="G42" s="101">
        <f>'01 0101 Pol'!AF49</f>
        <v>0</v>
      </c>
      <c r="H42" s="101"/>
      <c r="I42" s="102">
        <f t="shared" si="1"/>
        <v>0</v>
      </c>
      <c r="J42" s="103" t="str">
        <f t="shared" si="2"/>
        <v/>
      </c>
    </row>
    <row r="43" spans="1:10" ht="25.5" customHeight="1" x14ac:dyDescent="0.2">
      <c r="A43" s="87">
        <v>2</v>
      </c>
      <c r="B43" s="104" t="s">
        <v>51</v>
      </c>
      <c r="C43" s="200" t="s">
        <v>52</v>
      </c>
      <c r="D43" s="200"/>
      <c r="E43" s="200"/>
      <c r="F43" s="105">
        <f>'02 0201 Pol'!AE97</f>
        <v>0</v>
      </c>
      <c r="G43" s="106">
        <f>'02 0201 Pol'!AF97</f>
        <v>0</v>
      </c>
      <c r="H43" s="106"/>
      <c r="I43" s="107">
        <f t="shared" si="1"/>
        <v>0</v>
      </c>
      <c r="J43" s="108" t="str">
        <f t="shared" si="2"/>
        <v/>
      </c>
    </row>
    <row r="44" spans="1:10" ht="25.5" customHeight="1" x14ac:dyDescent="0.2">
      <c r="A44" s="87">
        <v>3</v>
      </c>
      <c r="B44" s="109" t="s">
        <v>53</v>
      </c>
      <c r="C44" s="199" t="s">
        <v>50</v>
      </c>
      <c r="D44" s="199"/>
      <c r="E44" s="199"/>
      <c r="F44" s="110">
        <f>'02 0201 Pol'!AE97</f>
        <v>0</v>
      </c>
      <c r="G44" s="101">
        <f>'02 0201 Pol'!AF97</f>
        <v>0</v>
      </c>
      <c r="H44" s="101"/>
      <c r="I44" s="102">
        <f t="shared" si="1"/>
        <v>0</v>
      </c>
      <c r="J44" s="103" t="str">
        <f t="shared" si="2"/>
        <v/>
      </c>
    </row>
    <row r="45" spans="1:10" ht="25.5" customHeight="1" x14ac:dyDescent="0.2">
      <c r="A45" s="87">
        <v>2</v>
      </c>
      <c r="B45" s="104" t="s">
        <v>54</v>
      </c>
      <c r="C45" s="200" t="s">
        <v>55</v>
      </c>
      <c r="D45" s="200"/>
      <c r="E45" s="200"/>
      <c r="F45" s="105">
        <f>'03 0301 Pol'!AE40</f>
        <v>0</v>
      </c>
      <c r="G45" s="106">
        <f>'03 0301 Pol'!AF40</f>
        <v>0</v>
      </c>
      <c r="H45" s="106"/>
      <c r="I45" s="107">
        <f t="shared" si="1"/>
        <v>0</v>
      </c>
      <c r="J45" s="108" t="str">
        <f t="shared" si="2"/>
        <v/>
      </c>
    </row>
    <row r="46" spans="1:10" ht="25.5" customHeight="1" x14ac:dyDescent="0.2">
      <c r="A46" s="87">
        <v>3</v>
      </c>
      <c r="B46" s="109" t="s">
        <v>56</v>
      </c>
      <c r="C46" s="199" t="s">
        <v>50</v>
      </c>
      <c r="D46" s="199"/>
      <c r="E46" s="199"/>
      <c r="F46" s="110">
        <f>'03 0301 Pol'!AE40</f>
        <v>0</v>
      </c>
      <c r="G46" s="101">
        <f>'03 0301 Pol'!AF40</f>
        <v>0</v>
      </c>
      <c r="H46" s="101"/>
      <c r="I46" s="102">
        <f t="shared" si="1"/>
        <v>0</v>
      </c>
      <c r="J46" s="103" t="str">
        <f t="shared" si="2"/>
        <v/>
      </c>
    </row>
    <row r="47" spans="1:10" ht="25.5" customHeight="1" x14ac:dyDescent="0.2">
      <c r="A47" s="87">
        <v>2</v>
      </c>
      <c r="B47" s="104" t="s">
        <v>57</v>
      </c>
      <c r="C47" s="200" t="s">
        <v>58</v>
      </c>
      <c r="D47" s="200"/>
      <c r="E47" s="200"/>
      <c r="F47" s="105">
        <f>'04 0402 Pol'!AE53+'04 0403 Pol'!AE58+'04 0404 Pol'!AE56+'04 0405 Pol'!AE23</f>
        <v>0</v>
      </c>
      <c r="G47" s="106">
        <f>'04 0402 Pol'!AF53+'04 0403 Pol'!AF58+'04 0404 Pol'!AF56+'04 0405 Pol'!AF23</f>
        <v>0</v>
      </c>
      <c r="H47" s="106"/>
      <c r="I47" s="107">
        <f t="shared" si="1"/>
        <v>0</v>
      </c>
      <c r="J47" s="108" t="str">
        <f t="shared" si="2"/>
        <v/>
      </c>
    </row>
    <row r="48" spans="1:10" ht="25.5" customHeight="1" x14ac:dyDescent="0.2">
      <c r="A48" s="87">
        <v>3</v>
      </c>
      <c r="B48" s="109" t="s">
        <v>59</v>
      </c>
      <c r="C48" s="199" t="s">
        <v>60</v>
      </c>
      <c r="D48" s="199"/>
      <c r="E48" s="199"/>
      <c r="F48" s="110">
        <f>'04 0402 Pol'!AE53</f>
        <v>0</v>
      </c>
      <c r="G48" s="101">
        <f>'04 0402 Pol'!AF53</f>
        <v>0</v>
      </c>
      <c r="H48" s="101"/>
      <c r="I48" s="102">
        <f t="shared" si="1"/>
        <v>0</v>
      </c>
      <c r="J48" s="103" t="str">
        <f t="shared" si="2"/>
        <v/>
      </c>
    </row>
    <row r="49" spans="1:10" ht="25.5" customHeight="1" x14ac:dyDescent="0.2">
      <c r="A49" s="87">
        <v>3</v>
      </c>
      <c r="B49" s="109" t="s">
        <v>61</v>
      </c>
      <c r="C49" s="199" t="s">
        <v>62</v>
      </c>
      <c r="D49" s="199"/>
      <c r="E49" s="199"/>
      <c r="F49" s="110">
        <f>'04 0403 Pol'!AE58</f>
        <v>0</v>
      </c>
      <c r="G49" s="101">
        <f>'04 0403 Pol'!AF58</f>
        <v>0</v>
      </c>
      <c r="H49" s="101"/>
      <c r="I49" s="102">
        <f t="shared" si="1"/>
        <v>0</v>
      </c>
      <c r="J49" s="103" t="str">
        <f t="shared" si="2"/>
        <v/>
      </c>
    </row>
    <row r="50" spans="1:10" ht="25.5" customHeight="1" x14ac:dyDescent="0.2">
      <c r="A50" s="87">
        <v>3</v>
      </c>
      <c r="B50" s="109" t="s">
        <v>63</v>
      </c>
      <c r="C50" s="199" t="s">
        <v>64</v>
      </c>
      <c r="D50" s="199"/>
      <c r="E50" s="199"/>
      <c r="F50" s="110">
        <f>'04 0404 Pol'!AE56</f>
        <v>0</v>
      </c>
      <c r="G50" s="101">
        <f>'04 0404 Pol'!AF56</f>
        <v>0</v>
      </c>
      <c r="H50" s="101"/>
      <c r="I50" s="102">
        <f t="shared" si="1"/>
        <v>0</v>
      </c>
      <c r="J50" s="103" t="str">
        <f t="shared" si="2"/>
        <v/>
      </c>
    </row>
    <row r="51" spans="1:10" ht="25.5" customHeight="1" x14ac:dyDescent="0.2">
      <c r="A51" s="87">
        <v>3</v>
      </c>
      <c r="B51" s="109" t="s">
        <v>65</v>
      </c>
      <c r="C51" s="199" t="s">
        <v>66</v>
      </c>
      <c r="D51" s="199"/>
      <c r="E51" s="199"/>
      <c r="F51" s="110">
        <f>'04 0405 Pol'!AE23</f>
        <v>0</v>
      </c>
      <c r="G51" s="101">
        <f>'04 0405 Pol'!AF23</f>
        <v>0</v>
      </c>
      <c r="H51" s="101"/>
      <c r="I51" s="102">
        <f t="shared" si="1"/>
        <v>0</v>
      </c>
      <c r="J51" s="103" t="str">
        <f t="shared" si="2"/>
        <v/>
      </c>
    </row>
    <row r="52" spans="1:10" ht="25.5" customHeight="1" x14ac:dyDescent="0.2">
      <c r="A52" s="87">
        <v>2</v>
      </c>
      <c r="B52" s="104" t="s">
        <v>67</v>
      </c>
      <c r="C52" s="200" t="s">
        <v>27</v>
      </c>
      <c r="D52" s="200"/>
      <c r="E52" s="200"/>
      <c r="F52" s="105">
        <f>'05 0501 Pol'!AE21</f>
        <v>0</v>
      </c>
      <c r="G52" s="106">
        <f>'05 0501 Pol'!AF21</f>
        <v>0</v>
      </c>
      <c r="H52" s="106"/>
      <c r="I52" s="107">
        <f t="shared" si="1"/>
        <v>0</v>
      </c>
      <c r="J52" s="108" t="str">
        <f t="shared" si="2"/>
        <v/>
      </c>
    </row>
    <row r="53" spans="1:10" ht="25.5" customHeight="1" x14ac:dyDescent="0.2">
      <c r="A53" s="87">
        <v>3</v>
      </c>
      <c r="B53" s="109" t="s">
        <v>68</v>
      </c>
      <c r="C53" s="199" t="s">
        <v>69</v>
      </c>
      <c r="D53" s="199"/>
      <c r="E53" s="199"/>
      <c r="F53" s="110">
        <f>'05 0501 Pol'!AE21</f>
        <v>0</v>
      </c>
      <c r="G53" s="101">
        <f>'05 0501 Pol'!AF21</f>
        <v>0</v>
      </c>
      <c r="H53" s="101"/>
      <c r="I53" s="102">
        <f t="shared" si="1"/>
        <v>0</v>
      </c>
      <c r="J53" s="103" t="str">
        <f t="shared" si="2"/>
        <v/>
      </c>
    </row>
    <row r="54" spans="1:10" ht="25.5" customHeight="1" x14ac:dyDescent="0.2">
      <c r="A54" s="87"/>
      <c r="B54" s="197" t="s">
        <v>70</v>
      </c>
      <c r="C54" s="198"/>
      <c r="D54" s="198"/>
      <c r="E54" s="198"/>
      <c r="F54" s="111">
        <f>SUMIF(A39:A53,"=1",F39:F53)</f>
        <v>0</v>
      </c>
      <c r="G54" s="112">
        <f>SUMIF(A39:A53,"=1",G39:G53)</f>
        <v>0</v>
      </c>
      <c r="H54" s="112">
        <f>SUMIF(A39:A53,"=1",H39:H53)</f>
        <v>0</v>
      </c>
      <c r="I54" s="113">
        <f>SUMIF(A39:A53,"=1",I39:I53)</f>
        <v>0</v>
      </c>
      <c r="J54" s="114">
        <f>SUMIF(A39:A53,"=1",J39:J53)</f>
        <v>0</v>
      </c>
    </row>
    <row r="56" spans="1:10" x14ac:dyDescent="0.2">
      <c r="A56" t="s">
        <v>72</v>
      </c>
      <c r="B56" t="s">
        <v>73</v>
      </c>
    </row>
    <row r="57" spans="1:10" x14ac:dyDescent="0.2">
      <c r="A57" t="s">
        <v>74</v>
      </c>
      <c r="B57" t="s">
        <v>75</v>
      </c>
    </row>
    <row r="58" spans="1:10" x14ac:dyDescent="0.2">
      <c r="A58" t="s">
        <v>76</v>
      </c>
      <c r="B58" t="s">
        <v>77</v>
      </c>
    </row>
    <row r="59" spans="1:10" x14ac:dyDescent="0.2">
      <c r="A59" t="s">
        <v>74</v>
      </c>
      <c r="B59" t="s">
        <v>78</v>
      </c>
    </row>
    <row r="60" spans="1:10" x14ac:dyDescent="0.2">
      <c r="A60" t="s">
        <v>76</v>
      </c>
      <c r="B60" t="s">
        <v>79</v>
      </c>
    </row>
    <row r="61" spans="1:10" x14ac:dyDescent="0.2">
      <c r="A61" t="s">
        <v>74</v>
      </c>
      <c r="B61" t="s">
        <v>80</v>
      </c>
    </row>
    <row r="62" spans="1:10" x14ac:dyDescent="0.2">
      <c r="A62" t="s">
        <v>76</v>
      </c>
      <c r="B62" t="s">
        <v>81</v>
      </c>
    </row>
    <row r="63" spans="1:10" x14ac:dyDescent="0.2">
      <c r="A63" t="s">
        <v>74</v>
      </c>
      <c r="B63" t="s">
        <v>82</v>
      </c>
    </row>
    <row r="64" spans="1:10" x14ac:dyDescent="0.2">
      <c r="A64" t="s">
        <v>76</v>
      </c>
      <c r="B64" t="s">
        <v>83</v>
      </c>
    </row>
    <row r="65" spans="1:10" x14ac:dyDescent="0.2">
      <c r="A65" t="s">
        <v>76</v>
      </c>
      <c r="B65" t="s">
        <v>84</v>
      </c>
    </row>
    <row r="66" spans="1:10" x14ac:dyDescent="0.2">
      <c r="A66" t="s">
        <v>76</v>
      </c>
      <c r="B66" t="s">
        <v>85</v>
      </c>
    </row>
    <row r="67" spans="1:10" x14ac:dyDescent="0.2">
      <c r="A67" t="s">
        <v>76</v>
      </c>
      <c r="B67" t="s">
        <v>86</v>
      </c>
    </row>
    <row r="68" spans="1:10" x14ac:dyDescent="0.2">
      <c r="A68" t="s">
        <v>74</v>
      </c>
      <c r="B68" t="s">
        <v>87</v>
      </c>
    </row>
    <row r="69" spans="1:10" x14ac:dyDescent="0.2">
      <c r="A69" t="s">
        <v>76</v>
      </c>
      <c r="B69" t="s">
        <v>88</v>
      </c>
    </row>
    <row r="72" spans="1:10" ht="15.75" x14ac:dyDescent="0.25">
      <c r="B72" s="123" t="s">
        <v>89</v>
      </c>
    </row>
    <row r="74" spans="1:10" ht="25.5" customHeight="1" x14ac:dyDescent="0.2">
      <c r="A74" s="125"/>
      <c r="B74" s="128" t="s">
        <v>17</v>
      </c>
      <c r="C74" s="128" t="s">
        <v>5</v>
      </c>
      <c r="D74" s="129"/>
      <c r="E74" s="129"/>
      <c r="F74" s="130" t="s">
        <v>90</v>
      </c>
      <c r="G74" s="130"/>
      <c r="H74" s="130"/>
      <c r="I74" s="130" t="s">
        <v>29</v>
      </c>
      <c r="J74" s="130" t="s">
        <v>0</v>
      </c>
    </row>
    <row r="75" spans="1:10" ht="36.75" customHeight="1" x14ac:dyDescent="0.2">
      <c r="A75" s="126"/>
      <c r="B75" s="131" t="s">
        <v>91</v>
      </c>
      <c r="C75" s="195" t="s">
        <v>92</v>
      </c>
      <c r="D75" s="196"/>
      <c r="E75" s="196"/>
      <c r="F75" s="138" t="s">
        <v>24</v>
      </c>
      <c r="G75" s="139"/>
      <c r="H75" s="139"/>
      <c r="I75" s="139">
        <f>'04 0403 Pol'!G8+'04 0405 Pol'!G8</f>
        <v>0</v>
      </c>
      <c r="J75" s="135" t="str">
        <f>IF(I91=0,"",I75/I91*100)</f>
        <v/>
      </c>
    </row>
    <row r="76" spans="1:10" ht="36.75" customHeight="1" x14ac:dyDescent="0.2">
      <c r="A76" s="126"/>
      <c r="B76" s="131" t="s">
        <v>91</v>
      </c>
      <c r="C76" s="195" t="s">
        <v>93</v>
      </c>
      <c r="D76" s="196"/>
      <c r="E76" s="196"/>
      <c r="F76" s="138" t="s">
        <v>24</v>
      </c>
      <c r="G76" s="139"/>
      <c r="H76" s="139"/>
      <c r="I76" s="139">
        <f>'04 0402 Pol'!G8+'04 0404 Pol'!G18</f>
        <v>0</v>
      </c>
      <c r="J76" s="135" t="str">
        <f>IF(I91=0,"",I76/I91*100)</f>
        <v/>
      </c>
    </row>
    <row r="77" spans="1:10" ht="36.75" customHeight="1" x14ac:dyDescent="0.2">
      <c r="A77" s="126"/>
      <c r="B77" s="131" t="s">
        <v>91</v>
      </c>
      <c r="C77" s="195" t="s">
        <v>94</v>
      </c>
      <c r="D77" s="196"/>
      <c r="E77" s="196"/>
      <c r="F77" s="138" t="s">
        <v>24</v>
      </c>
      <c r="G77" s="139"/>
      <c r="H77" s="139"/>
      <c r="I77" s="139">
        <f>'01 0101 Pol'!G8+'02 0201 Pol'!G8+'03 0301 Pol'!G8</f>
        <v>0</v>
      </c>
      <c r="J77" s="135" t="str">
        <f>IF(I91=0,"",I77/I91*100)</f>
        <v/>
      </c>
    </row>
    <row r="78" spans="1:10" ht="36.75" customHeight="1" x14ac:dyDescent="0.2">
      <c r="A78" s="126"/>
      <c r="B78" s="131" t="s">
        <v>95</v>
      </c>
      <c r="C78" s="195" t="s">
        <v>96</v>
      </c>
      <c r="D78" s="196"/>
      <c r="E78" s="196"/>
      <c r="F78" s="138" t="s">
        <v>24</v>
      </c>
      <c r="G78" s="139"/>
      <c r="H78" s="139"/>
      <c r="I78" s="139">
        <f>'04 0402 Pol'!G42+'04 0404 Pol'!G8</f>
        <v>0</v>
      </c>
      <c r="J78" s="135" t="str">
        <f>IF(I91=0,"",I78/I91*100)</f>
        <v/>
      </c>
    </row>
    <row r="79" spans="1:10" ht="36.75" customHeight="1" x14ac:dyDescent="0.2">
      <c r="A79" s="126"/>
      <c r="B79" s="131" t="s">
        <v>95</v>
      </c>
      <c r="C79" s="195" t="s">
        <v>97</v>
      </c>
      <c r="D79" s="196"/>
      <c r="E79" s="196"/>
      <c r="F79" s="138" t="s">
        <v>24</v>
      </c>
      <c r="G79" s="139"/>
      <c r="H79" s="139"/>
      <c r="I79" s="139">
        <f>'02 0201 Pol'!G34</f>
        <v>0</v>
      </c>
      <c r="J79" s="135" t="str">
        <f>IF(I91=0,"",I79/I91*100)</f>
        <v/>
      </c>
    </row>
    <row r="80" spans="1:10" ht="36.75" customHeight="1" x14ac:dyDescent="0.2">
      <c r="A80" s="126"/>
      <c r="B80" s="131" t="s">
        <v>98</v>
      </c>
      <c r="C80" s="195" t="s">
        <v>99</v>
      </c>
      <c r="D80" s="196"/>
      <c r="E80" s="196"/>
      <c r="F80" s="138" t="s">
        <v>24</v>
      </c>
      <c r="G80" s="139"/>
      <c r="H80" s="139"/>
      <c r="I80" s="139">
        <f>'04 0402 Pol'!G47+'04 0404 Pol'!G12</f>
        <v>0</v>
      </c>
      <c r="J80" s="135" t="str">
        <f>IF(I91=0,"",I80/I91*100)</f>
        <v/>
      </c>
    </row>
    <row r="81" spans="1:10" ht="36.75" customHeight="1" x14ac:dyDescent="0.2">
      <c r="A81" s="126"/>
      <c r="B81" s="131" t="s">
        <v>100</v>
      </c>
      <c r="C81" s="195" t="s">
        <v>101</v>
      </c>
      <c r="D81" s="196"/>
      <c r="E81" s="196"/>
      <c r="F81" s="138" t="s">
        <v>24</v>
      </c>
      <c r="G81" s="139"/>
      <c r="H81" s="139"/>
      <c r="I81" s="139">
        <f>'02 0201 Pol'!G36</f>
        <v>0</v>
      </c>
      <c r="J81" s="135" t="str">
        <f>IF(I91=0,"",I81/I91*100)</f>
        <v/>
      </c>
    </row>
    <row r="82" spans="1:10" ht="36.75" customHeight="1" x14ac:dyDescent="0.2">
      <c r="A82" s="126"/>
      <c r="B82" s="131" t="s">
        <v>102</v>
      </c>
      <c r="C82" s="195" t="s">
        <v>103</v>
      </c>
      <c r="D82" s="196"/>
      <c r="E82" s="196"/>
      <c r="F82" s="138" t="s">
        <v>24</v>
      </c>
      <c r="G82" s="139"/>
      <c r="H82" s="139"/>
      <c r="I82" s="139">
        <f>'01 0101 Pol'!G24+'02 0201 Pol'!G46</f>
        <v>0</v>
      </c>
      <c r="J82" s="135" t="str">
        <f>IF(I91=0,"",I82/I91*100)</f>
        <v/>
      </c>
    </row>
    <row r="83" spans="1:10" ht="36.75" customHeight="1" x14ac:dyDescent="0.2">
      <c r="A83" s="126"/>
      <c r="B83" s="131" t="s">
        <v>104</v>
      </c>
      <c r="C83" s="195" t="s">
        <v>105</v>
      </c>
      <c r="D83" s="196"/>
      <c r="E83" s="196"/>
      <c r="F83" s="138" t="s">
        <v>24</v>
      </c>
      <c r="G83" s="139"/>
      <c r="H83" s="139"/>
      <c r="I83" s="139">
        <f>'01 0101 Pol'!G33+'02 0201 Pol'!G57</f>
        <v>0</v>
      </c>
      <c r="J83" s="135" t="str">
        <f>IF(I91=0,"",I83/I91*100)</f>
        <v/>
      </c>
    </row>
    <row r="84" spans="1:10" ht="36.75" customHeight="1" x14ac:dyDescent="0.2">
      <c r="A84" s="126"/>
      <c r="B84" s="131" t="s">
        <v>106</v>
      </c>
      <c r="C84" s="195" t="s">
        <v>107</v>
      </c>
      <c r="D84" s="196"/>
      <c r="E84" s="196"/>
      <c r="F84" s="138" t="s">
        <v>24</v>
      </c>
      <c r="G84" s="139"/>
      <c r="H84" s="139"/>
      <c r="I84" s="139">
        <f>'02 0201 Pol'!G73</f>
        <v>0</v>
      </c>
      <c r="J84" s="135" t="str">
        <f>IF(I91=0,"",I84/I91*100)</f>
        <v/>
      </c>
    </row>
    <row r="85" spans="1:10" ht="36.75" customHeight="1" x14ac:dyDescent="0.2">
      <c r="A85" s="126"/>
      <c r="B85" s="131" t="s">
        <v>108</v>
      </c>
      <c r="C85" s="195" t="s">
        <v>109</v>
      </c>
      <c r="D85" s="196"/>
      <c r="E85" s="196"/>
      <c r="F85" s="138" t="s">
        <v>24</v>
      </c>
      <c r="G85" s="139"/>
      <c r="H85" s="139"/>
      <c r="I85" s="139">
        <f>'01 0101 Pol'!G35+'02 0201 Pol'!G75</f>
        <v>0</v>
      </c>
      <c r="J85" s="135" t="str">
        <f>IF(I91=0,"",I85/I91*100)</f>
        <v/>
      </c>
    </row>
    <row r="86" spans="1:10" ht="36.75" customHeight="1" x14ac:dyDescent="0.2">
      <c r="A86" s="126"/>
      <c r="B86" s="131" t="s">
        <v>110</v>
      </c>
      <c r="C86" s="195" t="s">
        <v>111</v>
      </c>
      <c r="D86" s="196"/>
      <c r="E86" s="196"/>
      <c r="F86" s="138" t="s">
        <v>24</v>
      </c>
      <c r="G86" s="139"/>
      <c r="H86" s="139"/>
      <c r="I86" s="139">
        <f>'01 0101 Pol'!G37+'02 0201 Pol'!G80</f>
        <v>0</v>
      </c>
      <c r="J86" s="135" t="str">
        <f>IF(I91=0,"",I86/I91*100)</f>
        <v/>
      </c>
    </row>
    <row r="87" spans="1:10" ht="36.75" customHeight="1" x14ac:dyDescent="0.2">
      <c r="A87" s="126"/>
      <c r="B87" s="131" t="s">
        <v>112</v>
      </c>
      <c r="C87" s="195" t="s">
        <v>113</v>
      </c>
      <c r="D87" s="196"/>
      <c r="E87" s="196"/>
      <c r="F87" s="138" t="s">
        <v>26</v>
      </c>
      <c r="G87" s="139"/>
      <c r="H87" s="139"/>
      <c r="I87" s="139">
        <f>'02 0201 Pol'!G82</f>
        <v>0</v>
      </c>
      <c r="J87" s="135" t="str">
        <f>IF(I91=0,"",I87/I91*100)</f>
        <v/>
      </c>
    </row>
    <row r="88" spans="1:10" ht="36.75" customHeight="1" x14ac:dyDescent="0.2">
      <c r="A88" s="126"/>
      <c r="B88" s="131" t="s">
        <v>114</v>
      </c>
      <c r="C88" s="195" t="s">
        <v>115</v>
      </c>
      <c r="D88" s="196"/>
      <c r="E88" s="196"/>
      <c r="F88" s="138" t="s">
        <v>26</v>
      </c>
      <c r="G88" s="139"/>
      <c r="H88" s="139"/>
      <c r="I88" s="139">
        <f>'03 0301 Pol'!G22</f>
        <v>0</v>
      </c>
      <c r="J88" s="135" t="str">
        <f>IF(I91=0,"",I88/I91*100)</f>
        <v/>
      </c>
    </row>
    <row r="89" spans="1:10" ht="36.75" customHeight="1" x14ac:dyDescent="0.2">
      <c r="A89" s="126"/>
      <c r="B89" s="131" t="s">
        <v>116</v>
      </c>
      <c r="C89" s="195" t="s">
        <v>117</v>
      </c>
      <c r="D89" s="196"/>
      <c r="E89" s="196"/>
      <c r="F89" s="138" t="s">
        <v>118</v>
      </c>
      <c r="G89" s="139"/>
      <c r="H89" s="139"/>
      <c r="I89" s="139">
        <f>'01 0101 Pol'!G39+'02 0201 Pol'!G84</f>
        <v>0</v>
      </c>
      <c r="J89" s="135" t="str">
        <f>IF(I91=0,"",I89/I91*100)</f>
        <v/>
      </c>
    </row>
    <row r="90" spans="1:10" ht="36.75" customHeight="1" x14ac:dyDescent="0.2">
      <c r="A90" s="126"/>
      <c r="B90" s="131" t="s">
        <v>119</v>
      </c>
      <c r="C90" s="195" t="s">
        <v>27</v>
      </c>
      <c r="D90" s="196"/>
      <c r="E90" s="196"/>
      <c r="F90" s="138" t="s">
        <v>119</v>
      </c>
      <c r="G90" s="139"/>
      <c r="H90" s="139"/>
      <c r="I90" s="139">
        <f>'05 0501 Pol'!G8</f>
        <v>0</v>
      </c>
      <c r="J90" s="135" t="str">
        <f>IF(I91=0,"",I90/I91*100)</f>
        <v/>
      </c>
    </row>
    <row r="91" spans="1:10" ht="25.5" customHeight="1" x14ac:dyDescent="0.2">
      <c r="A91" s="127"/>
      <c r="B91" s="132" t="s">
        <v>1</v>
      </c>
      <c r="C91" s="133"/>
      <c r="D91" s="134"/>
      <c r="E91" s="134"/>
      <c r="F91" s="140"/>
      <c r="G91" s="141"/>
      <c r="H91" s="141"/>
      <c r="I91" s="141">
        <f>SUM(I75:I90)</f>
        <v>0</v>
      </c>
      <c r="J91" s="136">
        <f>SUM(J75:J90)</f>
        <v>0</v>
      </c>
    </row>
    <row r="92" spans="1:10" x14ac:dyDescent="0.2">
      <c r="F92" s="86"/>
      <c r="G92" s="86"/>
      <c r="H92" s="86"/>
      <c r="I92" s="86"/>
      <c r="J92" s="137"/>
    </row>
    <row r="93" spans="1:10" x14ac:dyDescent="0.2">
      <c r="F93" s="86"/>
      <c r="G93" s="86"/>
      <c r="H93" s="86"/>
      <c r="I93" s="86"/>
      <c r="J93" s="137"/>
    </row>
    <row r="94" spans="1:10" x14ac:dyDescent="0.2">
      <c r="F94" s="86"/>
      <c r="G94" s="86"/>
      <c r="H94" s="86"/>
      <c r="I94" s="86"/>
      <c r="J94" s="137"/>
    </row>
  </sheetData>
  <sheetProtection algorithmName="SHA-512" hashValue="XWY57j+dgrW5B5NsmofxR7ji8lD9vdte3tZC2+MkB60Cw8xFWFQePdHBgtNgJW3ZfQsBqskvzGnNswfZs9EHZQ==" saltValue="BZmSZT0STjp7K+oljfU3hw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B54:E5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9:E89"/>
    <mergeCell ref="C90:E90"/>
    <mergeCell ref="C84:E84"/>
    <mergeCell ref="C85:E85"/>
    <mergeCell ref="C86:E86"/>
    <mergeCell ref="C87:E87"/>
    <mergeCell ref="C88:E8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69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5" t="s">
        <v>6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50" t="s">
        <v>7</v>
      </c>
      <c r="B2" s="49"/>
      <c r="C2" s="247"/>
      <c r="D2" s="247"/>
      <c r="E2" s="247"/>
      <c r="F2" s="247"/>
      <c r="G2" s="248"/>
    </row>
    <row r="3" spans="1:7" ht="24.95" customHeight="1" x14ac:dyDescent="0.2">
      <c r="A3" s="50" t="s">
        <v>8</v>
      </c>
      <c r="B3" s="49"/>
      <c r="C3" s="247"/>
      <c r="D3" s="247"/>
      <c r="E3" s="247"/>
      <c r="F3" s="247"/>
      <c r="G3" s="248"/>
    </row>
    <row r="4" spans="1:7" ht="24.95" customHeight="1" x14ac:dyDescent="0.2">
      <c r="A4" s="50" t="s">
        <v>9</v>
      </c>
      <c r="B4" s="49"/>
      <c r="C4" s="247"/>
      <c r="D4" s="247"/>
      <c r="E4" s="247"/>
      <c r="F4" s="247"/>
      <c r="G4" s="248"/>
    </row>
    <row r="5" spans="1:7" x14ac:dyDescent="0.2">
      <c r="B5" s="4"/>
      <c r="C5" s="5"/>
      <c r="D5" s="6"/>
    </row>
  </sheetData>
  <sheetProtection algorithmName="SHA-512" hashValue="cjXrQ5/oJhOop7sQatMGHKbbFVSDvBo7MrEMNcvl0gpV+HFsTsxG5LcVctZya8hsK0WPHqHdG2kqs9Izj0YhBw==" saltValue="KYPklu/OHyZBs1vZWzh9mg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23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24" customWidth="1"/>
    <col min="3" max="3" width="63.28515625" style="12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121</v>
      </c>
      <c r="B1" s="249"/>
      <c r="C1" s="249"/>
      <c r="D1" s="249"/>
      <c r="E1" s="249"/>
      <c r="F1" s="249"/>
      <c r="G1" s="249"/>
      <c r="AG1" t="s">
        <v>122</v>
      </c>
    </row>
    <row r="2" spans="1:60" ht="24.95" customHeight="1" x14ac:dyDescent="0.2">
      <c r="A2" s="143" t="s">
        <v>7</v>
      </c>
      <c r="B2" s="49" t="s">
        <v>43</v>
      </c>
      <c r="C2" s="250" t="s">
        <v>44</v>
      </c>
      <c r="D2" s="251"/>
      <c r="E2" s="251"/>
      <c r="F2" s="251"/>
      <c r="G2" s="252"/>
      <c r="AG2" t="s">
        <v>123</v>
      </c>
    </row>
    <row r="3" spans="1:60" ht="24.95" customHeight="1" x14ac:dyDescent="0.2">
      <c r="A3" s="143" t="s">
        <v>8</v>
      </c>
      <c r="B3" s="49" t="s">
        <v>47</v>
      </c>
      <c r="C3" s="250" t="s">
        <v>48</v>
      </c>
      <c r="D3" s="251"/>
      <c r="E3" s="251"/>
      <c r="F3" s="251"/>
      <c r="G3" s="252"/>
      <c r="AC3" s="124" t="s">
        <v>123</v>
      </c>
      <c r="AG3" t="s">
        <v>124</v>
      </c>
    </row>
    <row r="4" spans="1:60" ht="24.95" customHeight="1" x14ac:dyDescent="0.2">
      <c r="A4" s="144" t="s">
        <v>9</v>
      </c>
      <c r="B4" s="145" t="s">
        <v>49</v>
      </c>
      <c r="C4" s="253" t="s">
        <v>50</v>
      </c>
      <c r="D4" s="254"/>
      <c r="E4" s="254"/>
      <c r="F4" s="254"/>
      <c r="G4" s="255"/>
      <c r="AG4" t="s">
        <v>125</v>
      </c>
    </row>
    <row r="5" spans="1:60" x14ac:dyDescent="0.2">
      <c r="D5" s="10"/>
    </row>
    <row r="6" spans="1:60" ht="38.25" x14ac:dyDescent="0.2">
      <c r="A6" s="147" t="s">
        <v>126</v>
      </c>
      <c r="B6" s="149" t="s">
        <v>127</v>
      </c>
      <c r="C6" s="149" t="s">
        <v>128</v>
      </c>
      <c r="D6" s="148" t="s">
        <v>129</v>
      </c>
      <c r="E6" s="147" t="s">
        <v>130</v>
      </c>
      <c r="F6" s="146" t="s">
        <v>131</v>
      </c>
      <c r="G6" s="147" t="s">
        <v>29</v>
      </c>
      <c r="H6" s="150" t="s">
        <v>30</v>
      </c>
      <c r="I6" s="150" t="s">
        <v>132</v>
      </c>
      <c r="J6" s="150" t="s">
        <v>31</v>
      </c>
      <c r="K6" s="150" t="s">
        <v>133</v>
      </c>
      <c r="L6" s="150" t="s">
        <v>134</v>
      </c>
      <c r="M6" s="150" t="s">
        <v>135</v>
      </c>
      <c r="N6" s="150" t="s">
        <v>136</v>
      </c>
      <c r="O6" s="150" t="s">
        <v>137</v>
      </c>
      <c r="P6" s="150" t="s">
        <v>138</v>
      </c>
      <c r="Q6" s="150" t="s">
        <v>139</v>
      </c>
      <c r="R6" s="150" t="s">
        <v>140</v>
      </c>
      <c r="S6" s="150" t="s">
        <v>141</v>
      </c>
      <c r="T6" s="150" t="s">
        <v>142</v>
      </c>
      <c r="U6" s="150" t="s">
        <v>143</v>
      </c>
      <c r="V6" s="150" t="s">
        <v>144</v>
      </c>
      <c r="W6" s="150" t="s">
        <v>145</v>
      </c>
      <c r="X6" s="150" t="s">
        <v>146</v>
      </c>
      <c r="Y6" s="150" t="s">
        <v>147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">
      <c r="A8" s="165" t="s">
        <v>148</v>
      </c>
      <c r="B8" s="166" t="s">
        <v>91</v>
      </c>
      <c r="C8" s="186" t="s">
        <v>94</v>
      </c>
      <c r="D8" s="167"/>
      <c r="E8" s="168"/>
      <c r="F8" s="169"/>
      <c r="G8" s="169">
        <f>SUMIF(AG9:AG23,"&lt;&gt;NOR",G9:G23)</f>
        <v>0</v>
      </c>
      <c r="H8" s="169"/>
      <c r="I8" s="169">
        <f>SUM(I9:I23)</f>
        <v>0</v>
      </c>
      <c r="J8" s="169"/>
      <c r="K8" s="169">
        <f>SUM(K9:K23)</f>
        <v>0</v>
      </c>
      <c r="L8" s="169"/>
      <c r="M8" s="169">
        <f>SUM(M9:M23)</f>
        <v>0</v>
      </c>
      <c r="N8" s="168"/>
      <c r="O8" s="168">
        <f>SUM(O9:O23)</f>
        <v>0</v>
      </c>
      <c r="P8" s="168"/>
      <c r="Q8" s="168">
        <f>SUM(Q9:Q23)</f>
        <v>62.44</v>
      </c>
      <c r="R8" s="169"/>
      <c r="S8" s="169"/>
      <c r="T8" s="170"/>
      <c r="U8" s="164"/>
      <c r="V8" s="164">
        <f>SUM(V9:V23)</f>
        <v>292.92999999999995</v>
      </c>
      <c r="W8" s="164"/>
      <c r="X8" s="164"/>
      <c r="Y8" s="164"/>
      <c r="AG8" t="s">
        <v>149</v>
      </c>
    </row>
    <row r="9" spans="1:60" outlineLevel="1" x14ac:dyDescent="0.2">
      <c r="A9" s="179">
        <v>1</v>
      </c>
      <c r="B9" s="180" t="s">
        <v>150</v>
      </c>
      <c r="C9" s="187" t="s">
        <v>151</v>
      </c>
      <c r="D9" s="181" t="s">
        <v>152</v>
      </c>
      <c r="E9" s="182">
        <v>155</v>
      </c>
      <c r="F9" s="183"/>
      <c r="G9" s="184">
        <f t="shared" ref="G9:G23" si="0">ROUND(E9*F9,2)</f>
        <v>0</v>
      </c>
      <c r="H9" s="183"/>
      <c r="I9" s="184">
        <f t="shared" ref="I9:I23" si="1">ROUND(E9*H9,2)</f>
        <v>0</v>
      </c>
      <c r="J9" s="183"/>
      <c r="K9" s="184">
        <f t="shared" ref="K9:K23" si="2">ROUND(E9*J9,2)</f>
        <v>0</v>
      </c>
      <c r="L9" s="184">
        <v>21</v>
      </c>
      <c r="M9" s="184">
        <f t="shared" ref="M9:M23" si="3">G9*(1+L9/100)</f>
        <v>0</v>
      </c>
      <c r="N9" s="182">
        <v>0</v>
      </c>
      <c r="O9" s="182">
        <f t="shared" ref="O9:O23" si="4">ROUND(E9*N9,2)</f>
        <v>0</v>
      </c>
      <c r="P9" s="182">
        <v>0.13800000000000001</v>
      </c>
      <c r="Q9" s="182">
        <f t="shared" ref="Q9:Q23" si="5">ROUND(E9*P9,2)</f>
        <v>21.39</v>
      </c>
      <c r="R9" s="184"/>
      <c r="S9" s="184" t="s">
        <v>153</v>
      </c>
      <c r="T9" s="185" t="s">
        <v>153</v>
      </c>
      <c r="U9" s="161">
        <v>0.16</v>
      </c>
      <c r="V9" s="161">
        <f t="shared" ref="V9:V23" si="6">ROUND(E9*U9,2)</f>
        <v>24.8</v>
      </c>
      <c r="W9" s="161"/>
      <c r="X9" s="161" t="s">
        <v>154</v>
      </c>
      <c r="Y9" s="161" t="s">
        <v>155</v>
      </c>
      <c r="Z9" s="151"/>
      <c r="AA9" s="151"/>
      <c r="AB9" s="151"/>
      <c r="AC9" s="151"/>
      <c r="AD9" s="151"/>
      <c r="AE9" s="151"/>
      <c r="AF9" s="151"/>
      <c r="AG9" s="151" t="s">
        <v>156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9">
        <v>2</v>
      </c>
      <c r="B10" s="180" t="s">
        <v>157</v>
      </c>
      <c r="C10" s="187" t="s">
        <v>158</v>
      </c>
      <c r="D10" s="181" t="s">
        <v>152</v>
      </c>
      <c r="E10" s="182">
        <v>155</v>
      </c>
      <c r="F10" s="183"/>
      <c r="G10" s="184">
        <f t="shared" si="0"/>
        <v>0</v>
      </c>
      <c r="H10" s="183"/>
      <c r="I10" s="184">
        <f t="shared" si="1"/>
        <v>0</v>
      </c>
      <c r="J10" s="183"/>
      <c r="K10" s="184">
        <f t="shared" si="2"/>
        <v>0</v>
      </c>
      <c r="L10" s="184">
        <v>21</v>
      </c>
      <c r="M10" s="184">
        <f t="shared" si="3"/>
        <v>0</v>
      </c>
      <c r="N10" s="182">
        <v>0</v>
      </c>
      <c r="O10" s="182">
        <f t="shared" si="4"/>
        <v>0</v>
      </c>
      <c r="P10" s="182">
        <v>0</v>
      </c>
      <c r="Q10" s="182">
        <f t="shared" si="5"/>
        <v>0</v>
      </c>
      <c r="R10" s="184"/>
      <c r="S10" s="184" t="s">
        <v>159</v>
      </c>
      <c r="T10" s="185" t="s">
        <v>160</v>
      </c>
      <c r="U10" s="161">
        <v>0</v>
      </c>
      <c r="V10" s="161">
        <f t="shared" si="6"/>
        <v>0</v>
      </c>
      <c r="W10" s="161"/>
      <c r="X10" s="161" t="s">
        <v>154</v>
      </c>
      <c r="Y10" s="161" t="s">
        <v>155</v>
      </c>
      <c r="Z10" s="151"/>
      <c r="AA10" s="151"/>
      <c r="AB10" s="151"/>
      <c r="AC10" s="151"/>
      <c r="AD10" s="151"/>
      <c r="AE10" s="151"/>
      <c r="AF10" s="151"/>
      <c r="AG10" s="151" t="s">
        <v>156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9">
        <v>3</v>
      </c>
      <c r="B11" s="180" t="s">
        <v>161</v>
      </c>
      <c r="C11" s="187" t="s">
        <v>162</v>
      </c>
      <c r="D11" s="181" t="s">
        <v>152</v>
      </c>
      <c r="E11" s="182">
        <v>160</v>
      </c>
      <c r="F11" s="183"/>
      <c r="G11" s="184">
        <f t="shared" si="0"/>
        <v>0</v>
      </c>
      <c r="H11" s="183"/>
      <c r="I11" s="184">
        <f t="shared" si="1"/>
        <v>0</v>
      </c>
      <c r="J11" s="183"/>
      <c r="K11" s="184">
        <f t="shared" si="2"/>
        <v>0</v>
      </c>
      <c r="L11" s="184">
        <v>21</v>
      </c>
      <c r="M11" s="184">
        <f t="shared" si="3"/>
        <v>0</v>
      </c>
      <c r="N11" s="182">
        <v>0</v>
      </c>
      <c r="O11" s="182">
        <f t="shared" si="4"/>
        <v>0</v>
      </c>
      <c r="P11" s="182">
        <v>0</v>
      </c>
      <c r="Q11" s="182">
        <f t="shared" si="5"/>
        <v>0</v>
      </c>
      <c r="R11" s="184"/>
      <c r="S11" s="184" t="s">
        <v>159</v>
      </c>
      <c r="T11" s="185" t="s">
        <v>160</v>
      </c>
      <c r="U11" s="161">
        <v>0</v>
      </c>
      <c r="V11" s="161">
        <f t="shared" si="6"/>
        <v>0</v>
      </c>
      <c r="W11" s="161"/>
      <c r="X11" s="161" t="s">
        <v>154</v>
      </c>
      <c r="Y11" s="161" t="s">
        <v>155</v>
      </c>
      <c r="Z11" s="151"/>
      <c r="AA11" s="151"/>
      <c r="AB11" s="151"/>
      <c r="AC11" s="151"/>
      <c r="AD11" s="151"/>
      <c r="AE11" s="151"/>
      <c r="AF11" s="151"/>
      <c r="AG11" s="151" t="s">
        <v>156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9">
        <v>4</v>
      </c>
      <c r="B12" s="180" t="s">
        <v>163</v>
      </c>
      <c r="C12" s="187" t="s">
        <v>164</v>
      </c>
      <c r="D12" s="181" t="s">
        <v>152</v>
      </c>
      <c r="E12" s="182">
        <v>160</v>
      </c>
      <c r="F12" s="183"/>
      <c r="G12" s="184">
        <f t="shared" si="0"/>
        <v>0</v>
      </c>
      <c r="H12" s="183"/>
      <c r="I12" s="184">
        <f t="shared" si="1"/>
        <v>0</v>
      </c>
      <c r="J12" s="183"/>
      <c r="K12" s="184">
        <f t="shared" si="2"/>
        <v>0</v>
      </c>
      <c r="L12" s="184">
        <v>21</v>
      </c>
      <c r="M12" s="184">
        <f t="shared" si="3"/>
        <v>0</v>
      </c>
      <c r="N12" s="182">
        <v>0</v>
      </c>
      <c r="O12" s="182">
        <f t="shared" si="4"/>
        <v>0</v>
      </c>
      <c r="P12" s="182">
        <v>0</v>
      </c>
      <c r="Q12" s="182">
        <f t="shared" si="5"/>
        <v>0</v>
      </c>
      <c r="R12" s="184"/>
      <c r="S12" s="184" t="s">
        <v>159</v>
      </c>
      <c r="T12" s="185" t="s">
        <v>160</v>
      </c>
      <c r="U12" s="161">
        <v>0</v>
      </c>
      <c r="V12" s="161">
        <f t="shared" si="6"/>
        <v>0</v>
      </c>
      <c r="W12" s="161"/>
      <c r="X12" s="161" t="s">
        <v>154</v>
      </c>
      <c r="Y12" s="161" t="s">
        <v>155</v>
      </c>
      <c r="Z12" s="151"/>
      <c r="AA12" s="151"/>
      <c r="AB12" s="151"/>
      <c r="AC12" s="151"/>
      <c r="AD12" s="151"/>
      <c r="AE12" s="151"/>
      <c r="AF12" s="151"/>
      <c r="AG12" s="151" t="s">
        <v>156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9">
        <v>5</v>
      </c>
      <c r="B13" s="180" t="s">
        <v>165</v>
      </c>
      <c r="C13" s="187" t="s">
        <v>166</v>
      </c>
      <c r="D13" s="181" t="s">
        <v>152</v>
      </c>
      <c r="E13" s="182">
        <v>160</v>
      </c>
      <c r="F13" s="183"/>
      <c r="G13" s="184">
        <f t="shared" si="0"/>
        <v>0</v>
      </c>
      <c r="H13" s="183"/>
      <c r="I13" s="184">
        <f t="shared" si="1"/>
        <v>0</v>
      </c>
      <c r="J13" s="183"/>
      <c r="K13" s="184">
        <f t="shared" si="2"/>
        <v>0</v>
      </c>
      <c r="L13" s="184">
        <v>21</v>
      </c>
      <c r="M13" s="184">
        <f t="shared" si="3"/>
        <v>0</v>
      </c>
      <c r="N13" s="182">
        <v>0</v>
      </c>
      <c r="O13" s="182">
        <f t="shared" si="4"/>
        <v>0</v>
      </c>
      <c r="P13" s="182">
        <v>0</v>
      </c>
      <c r="Q13" s="182">
        <f t="shared" si="5"/>
        <v>0</v>
      </c>
      <c r="R13" s="184"/>
      <c r="S13" s="184" t="s">
        <v>159</v>
      </c>
      <c r="T13" s="185" t="s">
        <v>160</v>
      </c>
      <c r="U13" s="161">
        <v>0</v>
      </c>
      <c r="V13" s="161">
        <f t="shared" si="6"/>
        <v>0</v>
      </c>
      <c r="W13" s="161"/>
      <c r="X13" s="161" t="s">
        <v>154</v>
      </c>
      <c r="Y13" s="161" t="s">
        <v>155</v>
      </c>
      <c r="Z13" s="151"/>
      <c r="AA13" s="151"/>
      <c r="AB13" s="151"/>
      <c r="AC13" s="151"/>
      <c r="AD13" s="151"/>
      <c r="AE13" s="151"/>
      <c r="AF13" s="151"/>
      <c r="AG13" s="151" t="s">
        <v>156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9">
        <v>6</v>
      </c>
      <c r="B14" s="180" t="s">
        <v>167</v>
      </c>
      <c r="C14" s="187" t="s">
        <v>168</v>
      </c>
      <c r="D14" s="181" t="s">
        <v>169</v>
      </c>
      <c r="E14" s="182">
        <v>115</v>
      </c>
      <c r="F14" s="183"/>
      <c r="G14" s="184">
        <f t="shared" si="0"/>
        <v>0</v>
      </c>
      <c r="H14" s="183"/>
      <c r="I14" s="184">
        <f t="shared" si="1"/>
        <v>0</v>
      </c>
      <c r="J14" s="183"/>
      <c r="K14" s="184">
        <f t="shared" si="2"/>
        <v>0</v>
      </c>
      <c r="L14" s="184">
        <v>21</v>
      </c>
      <c r="M14" s="184">
        <f t="shared" si="3"/>
        <v>0</v>
      </c>
      <c r="N14" s="182">
        <v>0</v>
      </c>
      <c r="O14" s="182">
        <f t="shared" si="4"/>
        <v>0</v>
      </c>
      <c r="P14" s="182">
        <v>0.27</v>
      </c>
      <c r="Q14" s="182">
        <f t="shared" si="5"/>
        <v>31.05</v>
      </c>
      <c r="R14" s="184"/>
      <c r="S14" s="184" t="s">
        <v>153</v>
      </c>
      <c r="T14" s="185" t="s">
        <v>153</v>
      </c>
      <c r="U14" s="161">
        <v>0.123</v>
      </c>
      <c r="V14" s="161">
        <f t="shared" si="6"/>
        <v>14.15</v>
      </c>
      <c r="W14" s="161"/>
      <c r="X14" s="161" t="s">
        <v>154</v>
      </c>
      <c r="Y14" s="161" t="s">
        <v>155</v>
      </c>
      <c r="Z14" s="151"/>
      <c r="AA14" s="151"/>
      <c r="AB14" s="151"/>
      <c r="AC14" s="151"/>
      <c r="AD14" s="151"/>
      <c r="AE14" s="151"/>
      <c r="AF14" s="151"/>
      <c r="AG14" s="151" t="s">
        <v>156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9">
        <v>7</v>
      </c>
      <c r="B15" s="180" t="s">
        <v>170</v>
      </c>
      <c r="C15" s="187" t="s">
        <v>171</v>
      </c>
      <c r="D15" s="181" t="s">
        <v>169</v>
      </c>
      <c r="E15" s="182">
        <v>80</v>
      </c>
      <c r="F15" s="183"/>
      <c r="G15" s="184">
        <f t="shared" si="0"/>
        <v>0</v>
      </c>
      <c r="H15" s="183"/>
      <c r="I15" s="184">
        <f t="shared" si="1"/>
        <v>0</v>
      </c>
      <c r="J15" s="183"/>
      <c r="K15" s="184">
        <f t="shared" si="2"/>
        <v>0</v>
      </c>
      <c r="L15" s="184">
        <v>21</v>
      </c>
      <c r="M15" s="184">
        <f t="shared" si="3"/>
        <v>0</v>
      </c>
      <c r="N15" s="182">
        <v>0</v>
      </c>
      <c r="O15" s="182">
        <f t="shared" si="4"/>
        <v>0</v>
      </c>
      <c r="P15" s="182">
        <v>0.125</v>
      </c>
      <c r="Q15" s="182">
        <f t="shared" si="5"/>
        <v>10</v>
      </c>
      <c r="R15" s="184"/>
      <c r="S15" s="184" t="s">
        <v>153</v>
      </c>
      <c r="T15" s="185" t="s">
        <v>153</v>
      </c>
      <c r="U15" s="161">
        <v>0.08</v>
      </c>
      <c r="V15" s="161">
        <f t="shared" si="6"/>
        <v>6.4</v>
      </c>
      <c r="W15" s="161"/>
      <c r="X15" s="161" t="s">
        <v>154</v>
      </c>
      <c r="Y15" s="161" t="s">
        <v>155</v>
      </c>
      <c r="Z15" s="151"/>
      <c r="AA15" s="151"/>
      <c r="AB15" s="151"/>
      <c r="AC15" s="151"/>
      <c r="AD15" s="151"/>
      <c r="AE15" s="151"/>
      <c r="AF15" s="151"/>
      <c r="AG15" s="151" t="s">
        <v>156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9">
        <v>8</v>
      </c>
      <c r="B16" s="180" t="s">
        <v>172</v>
      </c>
      <c r="C16" s="187" t="s">
        <v>173</v>
      </c>
      <c r="D16" s="181" t="s">
        <v>174</v>
      </c>
      <c r="E16" s="182">
        <v>1.5</v>
      </c>
      <c r="F16" s="183"/>
      <c r="G16" s="184">
        <f t="shared" si="0"/>
        <v>0</v>
      </c>
      <c r="H16" s="183"/>
      <c r="I16" s="184">
        <f t="shared" si="1"/>
        <v>0</v>
      </c>
      <c r="J16" s="183"/>
      <c r="K16" s="184">
        <f t="shared" si="2"/>
        <v>0</v>
      </c>
      <c r="L16" s="184">
        <v>21</v>
      </c>
      <c r="M16" s="184">
        <f t="shared" si="3"/>
        <v>0</v>
      </c>
      <c r="N16" s="182">
        <v>0</v>
      </c>
      <c r="O16" s="182">
        <f t="shared" si="4"/>
        <v>0</v>
      </c>
      <c r="P16" s="182">
        <v>0</v>
      </c>
      <c r="Q16" s="182">
        <f t="shared" si="5"/>
        <v>0</v>
      </c>
      <c r="R16" s="184"/>
      <c r="S16" s="184" t="s">
        <v>159</v>
      </c>
      <c r="T16" s="185" t="s">
        <v>160</v>
      </c>
      <c r="U16" s="161">
        <v>0</v>
      </c>
      <c r="V16" s="161">
        <f t="shared" si="6"/>
        <v>0</v>
      </c>
      <c r="W16" s="161"/>
      <c r="X16" s="161" t="s">
        <v>154</v>
      </c>
      <c r="Y16" s="161" t="s">
        <v>155</v>
      </c>
      <c r="Z16" s="151"/>
      <c r="AA16" s="151"/>
      <c r="AB16" s="151"/>
      <c r="AC16" s="151"/>
      <c r="AD16" s="151"/>
      <c r="AE16" s="151"/>
      <c r="AF16" s="151"/>
      <c r="AG16" s="151" t="s">
        <v>156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9">
        <v>9</v>
      </c>
      <c r="B17" s="180" t="s">
        <v>175</v>
      </c>
      <c r="C17" s="187" t="s">
        <v>176</v>
      </c>
      <c r="D17" s="181" t="s">
        <v>174</v>
      </c>
      <c r="E17" s="182">
        <v>356</v>
      </c>
      <c r="F17" s="183"/>
      <c r="G17" s="184">
        <f t="shared" si="0"/>
        <v>0</v>
      </c>
      <c r="H17" s="183"/>
      <c r="I17" s="184">
        <f t="shared" si="1"/>
        <v>0</v>
      </c>
      <c r="J17" s="183"/>
      <c r="K17" s="184">
        <f t="shared" si="2"/>
        <v>0</v>
      </c>
      <c r="L17" s="184">
        <v>21</v>
      </c>
      <c r="M17" s="184">
        <f t="shared" si="3"/>
        <v>0</v>
      </c>
      <c r="N17" s="182">
        <v>0</v>
      </c>
      <c r="O17" s="182">
        <f t="shared" si="4"/>
        <v>0</v>
      </c>
      <c r="P17" s="182">
        <v>0</v>
      </c>
      <c r="Q17" s="182">
        <f t="shared" si="5"/>
        <v>0</v>
      </c>
      <c r="R17" s="184"/>
      <c r="S17" s="184" t="s">
        <v>153</v>
      </c>
      <c r="T17" s="185" t="s">
        <v>153</v>
      </c>
      <c r="U17" s="161">
        <v>0.42199999999999999</v>
      </c>
      <c r="V17" s="161">
        <f t="shared" si="6"/>
        <v>150.22999999999999</v>
      </c>
      <c r="W17" s="161"/>
      <c r="X17" s="161" t="s">
        <v>154</v>
      </c>
      <c r="Y17" s="161" t="s">
        <v>155</v>
      </c>
      <c r="Z17" s="151"/>
      <c r="AA17" s="151"/>
      <c r="AB17" s="151"/>
      <c r="AC17" s="151"/>
      <c r="AD17" s="151"/>
      <c r="AE17" s="151"/>
      <c r="AF17" s="151"/>
      <c r="AG17" s="151" t="s">
        <v>156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9">
        <v>10</v>
      </c>
      <c r="B18" s="180" t="s">
        <v>177</v>
      </c>
      <c r="C18" s="187" t="s">
        <v>178</v>
      </c>
      <c r="D18" s="181" t="s">
        <v>174</v>
      </c>
      <c r="E18" s="182">
        <v>356</v>
      </c>
      <c r="F18" s="183"/>
      <c r="G18" s="184">
        <f t="shared" si="0"/>
        <v>0</v>
      </c>
      <c r="H18" s="183"/>
      <c r="I18" s="184">
        <f t="shared" si="1"/>
        <v>0</v>
      </c>
      <c r="J18" s="183"/>
      <c r="K18" s="184">
        <f t="shared" si="2"/>
        <v>0</v>
      </c>
      <c r="L18" s="184">
        <v>21</v>
      </c>
      <c r="M18" s="184">
        <f t="shared" si="3"/>
        <v>0</v>
      </c>
      <c r="N18" s="182">
        <v>0</v>
      </c>
      <c r="O18" s="182">
        <f t="shared" si="4"/>
        <v>0</v>
      </c>
      <c r="P18" s="182">
        <v>0</v>
      </c>
      <c r="Q18" s="182">
        <f t="shared" si="5"/>
        <v>0</v>
      </c>
      <c r="R18" s="184"/>
      <c r="S18" s="184" t="s">
        <v>153</v>
      </c>
      <c r="T18" s="185" t="s">
        <v>153</v>
      </c>
      <c r="U18" s="161">
        <v>1.0999999999999999E-2</v>
      </c>
      <c r="V18" s="161">
        <f t="shared" si="6"/>
        <v>3.92</v>
      </c>
      <c r="W18" s="161"/>
      <c r="X18" s="161" t="s">
        <v>154</v>
      </c>
      <c r="Y18" s="161" t="s">
        <v>155</v>
      </c>
      <c r="Z18" s="151"/>
      <c r="AA18" s="151"/>
      <c r="AB18" s="151"/>
      <c r="AC18" s="151"/>
      <c r="AD18" s="151"/>
      <c r="AE18" s="151"/>
      <c r="AF18" s="151"/>
      <c r="AG18" s="151" t="s">
        <v>156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9">
        <v>11</v>
      </c>
      <c r="B19" s="180" t="s">
        <v>179</v>
      </c>
      <c r="C19" s="187" t="s">
        <v>180</v>
      </c>
      <c r="D19" s="181" t="s">
        <v>174</v>
      </c>
      <c r="E19" s="182">
        <v>356</v>
      </c>
      <c r="F19" s="183"/>
      <c r="G19" s="184">
        <f t="shared" si="0"/>
        <v>0</v>
      </c>
      <c r="H19" s="183"/>
      <c r="I19" s="184">
        <f t="shared" si="1"/>
        <v>0</v>
      </c>
      <c r="J19" s="183"/>
      <c r="K19" s="184">
        <f t="shared" si="2"/>
        <v>0</v>
      </c>
      <c r="L19" s="184">
        <v>21</v>
      </c>
      <c r="M19" s="184">
        <f t="shared" si="3"/>
        <v>0</v>
      </c>
      <c r="N19" s="182">
        <v>0</v>
      </c>
      <c r="O19" s="182">
        <f t="shared" si="4"/>
        <v>0</v>
      </c>
      <c r="P19" s="182">
        <v>0</v>
      </c>
      <c r="Q19" s="182">
        <f t="shared" si="5"/>
        <v>0</v>
      </c>
      <c r="R19" s="184"/>
      <c r="S19" s="184" t="s">
        <v>153</v>
      </c>
      <c r="T19" s="185" t="s">
        <v>153</v>
      </c>
      <c r="U19" s="161">
        <v>8.9999999999999993E-3</v>
      </c>
      <c r="V19" s="161">
        <f t="shared" si="6"/>
        <v>3.2</v>
      </c>
      <c r="W19" s="161"/>
      <c r="X19" s="161" t="s">
        <v>154</v>
      </c>
      <c r="Y19" s="161" t="s">
        <v>155</v>
      </c>
      <c r="Z19" s="151"/>
      <c r="AA19" s="151"/>
      <c r="AB19" s="151"/>
      <c r="AC19" s="151"/>
      <c r="AD19" s="151"/>
      <c r="AE19" s="151"/>
      <c r="AF19" s="151"/>
      <c r="AG19" s="151" t="s">
        <v>156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9">
        <v>12</v>
      </c>
      <c r="B20" s="180" t="s">
        <v>181</v>
      </c>
      <c r="C20" s="187" t="s">
        <v>182</v>
      </c>
      <c r="D20" s="181" t="s">
        <v>152</v>
      </c>
      <c r="E20" s="182">
        <v>1155</v>
      </c>
      <c r="F20" s="183"/>
      <c r="G20" s="184">
        <f t="shared" si="0"/>
        <v>0</v>
      </c>
      <c r="H20" s="183"/>
      <c r="I20" s="184">
        <f t="shared" si="1"/>
        <v>0</v>
      </c>
      <c r="J20" s="183"/>
      <c r="K20" s="184">
        <f t="shared" si="2"/>
        <v>0</v>
      </c>
      <c r="L20" s="184">
        <v>21</v>
      </c>
      <c r="M20" s="184">
        <f t="shared" si="3"/>
        <v>0</v>
      </c>
      <c r="N20" s="182">
        <v>0</v>
      </c>
      <c r="O20" s="182">
        <f t="shared" si="4"/>
        <v>0</v>
      </c>
      <c r="P20" s="182">
        <v>0</v>
      </c>
      <c r="Q20" s="182">
        <f t="shared" si="5"/>
        <v>0</v>
      </c>
      <c r="R20" s="184"/>
      <c r="S20" s="184" t="s">
        <v>153</v>
      </c>
      <c r="T20" s="185" t="s">
        <v>153</v>
      </c>
      <c r="U20" s="161">
        <v>1.7999999999999999E-2</v>
      </c>
      <c r="V20" s="161">
        <f t="shared" si="6"/>
        <v>20.79</v>
      </c>
      <c r="W20" s="161"/>
      <c r="X20" s="161" t="s">
        <v>154</v>
      </c>
      <c r="Y20" s="161" t="s">
        <v>155</v>
      </c>
      <c r="Z20" s="151"/>
      <c r="AA20" s="151"/>
      <c r="AB20" s="151"/>
      <c r="AC20" s="151"/>
      <c r="AD20" s="151"/>
      <c r="AE20" s="151"/>
      <c r="AF20" s="151"/>
      <c r="AG20" s="151" t="s">
        <v>156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9">
        <v>13</v>
      </c>
      <c r="B21" s="180" t="s">
        <v>183</v>
      </c>
      <c r="C21" s="187" t="s">
        <v>184</v>
      </c>
      <c r="D21" s="181" t="s">
        <v>152</v>
      </c>
      <c r="E21" s="182">
        <v>107</v>
      </c>
      <c r="F21" s="183"/>
      <c r="G21" s="184">
        <f t="shared" si="0"/>
        <v>0</v>
      </c>
      <c r="H21" s="183"/>
      <c r="I21" s="184">
        <f t="shared" si="1"/>
        <v>0</v>
      </c>
      <c r="J21" s="183"/>
      <c r="K21" s="184">
        <f t="shared" si="2"/>
        <v>0</v>
      </c>
      <c r="L21" s="184">
        <v>21</v>
      </c>
      <c r="M21" s="184">
        <f t="shared" si="3"/>
        <v>0</v>
      </c>
      <c r="N21" s="182">
        <v>0</v>
      </c>
      <c r="O21" s="182">
        <f t="shared" si="4"/>
        <v>0</v>
      </c>
      <c r="P21" s="182">
        <v>0</v>
      </c>
      <c r="Q21" s="182">
        <f t="shared" si="5"/>
        <v>0</v>
      </c>
      <c r="R21" s="184"/>
      <c r="S21" s="184" t="s">
        <v>153</v>
      </c>
      <c r="T21" s="185" t="s">
        <v>153</v>
      </c>
      <c r="U21" s="161">
        <v>0.126</v>
      </c>
      <c r="V21" s="161">
        <f t="shared" si="6"/>
        <v>13.48</v>
      </c>
      <c r="W21" s="161"/>
      <c r="X21" s="161" t="s">
        <v>154</v>
      </c>
      <c r="Y21" s="161" t="s">
        <v>155</v>
      </c>
      <c r="Z21" s="151"/>
      <c r="AA21" s="151"/>
      <c r="AB21" s="151"/>
      <c r="AC21" s="151"/>
      <c r="AD21" s="151"/>
      <c r="AE21" s="151"/>
      <c r="AF21" s="151"/>
      <c r="AG21" s="151" t="s">
        <v>156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9">
        <v>14</v>
      </c>
      <c r="B22" s="180" t="s">
        <v>185</v>
      </c>
      <c r="C22" s="187" t="s">
        <v>186</v>
      </c>
      <c r="D22" s="181" t="s">
        <v>152</v>
      </c>
      <c r="E22" s="182">
        <v>107</v>
      </c>
      <c r="F22" s="183"/>
      <c r="G22" s="184">
        <f t="shared" si="0"/>
        <v>0</v>
      </c>
      <c r="H22" s="183"/>
      <c r="I22" s="184">
        <f t="shared" si="1"/>
        <v>0</v>
      </c>
      <c r="J22" s="183"/>
      <c r="K22" s="184">
        <f t="shared" si="2"/>
        <v>0</v>
      </c>
      <c r="L22" s="184">
        <v>21</v>
      </c>
      <c r="M22" s="184">
        <f t="shared" si="3"/>
        <v>0</v>
      </c>
      <c r="N22" s="182">
        <v>0</v>
      </c>
      <c r="O22" s="182">
        <f t="shared" si="4"/>
        <v>0</v>
      </c>
      <c r="P22" s="182">
        <v>0</v>
      </c>
      <c r="Q22" s="182">
        <f t="shared" si="5"/>
        <v>0</v>
      </c>
      <c r="R22" s="184"/>
      <c r="S22" s="184" t="s">
        <v>153</v>
      </c>
      <c r="T22" s="185" t="s">
        <v>153</v>
      </c>
      <c r="U22" s="161">
        <v>0.26300000000000001</v>
      </c>
      <c r="V22" s="161">
        <f t="shared" si="6"/>
        <v>28.14</v>
      </c>
      <c r="W22" s="161"/>
      <c r="X22" s="161" t="s">
        <v>154</v>
      </c>
      <c r="Y22" s="161" t="s">
        <v>155</v>
      </c>
      <c r="Z22" s="151"/>
      <c r="AA22" s="151"/>
      <c r="AB22" s="151"/>
      <c r="AC22" s="151"/>
      <c r="AD22" s="151"/>
      <c r="AE22" s="151"/>
      <c r="AF22" s="151"/>
      <c r="AG22" s="151" t="s">
        <v>156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9">
        <v>15</v>
      </c>
      <c r="B23" s="180" t="s">
        <v>187</v>
      </c>
      <c r="C23" s="187" t="s">
        <v>188</v>
      </c>
      <c r="D23" s="181" t="s">
        <v>174</v>
      </c>
      <c r="E23" s="182">
        <v>107</v>
      </c>
      <c r="F23" s="183"/>
      <c r="G23" s="184">
        <f t="shared" si="0"/>
        <v>0</v>
      </c>
      <c r="H23" s="183"/>
      <c r="I23" s="184">
        <f t="shared" si="1"/>
        <v>0</v>
      </c>
      <c r="J23" s="183"/>
      <c r="K23" s="184">
        <f t="shared" si="2"/>
        <v>0</v>
      </c>
      <c r="L23" s="184">
        <v>21</v>
      </c>
      <c r="M23" s="184">
        <f t="shared" si="3"/>
        <v>0</v>
      </c>
      <c r="N23" s="182">
        <v>0</v>
      </c>
      <c r="O23" s="182">
        <f t="shared" si="4"/>
        <v>0</v>
      </c>
      <c r="P23" s="182">
        <v>0</v>
      </c>
      <c r="Q23" s="182">
        <f t="shared" si="5"/>
        <v>0</v>
      </c>
      <c r="R23" s="184"/>
      <c r="S23" s="184" t="s">
        <v>153</v>
      </c>
      <c r="T23" s="185" t="s">
        <v>153</v>
      </c>
      <c r="U23" s="161">
        <v>0.26</v>
      </c>
      <c r="V23" s="161">
        <f t="shared" si="6"/>
        <v>27.82</v>
      </c>
      <c r="W23" s="161"/>
      <c r="X23" s="161" t="s">
        <v>154</v>
      </c>
      <c r="Y23" s="161" t="s">
        <v>155</v>
      </c>
      <c r="Z23" s="151"/>
      <c r="AA23" s="151"/>
      <c r="AB23" s="151"/>
      <c r="AC23" s="151"/>
      <c r="AD23" s="151"/>
      <c r="AE23" s="151"/>
      <c r="AF23" s="151"/>
      <c r="AG23" s="151" t="s">
        <v>156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x14ac:dyDescent="0.2">
      <c r="A24" s="165" t="s">
        <v>148</v>
      </c>
      <c r="B24" s="166" t="s">
        <v>102</v>
      </c>
      <c r="C24" s="186" t="s">
        <v>103</v>
      </c>
      <c r="D24" s="167"/>
      <c r="E24" s="168"/>
      <c r="F24" s="169"/>
      <c r="G24" s="169">
        <f>SUMIF(AG25:AG32,"&lt;&gt;NOR",G25:G32)</f>
        <v>0</v>
      </c>
      <c r="H24" s="169"/>
      <c r="I24" s="169">
        <f>SUM(I25:I32)</f>
        <v>0</v>
      </c>
      <c r="J24" s="169"/>
      <c r="K24" s="169">
        <f>SUM(K25:K32)</f>
        <v>0</v>
      </c>
      <c r="L24" s="169"/>
      <c r="M24" s="169">
        <f>SUM(M25:M32)</f>
        <v>0</v>
      </c>
      <c r="N24" s="168"/>
      <c r="O24" s="168">
        <f>SUM(O25:O32)</f>
        <v>767.78</v>
      </c>
      <c r="P24" s="168"/>
      <c r="Q24" s="168">
        <f>SUM(Q25:Q32)</f>
        <v>0</v>
      </c>
      <c r="R24" s="169"/>
      <c r="S24" s="169"/>
      <c r="T24" s="170"/>
      <c r="U24" s="164"/>
      <c r="V24" s="164">
        <f>SUM(V25:V32)</f>
        <v>1273.33</v>
      </c>
      <c r="W24" s="164"/>
      <c r="X24" s="164"/>
      <c r="Y24" s="164"/>
      <c r="AG24" t="s">
        <v>149</v>
      </c>
    </row>
    <row r="25" spans="1:60" outlineLevel="1" x14ac:dyDescent="0.2">
      <c r="A25" s="179">
        <v>16</v>
      </c>
      <c r="B25" s="180" t="s">
        <v>189</v>
      </c>
      <c r="C25" s="187" t="s">
        <v>190</v>
      </c>
      <c r="D25" s="181" t="s">
        <v>152</v>
      </c>
      <c r="E25" s="182">
        <v>228</v>
      </c>
      <c r="F25" s="183"/>
      <c r="G25" s="184">
        <f t="shared" ref="G25:G32" si="7">ROUND(E25*F25,2)</f>
        <v>0</v>
      </c>
      <c r="H25" s="183"/>
      <c r="I25" s="184">
        <f t="shared" ref="I25:I32" si="8">ROUND(E25*H25,2)</f>
        <v>0</v>
      </c>
      <c r="J25" s="183"/>
      <c r="K25" s="184">
        <f t="shared" ref="K25:K32" si="9">ROUND(E25*J25,2)</f>
        <v>0</v>
      </c>
      <c r="L25" s="184">
        <v>21</v>
      </c>
      <c r="M25" s="184">
        <f t="shared" ref="M25:M32" si="10">G25*(1+L25/100)</f>
        <v>0</v>
      </c>
      <c r="N25" s="182">
        <v>0.34499999999999997</v>
      </c>
      <c r="O25" s="182">
        <f t="shared" ref="O25:O32" si="11">ROUND(E25*N25,2)</f>
        <v>78.66</v>
      </c>
      <c r="P25" s="182">
        <v>0</v>
      </c>
      <c r="Q25" s="182">
        <f t="shared" ref="Q25:Q32" si="12">ROUND(E25*P25,2)</f>
        <v>0</v>
      </c>
      <c r="R25" s="184"/>
      <c r="S25" s="184" t="s">
        <v>153</v>
      </c>
      <c r="T25" s="185" t="s">
        <v>153</v>
      </c>
      <c r="U25" s="161">
        <v>2.5999999999999999E-2</v>
      </c>
      <c r="V25" s="161">
        <f t="shared" ref="V25:V32" si="13">ROUND(E25*U25,2)</f>
        <v>5.93</v>
      </c>
      <c r="W25" s="161"/>
      <c r="X25" s="161" t="s">
        <v>154</v>
      </c>
      <c r="Y25" s="161" t="s">
        <v>155</v>
      </c>
      <c r="Z25" s="151"/>
      <c r="AA25" s="151"/>
      <c r="AB25" s="151"/>
      <c r="AC25" s="151"/>
      <c r="AD25" s="151"/>
      <c r="AE25" s="151"/>
      <c r="AF25" s="151"/>
      <c r="AG25" s="151" t="s">
        <v>156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9">
        <v>17</v>
      </c>
      <c r="B26" s="180" t="s">
        <v>191</v>
      </c>
      <c r="C26" s="187" t="s">
        <v>192</v>
      </c>
      <c r="D26" s="181" t="s">
        <v>152</v>
      </c>
      <c r="E26" s="182">
        <v>228</v>
      </c>
      <c r="F26" s="183"/>
      <c r="G26" s="184">
        <f t="shared" si="7"/>
        <v>0</v>
      </c>
      <c r="H26" s="183"/>
      <c r="I26" s="184">
        <f t="shared" si="8"/>
        <v>0</v>
      </c>
      <c r="J26" s="183"/>
      <c r="K26" s="184">
        <f t="shared" si="9"/>
        <v>0</v>
      </c>
      <c r="L26" s="184">
        <v>21</v>
      </c>
      <c r="M26" s="184">
        <f t="shared" si="10"/>
        <v>0</v>
      </c>
      <c r="N26" s="182">
        <v>0.41399999999999998</v>
      </c>
      <c r="O26" s="182">
        <f t="shared" si="11"/>
        <v>94.39</v>
      </c>
      <c r="P26" s="182">
        <v>0</v>
      </c>
      <c r="Q26" s="182">
        <f t="shared" si="12"/>
        <v>0</v>
      </c>
      <c r="R26" s="184"/>
      <c r="S26" s="184" t="s">
        <v>153</v>
      </c>
      <c r="T26" s="185" t="s">
        <v>153</v>
      </c>
      <c r="U26" s="161">
        <v>2.5999999999999999E-2</v>
      </c>
      <c r="V26" s="161">
        <f t="shared" si="13"/>
        <v>5.93</v>
      </c>
      <c r="W26" s="161"/>
      <c r="X26" s="161" t="s">
        <v>154</v>
      </c>
      <c r="Y26" s="161" t="s">
        <v>155</v>
      </c>
      <c r="Z26" s="151"/>
      <c r="AA26" s="151"/>
      <c r="AB26" s="151"/>
      <c r="AC26" s="151"/>
      <c r="AD26" s="151"/>
      <c r="AE26" s="151"/>
      <c r="AF26" s="151"/>
      <c r="AG26" s="151" t="s">
        <v>156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9">
        <v>18</v>
      </c>
      <c r="B27" s="180" t="s">
        <v>193</v>
      </c>
      <c r="C27" s="187" t="s">
        <v>194</v>
      </c>
      <c r="D27" s="181" t="s">
        <v>152</v>
      </c>
      <c r="E27" s="182">
        <v>831</v>
      </c>
      <c r="F27" s="183"/>
      <c r="G27" s="184">
        <f t="shared" si="7"/>
        <v>0</v>
      </c>
      <c r="H27" s="183"/>
      <c r="I27" s="184">
        <f t="shared" si="8"/>
        <v>0</v>
      </c>
      <c r="J27" s="183"/>
      <c r="K27" s="184">
        <f t="shared" si="9"/>
        <v>0</v>
      </c>
      <c r="L27" s="184">
        <v>21</v>
      </c>
      <c r="M27" s="184">
        <f t="shared" si="10"/>
        <v>0</v>
      </c>
      <c r="N27" s="182">
        <v>0.57499999999999996</v>
      </c>
      <c r="O27" s="182">
        <f t="shared" si="11"/>
        <v>477.83</v>
      </c>
      <c r="P27" s="182">
        <v>0</v>
      </c>
      <c r="Q27" s="182">
        <f t="shared" si="12"/>
        <v>0</v>
      </c>
      <c r="R27" s="184"/>
      <c r="S27" s="184" t="s">
        <v>153</v>
      </c>
      <c r="T27" s="185" t="s">
        <v>153</v>
      </c>
      <c r="U27" s="161">
        <v>2.7E-2</v>
      </c>
      <c r="V27" s="161">
        <f t="shared" si="13"/>
        <v>22.44</v>
      </c>
      <c r="W27" s="161"/>
      <c r="X27" s="161" t="s">
        <v>154</v>
      </c>
      <c r="Y27" s="161" t="s">
        <v>155</v>
      </c>
      <c r="Z27" s="151"/>
      <c r="AA27" s="151"/>
      <c r="AB27" s="151"/>
      <c r="AC27" s="151"/>
      <c r="AD27" s="151"/>
      <c r="AE27" s="151"/>
      <c r="AF27" s="151"/>
      <c r="AG27" s="151" t="s">
        <v>156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9">
        <v>19</v>
      </c>
      <c r="B28" s="180" t="s">
        <v>195</v>
      </c>
      <c r="C28" s="187" t="s">
        <v>196</v>
      </c>
      <c r="D28" s="181" t="s">
        <v>152</v>
      </c>
      <c r="E28" s="182">
        <v>1059</v>
      </c>
      <c r="F28" s="183"/>
      <c r="G28" s="184">
        <f t="shared" si="7"/>
        <v>0</v>
      </c>
      <c r="H28" s="183"/>
      <c r="I28" s="184">
        <f t="shared" si="8"/>
        <v>0</v>
      </c>
      <c r="J28" s="183"/>
      <c r="K28" s="184">
        <f t="shared" si="9"/>
        <v>0</v>
      </c>
      <c r="L28" s="184">
        <v>21</v>
      </c>
      <c r="M28" s="184">
        <f t="shared" si="10"/>
        <v>0</v>
      </c>
      <c r="N28" s="182">
        <v>0.11</v>
      </c>
      <c r="O28" s="182">
        <f t="shared" si="11"/>
        <v>116.49</v>
      </c>
      <c r="P28" s="182">
        <v>0</v>
      </c>
      <c r="Q28" s="182">
        <f t="shared" si="12"/>
        <v>0</v>
      </c>
      <c r="R28" s="184"/>
      <c r="S28" s="184" t="s">
        <v>153</v>
      </c>
      <c r="T28" s="185" t="s">
        <v>153</v>
      </c>
      <c r="U28" s="161">
        <v>1.165</v>
      </c>
      <c r="V28" s="161">
        <f t="shared" si="13"/>
        <v>1233.74</v>
      </c>
      <c r="W28" s="161"/>
      <c r="X28" s="161" t="s">
        <v>154</v>
      </c>
      <c r="Y28" s="161" t="s">
        <v>155</v>
      </c>
      <c r="Z28" s="151"/>
      <c r="AA28" s="151"/>
      <c r="AB28" s="151"/>
      <c r="AC28" s="151"/>
      <c r="AD28" s="151"/>
      <c r="AE28" s="151"/>
      <c r="AF28" s="151"/>
      <c r="AG28" s="151" t="s">
        <v>156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9">
        <v>20</v>
      </c>
      <c r="B29" s="180" t="s">
        <v>197</v>
      </c>
      <c r="C29" s="187" t="s">
        <v>198</v>
      </c>
      <c r="D29" s="181" t="s">
        <v>169</v>
      </c>
      <c r="E29" s="182">
        <v>115</v>
      </c>
      <c r="F29" s="183"/>
      <c r="G29" s="184">
        <f t="shared" si="7"/>
        <v>0</v>
      </c>
      <c r="H29" s="183"/>
      <c r="I29" s="184">
        <f t="shared" si="8"/>
        <v>0</v>
      </c>
      <c r="J29" s="183"/>
      <c r="K29" s="184">
        <f t="shared" si="9"/>
        <v>0</v>
      </c>
      <c r="L29" s="184">
        <v>21</v>
      </c>
      <c r="M29" s="184">
        <f t="shared" si="10"/>
        <v>0</v>
      </c>
      <c r="N29" s="182">
        <v>3.5999999999999999E-3</v>
      </c>
      <c r="O29" s="182">
        <f t="shared" si="11"/>
        <v>0.41</v>
      </c>
      <c r="P29" s="182">
        <v>0</v>
      </c>
      <c r="Q29" s="182">
        <f t="shared" si="12"/>
        <v>0</v>
      </c>
      <c r="R29" s="184"/>
      <c r="S29" s="184" t="s">
        <v>153</v>
      </c>
      <c r="T29" s="185" t="s">
        <v>153</v>
      </c>
      <c r="U29" s="161">
        <v>4.5999999999999999E-2</v>
      </c>
      <c r="V29" s="161">
        <f t="shared" si="13"/>
        <v>5.29</v>
      </c>
      <c r="W29" s="161"/>
      <c r="X29" s="161" t="s">
        <v>154</v>
      </c>
      <c r="Y29" s="161" t="s">
        <v>155</v>
      </c>
      <c r="Z29" s="151"/>
      <c r="AA29" s="151"/>
      <c r="AB29" s="151"/>
      <c r="AC29" s="151"/>
      <c r="AD29" s="151"/>
      <c r="AE29" s="151"/>
      <c r="AF29" s="151"/>
      <c r="AG29" s="151" t="s">
        <v>156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79">
        <v>21</v>
      </c>
      <c r="B30" s="180" t="s">
        <v>199</v>
      </c>
      <c r="C30" s="187" t="s">
        <v>200</v>
      </c>
      <c r="D30" s="181" t="s">
        <v>152</v>
      </c>
      <c r="E30" s="182">
        <v>206</v>
      </c>
      <c r="F30" s="183"/>
      <c r="G30" s="184">
        <f t="shared" si="7"/>
        <v>0</v>
      </c>
      <c r="H30" s="183"/>
      <c r="I30" s="184">
        <f t="shared" si="8"/>
        <v>0</v>
      </c>
      <c r="J30" s="183"/>
      <c r="K30" s="184">
        <f t="shared" si="9"/>
        <v>0</v>
      </c>
      <c r="L30" s="184">
        <v>21</v>
      </c>
      <c r="M30" s="184">
        <f t="shared" si="10"/>
        <v>0</v>
      </c>
      <c r="N30" s="182">
        <v>0</v>
      </c>
      <c r="O30" s="182">
        <f t="shared" si="11"/>
        <v>0</v>
      </c>
      <c r="P30" s="182">
        <v>0</v>
      </c>
      <c r="Q30" s="182">
        <f t="shared" si="12"/>
        <v>0</v>
      </c>
      <c r="R30" s="184"/>
      <c r="S30" s="184" t="s">
        <v>159</v>
      </c>
      <c r="T30" s="185" t="s">
        <v>201</v>
      </c>
      <c r="U30" s="161">
        <v>0</v>
      </c>
      <c r="V30" s="161">
        <f t="shared" si="13"/>
        <v>0</v>
      </c>
      <c r="W30" s="161"/>
      <c r="X30" s="161" t="s">
        <v>202</v>
      </c>
      <c r="Y30" s="161" t="s">
        <v>155</v>
      </c>
      <c r="Z30" s="151"/>
      <c r="AA30" s="151"/>
      <c r="AB30" s="151"/>
      <c r="AC30" s="151"/>
      <c r="AD30" s="151"/>
      <c r="AE30" s="151"/>
      <c r="AF30" s="151"/>
      <c r="AG30" s="151" t="s">
        <v>203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9">
        <v>22</v>
      </c>
      <c r="B31" s="180" t="s">
        <v>204</v>
      </c>
      <c r="C31" s="187" t="s">
        <v>205</v>
      </c>
      <c r="D31" s="181" t="s">
        <v>152</v>
      </c>
      <c r="E31" s="182">
        <v>844</v>
      </c>
      <c r="F31" s="183"/>
      <c r="G31" s="184">
        <f t="shared" si="7"/>
        <v>0</v>
      </c>
      <c r="H31" s="183"/>
      <c r="I31" s="184">
        <f t="shared" si="8"/>
        <v>0</v>
      </c>
      <c r="J31" s="183"/>
      <c r="K31" s="184">
        <f t="shared" si="9"/>
        <v>0</v>
      </c>
      <c r="L31" s="184">
        <v>21</v>
      </c>
      <c r="M31" s="184">
        <f t="shared" si="10"/>
        <v>0</v>
      </c>
      <c r="N31" s="182">
        <v>0</v>
      </c>
      <c r="O31" s="182">
        <f t="shared" si="11"/>
        <v>0</v>
      </c>
      <c r="P31" s="182">
        <v>0</v>
      </c>
      <c r="Q31" s="182">
        <f t="shared" si="12"/>
        <v>0</v>
      </c>
      <c r="R31" s="184"/>
      <c r="S31" s="184" t="s">
        <v>159</v>
      </c>
      <c r="T31" s="185" t="s">
        <v>201</v>
      </c>
      <c r="U31" s="161">
        <v>0</v>
      </c>
      <c r="V31" s="161">
        <f t="shared" si="13"/>
        <v>0</v>
      </c>
      <c r="W31" s="161"/>
      <c r="X31" s="161" t="s">
        <v>202</v>
      </c>
      <c r="Y31" s="161" t="s">
        <v>155</v>
      </c>
      <c r="Z31" s="151"/>
      <c r="AA31" s="151"/>
      <c r="AB31" s="151"/>
      <c r="AC31" s="151"/>
      <c r="AD31" s="151"/>
      <c r="AE31" s="151"/>
      <c r="AF31" s="151"/>
      <c r="AG31" s="151" t="s">
        <v>203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9">
        <v>23</v>
      </c>
      <c r="B32" s="180" t="s">
        <v>206</v>
      </c>
      <c r="C32" s="187" t="s">
        <v>207</v>
      </c>
      <c r="D32" s="181" t="s">
        <v>152</v>
      </c>
      <c r="E32" s="182">
        <v>26</v>
      </c>
      <c r="F32" s="183"/>
      <c r="G32" s="184">
        <f t="shared" si="7"/>
        <v>0</v>
      </c>
      <c r="H32" s="183"/>
      <c r="I32" s="184">
        <f t="shared" si="8"/>
        <v>0</v>
      </c>
      <c r="J32" s="183"/>
      <c r="K32" s="184">
        <f t="shared" si="9"/>
        <v>0</v>
      </c>
      <c r="L32" s="184">
        <v>21</v>
      </c>
      <c r="M32" s="184">
        <f t="shared" si="10"/>
        <v>0</v>
      </c>
      <c r="N32" s="182">
        <v>0</v>
      </c>
      <c r="O32" s="182">
        <f t="shared" si="11"/>
        <v>0</v>
      </c>
      <c r="P32" s="182">
        <v>0</v>
      </c>
      <c r="Q32" s="182">
        <f t="shared" si="12"/>
        <v>0</v>
      </c>
      <c r="R32" s="184"/>
      <c r="S32" s="184" t="s">
        <v>159</v>
      </c>
      <c r="T32" s="185" t="s">
        <v>201</v>
      </c>
      <c r="U32" s="161">
        <v>0</v>
      </c>
      <c r="V32" s="161">
        <f t="shared" si="13"/>
        <v>0</v>
      </c>
      <c r="W32" s="161"/>
      <c r="X32" s="161" t="s">
        <v>202</v>
      </c>
      <c r="Y32" s="161" t="s">
        <v>155</v>
      </c>
      <c r="Z32" s="151"/>
      <c r="AA32" s="151"/>
      <c r="AB32" s="151"/>
      <c r="AC32" s="151"/>
      <c r="AD32" s="151"/>
      <c r="AE32" s="151"/>
      <c r="AF32" s="151"/>
      <c r="AG32" s="151" t="s">
        <v>203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x14ac:dyDescent="0.2">
      <c r="A33" s="165" t="s">
        <v>148</v>
      </c>
      <c r="B33" s="166" t="s">
        <v>104</v>
      </c>
      <c r="C33" s="186" t="s">
        <v>105</v>
      </c>
      <c r="D33" s="167"/>
      <c r="E33" s="168"/>
      <c r="F33" s="169"/>
      <c r="G33" s="169">
        <f>SUMIF(AG34:AG34,"&lt;&gt;NOR",G34:G34)</f>
        <v>0</v>
      </c>
      <c r="H33" s="169"/>
      <c r="I33" s="169">
        <f>SUM(I34:I34)</f>
        <v>0</v>
      </c>
      <c r="J33" s="169"/>
      <c r="K33" s="169">
        <f>SUM(K34:K34)</f>
        <v>0</v>
      </c>
      <c r="L33" s="169"/>
      <c r="M33" s="169">
        <f>SUM(M34:M34)</f>
        <v>0</v>
      </c>
      <c r="N33" s="168"/>
      <c r="O33" s="168">
        <f>SUM(O34:O34)</f>
        <v>3.3</v>
      </c>
      <c r="P33" s="168"/>
      <c r="Q33" s="168">
        <f>SUM(Q34:Q34)</f>
        <v>0</v>
      </c>
      <c r="R33" s="169"/>
      <c r="S33" s="169"/>
      <c r="T33" s="170"/>
      <c r="U33" s="164"/>
      <c r="V33" s="164">
        <f>SUM(V34:V34)</f>
        <v>26.58</v>
      </c>
      <c r="W33" s="164"/>
      <c r="X33" s="164"/>
      <c r="Y33" s="164"/>
      <c r="AG33" t="s">
        <v>149</v>
      </c>
    </row>
    <row r="34" spans="1:60" outlineLevel="1" x14ac:dyDescent="0.2">
      <c r="A34" s="179">
        <v>24</v>
      </c>
      <c r="B34" s="180" t="s">
        <v>208</v>
      </c>
      <c r="C34" s="187" t="s">
        <v>209</v>
      </c>
      <c r="D34" s="181" t="s">
        <v>210</v>
      </c>
      <c r="E34" s="182">
        <v>10</v>
      </c>
      <c r="F34" s="183"/>
      <c r="G34" s="184">
        <f>ROUND(E34*F34,2)</f>
        <v>0</v>
      </c>
      <c r="H34" s="183"/>
      <c r="I34" s="184">
        <f>ROUND(E34*H34,2)</f>
        <v>0</v>
      </c>
      <c r="J34" s="183"/>
      <c r="K34" s="184">
        <f>ROUND(E34*J34,2)</f>
        <v>0</v>
      </c>
      <c r="L34" s="184">
        <v>21</v>
      </c>
      <c r="M34" s="184">
        <f>G34*(1+L34/100)</f>
        <v>0</v>
      </c>
      <c r="N34" s="182">
        <v>0.32973999999999998</v>
      </c>
      <c r="O34" s="182">
        <f>ROUND(E34*N34,2)</f>
        <v>3.3</v>
      </c>
      <c r="P34" s="182">
        <v>0</v>
      </c>
      <c r="Q34" s="182">
        <f>ROUND(E34*P34,2)</f>
        <v>0</v>
      </c>
      <c r="R34" s="184"/>
      <c r="S34" s="184" t="s">
        <v>153</v>
      </c>
      <c r="T34" s="185" t="s">
        <v>153</v>
      </c>
      <c r="U34" s="161">
        <v>2.6579999999999999</v>
      </c>
      <c r="V34" s="161">
        <f>ROUND(E34*U34,2)</f>
        <v>26.58</v>
      </c>
      <c r="W34" s="161"/>
      <c r="X34" s="161" t="s">
        <v>154</v>
      </c>
      <c r="Y34" s="161" t="s">
        <v>155</v>
      </c>
      <c r="Z34" s="151"/>
      <c r="AA34" s="151"/>
      <c r="AB34" s="151"/>
      <c r="AC34" s="151"/>
      <c r="AD34" s="151"/>
      <c r="AE34" s="151"/>
      <c r="AF34" s="151"/>
      <c r="AG34" s="151" t="s">
        <v>156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x14ac:dyDescent="0.2">
      <c r="A35" s="165" t="s">
        <v>148</v>
      </c>
      <c r="B35" s="166" t="s">
        <v>108</v>
      </c>
      <c r="C35" s="186" t="s">
        <v>109</v>
      </c>
      <c r="D35" s="167"/>
      <c r="E35" s="168"/>
      <c r="F35" s="169"/>
      <c r="G35" s="169">
        <f>SUMIF(AG36:AG36,"&lt;&gt;NOR",G36:G36)</f>
        <v>0</v>
      </c>
      <c r="H35" s="169"/>
      <c r="I35" s="169">
        <f>SUM(I36:I36)</f>
        <v>0</v>
      </c>
      <c r="J35" s="169"/>
      <c r="K35" s="169">
        <f>SUM(K36:K36)</f>
        <v>0</v>
      </c>
      <c r="L35" s="169"/>
      <c r="M35" s="169">
        <f>SUM(M36:M36)</f>
        <v>0</v>
      </c>
      <c r="N35" s="168"/>
      <c r="O35" s="168">
        <f>SUM(O36:O36)</f>
        <v>21.69</v>
      </c>
      <c r="P35" s="168"/>
      <c r="Q35" s="168">
        <f>SUM(Q36:Q36)</f>
        <v>0</v>
      </c>
      <c r="R35" s="169"/>
      <c r="S35" s="169"/>
      <c r="T35" s="170"/>
      <c r="U35" s="164"/>
      <c r="V35" s="164">
        <f>SUM(V36:V36)</f>
        <v>33.21</v>
      </c>
      <c r="W35" s="164"/>
      <c r="X35" s="164"/>
      <c r="Y35" s="164"/>
      <c r="AG35" t="s">
        <v>149</v>
      </c>
    </row>
    <row r="36" spans="1:60" ht="22.5" outlineLevel="1" x14ac:dyDescent="0.2">
      <c r="A36" s="179">
        <v>25</v>
      </c>
      <c r="B36" s="180" t="s">
        <v>211</v>
      </c>
      <c r="C36" s="187" t="s">
        <v>212</v>
      </c>
      <c r="D36" s="181" t="s">
        <v>169</v>
      </c>
      <c r="E36" s="182">
        <v>115</v>
      </c>
      <c r="F36" s="183"/>
      <c r="G36" s="184">
        <f>ROUND(E36*F36,2)</f>
        <v>0</v>
      </c>
      <c r="H36" s="183"/>
      <c r="I36" s="184">
        <f>ROUND(E36*H36,2)</f>
        <v>0</v>
      </c>
      <c r="J36" s="183"/>
      <c r="K36" s="184">
        <f>ROUND(E36*J36,2)</f>
        <v>0</v>
      </c>
      <c r="L36" s="184">
        <v>21</v>
      </c>
      <c r="M36" s="184">
        <f>G36*(1+L36/100)</f>
        <v>0</v>
      </c>
      <c r="N36" s="182">
        <v>0.18858</v>
      </c>
      <c r="O36" s="182">
        <f>ROUND(E36*N36,2)</f>
        <v>21.69</v>
      </c>
      <c r="P36" s="182">
        <v>0</v>
      </c>
      <c r="Q36" s="182">
        <f>ROUND(E36*P36,2)</f>
        <v>0</v>
      </c>
      <c r="R36" s="184"/>
      <c r="S36" s="184" t="s">
        <v>153</v>
      </c>
      <c r="T36" s="185" t="s">
        <v>153</v>
      </c>
      <c r="U36" s="161">
        <v>0.28877999999999998</v>
      </c>
      <c r="V36" s="161">
        <f>ROUND(E36*U36,2)</f>
        <v>33.21</v>
      </c>
      <c r="W36" s="161"/>
      <c r="X36" s="161" t="s">
        <v>154</v>
      </c>
      <c r="Y36" s="161" t="s">
        <v>155</v>
      </c>
      <c r="Z36" s="151"/>
      <c r="AA36" s="151"/>
      <c r="AB36" s="151"/>
      <c r="AC36" s="151"/>
      <c r="AD36" s="151"/>
      <c r="AE36" s="151"/>
      <c r="AF36" s="151"/>
      <c r="AG36" s="151" t="s">
        <v>156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x14ac:dyDescent="0.2">
      <c r="A37" s="165" t="s">
        <v>148</v>
      </c>
      <c r="B37" s="166" t="s">
        <v>110</v>
      </c>
      <c r="C37" s="186" t="s">
        <v>111</v>
      </c>
      <c r="D37" s="167"/>
      <c r="E37" s="168"/>
      <c r="F37" s="169"/>
      <c r="G37" s="169">
        <f>SUMIF(AG38:AG38,"&lt;&gt;NOR",G38:G38)</f>
        <v>0</v>
      </c>
      <c r="H37" s="169"/>
      <c r="I37" s="169">
        <f>SUM(I38:I38)</f>
        <v>0</v>
      </c>
      <c r="J37" s="169"/>
      <c r="K37" s="169">
        <f>SUM(K38:K38)</f>
        <v>0</v>
      </c>
      <c r="L37" s="169"/>
      <c r="M37" s="169">
        <f>SUM(M38:M38)</f>
        <v>0</v>
      </c>
      <c r="N37" s="168"/>
      <c r="O37" s="168">
        <f>SUM(O38:O38)</f>
        <v>0</v>
      </c>
      <c r="P37" s="168"/>
      <c r="Q37" s="168">
        <f>SUM(Q38:Q38)</f>
        <v>0</v>
      </c>
      <c r="R37" s="169"/>
      <c r="S37" s="169"/>
      <c r="T37" s="170"/>
      <c r="U37" s="164"/>
      <c r="V37" s="164">
        <f>SUM(V38:V38)</f>
        <v>355.17</v>
      </c>
      <c r="W37" s="164"/>
      <c r="X37" s="164"/>
      <c r="Y37" s="164"/>
      <c r="AG37" t="s">
        <v>149</v>
      </c>
    </row>
    <row r="38" spans="1:60" outlineLevel="1" x14ac:dyDescent="0.2">
      <c r="A38" s="179">
        <v>26</v>
      </c>
      <c r="B38" s="180" t="s">
        <v>213</v>
      </c>
      <c r="C38" s="187" t="s">
        <v>214</v>
      </c>
      <c r="D38" s="181" t="s">
        <v>215</v>
      </c>
      <c r="E38" s="182">
        <v>910.69042999999999</v>
      </c>
      <c r="F38" s="183"/>
      <c r="G38" s="184">
        <f>ROUND(E38*F38,2)</f>
        <v>0</v>
      </c>
      <c r="H38" s="183"/>
      <c r="I38" s="184">
        <f>ROUND(E38*H38,2)</f>
        <v>0</v>
      </c>
      <c r="J38" s="183"/>
      <c r="K38" s="184">
        <f>ROUND(E38*J38,2)</f>
        <v>0</v>
      </c>
      <c r="L38" s="184">
        <v>21</v>
      </c>
      <c r="M38" s="184">
        <f>G38*(1+L38/100)</f>
        <v>0</v>
      </c>
      <c r="N38" s="182">
        <v>0</v>
      </c>
      <c r="O38" s="182">
        <f>ROUND(E38*N38,2)</f>
        <v>0</v>
      </c>
      <c r="P38" s="182">
        <v>0</v>
      </c>
      <c r="Q38" s="182">
        <f>ROUND(E38*P38,2)</f>
        <v>0</v>
      </c>
      <c r="R38" s="184"/>
      <c r="S38" s="184" t="s">
        <v>153</v>
      </c>
      <c r="T38" s="185" t="s">
        <v>153</v>
      </c>
      <c r="U38" s="161">
        <v>0.39</v>
      </c>
      <c r="V38" s="161">
        <f>ROUND(E38*U38,2)</f>
        <v>355.17</v>
      </c>
      <c r="W38" s="161"/>
      <c r="X38" s="161" t="s">
        <v>154</v>
      </c>
      <c r="Y38" s="161" t="s">
        <v>155</v>
      </c>
      <c r="Z38" s="151"/>
      <c r="AA38" s="151"/>
      <c r="AB38" s="151"/>
      <c r="AC38" s="151"/>
      <c r="AD38" s="151"/>
      <c r="AE38" s="151"/>
      <c r="AF38" s="151"/>
      <c r="AG38" s="151" t="s">
        <v>156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x14ac:dyDescent="0.2">
      <c r="A39" s="165" t="s">
        <v>148</v>
      </c>
      <c r="B39" s="166" t="s">
        <v>116</v>
      </c>
      <c r="C39" s="186" t="s">
        <v>117</v>
      </c>
      <c r="D39" s="167"/>
      <c r="E39" s="168"/>
      <c r="F39" s="169"/>
      <c r="G39" s="169">
        <f>SUMIF(AG40:AG47,"&lt;&gt;NOR",G40:G47)</f>
        <v>0</v>
      </c>
      <c r="H39" s="169"/>
      <c r="I39" s="169">
        <f>SUM(I40:I47)</f>
        <v>0</v>
      </c>
      <c r="J39" s="169"/>
      <c r="K39" s="169">
        <f>SUM(K40:K47)</f>
        <v>0</v>
      </c>
      <c r="L39" s="169"/>
      <c r="M39" s="169">
        <f>SUM(M40:M47)</f>
        <v>0</v>
      </c>
      <c r="N39" s="168"/>
      <c r="O39" s="168">
        <f>SUM(O40:O47)</f>
        <v>0</v>
      </c>
      <c r="P39" s="168"/>
      <c r="Q39" s="168">
        <f>SUM(Q40:Q47)</f>
        <v>0</v>
      </c>
      <c r="R39" s="169"/>
      <c r="S39" s="169"/>
      <c r="T39" s="170"/>
      <c r="U39" s="164"/>
      <c r="V39" s="164">
        <f>SUM(V40:V47)</f>
        <v>146.08000000000001</v>
      </c>
      <c r="W39" s="164"/>
      <c r="X39" s="164"/>
      <c r="Y39" s="164"/>
      <c r="AG39" t="s">
        <v>149</v>
      </c>
    </row>
    <row r="40" spans="1:60" ht="22.5" outlineLevel="1" x14ac:dyDescent="0.2">
      <c r="A40" s="172">
        <v>27</v>
      </c>
      <c r="B40" s="173" t="s">
        <v>216</v>
      </c>
      <c r="C40" s="188" t="s">
        <v>217</v>
      </c>
      <c r="D40" s="174" t="s">
        <v>215</v>
      </c>
      <c r="E40" s="175">
        <v>294.505</v>
      </c>
      <c r="F40" s="176"/>
      <c r="G40" s="177">
        <f>ROUND(E40*F40,2)</f>
        <v>0</v>
      </c>
      <c r="H40" s="176"/>
      <c r="I40" s="177">
        <f>ROUND(E40*H40,2)</f>
        <v>0</v>
      </c>
      <c r="J40" s="176"/>
      <c r="K40" s="177">
        <f>ROUND(E40*J40,2)</f>
        <v>0</v>
      </c>
      <c r="L40" s="177">
        <v>21</v>
      </c>
      <c r="M40" s="177">
        <f>G40*(1+L40/100)</f>
        <v>0</v>
      </c>
      <c r="N40" s="175">
        <v>0</v>
      </c>
      <c r="O40" s="175">
        <f>ROUND(E40*N40,2)</f>
        <v>0</v>
      </c>
      <c r="P40" s="175">
        <v>0</v>
      </c>
      <c r="Q40" s="175">
        <f>ROUND(E40*P40,2)</f>
        <v>0</v>
      </c>
      <c r="R40" s="177" t="s">
        <v>218</v>
      </c>
      <c r="S40" s="177" t="s">
        <v>153</v>
      </c>
      <c r="T40" s="178" t="s">
        <v>153</v>
      </c>
      <c r="U40" s="161">
        <v>0.49</v>
      </c>
      <c r="V40" s="161">
        <f>ROUND(E40*U40,2)</f>
        <v>144.31</v>
      </c>
      <c r="W40" s="161"/>
      <c r="X40" s="161" t="s">
        <v>154</v>
      </c>
      <c r="Y40" s="161" t="s">
        <v>155</v>
      </c>
      <c r="Z40" s="151"/>
      <c r="AA40" s="151"/>
      <c r="AB40" s="151"/>
      <c r="AC40" s="151"/>
      <c r="AD40" s="151"/>
      <c r="AE40" s="151"/>
      <c r="AF40" s="151"/>
      <c r="AG40" s="151" t="s">
        <v>219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2" x14ac:dyDescent="0.2">
      <c r="A41" s="158"/>
      <c r="B41" s="159"/>
      <c r="C41" s="256" t="s">
        <v>220</v>
      </c>
      <c r="D41" s="257"/>
      <c r="E41" s="257"/>
      <c r="F41" s="257"/>
      <c r="G41" s="257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61"/>
      <c r="S41" s="161"/>
      <c r="T41" s="161"/>
      <c r="U41" s="161"/>
      <c r="V41" s="161"/>
      <c r="W41" s="161"/>
      <c r="X41" s="161"/>
      <c r="Y41" s="161"/>
      <c r="Z41" s="151"/>
      <c r="AA41" s="151"/>
      <c r="AB41" s="151"/>
      <c r="AC41" s="151"/>
      <c r="AD41" s="151"/>
      <c r="AE41" s="151"/>
      <c r="AF41" s="151"/>
      <c r="AG41" s="151" t="s">
        <v>221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2">
        <v>28</v>
      </c>
      <c r="B42" s="173" t="s">
        <v>222</v>
      </c>
      <c r="C42" s="188" t="s">
        <v>223</v>
      </c>
      <c r="D42" s="174" t="s">
        <v>215</v>
      </c>
      <c r="E42" s="175">
        <v>5595.5950000000003</v>
      </c>
      <c r="F42" s="176"/>
      <c r="G42" s="177">
        <f>ROUND(E42*F42,2)</f>
        <v>0</v>
      </c>
      <c r="H42" s="176"/>
      <c r="I42" s="177">
        <f>ROUND(E42*H42,2)</f>
        <v>0</v>
      </c>
      <c r="J42" s="176"/>
      <c r="K42" s="177">
        <f>ROUND(E42*J42,2)</f>
        <v>0</v>
      </c>
      <c r="L42" s="177">
        <v>21</v>
      </c>
      <c r="M42" s="177">
        <f>G42*(1+L42/100)</f>
        <v>0</v>
      </c>
      <c r="N42" s="175">
        <v>0</v>
      </c>
      <c r="O42" s="175">
        <f>ROUND(E42*N42,2)</f>
        <v>0</v>
      </c>
      <c r="P42" s="175">
        <v>0</v>
      </c>
      <c r="Q42" s="175">
        <f>ROUND(E42*P42,2)</f>
        <v>0</v>
      </c>
      <c r="R42" s="177" t="s">
        <v>218</v>
      </c>
      <c r="S42" s="177" t="s">
        <v>153</v>
      </c>
      <c r="T42" s="178" t="s">
        <v>201</v>
      </c>
      <c r="U42" s="161">
        <v>0</v>
      </c>
      <c r="V42" s="161">
        <f>ROUND(E42*U42,2)</f>
        <v>0</v>
      </c>
      <c r="W42" s="161"/>
      <c r="X42" s="161" t="s">
        <v>154</v>
      </c>
      <c r="Y42" s="161" t="s">
        <v>155</v>
      </c>
      <c r="Z42" s="151"/>
      <c r="AA42" s="151"/>
      <c r="AB42" s="151"/>
      <c r="AC42" s="151"/>
      <c r="AD42" s="151"/>
      <c r="AE42" s="151"/>
      <c r="AF42" s="151"/>
      <c r="AG42" s="151" t="s">
        <v>219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2" x14ac:dyDescent="0.2">
      <c r="A43" s="158"/>
      <c r="B43" s="159"/>
      <c r="C43" s="189" t="s">
        <v>224</v>
      </c>
      <c r="D43" s="162"/>
      <c r="E43" s="163">
        <v>5595.5950000000003</v>
      </c>
      <c r="F43" s="161"/>
      <c r="G43" s="161"/>
      <c r="H43" s="161"/>
      <c r="I43" s="161"/>
      <c r="J43" s="161"/>
      <c r="K43" s="161"/>
      <c r="L43" s="161"/>
      <c r="M43" s="161"/>
      <c r="N43" s="160"/>
      <c r="O43" s="160"/>
      <c r="P43" s="160"/>
      <c r="Q43" s="160"/>
      <c r="R43" s="161"/>
      <c r="S43" s="161"/>
      <c r="T43" s="161"/>
      <c r="U43" s="161"/>
      <c r="V43" s="161"/>
      <c r="W43" s="161"/>
      <c r="X43" s="161"/>
      <c r="Y43" s="161"/>
      <c r="Z43" s="151"/>
      <c r="AA43" s="151"/>
      <c r="AB43" s="151"/>
      <c r="AC43" s="151"/>
      <c r="AD43" s="151"/>
      <c r="AE43" s="151"/>
      <c r="AF43" s="151"/>
      <c r="AG43" s="151" t="s">
        <v>225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9">
        <v>29</v>
      </c>
      <c r="B44" s="180" t="s">
        <v>226</v>
      </c>
      <c r="C44" s="187" t="s">
        <v>227</v>
      </c>
      <c r="D44" s="181" t="s">
        <v>215</v>
      </c>
      <c r="E44" s="182">
        <v>232.065</v>
      </c>
      <c r="F44" s="183"/>
      <c r="G44" s="184">
        <f>ROUND(E44*F44,2)</f>
        <v>0</v>
      </c>
      <c r="H44" s="183"/>
      <c r="I44" s="184">
        <f>ROUND(E44*H44,2)</f>
        <v>0</v>
      </c>
      <c r="J44" s="183"/>
      <c r="K44" s="184">
        <f>ROUND(E44*J44,2)</f>
        <v>0</v>
      </c>
      <c r="L44" s="184">
        <v>21</v>
      </c>
      <c r="M44" s="184">
        <f>G44*(1+L44/100)</f>
        <v>0</v>
      </c>
      <c r="N44" s="182">
        <v>0</v>
      </c>
      <c r="O44" s="182">
        <f>ROUND(E44*N44,2)</f>
        <v>0</v>
      </c>
      <c r="P44" s="182">
        <v>0</v>
      </c>
      <c r="Q44" s="182">
        <f>ROUND(E44*P44,2)</f>
        <v>0</v>
      </c>
      <c r="R44" s="184" t="s">
        <v>218</v>
      </c>
      <c r="S44" s="184" t="s">
        <v>153</v>
      </c>
      <c r="T44" s="185" t="s">
        <v>153</v>
      </c>
      <c r="U44" s="161">
        <v>0</v>
      </c>
      <c r="V44" s="161">
        <f>ROUND(E44*U44,2)</f>
        <v>0</v>
      </c>
      <c r="W44" s="161"/>
      <c r="X44" s="161" t="s">
        <v>154</v>
      </c>
      <c r="Y44" s="161" t="s">
        <v>155</v>
      </c>
      <c r="Z44" s="151"/>
      <c r="AA44" s="151"/>
      <c r="AB44" s="151"/>
      <c r="AC44" s="151"/>
      <c r="AD44" s="151"/>
      <c r="AE44" s="151"/>
      <c r="AF44" s="151"/>
      <c r="AG44" s="151" t="s">
        <v>219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22.5" outlineLevel="1" x14ac:dyDescent="0.2">
      <c r="A45" s="179">
        <v>30</v>
      </c>
      <c r="B45" s="180" t="s">
        <v>228</v>
      </c>
      <c r="C45" s="187" t="s">
        <v>229</v>
      </c>
      <c r="D45" s="181" t="s">
        <v>215</v>
      </c>
      <c r="E45" s="182">
        <v>62.44</v>
      </c>
      <c r="F45" s="183"/>
      <c r="G45" s="184">
        <f>ROUND(E45*F45,2)</f>
        <v>0</v>
      </c>
      <c r="H45" s="183"/>
      <c r="I45" s="184">
        <f>ROUND(E45*H45,2)</f>
        <v>0</v>
      </c>
      <c r="J45" s="183"/>
      <c r="K45" s="184">
        <f>ROUND(E45*J45,2)</f>
        <v>0</v>
      </c>
      <c r="L45" s="184">
        <v>21</v>
      </c>
      <c r="M45" s="184">
        <f>G45*(1+L45/100)</f>
        <v>0</v>
      </c>
      <c r="N45" s="182">
        <v>0</v>
      </c>
      <c r="O45" s="182">
        <f>ROUND(E45*N45,2)</f>
        <v>0</v>
      </c>
      <c r="P45" s="182">
        <v>0</v>
      </c>
      <c r="Q45" s="182">
        <f>ROUND(E45*P45,2)</f>
        <v>0</v>
      </c>
      <c r="R45" s="184" t="s">
        <v>218</v>
      </c>
      <c r="S45" s="184" t="s">
        <v>153</v>
      </c>
      <c r="T45" s="185" t="s">
        <v>153</v>
      </c>
      <c r="U45" s="161">
        <v>0</v>
      </c>
      <c r="V45" s="161">
        <f>ROUND(E45*U45,2)</f>
        <v>0</v>
      </c>
      <c r="W45" s="161"/>
      <c r="X45" s="161" t="s">
        <v>154</v>
      </c>
      <c r="Y45" s="161" t="s">
        <v>155</v>
      </c>
      <c r="Z45" s="151"/>
      <c r="AA45" s="151"/>
      <c r="AB45" s="151"/>
      <c r="AC45" s="151"/>
      <c r="AD45" s="151"/>
      <c r="AE45" s="151"/>
      <c r="AF45" s="151"/>
      <c r="AG45" s="151" t="s">
        <v>219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72">
        <v>31</v>
      </c>
      <c r="B46" s="173" t="s">
        <v>230</v>
      </c>
      <c r="C46" s="188" t="s">
        <v>231</v>
      </c>
      <c r="D46" s="174" t="s">
        <v>215</v>
      </c>
      <c r="E46" s="175">
        <v>294.505</v>
      </c>
      <c r="F46" s="176"/>
      <c r="G46" s="177">
        <f>ROUND(E46*F46,2)</f>
        <v>0</v>
      </c>
      <c r="H46" s="176"/>
      <c r="I46" s="177">
        <f>ROUND(E46*H46,2)</f>
        <v>0</v>
      </c>
      <c r="J46" s="176"/>
      <c r="K46" s="177">
        <f>ROUND(E46*J46,2)</f>
        <v>0</v>
      </c>
      <c r="L46" s="177">
        <v>21</v>
      </c>
      <c r="M46" s="177">
        <f>G46*(1+L46/100)</f>
        <v>0</v>
      </c>
      <c r="N46" s="175">
        <v>0</v>
      </c>
      <c r="O46" s="175">
        <f>ROUND(E46*N46,2)</f>
        <v>0</v>
      </c>
      <c r="P46" s="175">
        <v>0</v>
      </c>
      <c r="Q46" s="175">
        <f>ROUND(E46*P46,2)</f>
        <v>0</v>
      </c>
      <c r="R46" s="177" t="s">
        <v>232</v>
      </c>
      <c r="S46" s="177" t="s">
        <v>153</v>
      </c>
      <c r="T46" s="178" t="s">
        <v>201</v>
      </c>
      <c r="U46" s="161">
        <v>6.0000000000000001E-3</v>
      </c>
      <c r="V46" s="161">
        <f>ROUND(E46*U46,2)</f>
        <v>1.77</v>
      </c>
      <c r="W46" s="161"/>
      <c r="X46" s="161" t="s">
        <v>154</v>
      </c>
      <c r="Y46" s="161" t="s">
        <v>155</v>
      </c>
      <c r="Z46" s="151"/>
      <c r="AA46" s="151"/>
      <c r="AB46" s="151"/>
      <c r="AC46" s="151"/>
      <c r="AD46" s="151"/>
      <c r="AE46" s="151"/>
      <c r="AF46" s="151"/>
      <c r="AG46" s="151" t="s">
        <v>219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2" x14ac:dyDescent="0.2">
      <c r="A47" s="158"/>
      <c r="B47" s="159"/>
      <c r="C47" s="258" t="s">
        <v>233</v>
      </c>
      <c r="D47" s="259"/>
      <c r="E47" s="259"/>
      <c r="F47" s="259"/>
      <c r="G47" s="259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1"/>
      <c r="S47" s="161"/>
      <c r="T47" s="161"/>
      <c r="U47" s="161"/>
      <c r="V47" s="161"/>
      <c r="W47" s="161"/>
      <c r="X47" s="161"/>
      <c r="Y47" s="161"/>
      <c r="Z47" s="151"/>
      <c r="AA47" s="151"/>
      <c r="AB47" s="151"/>
      <c r="AC47" s="151"/>
      <c r="AD47" s="151"/>
      <c r="AE47" s="151"/>
      <c r="AF47" s="151"/>
      <c r="AG47" s="151" t="s">
        <v>234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x14ac:dyDescent="0.2">
      <c r="A48" s="3"/>
      <c r="B48" s="4"/>
      <c r="C48" s="190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134</v>
      </c>
    </row>
    <row r="49" spans="1:33" x14ac:dyDescent="0.2">
      <c r="A49" s="154"/>
      <c r="B49" s="155" t="s">
        <v>29</v>
      </c>
      <c r="C49" s="191"/>
      <c r="D49" s="156"/>
      <c r="E49" s="157"/>
      <c r="F49" s="157"/>
      <c r="G49" s="171">
        <f>G8+G24+G33+G35+G37+G39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235</v>
      </c>
    </row>
    <row r="50" spans="1:33" x14ac:dyDescent="0.2">
      <c r="C50" s="192"/>
      <c r="D50" s="10"/>
      <c r="AG50" t="s">
        <v>236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t3iLo9+S4XE4o9hTLZBsG8qdIUo1XyjBQQbwGnSiKT1Ond57TBcz8h2LCCBwSgjVv6q1xdyFd65k23xbf/RveA==" saltValue="bcw4MV8hRZVzafR6w+nuEA==" spinCount="100000" sheet="1" formatRows="0"/>
  <mergeCells count="6">
    <mergeCell ref="C47:G47"/>
    <mergeCell ref="A1:G1"/>
    <mergeCell ref="C2:G2"/>
    <mergeCell ref="C3:G3"/>
    <mergeCell ref="C4:G4"/>
    <mergeCell ref="C41:G4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95" activePane="bottomLeft" state="frozen"/>
      <selection pane="bottomLeft" activeCell="F42" sqref="F42"/>
    </sheetView>
  </sheetViews>
  <sheetFormatPr defaultRowHeight="12.75" outlineLevelRow="2" x14ac:dyDescent="0.2"/>
  <cols>
    <col min="1" max="1" width="3.42578125" customWidth="1"/>
    <col min="2" max="2" width="12.5703125" style="124" customWidth="1"/>
    <col min="3" max="3" width="63.28515625" style="12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121</v>
      </c>
      <c r="B1" s="249"/>
      <c r="C1" s="249"/>
      <c r="D1" s="249"/>
      <c r="E1" s="249"/>
      <c r="F1" s="249"/>
      <c r="G1" s="249"/>
      <c r="AG1" t="s">
        <v>122</v>
      </c>
    </row>
    <row r="2" spans="1:60" ht="24.95" customHeight="1" x14ac:dyDescent="0.2">
      <c r="A2" s="143" t="s">
        <v>7</v>
      </c>
      <c r="B2" s="49" t="s">
        <v>43</v>
      </c>
      <c r="C2" s="250" t="s">
        <v>44</v>
      </c>
      <c r="D2" s="251"/>
      <c r="E2" s="251"/>
      <c r="F2" s="251"/>
      <c r="G2" s="252"/>
      <c r="AG2" t="s">
        <v>123</v>
      </c>
    </row>
    <row r="3" spans="1:60" ht="24.95" customHeight="1" x14ac:dyDescent="0.2">
      <c r="A3" s="143" t="s">
        <v>8</v>
      </c>
      <c r="B3" s="49" t="s">
        <v>51</v>
      </c>
      <c r="C3" s="250" t="s">
        <v>52</v>
      </c>
      <c r="D3" s="251"/>
      <c r="E3" s="251"/>
      <c r="F3" s="251"/>
      <c r="G3" s="252"/>
      <c r="AC3" s="124" t="s">
        <v>123</v>
      </c>
      <c r="AG3" t="s">
        <v>124</v>
      </c>
    </row>
    <row r="4" spans="1:60" ht="24.95" customHeight="1" x14ac:dyDescent="0.2">
      <c r="A4" s="144" t="s">
        <v>9</v>
      </c>
      <c r="B4" s="145" t="s">
        <v>53</v>
      </c>
      <c r="C4" s="253" t="s">
        <v>50</v>
      </c>
      <c r="D4" s="254"/>
      <c r="E4" s="254"/>
      <c r="F4" s="254"/>
      <c r="G4" s="255"/>
      <c r="AG4" t="s">
        <v>125</v>
      </c>
    </row>
    <row r="5" spans="1:60" x14ac:dyDescent="0.2">
      <c r="D5" s="10"/>
    </row>
    <row r="6" spans="1:60" ht="38.25" x14ac:dyDescent="0.2">
      <c r="A6" s="147" t="s">
        <v>126</v>
      </c>
      <c r="B6" s="149" t="s">
        <v>127</v>
      </c>
      <c r="C6" s="149" t="s">
        <v>128</v>
      </c>
      <c r="D6" s="148" t="s">
        <v>129</v>
      </c>
      <c r="E6" s="147" t="s">
        <v>130</v>
      </c>
      <c r="F6" s="146" t="s">
        <v>131</v>
      </c>
      <c r="G6" s="147" t="s">
        <v>29</v>
      </c>
      <c r="H6" s="150" t="s">
        <v>30</v>
      </c>
      <c r="I6" s="150" t="s">
        <v>132</v>
      </c>
      <c r="J6" s="150" t="s">
        <v>31</v>
      </c>
      <c r="K6" s="150" t="s">
        <v>133</v>
      </c>
      <c r="L6" s="150" t="s">
        <v>134</v>
      </c>
      <c r="M6" s="150" t="s">
        <v>135</v>
      </c>
      <c r="N6" s="150" t="s">
        <v>136</v>
      </c>
      <c r="O6" s="150" t="s">
        <v>137</v>
      </c>
      <c r="P6" s="150" t="s">
        <v>138</v>
      </c>
      <c r="Q6" s="150" t="s">
        <v>139</v>
      </c>
      <c r="R6" s="150" t="s">
        <v>140</v>
      </c>
      <c r="S6" s="150" t="s">
        <v>141</v>
      </c>
      <c r="T6" s="150" t="s">
        <v>142</v>
      </c>
      <c r="U6" s="150" t="s">
        <v>143</v>
      </c>
      <c r="V6" s="150" t="s">
        <v>144</v>
      </c>
      <c r="W6" s="150" t="s">
        <v>145</v>
      </c>
      <c r="X6" s="150" t="s">
        <v>146</v>
      </c>
      <c r="Y6" s="150" t="s">
        <v>147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">
      <c r="A8" s="165" t="s">
        <v>148</v>
      </c>
      <c r="B8" s="166" t="s">
        <v>91</v>
      </c>
      <c r="C8" s="186" t="s">
        <v>94</v>
      </c>
      <c r="D8" s="167"/>
      <c r="E8" s="168"/>
      <c r="F8" s="169"/>
      <c r="G8" s="169">
        <f>SUMIF(AG9:AG33,"&lt;&gt;NOR",G9:G33)</f>
        <v>0</v>
      </c>
      <c r="H8" s="169"/>
      <c r="I8" s="169">
        <f>SUM(I9:I33)</f>
        <v>0</v>
      </c>
      <c r="J8" s="169"/>
      <c r="K8" s="169">
        <f>SUM(K9:K33)</f>
        <v>0</v>
      </c>
      <c r="L8" s="169"/>
      <c r="M8" s="169">
        <f>SUM(M9:M33)</f>
        <v>0</v>
      </c>
      <c r="N8" s="168"/>
      <c r="O8" s="168">
        <f>SUM(O9:O33)</f>
        <v>0</v>
      </c>
      <c r="P8" s="168"/>
      <c r="Q8" s="168">
        <f>SUM(Q9:Q33)</f>
        <v>500.26000000000005</v>
      </c>
      <c r="R8" s="169"/>
      <c r="S8" s="169"/>
      <c r="T8" s="170"/>
      <c r="U8" s="164"/>
      <c r="V8" s="164">
        <f>SUM(V9:V33)</f>
        <v>1451.4500000000003</v>
      </c>
      <c r="W8" s="164"/>
      <c r="X8" s="164"/>
      <c r="Y8" s="164"/>
      <c r="AG8" t="s">
        <v>149</v>
      </c>
    </row>
    <row r="9" spans="1:60" outlineLevel="1" x14ac:dyDescent="0.2">
      <c r="A9" s="179">
        <v>1</v>
      </c>
      <c r="B9" s="180" t="s">
        <v>237</v>
      </c>
      <c r="C9" s="187" t="s">
        <v>238</v>
      </c>
      <c r="D9" s="181" t="s">
        <v>152</v>
      </c>
      <c r="E9" s="182">
        <v>58</v>
      </c>
      <c r="F9" s="183"/>
      <c r="G9" s="184">
        <f t="shared" ref="G9:G33" si="0">ROUND(E9*F9,2)</f>
        <v>0</v>
      </c>
      <c r="H9" s="183"/>
      <c r="I9" s="184">
        <f t="shared" ref="I9:I33" si="1">ROUND(E9*H9,2)</f>
        <v>0</v>
      </c>
      <c r="J9" s="183"/>
      <c r="K9" s="184">
        <f t="shared" ref="K9:K33" si="2">ROUND(E9*J9,2)</f>
        <v>0</v>
      </c>
      <c r="L9" s="184">
        <v>21</v>
      </c>
      <c r="M9" s="184">
        <f t="shared" ref="M9:M33" si="3">G9*(1+L9/100)</f>
        <v>0</v>
      </c>
      <c r="N9" s="182">
        <v>0</v>
      </c>
      <c r="O9" s="182">
        <f t="shared" ref="O9:O33" si="4">ROUND(E9*N9,2)</f>
        <v>0</v>
      </c>
      <c r="P9" s="182">
        <v>0.40799999999999997</v>
      </c>
      <c r="Q9" s="182">
        <f t="shared" ref="Q9:Q33" si="5">ROUND(E9*P9,2)</f>
        <v>23.66</v>
      </c>
      <c r="R9" s="184"/>
      <c r="S9" s="184" t="s">
        <v>153</v>
      </c>
      <c r="T9" s="185" t="s">
        <v>153</v>
      </c>
      <c r="U9" s="161">
        <v>6.2E-2</v>
      </c>
      <c r="V9" s="161">
        <f t="shared" ref="V9:V33" si="6">ROUND(E9*U9,2)</f>
        <v>3.6</v>
      </c>
      <c r="W9" s="161"/>
      <c r="X9" s="161" t="s">
        <v>154</v>
      </c>
      <c r="Y9" s="161" t="s">
        <v>155</v>
      </c>
      <c r="Z9" s="151"/>
      <c r="AA9" s="151"/>
      <c r="AB9" s="151"/>
      <c r="AC9" s="151"/>
      <c r="AD9" s="151"/>
      <c r="AE9" s="151"/>
      <c r="AF9" s="151"/>
      <c r="AG9" s="151" t="s">
        <v>156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9">
        <v>2</v>
      </c>
      <c r="B10" s="180" t="s">
        <v>239</v>
      </c>
      <c r="C10" s="187" t="s">
        <v>240</v>
      </c>
      <c r="D10" s="181" t="s">
        <v>152</v>
      </c>
      <c r="E10" s="182">
        <v>1538</v>
      </c>
      <c r="F10" s="183"/>
      <c r="G10" s="184">
        <f t="shared" si="0"/>
        <v>0</v>
      </c>
      <c r="H10" s="183"/>
      <c r="I10" s="184">
        <f t="shared" si="1"/>
        <v>0</v>
      </c>
      <c r="J10" s="183"/>
      <c r="K10" s="184">
        <f t="shared" si="2"/>
        <v>0</v>
      </c>
      <c r="L10" s="184">
        <v>21</v>
      </c>
      <c r="M10" s="184">
        <f t="shared" si="3"/>
        <v>0</v>
      </c>
      <c r="N10" s="182">
        <v>0</v>
      </c>
      <c r="O10" s="182">
        <f t="shared" si="4"/>
        <v>0</v>
      </c>
      <c r="P10" s="182">
        <v>0.2</v>
      </c>
      <c r="Q10" s="182">
        <f t="shared" si="5"/>
        <v>307.60000000000002</v>
      </c>
      <c r="R10" s="184"/>
      <c r="S10" s="184" t="s">
        <v>153</v>
      </c>
      <c r="T10" s="185" t="s">
        <v>153</v>
      </c>
      <c r="U10" s="161">
        <v>1.4999999999999999E-2</v>
      </c>
      <c r="V10" s="161">
        <f t="shared" si="6"/>
        <v>23.07</v>
      </c>
      <c r="W10" s="161"/>
      <c r="X10" s="161" t="s">
        <v>154</v>
      </c>
      <c r="Y10" s="161" t="s">
        <v>155</v>
      </c>
      <c r="Z10" s="151"/>
      <c r="AA10" s="151"/>
      <c r="AB10" s="151"/>
      <c r="AC10" s="151"/>
      <c r="AD10" s="151"/>
      <c r="AE10" s="151"/>
      <c r="AF10" s="151"/>
      <c r="AG10" s="151" t="s">
        <v>156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9">
        <v>3</v>
      </c>
      <c r="B11" s="180" t="s">
        <v>241</v>
      </c>
      <c r="C11" s="187" t="s">
        <v>242</v>
      </c>
      <c r="D11" s="181" t="s">
        <v>152</v>
      </c>
      <c r="E11" s="182">
        <v>3831</v>
      </c>
      <c r="F11" s="183"/>
      <c r="G11" s="184">
        <f t="shared" si="0"/>
        <v>0</v>
      </c>
      <c r="H11" s="183"/>
      <c r="I11" s="184">
        <f t="shared" si="1"/>
        <v>0</v>
      </c>
      <c r="J11" s="183"/>
      <c r="K11" s="184">
        <f t="shared" si="2"/>
        <v>0</v>
      </c>
      <c r="L11" s="184">
        <v>21</v>
      </c>
      <c r="M11" s="184">
        <f t="shared" si="3"/>
        <v>0</v>
      </c>
      <c r="N11" s="182">
        <v>0</v>
      </c>
      <c r="O11" s="182">
        <f t="shared" si="4"/>
        <v>0</v>
      </c>
      <c r="P11" s="182">
        <v>0</v>
      </c>
      <c r="Q11" s="182">
        <f t="shared" si="5"/>
        <v>0</v>
      </c>
      <c r="R11" s="184"/>
      <c r="S11" s="184" t="s">
        <v>159</v>
      </c>
      <c r="T11" s="185" t="s">
        <v>160</v>
      </c>
      <c r="U11" s="161">
        <v>0</v>
      </c>
      <c r="V11" s="161">
        <f t="shared" si="6"/>
        <v>0</v>
      </c>
      <c r="W11" s="161"/>
      <c r="X11" s="161" t="s">
        <v>154</v>
      </c>
      <c r="Y11" s="161" t="s">
        <v>155</v>
      </c>
      <c r="Z11" s="151"/>
      <c r="AA11" s="151"/>
      <c r="AB11" s="151"/>
      <c r="AC11" s="151"/>
      <c r="AD11" s="151"/>
      <c r="AE11" s="151"/>
      <c r="AF11" s="151"/>
      <c r="AG11" s="151" t="s">
        <v>156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9">
        <v>4</v>
      </c>
      <c r="B12" s="180" t="s">
        <v>243</v>
      </c>
      <c r="C12" s="187" t="s">
        <v>244</v>
      </c>
      <c r="D12" s="181" t="s">
        <v>152</v>
      </c>
      <c r="E12" s="182">
        <v>2235</v>
      </c>
      <c r="F12" s="183"/>
      <c r="G12" s="184">
        <f t="shared" si="0"/>
        <v>0</v>
      </c>
      <c r="H12" s="183"/>
      <c r="I12" s="184">
        <f t="shared" si="1"/>
        <v>0</v>
      </c>
      <c r="J12" s="183"/>
      <c r="K12" s="184">
        <f t="shared" si="2"/>
        <v>0</v>
      </c>
      <c r="L12" s="184">
        <v>21</v>
      </c>
      <c r="M12" s="184">
        <f t="shared" si="3"/>
        <v>0</v>
      </c>
      <c r="N12" s="182">
        <v>0</v>
      </c>
      <c r="O12" s="182">
        <f t="shared" si="4"/>
        <v>0</v>
      </c>
      <c r="P12" s="182">
        <v>0</v>
      </c>
      <c r="Q12" s="182">
        <f t="shared" si="5"/>
        <v>0</v>
      </c>
      <c r="R12" s="184"/>
      <c r="S12" s="184" t="s">
        <v>159</v>
      </c>
      <c r="T12" s="185" t="s">
        <v>160</v>
      </c>
      <c r="U12" s="161">
        <v>0</v>
      </c>
      <c r="V12" s="161">
        <f t="shared" si="6"/>
        <v>0</v>
      </c>
      <c r="W12" s="161"/>
      <c r="X12" s="161" t="s">
        <v>154</v>
      </c>
      <c r="Y12" s="161" t="s">
        <v>155</v>
      </c>
      <c r="Z12" s="151"/>
      <c r="AA12" s="151"/>
      <c r="AB12" s="151"/>
      <c r="AC12" s="151"/>
      <c r="AD12" s="151"/>
      <c r="AE12" s="151"/>
      <c r="AF12" s="151"/>
      <c r="AG12" s="151" t="s">
        <v>156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9">
        <v>5</v>
      </c>
      <c r="B13" s="180" t="s">
        <v>167</v>
      </c>
      <c r="C13" s="187" t="s">
        <v>168</v>
      </c>
      <c r="D13" s="181" t="s">
        <v>169</v>
      </c>
      <c r="E13" s="182">
        <v>200</v>
      </c>
      <c r="F13" s="183"/>
      <c r="G13" s="184">
        <f t="shared" si="0"/>
        <v>0</v>
      </c>
      <c r="H13" s="183"/>
      <c r="I13" s="184">
        <f t="shared" si="1"/>
        <v>0</v>
      </c>
      <c r="J13" s="183"/>
      <c r="K13" s="184">
        <f t="shared" si="2"/>
        <v>0</v>
      </c>
      <c r="L13" s="184">
        <v>21</v>
      </c>
      <c r="M13" s="184">
        <f t="shared" si="3"/>
        <v>0</v>
      </c>
      <c r="N13" s="182">
        <v>0</v>
      </c>
      <c r="O13" s="182">
        <f t="shared" si="4"/>
        <v>0</v>
      </c>
      <c r="P13" s="182">
        <v>0.27</v>
      </c>
      <c r="Q13" s="182">
        <f t="shared" si="5"/>
        <v>54</v>
      </c>
      <c r="R13" s="184"/>
      <c r="S13" s="184" t="s">
        <v>153</v>
      </c>
      <c r="T13" s="185" t="s">
        <v>153</v>
      </c>
      <c r="U13" s="161">
        <v>0.123</v>
      </c>
      <c r="V13" s="161">
        <f t="shared" si="6"/>
        <v>24.6</v>
      </c>
      <c r="W13" s="161"/>
      <c r="X13" s="161" t="s">
        <v>154</v>
      </c>
      <c r="Y13" s="161" t="s">
        <v>155</v>
      </c>
      <c r="Z13" s="151"/>
      <c r="AA13" s="151"/>
      <c r="AB13" s="151"/>
      <c r="AC13" s="151"/>
      <c r="AD13" s="151"/>
      <c r="AE13" s="151"/>
      <c r="AF13" s="151"/>
      <c r="AG13" s="151" t="s">
        <v>156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9">
        <v>6</v>
      </c>
      <c r="B14" s="180" t="s">
        <v>245</v>
      </c>
      <c r="C14" s="187" t="s">
        <v>246</v>
      </c>
      <c r="D14" s="181" t="s">
        <v>169</v>
      </c>
      <c r="E14" s="182">
        <v>1000</v>
      </c>
      <c r="F14" s="183"/>
      <c r="G14" s="184">
        <f t="shared" si="0"/>
        <v>0</v>
      </c>
      <c r="H14" s="183"/>
      <c r="I14" s="184">
        <f t="shared" si="1"/>
        <v>0</v>
      </c>
      <c r="J14" s="183"/>
      <c r="K14" s="184">
        <f t="shared" si="2"/>
        <v>0</v>
      </c>
      <c r="L14" s="184">
        <v>21</v>
      </c>
      <c r="M14" s="184">
        <f t="shared" si="3"/>
        <v>0</v>
      </c>
      <c r="N14" s="182">
        <v>0</v>
      </c>
      <c r="O14" s="182">
        <f t="shared" si="4"/>
        <v>0</v>
      </c>
      <c r="P14" s="182">
        <v>0.115</v>
      </c>
      <c r="Q14" s="182">
        <f t="shared" si="5"/>
        <v>115</v>
      </c>
      <c r="R14" s="184"/>
      <c r="S14" s="184" t="s">
        <v>153</v>
      </c>
      <c r="T14" s="185" t="s">
        <v>153</v>
      </c>
      <c r="U14" s="161">
        <v>0.13700000000000001</v>
      </c>
      <c r="V14" s="161">
        <f t="shared" si="6"/>
        <v>137</v>
      </c>
      <c r="W14" s="161"/>
      <c r="X14" s="161" t="s">
        <v>154</v>
      </c>
      <c r="Y14" s="161" t="s">
        <v>155</v>
      </c>
      <c r="Z14" s="151"/>
      <c r="AA14" s="151"/>
      <c r="AB14" s="151"/>
      <c r="AC14" s="151"/>
      <c r="AD14" s="151"/>
      <c r="AE14" s="151"/>
      <c r="AF14" s="151"/>
      <c r="AG14" s="151" t="s">
        <v>156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9">
        <v>7</v>
      </c>
      <c r="B15" s="180" t="s">
        <v>247</v>
      </c>
      <c r="C15" s="187" t="s">
        <v>248</v>
      </c>
      <c r="D15" s="181" t="s">
        <v>174</v>
      </c>
      <c r="E15" s="182">
        <v>8</v>
      </c>
      <c r="F15" s="183"/>
      <c r="G15" s="184">
        <f t="shared" si="0"/>
        <v>0</v>
      </c>
      <c r="H15" s="183"/>
      <c r="I15" s="184">
        <f t="shared" si="1"/>
        <v>0</v>
      </c>
      <c r="J15" s="183"/>
      <c r="K15" s="184">
        <f t="shared" si="2"/>
        <v>0</v>
      </c>
      <c r="L15" s="184">
        <v>21</v>
      </c>
      <c r="M15" s="184">
        <f t="shared" si="3"/>
        <v>0</v>
      </c>
      <c r="N15" s="182">
        <v>0</v>
      </c>
      <c r="O15" s="182">
        <f t="shared" si="4"/>
        <v>0</v>
      </c>
      <c r="P15" s="182">
        <v>0</v>
      </c>
      <c r="Q15" s="182">
        <f t="shared" si="5"/>
        <v>0</v>
      </c>
      <c r="R15" s="184"/>
      <c r="S15" s="184" t="s">
        <v>153</v>
      </c>
      <c r="T15" s="185" t="s">
        <v>153</v>
      </c>
      <c r="U15" s="161">
        <v>16.54</v>
      </c>
      <c r="V15" s="161">
        <f t="shared" si="6"/>
        <v>132.32</v>
      </c>
      <c r="W15" s="161"/>
      <c r="X15" s="161" t="s">
        <v>154</v>
      </c>
      <c r="Y15" s="161" t="s">
        <v>155</v>
      </c>
      <c r="Z15" s="151"/>
      <c r="AA15" s="151"/>
      <c r="AB15" s="151"/>
      <c r="AC15" s="151"/>
      <c r="AD15" s="151"/>
      <c r="AE15" s="151"/>
      <c r="AF15" s="151"/>
      <c r="AG15" s="151" t="s">
        <v>156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9">
        <v>8</v>
      </c>
      <c r="B16" s="180" t="s">
        <v>249</v>
      </c>
      <c r="C16" s="187" t="s">
        <v>250</v>
      </c>
      <c r="D16" s="181" t="s">
        <v>174</v>
      </c>
      <c r="E16" s="182">
        <v>1211</v>
      </c>
      <c r="F16" s="183"/>
      <c r="G16" s="184">
        <f t="shared" si="0"/>
        <v>0</v>
      </c>
      <c r="H16" s="183"/>
      <c r="I16" s="184">
        <f t="shared" si="1"/>
        <v>0</v>
      </c>
      <c r="J16" s="183"/>
      <c r="K16" s="184">
        <f t="shared" si="2"/>
        <v>0</v>
      </c>
      <c r="L16" s="184">
        <v>21</v>
      </c>
      <c r="M16" s="184">
        <f t="shared" si="3"/>
        <v>0</v>
      </c>
      <c r="N16" s="182">
        <v>0</v>
      </c>
      <c r="O16" s="182">
        <f t="shared" si="4"/>
        <v>0</v>
      </c>
      <c r="P16" s="182">
        <v>0</v>
      </c>
      <c r="Q16" s="182">
        <f t="shared" si="5"/>
        <v>0</v>
      </c>
      <c r="R16" s="184"/>
      <c r="S16" s="184" t="s">
        <v>153</v>
      </c>
      <c r="T16" s="185" t="s">
        <v>153</v>
      </c>
      <c r="U16" s="161">
        <v>0.187</v>
      </c>
      <c r="V16" s="161">
        <f t="shared" si="6"/>
        <v>226.46</v>
      </c>
      <c r="W16" s="161"/>
      <c r="X16" s="161" t="s">
        <v>154</v>
      </c>
      <c r="Y16" s="161" t="s">
        <v>155</v>
      </c>
      <c r="Z16" s="151"/>
      <c r="AA16" s="151"/>
      <c r="AB16" s="151"/>
      <c r="AC16" s="151"/>
      <c r="AD16" s="151"/>
      <c r="AE16" s="151"/>
      <c r="AF16" s="151"/>
      <c r="AG16" s="151" t="s">
        <v>156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9">
        <v>9</v>
      </c>
      <c r="B17" s="180" t="s">
        <v>251</v>
      </c>
      <c r="C17" s="187" t="s">
        <v>252</v>
      </c>
      <c r="D17" s="181" t="s">
        <v>174</v>
      </c>
      <c r="E17" s="182">
        <v>52.85</v>
      </c>
      <c r="F17" s="183"/>
      <c r="G17" s="184">
        <f t="shared" si="0"/>
        <v>0</v>
      </c>
      <c r="H17" s="183"/>
      <c r="I17" s="184">
        <f t="shared" si="1"/>
        <v>0</v>
      </c>
      <c r="J17" s="183"/>
      <c r="K17" s="184">
        <f t="shared" si="2"/>
        <v>0</v>
      </c>
      <c r="L17" s="184">
        <v>21</v>
      </c>
      <c r="M17" s="184">
        <f t="shared" si="3"/>
        <v>0</v>
      </c>
      <c r="N17" s="182">
        <v>0</v>
      </c>
      <c r="O17" s="182">
        <f t="shared" si="4"/>
        <v>0</v>
      </c>
      <c r="P17" s="182">
        <v>0</v>
      </c>
      <c r="Q17" s="182">
        <f t="shared" si="5"/>
        <v>0</v>
      </c>
      <c r="R17" s="184"/>
      <c r="S17" s="184" t="s">
        <v>159</v>
      </c>
      <c r="T17" s="185" t="s">
        <v>160</v>
      </c>
      <c r="U17" s="161">
        <v>0</v>
      </c>
      <c r="V17" s="161">
        <f t="shared" si="6"/>
        <v>0</v>
      </c>
      <c r="W17" s="161"/>
      <c r="X17" s="161" t="s">
        <v>154</v>
      </c>
      <c r="Y17" s="161" t="s">
        <v>155</v>
      </c>
      <c r="Z17" s="151"/>
      <c r="AA17" s="151"/>
      <c r="AB17" s="151"/>
      <c r="AC17" s="151"/>
      <c r="AD17" s="151"/>
      <c r="AE17" s="151"/>
      <c r="AF17" s="151"/>
      <c r="AG17" s="151" t="s">
        <v>156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9">
        <v>10</v>
      </c>
      <c r="B18" s="180" t="s">
        <v>253</v>
      </c>
      <c r="C18" s="187" t="s">
        <v>254</v>
      </c>
      <c r="D18" s="181" t="s">
        <v>174</v>
      </c>
      <c r="E18" s="182">
        <v>52.85</v>
      </c>
      <c r="F18" s="183"/>
      <c r="G18" s="184">
        <f t="shared" si="0"/>
        <v>0</v>
      </c>
      <c r="H18" s="183"/>
      <c r="I18" s="184">
        <f t="shared" si="1"/>
        <v>0</v>
      </c>
      <c r="J18" s="183"/>
      <c r="K18" s="184">
        <f t="shared" si="2"/>
        <v>0</v>
      </c>
      <c r="L18" s="184">
        <v>21</v>
      </c>
      <c r="M18" s="184">
        <f t="shared" si="3"/>
        <v>0</v>
      </c>
      <c r="N18" s="182">
        <v>0</v>
      </c>
      <c r="O18" s="182">
        <f t="shared" si="4"/>
        <v>0</v>
      </c>
      <c r="P18" s="182">
        <v>0</v>
      </c>
      <c r="Q18" s="182">
        <f t="shared" si="5"/>
        <v>0</v>
      </c>
      <c r="R18" s="184"/>
      <c r="S18" s="184" t="s">
        <v>153</v>
      </c>
      <c r="T18" s="185" t="s">
        <v>153</v>
      </c>
      <c r="U18" s="161">
        <v>4.3099999999999999E-2</v>
      </c>
      <c r="V18" s="161">
        <f t="shared" si="6"/>
        <v>2.2799999999999998</v>
      </c>
      <c r="W18" s="161"/>
      <c r="X18" s="161" t="s">
        <v>154</v>
      </c>
      <c r="Y18" s="161" t="s">
        <v>155</v>
      </c>
      <c r="Z18" s="151"/>
      <c r="AA18" s="151"/>
      <c r="AB18" s="151"/>
      <c r="AC18" s="151"/>
      <c r="AD18" s="151"/>
      <c r="AE18" s="151"/>
      <c r="AF18" s="151"/>
      <c r="AG18" s="151" t="s">
        <v>156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9">
        <v>11</v>
      </c>
      <c r="B19" s="180" t="s">
        <v>255</v>
      </c>
      <c r="C19" s="187" t="s">
        <v>256</v>
      </c>
      <c r="D19" s="181" t="s">
        <v>174</v>
      </c>
      <c r="E19" s="182">
        <v>200.4</v>
      </c>
      <c r="F19" s="183"/>
      <c r="G19" s="184">
        <f t="shared" si="0"/>
        <v>0</v>
      </c>
      <c r="H19" s="183"/>
      <c r="I19" s="184">
        <f t="shared" si="1"/>
        <v>0</v>
      </c>
      <c r="J19" s="183"/>
      <c r="K19" s="184">
        <f t="shared" si="2"/>
        <v>0</v>
      </c>
      <c r="L19" s="184">
        <v>21</v>
      </c>
      <c r="M19" s="184">
        <f t="shared" si="3"/>
        <v>0</v>
      </c>
      <c r="N19" s="182">
        <v>0</v>
      </c>
      <c r="O19" s="182">
        <f t="shared" si="4"/>
        <v>0</v>
      </c>
      <c r="P19" s="182">
        <v>0</v>
      </c>
      <c r="Q19" s="182">
        <f t="shared" si="5"/>
        <v>0</v>
      </c>
      <c r="R19" s="184"/>
      <c r="S19" s="184" t="s">
        <v>159</v>
      </c>
      <c r="T19" s="185" t="s">
        <v>160</v>
      </c>
      <c r="U19" s="161">
        <v>0</v>
      </c>
      <c r="V19" s="161">
        <f t="shared" si="6"/>
        <v>0</v>
      </c>
      <c r="W19" s="161"/>
      <c r="X19" s="161" t="s">
        <v>154</v>
      </c>
      <c r="Y19" s="161" t="s">
        <v>155</v>
      </c>
      <c r="Z19" s="151"/>
      <c r="AA19" s="151"/>
      <c r="AB19" s="151"/>
      <c r="AC19" s="151"/>
      <c r="AD19" s="151"/>
      <c r="AE19" s="151"/>
      <c r="AF19" s="151"/>
      <c r="AG19" s="151" t="s">
        <v>156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9">
        <v>12</v>
      </c>
      <c r="B20" s="180" t="s">
        <v>257</v>
      </c>
      <c r="C20" s="187" t="s">
        <v>258</v>
      </c>
      <c r="D20" s="181" t="s">
        <v>174</v>
      </c>
      <c r="E20" s="182">
        <v>200.4</v>
      </c>
      <c r="F20" s="183"/>
      <c r="G20" s="184">
        <f t="shared" si="0"/>
        <v>0</v>
      </c>
      <c r="H20" s="183"/>
      <c r="I20" s="184">
        <f t="shared" si="1"/>
        <v>0</v>
      </c>
      <c r="J20" s="183"/>
      <c r="K20" s="184">
        <f t="shared" si="2"/>
        <v>0</v>
      </c>
      <c r="L20" s="184">
        <v>21</v>
      </c>
      <c r="M20" s="184">
        <f t="shared" si="3"/>
        <v>0</v>
      </c>
      <c r="N20" s="182">
        <v>0</v>
      </c>
      <c r="O20" s="182">
        <f t="shared" si="4"/>
        <v>0</v>
      </c>
      <c r="P20" s="182">
        <v>0</v>
      </c>
      <c r="Q20" s="182">
        <f t="shared" si="5"/>
        <v>0</v>
      </c>
      <c r="R20" s="184"/>
      <c r="S20" s="184" t="s">
        <v>159</v>
      </c>
      <c r="T20" s="185" t="s">
        <v>160</v>
      </c>
      <c r="U20" s="161">
        <v>0</v>
      </c>
      <c r="V20" s="161">
        <f t="shared" si="6"/>
        <v>0</v>
      </c>
      <c r="W20" s="161"/>
      <c r="X20" s="161" t="s">
        <v>154</v>
      </c>
      <c r="Y20" s="161" t="s">
        <v>155</v>
      </c>
      <c r="Z20" s="151"/>
      <c r="AA20" s="151"/>
      <c r="AB20" s="151"/>
      <c r="AC20" s="151"/>
      <c r="AD20" s="151"/>
      <c r="AE20" s="151"/>
      <c r="AF20" s="151"/>
      <c r="AG20" s="151" t="s">
        <v>156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9">
        <v>13</v>
      </c>
      <c r="B21" s="180" t="s">
        <v>259</v>
      </c>
      <c r="C21" s="187" t="s">
        <v>260</v>
      </c>
      <c r="D21" s="181" t="s">
        <v>174</v>
      </c>
      <c r="E21" s="182">
        <v>253.25</v>
      </c>
      <c r="F21" s="183"/>
      <c r="G21" s="184">
        <f t="shared" si="0"/>
        <v>0</v>
      </c>
      <c r="H21" s="183"/>
      <c r="I21" s="184">
        <f t="shared" si="1"/>
        <v>0</v>
      </c>
      <c r="J21" s="183"/>
      <c r="K21" s="184">
        <f t="shared" si="2"/>
        <v>0</v>
      </c>
      <c r="L21" s="184">
        <v>21</v>
      </c>
      <c r="M21" s="184">
        <f t="shared" si="3"/>
        <v>0</v>
      </c>
      <c r="N21" s="182">
        <v>0</v>
      </c>
      <c r="O21" s="182">
        <f t="shared" si="4"/>
        <v>0</v>
      </c>
      <c r="P21" s="182">
        <v>0</v>
      </c>
      <c r="Q21" s="182">
        <f t="shared" si="5"/>
        <v>0</v>
      </c>
      <c r="R21" s="184"/>
      <c r="S21" s="184" t="s">
        <v>153</v>
      </c>
      <c r="T21" s="185" t="s">
        <v>153</v>
      </c>
      <c r="U21" s="161">
        <v>0.34499999999999997</v>
      </c>
      <c r="V21" s="161">
        <f t="shared" si="6"/>
        <v>87.37</v>
      </c>
      <c r="W21" s="161"/>
      <c r="X21" s="161" t="s">
        <v>154</v>
      </c>
      <c r="Y21" s="161" t="s">
        <v>155</v>
      </c>
      <c r="Z21" s="151"/>
      <c r="AA21" s="151"/>
      <c r="AB21" s="151"/>
      <c r="AC21" s="151"/>
      <c r="AD21" s="151"/>
      <c r="AE21" s="151"/>
      <c r="AF21" s="151"/>
      <c r="AG21" s="151" t="s">
        <v>156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9">
        <v>14</v>
      </c>
      <c r="B22" s="180" t="s">
        <v>177</v>
      </c>
      <c r="C22" s="187" t="s">
        <v>178</v>
      </c>
      <c r="D22" s="181" t="s">
        <v>174</v>
      </c>
      <c r="E22" s="182">
        <v>1464</v>
      </c>
      <c r="F22" s="183"/>
      <c r="G22" s="184">
        <f t="shared" si="0"/>
        <v>0</v>
      </c>
      <c r="H22" s="183"/>
      <c r="I22" s="184">
        <f t="shared" si="1"/>
        <v>0</v>
      </c>
      <c r="J22" s="183"/>
      <c r="K22" s="184">
        <f t="shared" si="2"/>
        <v>0</v>
      </c>
      <c r="L22" s="184">
        <v>21</v>
      </c>
      <c r="M22" s="184">
        <f t="shared" si="3"/>
        <v>0</v>
      </c>
      <c r="N22" s="182">
        <v>0</v>
      </c>
      <c r="O22" s="182">
        <f t="shared" si="4"/>
        <v>0</v>
      </c>
      <c r="P22" s="182">
        <v>0</v>
      </c>
      <c r="Q22" s="182">
        <f t="shared" si="5"/>
        <v>0</v>
      </c>
      <c r="R22" s="184"/>
      <c r="S22" s="184" t="s">
        <v>153</v>
      </c>
      <c r="T22" s="185" t="s">
        <v>153</v>
      </c>
      <c r="U22" s="161">
        <v>1.0999999999999999E-2</v>
      </c>
      <c r="V22" s="161">
        <f t="shared" si="6"/>
        <v>16.100000000000001</v>
      </c>
      <c r="W22" s="161"/>
      <c r="X22" s="161" t="s">
        <v>154</v>
      </c>
      <c r="Y22" s="161" t="s">
        <v>155</v>
      </c>
      <c r="Z22" s="151"/>
      <c r="AA22" s="151"/>
      <c r="AB22" s="151"/>
      <c r="AC22" s="151"/>
      <c r="AD22" s="151"/>
      <c r="AE22" s="151"/>
      <c r="AF22" s="151"/>
      <c r="AG22" s="151" t="s">
        <v>156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9">
        <v>15</v>
      </c>
      <c r="B23" s="180" t="s">
        <v>179</v>
      </c>
      <c r="C23" s="187" t="s">
        <v>261</v>
      </c>
      <c r="D23" s="181" t="s">
        <v>174</v>
      </c>
      <c r="E23" s="182">
        <v>1464</v>
      </c>
      <c r="F23" s="183"/>
      <c r="G23" s="184">
        <f t="shared" si="0"/>
        <v>0</v>
      </c>
      <c r="H23" s="183"/>
      <c r="I23" s="184">
        <f t="shared" si="1"/>
        <v>0</v>
      </c>
      <c r="J23" s="183"/>
      <c r="K23" s="184">
        <f t="shared" si="2"/>
        <v>0</v>
      </c>
      <c r="L23" s="184">
        <v>21</v>
      </c>
      <c r="M23" s="184">
        <f t="shared" si="3"/>
        <v>0</v>
      </c>
      <c r="N23" s="182">
        <v>0</v>
      </c>
      <c r="O23" s="182">
        <f t="shared" si="4"/>
        <v>0</v>
      </c>
      <c r="P23" s="182">
        <v>0</v>
      </c>
      <c r="Q23" s="182">
        <f t="shared" si="5"/>
        <v>0</v>
      </c>
      <c r="R23" s="184"/>
      <c r="S23" s="184" t="s">
        <v>153</v>
      </c>
      <c r="T23" s="185" t="s">
        <v>153</v>
      </c>
      <c r="U23" s="161">
        <v>8.9999999999999993E-3</v>
      </c>
      <c r="V23" s="161">
        <f t="shared" si="6"/>
        <v>13.18</v>
      </c>
      <c r="W23" s="161"/>
      <c r="X23" s="161" t="s">
        <v>154</v>
      </c>
      <c r="Y23" s="161" t="s">
        <v>155</v>
      </c>
      <c r="Z23" s="151"/>
      <c r="AA23" s="151"/>
      <c r="AB23" s="151"/>
      <c r="AC23" s="151"/>
      <c r="AD23" s="151"/>
      <c r="AE23" s="151"/>
      <c r="AF23" s="151"/>
      <c r="AG23" s="151" t="s">
        <v>156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9">
        <v>16</v>
      </c>
      <c r="B24" s="180" t="s">
        <v>262</v>
      </c>
      <c r="C24" s="187" t="s">
        <v>263</v>
      </c>
      <c r="D24" s="181" t="s">
        <v>174</v>
      </c>
      <c r="E24" s="182">
        <v>39.630000000000003</v>
      </c>
      <c r="F24" s="183"/>
      <c r="G24" s="184">
        <f t="shared" si="0"/>
        <v>0</v>
      </c>
      <c r="H24" s="183"/>
      <c r="I24" s="184">
        <f t="shared" si="1"/>
        <v>0</v>
      </c>
      <c r="J24" s="183"/>
      <c r="K24" s="184">
        <f t="shared" si="2"/>
        <v>0</v>
      </c>
      <c r="L24" s="184">
        <v>21</v>
      </c>
      <c r="M24" s="184">
        <f t="shared" si="3"/>
        <v>0</v>
      </c>
      <c r="N24" s="182">
        <v>0</v>
      </c>
      <c r="O24" s="182">
        <f t="shared" si="4"/>
        <v>0</v>
      </c>
      <c r="P24" s="182">
        <v>0</v>
      </c>
      <c r="Q24" s="182">
        <f t="shared" si="5"/>
        <v>0</v>
      </c>
      <c r="R24" s="184"/>
      <c r="S24" s="184" t="s">
        <v>153</v>
      </c>
      <c r="T24" s="185" t="s">
        <v>153</v>
      </c>
      <c r="U24" s="161">
        <v>0.20200000000000001</v>
      </c>
      <c r="V24" s="161">
        <f t="shared" si="6"/>
        <v>8.01</v>
      </c>
      <c r="W24" s="161"/>
      <c r="X24" s="161" t="s">
        <v>154</v>
      </c>
      <c r="Y24" s="161" t="s">
        <v>155</v>
      </c>
      <c r="Z24" s="151"/>
      <c r="AA24" s="151"/>
      <c r="AB24" s="151"/>
      <c r="AC24" s="151"/>
      <c r="AD24" s="151"/>
      <c r="AE24" s="151"/>
      <c r="AF24" s="151"/>
      <c r="AG24" s="151" t="s">
        <v>156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9">
        <v>17</v>
      </c>
      <c r="B25" s="180" t="s">
        <v>264</v>
      </c>
      <c r="C25" s="187" t="s">
        <v>265</v>
      </c>
      <c r="D25" s="181" t="s">
        <v>174</v>
      </c>
      <c r="E25" s="182">
        <v>69</v>
      </c>
      <c r="F25" s="183"/>
      <c r="G25" s="184">
        <f t="shared" si="0"/>
        <v>0</v>
      </c>
      <c r="H25" s="183"/>
      <c r="I25" s="184">
        <f t="shared" si="1"/>
        <v>0</v>
      </c>
      <c r="J25" s="183"/>
      <c r="K25" s="184">
        <f t="shared" si="2"/>
        <v>0</v>
      </c>
      <c r="L25" s="184">
        <v>21</v>
      </c>
      <c r="M25" s="184">
        <f t="shared" si="3"/>
        <v>0</v>
      </c>
      <c r="N25" s="182">
        <v>0</v>
      </c>
      <c r="O25" s="182">
        <f t="shared" si="4"/>
        <v>0</v>
      </c>
      <c r="P25" s="182">
        <v>0</v>
      </c>
      <c r="Q25" s="182">
        <f t="shared" si="5"/>
        <v>0</v>
      </c>
      <c r="R25" s="184"/>
      <c r="S25" s="184" t="s">
        <v>159</v>
      </c>
      <c r="T25" s="185" t="s">
        <v>160</v>
      </c>
      <c r="U25" s="161">
        <v>0</v>
      </c>
      <c r="V25" s="161">
        <f t="shared" si="6"/>
        <v>0</v>
      </c>
      <c r="W25" s="161"/>
      <c r="X25" s="161" t="s">
        <v>154</v>
      </c>
      <c r="Y25" s="161" t="s">
        <v>155</v>
      </c>
      <c r="Z25" s="151"/>
      <c r="AA25" s="151"/>
      <c r="AB25" s="151"/>
      <c r="AC25" s="151"/>
      <c r="AD25" s="151"/>
      <c r="AE25" s="151"/>
      <c r="AF25" s="151"/>
      <c r="AG25" s="151" t="s">
        <v>156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9">
        <v>18</v>
      </c>
      <c r="B26" s="180" t="s">
        <v>266</v>
      </c>
      <c r="C26" s="187" t="s">
        <v>267</v>
      </c>
      <c r="D26" s="181" t="s">
        <v>174</v>
      </c>
      <c r="E26" s="182">
        <v>26.4</v>
      </c>
      <c r="F26" s="183"/>
      <c r="G26" s="184">
        <f t="shared" si="0"/>
        <v>0</v>
      </c>
      <c r="H26" s="183"/>
      <c r="I26" s="184">
        <f t="shared" si="1"/>
        <v>0</v>
      </c>
      <c r="J26" s="183"/>
      <c r="K26" s="184">
        <f t="shared" si="2"/>
        <v>0</v>
      </c>
      <c r="L26" s="184">
        <v>21</v>
      </c>
      <c r="M26" s="184">
        <f t="shared" si="3"/>
        <v>0</v>
      </c>
      <c r="N26" s="182">
        <v>0</v>
      </c>
      <c r="O26" s="182">
        <f t="shared" si="4"/>
        <v>0</v>
      </c>
      <c r="P26" s="182">
        <v>0</v>
      </c>
      <c r="Q26" s="182">
        <f t="shared" si="5"/>
        <v>0</v>
      </c>
      <c r="R26" s="184"/>
      <c r="S26" s="184" t="s">
        <v>153</v>
      </c>
      <c r="T26" s="185" t="s">
        <v>153</v>
      </c>
      <c r="U26" s="161">
        <v>2.1949999999999998</v>
      </c>
      <c r="V26" s="161">
        <f t="shared" si="6"/>
        <v>57.95</v>
      </c>
      <c r="W26" s="161"/>
      <c r="X26" s="161" t="s">
        <v>154</v>
      </c>
      <c r="Y26" s="161" t="s">
        <v>155</v>
      </c>
      <c r="Z26" s="151"/>
      <c r="AA26" s="151"/>
      <c r="AB26" s="151"/>
      <c r="AC26" s="151"/>
      <c r="AD26" s="151"/>
      <c r="AE26" s="151"/>
      <c r="AF26" s="151"/>
      <c r="AG26" s="151" t="s">
        <v>156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9">
        <v>19</v>
      </c>
      <c r="B27" s="180" t="s">
        <v>268</v>
      </c>
      <c r="C27" s="187" t="s">
        <v>269</v>
      </c>
      <c r="D27" s="181" t="s">
        <v>174</v>
      </c>
      <c r="E27" s="182">
        <v>570.63</v>
      </c>
      <c r="F27" s="183"/>
      <c r="G27" s="184">
        <f t="shared" si="0"/>
        <v>0</v>
      </c>
      <c r="H27" s="183"/>
      <c r="I27" s="184">
        <f t="shared" si="1"/>
        <v>0</v>
      </c>
      <c r="J27" s="183"/>
      <c r="K27" s="184">
        <f t="shared" si="2"/>
        <v>0</v>
      </c>
      <c r="L27" s="184">
        <v>21</v>
      </c>
      <c r="M27" s="184">
        <f t="shared" si="3"/>
        <v>0</v>
      </c>
      <c r="N27" s="182">
        <v>0</v>
      </c>
      <c r="O27" s="182">
        <f t="shared" si="4"/>
        <v>0</v>
      </c>
      <c r="P27" s="182">
        <v>0</v>
      </c>
      <c r="Q27" s="182">
        <f t="shared" si="5"/>
        <v>0</v>
      </c>
      <c r="R27" s="184"/>
      <c r="S27" s="184" t="s">
        <v>153</v>
      </c>
      <c r="T27" s="185" t="s">
        <v>153</v>
      </c>
      <c r="U27" s="161">
        <v>0.997</v>
      </c>
      <c r="V27" s="161">
        <f t="shared" si="6"/>
        <v>568.91999999999996</v>
      </c>
      <c r="W27" s="161"/>
      <c r="X27" s="161" t="s">
        <v>154</v>
      </c>
      <c r="Y27" s="161" t="s">
        <v>155</v>
      </c>
      <c r="Z27" s="151"/>
      <c r="AA27" s="151"/>
      <c r="AB27" s="151"/>
      <c r="AC27" s="151"/>
      <c r="AD27" s="151"/>
      <c r="AE27" s="151"/>
      <c r="AF27" s="151"/>
      <c r="AG27" s="151" t="s">
        <v>156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9">
        <v>20</v>
      </c>
      <c r="B28" s="180" t="s">
        <v>181</v>
      </c>
      <c r="C28" s="187" t="s">
        <v>182</v>
      </c>
      <c r="D28" s="181" t="s">
        <v>152</v>
      </c>
      <c r="E28" s="182">
        <v>5121</v>
      </c>
      <c r="F28" s="183"/>
      <c r="G28" s="184">
        <f t="shared" si="0"/>
        <v>0</v>
      </c>
      <c r="H28" s="183"/>
      <c r="I28" s="184">
        <f t="shared" si="1"/>
        <v>0</v>
      </c>
      <c r="J28" s="183"/>
      <c r="K28" s="184">
        <f t="shared" si="2"/>
        <v>0</v>
      </c>
      <c r="L28" s="184">
        <v>21</v>
      </c>
      <c r="M28" s="184">
        <f t="shared" si="3"/>
        <v>0</v>
      </c>
      <c r="N28" s="182">
        <v>0</v>
      </c>
      <c r="O28" s="182">
        <f t="shared" si="4"/>
        <v>0</v>
      </c>
      <c r="P28" s="182">
        <v>0</v>
      </c>
      <c r="Q28" s="182">
        <f t="shared" si="5"/>
        <v>0</v>
      </c>
      <c r="R28" s="184"/>
      <c r="S28" s="184" t="s">
        <v>153</v>
      </c>
      <c r="T28" s="185" t="s">
        <v>153</v>
      </c>
      <c r="U28" s="161">
        <v>1.7999999999999999E-2</v>
      </c>
      <c r="V28" s="161">
        <f t="shared" si="6"/>
        <v>92.18</v>
      </c>
      <c r="W28" s="161"/>
      <c r="X28" s="161" t="s">
        <v>154</v>
      </c>
      <c r="Y28" s="161" t="s">
        <v>155</v>
      </c>
      <c r="Z28" s="151"/>
      <c r="AA28" s="151"/>
      <c r="AB28" s="151"/>
      <c r="AC28" s="151"/>
      <c r="AD28" s="151"/>
      <c r="AE28" s="151"/>
      <c r="AF28" s="151"/>
      <c r="AG28" s="151" t="s">
        <v>156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9">
        <v>21</v>
      </c>
      <c r="B29" s="180" t="s">
        <v>183</v>
      </c>
      <c r="C29" s="187" t="s">
        <v>184</v>
      </c>
      <c r="D29" s="181" t="s">
        <v>152</v>
      </c>
      <c r="E29" s="182">
        <v>90</v>
      </c>
      <c r="F29" s="183"/>
      <c r="G29" s="184">
        <f t="shared" si="0"/>
        <v>0</v>
      </c>
      <c r="H29" s="183"/>
      <c r="I29" s="184">
        <f t="shared" si="1"/>
        <v>0</v>
      </c>
      <c r="J29" s="183"/>
      <c r="K29" s="184">
        <f t="shared" si="2"/>
        <v>0</v>
      </c>
      <c r="L29" s="184">
        <v>21</v>
      </c>
      <c r="M29" s="184">
        <f t="shared" si="3"/>
        <v>0</v>
      </c>
      <c r="N29" s="182">
        <v>0</v>
      </c>
      <c r="O29" s="182">
        <f t="shared" si="4"/>
        <v>0</v>
      </c>
      <c r="P29" s="182">
        <v>0</v>
      </c>
      <c r="Q29" s="182">
        <f t="shared" si="5"/>
        <v>0</v>
      </c>
      <c r="R29" s="184"/>
      <c r="S29" s="184" t="s">
        <v>153</v>
      </c>
      <c r="T29" s="185" t="s">
        <v>153</v>
      </c>
      <c r="U29" s="161">
        <v>0.126</v>
      </c>
      <c r="V29" s="161">
        <f t="shared" si="6"/>
        <v>11.34</v>
      </c>
      <c r="W29" s="161"/>
      <c r="X29" s="161" t="s">
        <v>154</v>
      </c>
      <c r="Y29" s="161" t="s">
        <v>155</v>
      </c>
      <c r="Z29" s="151"/>
      <c r="AA29" s="151"/>
      <c r="AB29" s="151"/>
      <c r="AC29" s="151"/>
      <c r="AD29" s="151"/>
      <c r="AE29" s="151"/>
      <c r="AF29" s="151"/>
      <c r="AG29" s="151" t="s">
        <v>156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79">
        <v>22</v>
      </c>
      <c r="B30" s="180" t="s">
        <v>185</v>
      </c>
      <c r="C30" s="187" t="s">
        <v>186</v>
      </c>
      <c r="D30" s="181" t="s">
        <v>152</v>
      </c>
      <c r="E30" s="182">
        <v>90</v>
      </c>
      <c r="F30" s="183"/>
      <c r="G30" s="184">
        <f t="shared" si="0"/>
        <v>0</v>
      </c>
      <c r="H30" s="183"/>
      <c r="I30" s="184">
        <f t="shared" si="1"/>
        <v>0</v>
      </c>
      <c r="J30" s="183"/>
      <c r="K30" s="184">
        <f t="shared" si="2"/>
        <v>0</v>
      </c>
      <c r="L30" s="184">
        <v>21</v>
      </c>
      <c r="M30" s="184">
        <f t="shared" si="3"/>
        <v>0</v>
      </c>
      <c r="N30" s="182">
        <v>0</v>
      </c>
      <c r="O30" s="182">
        <f t="shared" si="4"/>
        <v>0</v>
      </c>
      <c r="P30" s="182">
        <v>0</v>
      </c>
      <c r="Q30" s="182">
        <f t="shared" si="5"/>
        <v>0</v>
      </c>
      <c r="R30" s="184"/>
      <c r="S30" s="184" t="s">
        <v>153</v>
      </c>
      <c r="T30" s="185" t="s">
        <v>153</v>
      </c>
      <c r="U30" s="161">
        <v>0.26300000000000001</v>
      </c>
      <c r="V30" s="161">
        <f t="shared" si="6"/>
        <v>23.67</v>
      </c>
      <c r="W30" s="161"/>
      <c r="X30" s="161" t="s">
        <v>154</v>
      </c>
      <c r="Y30" s="161" t="s">
        <v>155</v>
      </c>
      <c r="Z30" s="151"/>
      <c r="AA30" s="151"/>
      <c r="AB30" s="151"/>
      <c r="AC30" s="151"/>
      <c r="AD30" s="151"/>
      <c r="AE30" s="151"/>
      <c r="AF30" s="151"/>
      <c r="AG30" s="151" t="s">
        <v>156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9">
        <v>23</v>
      </c>
      <c r="B31" s="180" t="s">
        <v>187</v>
      </c>
      <c r="C31" s="187" t="s">
        <v>188</v>
      </c>
      <c r="D31" s="181" t="s">
        <v>174</v>
      </c>
      <c r="E31" s="182">
        <v>90</v>
      </c>
      <c r="F31" s="183"/>
      <c r="G31" s="184">
        <f t="shared" si="0"/>
        <v>0</v>
      </c>
      <c r="H31" s="183"/>
      <c r="I31" s="184">
        <f t="shared" si="1"/>
        <v>0</v>
      </c>
      <c r="J31" s="183"/>
      <c r="K31" s="184">
        <f t="shared" si="2"/>
        <v>0</v>
      </c>
      <c r="L31" s="184">
        <v>21</v>
      </c>
      <c r="M31" s="184">
        <f t="shared" si="3"/>
        <v>0</v>
      </c>
      <c r="N31" s="182">
        <v>0</v>
      </c>
      <c r="O31" s="182">
        <f t="shared" si="4"/>
        <v>0</v>
      </c>
      <c r="P31" s="182">
        <v>0</v>
      </c>
      <c r="Q31" s="182">
        <f t="shared" si="5"/>
        <v>0</v>
      </c>
      <c r="R31" s="184"/>
      <c r="S31" s="184" t="s">
        <v>153</v>
      </c>
      <c r="T31" s="185" t="s">
        <v>153</v>
      </c>
      <c r="U31" s="161">
        <v>0.26</v>
      </c>
      <c r="V31" s="161">
        <f t="shared" si="6"/>
        <v>23.4</v>
      </c>
      <c r="W31" s="161"/>
      <c r="X31" s="161" t="s">
        <v>154</v>
      </c>
      <c r="Y31" s="161" t="s">
        <v>155</v>
      </c>
      <c r="Z31" s="151"/>
      <c r="AA31" s="151"/>
      <c r="AB31" s="151"/>
      <c r="AC31" s="151"/>
      <c r="AD31" s="151"/>
      <c r="AE31" s="151"/>
      <c r="AF31" s="151"/>
      <c r="AG31" s="151" t="s">
        <v>156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9">
        <v>24</v>
      </c>
      <c r="B32" s="180" t="s">
        <v>270</v>
      </c>
      <c r="C32" s="187" t="s">
        <v>271</v>
      </c>
      <c r="D32" s="181" t="s">
        <v>169</v>
      </c>
      <c r="E32" s="182">
        <v>90</v>
      </c>
      <c r="F32" s="183"/>
      <c r="G32" s="184">
        <f t="shared" si="0"/>
        <v>0</v>
      </c>
      <c r="H32" s="183"/>
      <c r="I32" s="184">
        <f t="shared" si="1"/>
        <v>0</v>
      </c>
      <c r="J32" s="183"/>
      <c r="K32" s="184">
        <f t="shared" si="2"/>
        <v>0</v>
      </c>
      <c r="L32" s="184">
        <v>21</v>
      </c>
      <c r="M32" s="184">
        <f t="shared" si="3"/>
        <v>0</v>
      </c>
      <c r="N32" s="182">
        <v>0</v>
      </c>
      <c r="O32" s="182">
        <f t="shared" si="4"/>
        <v>0</v>
      </c>
      <c r="P32" s="182">
        <v>0</v>
      </c>
      <c r="Q32" s="182">
        <f t="shared" si="5"/>
        <v>0</v>
      </c>
      <c r="R32" s="184"/>
      <c r="S32" s="184" t="s">
        <v>159</v>
      </c>
      <c r="T32" s="185" t="s">
        <v>201</v>
      </c>
      <c r="U32" s="161">
        <v>0</v>
      </c>
      <c r="V32" s="161">
        <f t="shared" si="6"/>
        <v>0</v>
      </c>
      <c r="W32" s="161"/>
      <c r="X32" s="161" t="s">
        <v>202</v>
      </c>
      <c r="Y32" s="161" t="s">
        <v>155</v>
      </c>
      <c r="Z32" s="151"/>
      <c r="AA32" s="151"/>
      <c r="AB32" s="151"/>
      <c r="AC32" s="151"/>
      <c r="AD32" s="151"/>
      <c r="AE32" s="151"/>
      <c r="AF32" s="151"/>
      <c r="AG32" s="151" t="s">
        <v>203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9">
        <v>25</v>
      </c>
      <c r="B33" s="180" t="s">
        <v>272</v>
      </c>
      <c r="C33" s="187" t="s">
        <v>273</v>
      </c>
      <c r="D33" s="181" t="s">
        <v>215</v>
      </c>
      <c r="E33" s="182">
        <v>132.06</v>
      </c>
      <c r="F33" s="183"/>
      <c r="G33" s="184">
        <f t="shared" si="0"/>
        <v>0</v>
      </c>
      <c r="H33" s="183"/>
      <c r="I33" s="184">
        <f t="shared" si="1"/>
        <v>0</v>
      </c>
      <c r="J33" s="183"/>
      <c r="K33" s="184">
        <f t="shared" si="2"/>
        <v>0</v>
      </c>
      <c r="L33" s="184">
        <v>21</v>
      </c>
      <c r="M33" s="184">
        <f t="shared" si="3"/>
        <v>0</v>
      </c>
      <c r="N33" s="182">
        <v>0</v>
      </c>
      <c r="O33" s="182">
        <f t="shared" si="4"/>
        <v>0</v>
      </c>
      <c r="P33" s="182">
        <v>0</v>
      </c>
      <c r="Q33" s="182">
        <f t="shared" si="5"/>
        <v>0</v>
      </c>
      <c r="R33" s="184"/>
      <c r="S33" s="184" t="s">
        <v>159</v>
      </c>
      <c r="T33" s="185" t="s">
        <v>201</v>
      </c>
      <c r="U33" s="161">
        <v>0</v>
      </c>
      <c r="V33" s="161">
        <f t="shared" si="6"/>
        <v>0</v>
      </c>
      <c r="W33" s="161"/>
      <c r="X33" s="161" t="s">
        <v>202</v>
      </c>
      <c r="Y33" s="161" t="s">
        <v>155</v>
      </c>
      <c r="Z33" s="151"/>
      <c r="AA33" s="151"/>
      <c r="AB33" s="151"/>
      <c r="AC33" s="151"/>
      <c r="AD33" s="151"/>
      <c r="AE33" s="151"/>
      <c r="AF33" s="151"/>
      <c r="AG33" s="151" t="s">
        <v>274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x14ac:dyDescent="0.2">
      <c r="A34" s="165" t="s">
        <v>148</v>
      </c>
      <c r="B34" s="166" t="s">
        <v>95</v>
      </c>
      <c r="C34" s="186" t="s">
        <v>97</v>
      </c>
      <c r="D34" s="167"/>
      <c r="E34" s="168"/>
      <c r="F34" s="169"/>
      <c r="G34" s="169">
        <f>SUMIF(AG35:AG35,"&lt;&gt;NOR",G35:G35)</f>
        <v>0</v>
      </c>
      <c r="H34" s="169"/>
      <c r="I34" s="169">
        <f>SUM(I35:I35)</f>
        <v>0</v>
      </c>
      <c r="J34" s="169"/>
      <c r="K34" s="169">
        <f>SUM(K35:K35)</f>
        <v>0</v>
      </c>
      <c r="L34" s="169"/>
      <c r="M34" s="169">
        <f>SUM(M35:M35)</f>
        <v>0</v>
      </c>
      <c r="N34" s="168"/>
      <c r="O34" s="168">
        <f>SUM(O35:O35)</f>
        <v>0</v>
      </c>
      <c r="P34" s="168"/>
      <c r="Q34" s="168">
        <f>SUM(Q35:Q35)</f>
        <v>0</v>
      </c>
      <c r="R34" s="169"/>
      <c r="S34" s="169"/>
      <c r="T34" s="170"/>
      <c r="U34" s="164"/>
      <c r="V34" s="164">
        <f>SUM(V35:V35)</f>
        <v>0</v>
      </c>
      <c r="W34" s="164"/>
      <c r="X34" s="164"/>
      <c r="Y34" s="164"/>
      <c r="AG34" t="s">
        <v>149</v>
      </c>
    </row>
    <row r="35" spans="1:60" outlineLevel="1" x14ac:dyDescent="0.2">
      <c r="A35" s="179">
        <v>26</v>
      </c>
      <c r="B35" s="180" t="s">
        <v>275</v>
      </c>
      <c r="C35" s="187" t="s">
        <v>276</v>
      </c>
      <c r="D35" s="181" t="s">
        <v>169</v>
      </c>
      <c r="E35" s="182">
        <v>1000</v>
      </c>
      <c r="F35" s="183"/>
      <c r="G35" s="184">
        <f>ROUND(E35*F35,2)</f>
        <v>0</v>
      </c>
      <c r="H35" s="183"/>
      <c r="I35" s="184">
        <f>ROUND(E35*H35,2)</f>
        <v>0</v>
      </c>
      <c r="J35" s="183"/>
      <c r="K35" s="184">
        <f>ROUND(E35*J35,2)</f>
        <v>0</v>
      </c>
      <c r="L35" s="184">
        <v>21</v>
      </c>
      <c r="M35" s="184">
        <f>G35*(1+L35/100)</f>
        <v>0</v>
      </c>
      <c r="N35" s="182">
        <v>0</v>
      </c>
      <c r="O35" s="182">
        <f>ROUND(E35*N35,2)</f>
        <v>0</v>
      </c>
      <c r="P35" s="182">
        <v>0</v>
      </c>
      <c r="Q35" s="182">
        <f>ROUND(E35*P35,2)</f>
        <v>0</v>
      </c>
      <c r="R35" s="184"/>
      <c r="S35" s="184" t="s">
        <v>159</v>
      </c>
      <c r="T35" s="185" t="s">
        <v>160</v>
      </c>
      <c r="U35" s="161">
        <v>0</v>
      </c>
      <c r="V35" s="161">
        <f>ROUND(E35*U35,2)</f>
        <v>0</v>
      </c>
      <c r="W35" s="161"/>
      <c r="X35" s="161" t="s">
        <v>154</v>
      </c>
      <c r="Y35" s="161" t="s">
        <v>155</v>
      </c>
      <c r="Z35" s="151"/>
      <c r="AA35" s="151"/>
      <c r="AB35" s="151"/>
      <c r="AC35" s="151"/>
      <c r="AD35" s="151"/>
      <c r="AE35" s="151"/>
      <c r="AF35" s="151"/>
      <c r="AG35" s="151" t="s">
        <v>156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">
      <c r="A36" s="165" t="s">
        <v>148</v>
      </c>
      <c r="B36" s="166" t="s">
        <v>100</v>
      </c>
      <c r="C36" s="186" t="s">
        <v>101</v>
      </c>
      <c r="D36" s="167"/>
      <c r="E36" s="168"/>
      <c r="F36" s="169"/>
      <c r="G36" s="169">
        <f>SUMIF(AG37:AG45,"&lt;&gt;NOR",G37:G45)</f>
        <v>0</v>
      </c>
      <c r="H36" s="169"/>
      <c r="I36" s="169">
        <f>SUM(I37:I45)</f>
        <v>0</v>
      </c>
      <c r="J36" s="169"/>
      <c r="K36" s="169">
        <f>SUM(K37:K45)</f>
        <v>0</v>
      </c>
      <c r="L36" s="169"/>
      <c r="M36" s="169">
        <f>SUM(M37:M45)</f>
        <v>0</v>
      </c>
      <c r="N36" s="168"/>
      <c r="O36" s="168">
        <f>SUM(O37:O45)</f>
        <v>0.23</v>
      </c>
      <c r="P36" s="168"/>
      <c r="Q36" s="168">
        <f>SUM(Q37:Q45)</f>
        <v>0</v>
      </c>
      <c r="R36" s="169"/>
      <c r="S36" s="169"/>
      <c r="T36" s="170"/>
      <c r="U36" s="164"/>
      <c r="V36" s="164">
        <f>SUM(V37:V45)</f>
        <v>2.61</v>
      </c>
      <c r="W36" s="164"/>
      <c r="X36" s="164"/>
      <c r="Y36" s="164"/>
      <c r="AG36" t="s">
        <v>149</v>
      </c>
    </row>
    <row r="37" spans="1:60" outlineLevel="1" x14ac:dyDescent="0.2">
      <c r="A37" s="179">
        <v>27</v>
      </c>
      <c r="B37" s="180" t="s">
        <v>277</v>
      </c>
      <c r="C37" s="187" t="s">
        <v>278</v>
      </c>
      <c r="D37" s="181" t="s">
        <v>210</v>
      </c>
      <c r="E37" s="182">
        <v>12</v>
      </c>
      <c r="F37" s="183"/>
      <c r="G37" s="184">
        <f t="shared" ref="G37:G45" si="7">ROUND(E37*F37,2)</f>
        <v>0</v>
      </c>
      <c r="H37" s="183"/>
      <c r="I37" s="184">
        <f t="shared" ref="I37:I45" si="8">ROUND(E37*H37,2)</f>
        <v>0</v>
      </c>
      <c r="J37" s="183"/>
      <c r="K37" s="184">
        <f t="shared" ref="K37:K45" si="9">ROUND(E37*J37,2)</f>
        <v>0</v>
      </c>
      <c r="L37" s="184">
        <v>21</v>
      </c>
      <c r="M37" s="184">
        <f t="shared" ref="M37:M45" si="10">G37*(1+L37/100)</f>
        <v>0</v>
      </c>
      <c r="N37" s="182">
        <v>0</v>
      </c>
      <c r="O37" s="182">
        <f t="shared" ref="O37:O45" si="11">ROUND(E37*N37,2)</f>
        <v>0</v>
      </c>
      <c r="P37" s="182">
        <v>0</v>
      </c>
      <c r="Q37" s="182">
        <f t="shared" ref="Q37:Q45" si="12">ROUND(E37*P37,2)</f>
        <v>0</v>
      </c>
      <c r="R37" s="184"/>
      <c r="S37" s="184" t="s">
        <v>159</v>
      </c>
      <c r="T37" s="185" t="s">
        <v>160</v>
      </c>
      <c r="U37" s="161">
        <v>0</v>
      </c>
      <c r="V37" s="161">
        <f t="shared" ref="V37:V45" si="13">ROUND(E37*U37,2)</f>
        <v>0</v>
      </c>
      <c r="W37" s="161"/>
      <c r="X37" s="161" t="s">
        <v>154</v>
      </c>
      <c r="Y37" s="161" t="s">
        <v>155</v>
      </c>
      <c r="Z37" s="151"/>
      <c r="AA37" s="151"/>
      <c r="AB37" s="151"/>
      <c r="AC37" s="151"/>
      <c r="AD37" s="151"/>
      <c r="AE37" s="151"/>
      <c r="AF37" s="151"/>
      <c r="AG37" s="151" t="s">
        <v>156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9">
        <v>28</v>
      </c>
      <c r="B38" s="180" t="s">
        <v>279</v>
      </c>
      <c r="C38" s="187" t="s">
        <v>280</v>
      </c>
      <c r="D38" s="181" t="s">
        <v>152</v>
      </c>
      <c r="E38" s="182">
        <v>30</v>
      </c>
      <c r="F38" s="183"/>
      <c r="G38" s="184">
        <f t="shared" si="7"/>
        <v>0</v>
      </c>
      <c r="H38" s="183"/>
      <c r="I38" s="184">
        <f t="shared" si="8"/>
        <v>0</v>
      </c>
      <c r="J38" s="183"/>
      <c r="K38" s="184">
        <f t="shared" si="9"/>
        <v>0</v>
      </c>
      <c r="L38" s="184">
        <v>21</v>
      </c>
      <c r="M38" s="184">
        <f t="shared" si="10"/>
        <v>0</v>
      </c>
      <c r="N38" s="182">
        <v>2.1000000000000001E-4</v>
      </c>
      <c r="O38" s="182">
        <f t="shared" si="11"/>
        <v>0.01</v>
      </c>
      <c r="P38" s="182">
        <v>0</v>
      </c>
      <c r="Q38" s="182">
        <f t="shared" si="12"/>
        <v>0</v>
      </c>
      <c r="R38" s="184"/>
      <c r="S38" s="184" t="s">
        <v>153</v>
      </c>
      <c r="T38" s="185" t="s">
        <v>153</v>
      </c>
      <c r="U38" s="161">
        <v>8.6999999999999994E-2</v>
      </c>
      <c r="V38" s="161">
        <f t="shared" si="13"/>
        <v>2.61</v>
      </c>
      <c r="W38" s="161"/>
      <c r="X38" s="161" t="s">
        <v>154</v>
      </c>
      <c r="Y38" s="161" t="s">
        <v>155</v>
      </c>
      <c r="Z38" s="151"/>
      <c r="AA38" s="151"/>
      <c r="AB38" s="151"/>
      <c r="AC38" s="151"/>
      <c r="AD38" s="151"/>
      <c r="AE38" s="151"/>
      <c r="AF38" s="151"/>
      <c r="AG38" s="151" t="s">
        <v>156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9">
        <v>29</v>
      </c>
      <c r="B39" s="180" t="s">
        <v>281</v>
      </c>
      <c r="C39" s="187" t="s">
        <v>282</v>
      </c>
      <c r="D39" s="181" t="s">
        <v>152</v>
      </c>
      <c r="E39" s="182">
        <v>30</v>
      </c>
      <c r="F39" s="183"/>
      <c r="G39" s="184">
        <f t="shared" si="7"/>
        <v>0</v>
      </c>
      <c r="H39" s="183"/>
      <c r="I39" s="184">
        <f t="shared" si="8"/>
        <v>0</v>
      </c>
      <c r="J39" s="183"/>
      <c r="K39" s="184">
        <f t="shared" si="9"/>
        <v>0</v>
      </c>
      <c r="L39" s="184">
        <v>21</v>
      </c>
      <c r="M39" s="184">
        <f t="shared" si="10"/>
        <v>0</v>
      </c>
      <c r="N39" s="182">
        <v>0</v>
      </c>
      <c r="O39" s="182">
        <f t="shared" si="11"/>
        <v>0</v>
      </c>
      <c r="P39" s="182">
        <v>0</v>
      </c>
      <c r="Q39" s="182">
        <f t="shared" si="12"/>
        <v>0</v>
      </c>
      <c r="R39" s="184"/>
      <c r="S39" s="184" t="s">
        <v>159</v>
      </c>
      <c r="T39" s="185" t="s">
        <v>201</v>
      </c>
      <c r="U39" s="161">
        <v>0</v>
      </c>
      <c r="V39" s="161">
        <f t="shared" si="13"/>
        <v>0</v>
      </c>
      <c r="W39" s="161"/>
      <c r="X39" s="161" t="s">
        <v>202</v>
      </c>
      <c r="Y39" s="161" t="s">
        <v>155</v>
      </c>
      <c r="Z39" s="151"/>
      <c r="AA39" s="151"/>
      <c r="AB39" s="151"/>
      <c r="AC39" s="151"/>
      <c r="AD39" s="151"/>
      <c r="AE39" s="151"/>
      <c r="AF39" s="151"/>
      <c r="AG39" s="151" t="s">
        <v>203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9">
        <v>30</v>
      </c>
      <c r="B40" s="180" t="s">
        <v>283</v>
      </c>
      <c r="C40" s="187" t="s">
        <v>284</v>
      </c>
      <c r="D40" s="181" t="s">
        <v>210</v>
      </c>
      <c r="E40" s="182">
        <v>3</v>
      </c>
      <c r="F40" s="183"/>
      <c r="G40" s="184">
        <f t="shared" si="7"/>
        <v>0</v>
      </c>
      <c r="H40" s="183"/>
      <c r="I40" s="184">
        <f t="shared" si="8"/>
        <v>0</v>
      </c>
      <c r="J40" s="183"/>
      <c r="K40" s="184">
        <f t="shared" si="9"/>
        <v>0</v>
      </c>
      <c r="L40" s="184">
        <v>21</v>
      </c>
      <c r="M40" s="184">
        <f t="shared" si="10"/>
        <v>0</v>
      </c>
      <c r="N40" s="182">
        <v>0</v>
      </c>
      <c r="O40" s="182">
        <f t="shared" si="11"/>
        <v>0</v>
      </c>
      <c r="P40" s="182">
        <v>0</v>
      </c>
      <c r="Q40" s="182">
        <f t="shared" si="12"/>
        <v>0</v>
      </c>
      <c r="R40" s="184"/>
      <c r="S40" s="184" t="s">
        <v>159</v>
      </c>
      <c r="T40" s="185" t="s">
        <v>201</v>
      </c>
      <c r="U40" s="161">
        <v>0</v>
      </c>
      <c r="V40" s="161">
        <f t="shared" si="13"/>
        <v>0</v>
      </c>
      <c r="W40" s="161"/>
      <c r="X40" s="161" t="s">
        <v>202</v>
      </c>
      <c r="Y40" s="161" t="s">
        <v>155</v>
      </c>
      <c r="Z40" s="151"/>
      <c r="AA40" s="151"/>
      <c r="AB40" s="151"/>
      <c r="AC40" s="151"/>
      <c r="AD40" s="151"/>
      <c r="AE40" s="151"/>
      <c r="AF40" s="151"/>
      <c r="AG40" s="151" t="s">
        <v>203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79">
        <v>31</v>
      </c>
      <c r="B41" s="180" t="s">
        <v>285</v>
      </c>
      <c r="C41" s="187" t="s">
        <v>286</v>
      </c>
      <c r="D41" s="181" t="s">
        <v>210</v>
      </c>
      <c r="E41" s="182">
        <v>5</v>
      </c>
      <c r="F41" s="183"/>
      <c r="G41" s="184">
        <f t="shared" si="7"/>
        <v>0</v>
      </c>
      <c r="H41" s="183"/>
      <c r="I41" s="184">
        <f t="shared" si="8"/>
        <v>0</v>
      </c>
      <c r="J41" s="183"/>
      <c r="K41" s="184">
        <f t="shared" si="9"/>
        <v>0</v>
      </c>
      <c r="L41" s="184">
        <v>21</v>
      </c>
      <c r="M41" s="184">
        <f t="shared" si="10"/>
        <v>0</v>
      </c>
      <c r="N41" s="182">
        <v>0</v>
      </c>
      <c r="O41" s="182">
        <f t="shared" si="11"/>
        <v>0</v>
      </c>
      <c r="P41" s="182">
        <v>0</v>
      </c>
      <c r="Q41" s="182">
        <f t="shared" si="12"/>
        <v>0</v>
      </c>
      <c r="R41" s="184"/>
      <c r="S41" s="184" t="s">
        <v>159</v>
      </c>
      <c r="T41" s="185" t="s">
        <v>201</v>
      </c>
      <c r="U41" s="161">
        <v>0</v>
      </c>
      <c r="V41" s="161">
        <f t="shared" si="13"/>
        <v>0</v>
      </c>
      <c r="W41" s="161"/>
      <c r="X41" s="161" t="s">
        <v>202</v>
      </c>
      <c r="Y41" s="161" t="s">
        <v>155</v>
      </c>
      <c r="Z41" s="151"/>
      <c r="AA41" s="151"/>
      <c r="AB41" s="151"/>
      <c r="AC41" s="151"/>
      <c r="AD41" s="151"/>
      <c r="AE41" s="151"/>
      <c r="AF41" s="151"/>
      <c r="AG41" s="151" t="s">
        <v>203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9">
        <v>32</v>
      </c>
      <c r="B42" s="180" t="s">
        <v>287</v>
      </c>
      <c r="C42" s="187" t="s">
        <v>288</v>
      </c>
      <c r="D42" s="181" t="s">
        <v>210</v>
      </c>
      <c r="E42" s="182">
        <v>4</v>
      </c>
      <c r="F42" s="183"/>
      <c r="G42" s="184">
        <f t="shared" si="7"/>
        <v>0</v>
      </c>
      <c r="H42" s="183"/>
      <c r="I42" s="184">
        <f t="shared" si="8"/>
        <v>0</v>
      </c>
      <c r="J42" s="183"/>
      <c r="K42" s="184">
        <f t="shared" si="9"/>
        <v>0</v>
      </c>
      <c r="L42" s="184">
        <v>21</v>
      </c>
      <c r="M42" s="184">
        <f t="shared" si="10"/>
        <v>0</v>
      </c>
      <c r="N42" s="182">
        <v>0</v>
      </c>
      <c r="O42" s="182">
        <f t="shared" si="11"/>
        <v>0</v>
      </c>
      <c r="P42" s="182">
        <v>0</v>
      </c>
      <c r="Q42" s="182">
        <f t="shared" si="12"/>
        <v>0</v>
      </c>
      <c r="R42" s="184"/>
      <c r="S42" s="184" t="s">
        <v>159</v>
      </c>
      <c r="T42" s="185" t="s">
        <v>201</v>
      </c>
      <c r="U42" s="161">
        <v>0</v>
      </c>
      <c r="V42" s="161">
        <f t="shared" si="13"/>
        <v>0</v>
      </c>
      <c r="W42" s="161"/>
      <c r="X42" s="161" t="s">
        <v>202</v>
      </c>
      <c r="Y42" s="161" t="s">
        <v>155</v>
      </c>
      <c r="Z42" s="151"/>
      <c r="AA42" s="151"/>
      <c r="AB42" s="151"/>
      <c r="AC42" s="151"/>
      <c r="AD42" s="151"/>
      <c r="AE42" s="151"/>
      <c r="AF42" s="151"/>
      <c r="AG42" s="151" t="s">
        <v>203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79">
        <v>33</v>
      </c>
      <c r="B43" s="180" t="s">
        <v>289</v>
      </c>
      <c r="C43" s="187" t="s">
        <v>290</v>
      </c>
      <c r="D43" s="181" t="s">
        <v>210</v>
      </c>
      <c r="E43" s="182">
        <v>7</v>
      </c>
      <c r="F43" s="183"/>
      <c r="G43" s="184">
        <f t="shared" si="7"/>
        <v>0</v>
      </c>
      <c r="H43" s="183"/>
      <c r="I43" s="184">
        <f t="shared" si="8"/>
        <v>0</v>
      </c>
      <c r="J43" s="183"/>
      <c r="K43" s="184">
        <f t="shared" si="9"/>
        <v>0</v>
      </c>
      <c r="L43" s="184">
        <v>21</v>
      </c>
      <c r="M43" s="184">
        <f t="shared" si="10"/>
        <v>0</v>
      </c>
      <c r="N43" s="182">
        <v>0</v>
      </c>
      <c r="O43" s="182">
        <f t="shared" si="11"/>
        <v>0</v>
      </c>
      <c r="P43" s="182">
        <v>0</v>
      </c>
      <c r="Q43" s="182">
        <f t="shared" si="12"/>
        <v>0</v>
      </c>
      <c r="R43" s="184"/>
      <c r="S43" s="184" t="s">
        <v>159</v>
      </c>
      <c r="T43" s="185" t="s">
        <v>201</v>
      </c>
      <c r="U43" s="161">
        <v>0</v>
      </c>
      <c r="V43" s="161">
        <f t="shared" si="13"/>
        <v>0</v>
      </c>
      <c r="W43" s="161"/>
      <c r="X43" s="161" t="s">
        <v>202</v>
      </c>
      <c r="Y43" s="161" t="s">
        <v>155</v>
      </c>
      <c r="Z43" s="151"/>
      <c r="AA43" s="151"/>
      <c r="AB43" s="151"/>
      <c r="AC43" s="151"/>
      <c r="AD43" s="151"/>
      <c r="AE43" s="151"/>
      <c r="AF43" s="151"/>
      <c r="AG43" s="151" t="s">
        <v>203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9">
        <v>34</v>
      </c>
      <c r="B44" s="180" t="s">
        <v>291</v>
      </c>
      <c r="C44" s="187" t="s">
        <v>292</v>
      </c>
      <c r="D44" s="181" t="s">
        <v>210</v>
      </c>
      <c r="E44" s="182">
        <v>2</v>
      </c>
      <c r="F44" s="183"/>
      <c r="G44" s="184">
        <f t="shared" si="7"/>
        <v>0</v>
      </c>
      <c r="H44" s="183"/>
      <c r="I44" s="184">
        <f t="shared" si="8"/>
        <v>0</v>
      </c>
      <c r="J44" s="183"/>
      <c r="K44" s="184">
        <f t="shared" si="9"/>
        <v>0</v>
      </c>
      <c r="L44" s="184">
        <v>21</v>
      </c>
      <c r="M44" s="184">
        <f t="shared" si="10"/>
        <v>0</v>
      </c>
      <c r="N44" s="182">
        <v>0</v>
      </c>
      <c r="O44" s="182">
        <f t="shared" si="11"/>
        <v>0</v>
      </c>
      <c r="P44" s="182">
        <v>0</v>
      </c>
      <c r="Q44" s="182">
        <f t="shared" si="12"/>
        <v>0</v>
      </c>
      <c r="R44" s="184"/>
      <c r="S44" s="184" t="s">
        <v>159</v>
      </c>
      <c r="T44" s="185" t="s">
        <v>201</v>
      </c>
      <c r="U44" s="161">
        <v>0</v>
      </c>
      <c r="V44" s="161">
        <f t="shared" si="13"/>
        <v>0</v>
      </c>
      <c r="W44" s="161"/>
      <c r="X44" s="161" t="s">
        <v>202</v>
      </c>
      <c r="Y44" s="161" t="s">
        <v>155</v>
      </c>
      <c r="Z44" s="151"/>
      <c r="AA44" s="151"/>
      <c r="AB44" s="151"/>
      <c r="AC44" s="151"/>
      <c r="AD44" s="151"/>
      <c r="AE44" s="151"/>
      <c r="AF44" s="151"/>
      <c r="AG44" s="151" t="s">
        <v>203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9">
        <v>35</v>
      </c>
      <c r="B45" s="180" t="s">
        <v>293</v>
      </c>
      <c r="C45" s="187" t="s">
        <v>294</v>
      </c>
      <c r="D45" s="181" t="s">
        <v>210</v>
      </c>
      <c r="E45" s="182">
        <v>12</v>
      </c>
      <c r="F45" s="183"/>
      <c r="G45" s="184">
        <f t="shared" si="7"/>
        <v>0</v>
      </c>
      <c r="H45" s="183"/>
      <c r="I45" s="184">
        <f t="shared" si="8"/>
        <v>0</v>
      </c>
      <c r="J45" s="183"/>
      <c r="K45" s="184">
        <f t="shared" si="9"/>
        <v>0</v>
      </c>
      <c r="L45" s="184">
        <v>21</v>
      </c>
      <c r="M45" s="184">
        <f t="shared" si="10"/>
        <v>0</v>
      </c>
      <c r="N45" s="182">
        <v>1.7999999999999999E-2</v>
      </c>
      <c r="O45" s="182">
        <f t="shared" si="11"/>
        <v>0.22</v>
      </c>
      <c r="P45" s="182">
        <v>0</v>
      </c>
      <c r="Q45" s="182">
        <f t="shared" si="12"/>
        <v>0</v>
      </c>
      <c r="R45" s="184" t="s">
        <v>295</v>
      </c>
      <c r="S45" s="184" t="s">
        <v>153</v>
      </c>
      <c r="T45" s="185" t="s">
        <v>153</v>
      </c>
      <c r="U45" s="161">
        <v>0</v>
      </c>
      <c r="V45" s="161">
        <f t="shared" si="13"/>
        <v>0</v>
      </c>
      <c r="W45" s="161"/>
      <c r="X45" s="161" t="s">
        <v>202</v>
      </c>
      <c r="Y45" s="161" t="s">
        <v>155</v>
      </c>
      <c r="Z45" s="151"/>
      <c r="AA45" s="151"/>
      <c r="AB45" s="151"/>
      <c r="AC45" s="151"/>
      <c r="AD45" s="151"/>
      <c r="AE45" s="151"/>
      <c r="AF45" s="151"/>
      <c r="AG45" s="151" t="s">
        <v>203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x14ac:dyDescent="0.2">
      <c r="A46" s="165" t="s">
        <v>148</v>
      </c>
      <c r="B46" s="166" t="s">
        <v>102</v>
      </c>
      <c r="C46" s="186" t="s">
        <v>103</v>
      </c>
      <c r="D46" s="167"/>
      <c r="E46" s="168"/>
      <c r="F46" s="169"/>
      <c r="G46" s="169">
        <f>SUMIF(AG47:AG56,"&lt;&gt;NOR",G47:G56)</f>
        <v>0</v>
      </c>
      <c r="H46" s="169"/>
      <c r="I46" s="169">
        <f>SUM(I47:I56)</f>
        <v>0</v>
      </c>
      <c r="J46" s="169"/>
      <c r="K46" s="169">
        <f>SUM(K47:K56)</f>
        <v>0</v>
      </c>
      <c r="L46" s="169"/>
      <c r="M46" s="169">
        <f>SUM(M47:M56)</f>
        <v>0</v>
      </c>
      <c r="N46" s="168"/>
      <c r="O46" s="168">
        <f>SUM(O47:O56)</f>
        <v>4376.1399999999994</v>
      </c>
      <c r="P46" s="168"/>
      <c r="Q46" s="168">
        <f>SUM(Q47:Q56)</f>
        <v>0</v>
      </c>
      <c r="R46" s="169"/>
      <c r="S46" s="169"/>
      <c r="T46" s="170"/>
      <c r="U46" s="164"/>
      <c r="V46" s="164">
        <f>SUM(V47:V56)</f>
        <v>641.28</v>
      </c>
      <c r="W46" s="164"/>
      <c r="X46" s="164"/>
      <c r="Y46" s="164"/>
      <c r="AG46" t="s">
        <v>149</v>
      </c>
    </row>
    <row r="47" spans="1:60" outlineLevel="1" x14ac:dyDescent="0.2">
      <c r="A47" s="179">
        <v>36</v>
      </c>
      <c r="B47" s="180" t="s">
        <v>189</v>
      </c>
      <c r="C47" s="187" t="s">
        <v>296</v>
      </c>
      <c r="D47" s="181" t="s">
        <v>152</v>
      </c>
      <c r="E47" s="182">
        <v>143</v>
      </c>
      <c r="F47" s="183"/>
      <c r="G47" s="184">
        <f t="shared" ref="G47:G56" si="14">ROUND(E47*F47,2)</f>
        <v>0</v>
      </c>
      <c r="H47" s="183"/>
      <c r="I47" s="184">
        <f t="shared" ref="I47:I56" si="15">ROUND(E47*H47,2)</f>
        <v>0</v>
      </c>
      <c r="J47" s="183"/>
      <c r="K47" s="184">
        <f t="shared" ref="K47:K56" si="16">ROUND(E47*J47,2)</f>
        <v>0</v>
      </c>
      <c r="L47" s="184">
        <v>21</v>
      </c>
      <c r="M47" s="184">
        <f t="shared" ref="M47:M56" si="17">G47*(1+L47/100)</f>
        <v>0</v>
      </c>
      <c r="N47" s="182">
        <v>0.34499999999999997</v>
      </c>
      <c r="O47" s="182">
        <f t="shared" ref="O47:O56" si="18">ROUND(E47*N47,2)</f>
        <v>49.34</v>
      </c>
      <c r="P47" s="182">
        <v>0</v>
      </c>
      <c r="Q47" s="182">
        <f t="shared" ref="Q47:Q56" si="19">ROUND(E47*P47,2)</f>
        <v>0</v>
      </c>
      <c r="R47" s="184"/>
      <c r="S47" s="184" t="s">
        <v>153</v>
      </c>
      <c r="T47" s="185" t="s">
        <v>153</v>
      </c>
      <c r="U47" s="161">
        <v>2.5999999999999999E-2</v>
      </c>
      <c r="V47" s="161">
        <f t="shared" ref="V47:V56" si="20">ROUND(E47*U47,2)</f>
        <v>3.72</v>
      </c>
      <c r="W47" s="161"/>
      <c r="X47" s="161" t="s">
        <v>154</v>
      </c>
      <c r="Y47" s="161" t="s">
        <v>155</v>
      </c>
      <c r="Z47" s="151"/>
      <c r="AA47" s="151"/>
      <c r="AB47" s="151"/>
      <c r="AC47" s="151"/>
      <c r="AD47" s="151"/>
      <c r="AE47" s="151"/>
      <c r="AF47" s="151"/>
      <c r="AG47" s="151" t="s">
        <v>156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79">
        <v>37</v>
      </c>
      <c r="B48" s="180" t="s">
        <v>191</v>
      </c>
      <c r="C48" s="187" t="s">
        <v>297</v>
      </c>
      <c r="D48" s="181" t="s">
        <v>152</v>
      </c>
      <c r="E48" s="182">
        <v>5087</v>
      </c>
      <c r="F48" s="183"/>
      <c r="G48" s="184">
        <f t="shared" si="14"/>
        <v>0</v>
      </c>
      <c r="H48" s="183"/>
      <c r="I48" s="184">
        <f t="shared" si="15"/>
        <v>0</v>
      </c>
      <c r="J48" s="183"/>
      <c r="K48" s="184">
        <f t="shared" si="16"/>
        <v>0</v>
      </c>
      <c r="L48" s="184">
        <v>21</v>
      </c>
      <c r="M48" s="184">
        <f t="shared" si="17"/>
        <v>0</v>
      </c>
      <c r="N48" s="182">
        <v>0.41399999999999998</v>
      </c>
      <c r="O48" s="182">
        <f t="shared" si="18"/>
        <v>2106.02</v>
      </c>
      <c r="P48" s="182">
        <v>0</v>
      </c>
      <c r="Q48" s="182">
        <f t="shared" si="19"/>
        <v>0</v>
      </c>
      <c r="R48" s="184"/>
      <c r="S48" s="184" t="s">
        <v>153</v>
      </c>
      <c r="T48" s="185" t="s">
        <v>153</v>
      </c>
      <c r="U48" s="161">
        <v>2.5999999999999999E-2</v>
      </c>
      <c r="V48" s="161">
        <f t="shared" si="20"/>
        <v>132.26</v>
      </c>
      <c r="W48" s="161"/>
      <c r="X48" s="161" t="s">
        <v>154</v>
      </c>
      <c r="Y48" s="161" t="s">
        <v>155</v>
      </c>
      <c r="Z48" s="151"/>
      <c r="AA48" s="151"/>
      <c r="AB48" s="151"/>
      <c r="AC48" s="151"/>
      <c r="AD48" s="151"/>
      <c r="AE48" s="151"/>
      <c r="AF48" s="151"/>
      <c r="AG48" s="151" t="s">
        <v>156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79">
        <v>38</v>
      </c>
      <c r="B49" s="180" t="s">
        <v>298</v>
      </c>
      <c r="C49" s="187" t="s">
        <v>299</v>
      </c>
      <c r="D49" s="181" t="s">
        <v>152</v>
      </c>
      <c r="E49" s="182">
        <v>3861</v>
      </c>
      <c r="F49" s="183"/>
      <c r="G49" s="184">
        <f t="shared" si="14"/>
        <v>0</v>
      </c>
      <c r="H49" s="183"/>
      <c r="I49" s="184">
        <f t="shared" si="15"/>
        <v>0</v>
      </c>
      <c r="J49" s="183"/>
      <c r="K49" s="184">
        <f t="shared" si="16"/>
        <v>0</v>
      </c>
      <c r="L49" s="184">
        <v>21</v>
      </c>
      <c r="M49" s="184">
        <f t="shared" si="17"/>
        <v>0</v>
      </c>
      <c r="N49" s="182">
        <v>0.52900000000000003</v>
      </c>
      <c r="O49" s="182">
        <f t="shared" si="18"/>
        <v>2042.47</v>
      </c>
      <c r="P49" s="182">
        <v>0</v>
      </c>
      <c r="Q49" s="182">
        <f t="shared" si="19"/>
        <v>0</v>
      </c>
      <c r="R49" s="184"/>
      <c r="S49" s="184" t="s">
        <v>153</v>
      </c>
      <c r="T49" s="185" t="s">
        <v>153</v>
      </c>
      <c r="U49" s="161">
        <v>3.1E-2</v>
      </c>
      <c r="V49" s="161">
        <f t="shared" si="20"/>
        <v>119.69</v>
      </c>
      <c r="W49" s="161"/>
      <c r="X49" s="161" t="s">
        <v>154</v>
      </c>
      <c r="Y49" s="161" t="s">
        <v>155</v>
      </c>
      <c r="Z49" s="151"/>
      <c r="AA49" s="151"/>
      <c r="AB49" s="151"/>
      <c r="AC49" s="151"/>
      <c r="AD49" s="151"/>
      <c r="AE49" s="151"/>
      <c r="AF49" s="151"/>
      <c r="AG49" s="151" t="s">
        <v>156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79">
        <v>39</v>
      </c>
      <c r="B50" s="180" t="s">
        <v>300</v>
      </c>
      <c r="C50" s="187" t="s">
        <v>301</v>
      </c>
      <c r="D50" s="181" t="s">
        <v>152</v>
      </c>
      <c r="E50" s="182">
        <v>3915</v>
      </c>
      <c r="F50" s="183"/>
      <c r="G50" s="184">
        <f t="shared" si="14"/>
        <v>0</v>
      </c>
      <c r="H50" s="183"/>
      <c r="I50" s="184">
        <f t="shared" si="15"/>
        <v>0</v>
      </c>
      <c r="J50" s="183"/>
      <c r="K50" s="184">
        <f t="shared" si="16"/>
        <v>0</v>
      </c>
      <c r="L50" s="184">
        <v>21</v>
      </c>
      <c r="M50" s="184">
        <f t="shared" si="17"/>
        <v>0</v>
      </c>
      <c r="N50" s="182">
        <v>0</v>
      </c>
      <c r="O50" s="182">
        <f t="shared" si="18"/>
        <v>0</v>
      </c>
      <c r="P50" s="182">
        <v>0</v>
      </c>
      <c r="Q50" s="182">
        <f t="shared" si="19"/>
        <v>0</v>
      </c>
      <c r="R50" s="184"/>
      <c r="S50" s="184" t="s">
        <v>159</v>
      </c>
      <c r="T50" s="185" t="s">
        <v>160</v>
      </c>
      <c r="U50" s="161">
        <v>0</v>
      </c>
      <c r="V50" s="161">
        <f t="shared" si="20"/>
        <v>0</v>
      </c>
      <c r="W50" s="161"/>
      <c r="X50" s="161" t="s">
        <v>154</v>
      </c>
      <c r="Y50" s="161" t="s">
        <v>155</v>
      </c>
      <c r="Z50" s="151"/>
      <c r="AA50" s="151"/>
      <c r="AB50" s="151"/>
      <c r="AC50" s="151"/>
      <c r="AD50" s="151"/>
      <c r="AE50" s="151"/>
      <c r="AF50" s="151"/>
      <c r="AG50" s="151" t="s">
        <v>156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9">
        <v>40</v>
      </c>
      <c r="B51" s="180" t="s">
        <v>302</v>
      </c>
      <c r="C51" s="187" t="s">
        <v>303</v>
      </c>
      <c r="D51" s="181" t="s">
        <v>152</v>
      </c>
      <c r="E51" s="182">
        <v>3888</v>
      </c>
      <c r="F51" s="183"/>
      <c r="G51" s="184">
        <f t="shared" si="14"/>
        <v>0</v>
      </c>
      <c r="H51" s="183"/>
      <c r="I51" s="184">
        <f t="shared" si="15"/>
        <v>0</v>
      </c>
      <c r="J51" s="183"/>
      <c r="K51" s="184">
        <f t="shared" si="16"/>
        <v>0</v>
      </c>
      <c r="L51" s="184">
        <v>21</v>
      </c>
      <c r="M51" s="184">
        <f t="shared" si="17"/>
        <v>0</v>
      </c>
      <c r="N51" s="182">
        <v>0</v>
      </c>
      <c r="O51" s="182">
        <f t="shared" si="18"/>
        <v>0</v>
      </c>
      <c r="P51" s="182">
        <v>0</v>
      </c>
      <c r="Q51" s="182">
        <f t="shared" si="19"/>
        <v>0</v>
      </c>
      <c r="R51" s="184"/>
      <c r="S51" s="184" t="s">
        <v>159</v>
      </c>
      <c r="T51" s="185" t="s">
        <v>160</v>
      </c>
      <c r="U51" s="161">
        <v>0</v>
      </c>
      <c r="V51" s="161">
        <f t="shared" si="20"/>
        <v>0</v>
      </c>
      <c r="W51" s="161"/>
      <c r="X51" s="161" t="s">
        <v>154</v>
      </c>
      <c r="Y51" s="161" t="s">
        <v>155</v>
      </c>
      <c r="Z51" s="151"/>
      <c r="AA51" s="151"/>
      <c r="AB51" s="151"/>
      <c r="AC51" s="151"/>
      <c r="AD51" s="151"/>
      <c r="AE51" s="151"/>
      <c r="AF51" s="151"/>
      <c r="AG51" s="151" t="s">
        <v>156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9">
        <v>41</v>
      </c>
      <c r="B52" s="180" t="s">
        <v>304</v>
      </c>
      <c r="C52" s="187" t="s">
        <v>305</v>
      </c>
      <c r="D52" s="181" t="s">
        <v>152</v>
      </c>
      <c r="E52" s="182">
        <v>3888</v>
      </c>
      <c r="F52" s="183"/>
      <c r="G52" s="184">
        <f t="shared" si="14"/>
        <v>0</v>
      </c>
      <c r="H52" s="183"/>
      <c r="I52" s="184">
        <f t="shared" si="15"/>
        <v>0</v>
      </c>
      <c r="J52" s="183"/>
      <c r="K52" s="184">
        <f t="shared" si="16"/>
        <v>0</v>
      </c>
      <c r="L52" s="184">
        <v>21</v>
      </c>
      <c r="M52" s="184">
        <f t="shared" si="17"/>
        <v>0</v>
      </c>
      <c r="N52" s="182">
        <v>0</v>
      </c>
      <c r="O52" s="182">
        <f t="shared" si="18"/>
        <v>0</v>
      </c>
      <c r="P52" s="182">
        <v>0</v>
      </c>
      <c r="Q52" s="182">
        <f t="shared" si="19"/>
        <v>0</v>
      </c>
      <c r="R52" s="184"/>
      <c r="S52" s="184" t="s">
        <v>159</v>
      </c>
      <c r="T52" s="185" t="s">
        <v>160</v>
      </c>
      <c r="U52" s="161">
        <v>0</v>
      </c>
      <c r="V52" s="161">
        <f t="shared" si="20"/>
        <v>0</v>
      </c>
      <c r="W52" s="161"/>
      <c r="X52" s="161" t="s">
        <v>154</v>
      </c>
      <c r="Y52" s="161" t="s">
        <v>155</v>
      </c>
      <c r="Z52" s="151"/>
      <c r="AA52" s="151"/>
      <c r="AB52" s="151"/>
      <c r="AC52" s="151"/>
      <c r="AD52" s="151"/>
      <c r="AE52" s="151"/>
      <c r="AF52" s="151"/>
      <c r="AG52" s="151" t="s">
        <v>156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9">
        <v>42</v>
      </c>
      <c r="B53" s="180" t="s">
        <v>306</v>
      </c>
      <c r="C53" s="187" t="s">
        <v>307</v>
      </c>
      <c r="D53" s="181" t="s">
        <v>152</v>
      </c>
      <c r="E53" s="182">
        <v>109</v>
      </c>
      <c r="F53" s="183"/>
      <c r="G53" s="184">
        <f t="shared" si="14"/>
        <v>0</v>
      </c>
      <c r="H53" s="183"/>
      <c r="I53" s="184">
        <f t="shared" si="15"/>
        <v>0</v>
      </c>
      <c r="J53" s="183"/>
      <c r="K53" s="184">
        <f t="shared" si="16"/>
        <v>0</v>
      </c>
      <c r="L53" s="184">
        <v>21</v>
      </c>
      <c r="M53" s="184">
        <f t="shared" si="17"/>
        <v>0</v>
      </c>
      <c r="N53" s="182">
        <v>0.11</v>
      </c>
      <c r="O53" s="182">
        <f t="shared" si="18"/>
        <v>11.99</v>
      </c>
      <c r="P53" s="182">
        <v>0</v>
      </c>
      <c r="Q53" s="182">
        <f t="shared" si="19"/>
        <v>0</v>
      </c>
      <c r="R53" s="184"/>
      <c r="S53" s="184" t="s">
        <v>153</v>
      </c>
      <c r="T53" s="185" t="s">
        <v>153</v>
      </c>
      <c r="U53" s="161">
        <v>1.135</v>
      </c>
      <c r="V53" s="161">
        <f t="shared" si="20"/>
        <v>123.72</v>
      </c>
      <c r="W53" s="161"/>
      <c r="X53" s="161" t="s">
        <v>154</v>
      </c>
      <c r="Y53" s="161" t="s">
        <v>155</v>
      </c>
      <c r="Z53" s="151"/>
      <c r="AA53" s="151"/>
      <c r="AB53" s="151"/>
      <c r="AC53" s="151"/>
      <c r="AD53" s="151"/>
      <c r="AE53" s="151"/>
      <c r="AF53" s="151"/>
      <c r="AG53" s="151" t="s">
        <v>156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9">
        <v>43</v>
      </c>
      <c r="B54" s="180" t="s">
        <v>308</v>
      </c>
      <c r="C54" s="187" t="s">
        <v>309</v>
      </c>
      <c r="D54" s="181" t="s">
        <v>152</v>
      </c>
      <c r="E54" s="182">
        <v>264</v>
      </c>
      <c r="F54" s="183"/>
      <c r="G54" s="184">
        <f t="shared" si="14"/>
        <v>0</v>
      </c>
      <c r="H54" s="183"/>
      <c r="I54" s="184">
        <f t="shared" si="15"/>
        <v>0</v>
      </c>
      <c r="J54" s="183"/>
      <c r="K54" s="184">
        <f t="shared" si="16"/>
        <v>0</v>
      </c>
      <c r="L54" s="184">
        <v>21</v>
      </c>
      <c r="M54" s="184">
        <f t="shared" si="17"/>
        <v>0</v>
      </c>
      <c r="N54" s="182">
        <v>0.63</v>
      </c>
      <c r="O54" s="182">
        <f t="shared" si="18"/>
        <v>166.32</v>
      </c>
      <c r="P54" s="182">
        <v>0</v>
      </c>
      <c r="Q54" s="182">
        <f t="shared" si="19"/>
        <v>0</v>
      </c>
      <c r="R54" s="184"/>
      <c r="S54" s="184" t="s">
        <v>153</v>
      </c>
      <c r="T54" s="185" t="s">
        <v>153</v>
      </c>
      <c r="U54" s="161">
        <v>0.99199999999999999</v>
      </c>
      <c r="V54" s="161">
        <f t="shared" si="20"/>
        <v>261.89</v>
      </c>
      <c r="W54" s="161"/>
      <c r="X54" s="161" t="s">
        <v>154</v>
      </c>
      <c r="Y54" s="161" t="s">
        <v>155</v>
      </c>
      <c r="Z54" s="151"/>
      <c r="AA54" s="151"/>
      <c r="AB54" s="151"/>
      <c r="AC54" s="151"/>
      <c r="AD54" s="151"/>
      <c r="AE54" s="151"/>
      <c r="AF54" s="151"/>
      <c r="AG54" s="151" t="s">
        <v>156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9">
        <v>44</v>
      </c>
      <c r="B55" s="180" t="s">
        <v>310</v>
      </c>
      <c r="C55" s="187" t="s">
        <v>311</v>
      </c>
      <c r="D55" s="181" t="s">
        <v>152</v>
      </c>
      <c r="E55" s="182">
        <v>268</v>
      </c>
      <c r="F55" s="183"/>
      <c r="G55" s="184">
        <f t="shared" si="14"/>
        <v>0</v>
      </c>
      <c r="H55" s="183"/>
      <c r="I55" s="184">
        <f t="shared" si="15"/>
        <v>0</v>
      </c>
      <c r="J55" s="183"/>
      <c r="K55" s="184">
        <f t="shared" si="16"/>
        <v>0</v>
      </c>
      <c r="L55" s="184">
        <v>21</v>
      </c>
      <c r="M55" s="184">
        <f t="shared" si="17"/>
        <v>0</v>
      </c>
      <c r="N55" s="182">
        <v>0</v>
      </c>
      <c r="O55" s="182">
        <f t="shared" si="18"/>
        <v>0</v>
      </c>
      <c r="P55" s="182">
        <v>0</v>
      </c>
      <c r="Q55" s="182">
        <f t="shared" si="19"/>
        <v>0</v>
      </c>
      <c r="R55" s="184"/>
      <c r="S55" s="184" t="s">
        <v>159</v>
      </c>
      <c r="T55" s="185" t="s">
        <v>201</v>
      </c>
      <c r="U55" s="161">
        <v>0</v>
      </c>
      <c r="V55" s="161">
        <f t="shared" si="20"/>
        <v>0</v>
      </c>
      <c r="W55" s="161"/>
      <c r="X55" s="161" t="s">
        <v>202</v>
      </c>
      <c r="Y55" s="161" t="s">
        <v>155</v>
      </c>
      <c r="Z55" s="151"/>
      <c r="AA55" s="151"/>
      <c r="AB55" s="151"/>
      <c r="AC55" s="151"/>
      <c r="AD55" s="151"/>
      <c r="AE55" s="151"/>
      <c r="AF55" s="151"/>
      <c r="AG55" s="151" t="s">
        <v>203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9">
        <v>45</v>
      </c>
      <c r="B56" s="180" t="s">
        <v>312</v>
      </c>
      <c r="C56" s="187" t="s">
        <v>313</v>
      </c>
      <c r="D56" s="181" t="s">
        <v>314</v>
      </c>
      <c r="E56" s="182">
        <v>24.3</v>
      </c>
      <c r="F56" s="183"/>
      <c r="G56" s="184">
        <f t="shared" si="14"/>
        <v>0</v>
      </c>
      <c r="H56" s="183"/>
      <c r="I56" s="184">
        <f t="shared" si="15"/>
        <v>0</v>
      </c>
      <c r="J56" s="183"/>
      <c r="K56" s="184">
        <f t="shared" si="16"/>
        <v>0</v>
      </c>
      <c r="L56" s="184">
        <v>21</v>
      </c>
      <c r="M56" s="184">
        <f t="shared" si="17"/>
        <v>0</v>
      </c>
      <c r="N56" s="182">
        <v>0</v>
      </c>
      <c r="O56" s="182">
        <f t="shared" si="18"/>
        <v>0</v>
      </c>
      <c r="P56" s="182">
        <v>0</v>
      </c>
      <c r="Q56" s="182">
        <f t="shared" si="19"/>
        <v>0</v>
      </c>
      <c r="R56" s="184"/>
      <c r="S56" s="184" t="s">
        <v>159</v>
      </c>
      <c r="T56" s="185" t="s">
        <v>201</v>
      </c>
      <c r="U56" s="161">
        <v>0</v>
      </c>
      <c r="V56" s="161">
        <f t="shared" si="20"/>
        <v>0</v>
      </c>
      <c r="W56" s="161"/>
      <c r="X56" s="161" t="s">
        <v>202</v>
      </c>
      <c r="Y56" s="161" t="s">
        <v>155</v>
      </c>
      <c r="Z56" s="151"/>
      <c r="AA56" s="151"/>
      <c r="AB56" s="151"/>
      <c r="AC56" s="151"/>
      <c r="AD56" s="151"/>
      <c r="AE56" s="151"/>
      <c r="AF56" s="151"/>
      <c r="AG56" s="151" t="s">
        <v>203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165" t="s">
        <v>148</v>
      </c>
      <c r="B57" s="166" t="s">
        <v>104</v>
      </c>
      <c r="C57" s="186" t="s">
        <v>105</v>
      </c>
      <c r="D57" s="167"/>
      <c r="E57" s="168"/>
      <c r="F57" s="169"/>
      <c r="G57" s="169">
        <f>SUMIF(AG58:AG72,"&lt;&gt;NOR",G58:G72)</f>
        <v>0</v>
      </c>
      <c r="H57" s="169"/>
      <c r="I57" s="169">
        <f>SUM(I58:I72)</f>
        <v>0</v>
      </c>
      <c r="J57" s="169"/>
      <c r="K57" s="169">
        <f>SUM(K58:K72)</f>
        <v>0</v>
      </c>
      <c r="L57" s="169"/>
      <c r="M57" s="169">
        <f>SUM(M58:M72)</f>
        <v>0</v>
      </c>
      <c r="N57" s="168"/>
      <c r="O57" s="168">
        <f>SUM(O58:O72)</f>
        <v>67.320000000000007</v>
      </c>
      <c r="P57" s="168"/>
      <c r="Q57" s="168">
        <f>SUM(Q58:Q72)</f>
        <v>0</v>
      </c>
      <c r="R57" s="169"/>
      <c r="S57" s="169"/>
      <c r="T57" s="170"/>
      <c r="U57" s="164"/>
      <c r="V57" s="164">
        <f>SUM(V58:V72)</f>
        <v>159.93999999999997</v>
      </c>
      <c r="W57" s="164"/>
      <c r="X57" s="164"/>
      <c r="Y57" s="164"/>
      <c r="AG57" t="s">
        <v>149</v>
      </c>
    </row>
    <row r="58" spans="1:60" outlineLevel="1" x14ac:dyDescent="0.2">
      <c r="A58" s="179">
        <v>46</v>
      </c>
      <c r="B58" s="180" t="s">
        <v>315</v>
      </c>
      <c r="C58" s="187" t="s">
        <v>316</v>
      </c>
      <c r="D58" s="181" t="s">
        <v>317</v>
      </c>
      <c r="E58" s="182">
        <v>19</v>
      </c>
      <c r="F58" s="183"/>
      <c r="G58" s="184">
        <f t="shared" ref="G58:G72" si="21">ROUND(E58*F58,2)</f>
        <v>0</v>
      </c>
      <c r="H58" s="183"/>
      <c r="I58" s="184">
        <f t="shared" ref="I58:I72" si="22">ROUND(E58*H58,2)</f>
        <v>0</v>
      </c>
      <c r="J58" s="183"/>
      <c r="K58" s="184">
        <f t="shared" ref="K58:K72" si="23">ROUND(E58*J58,2)</f>
        <v>0</v>
      </c>
      <c r="L58" s="184">
        <v>21</v>
      </c>
      <c r="M58" s="184">
        <f t="shared" ref="M58:M72" si="24">G58*(1+L58/100)</f>
        <v>0</v>
      </c>
      <c r="N58" s="182">
        <v>0</v>
      </c>
      <c r="O58" s="182">
        <f t="shared" ref="O58:O72" si="25">ROUND(E58*N58,2)</f>
        <v>0</v>
      </c>
      <c r="P58" s="182">
        <v>0</v>
      </c>
      <c r="Q58" s="182">
        <f t="shared" ref="Q58:Q72" si="26">ROUND(E58*P58,2)</f>
        <v>0</v>
      </c>
      <c r="R58" s="184"/>
      <c r="S58" s="184" t="s">
        <v>159</v>
      </c>
      <c r="T58" s="185" t="s">
        <v>160</v>
      </c>
      <c r="U58" s="161">
        <v>0</v>
      </c>
      <c r="V58" s="161">
        <f t="shared" ref="V58:V72" si="27">ROUND(E58*U58,2)</f>
        <v>0</v>
      </c>
      <c r="W58" s="161"/>
      <c r="X58" s="161" t="s">
        <v>154</v>
      </c>
      <c r="Y58" s="161" t="s">
        <v>155</v>
      </c>
      <c r="Z58" s="151"/>
      <c r="AA58" s="151"/>
      <c r="AB58" s="151"/>
      <c r="AC58" s="151"/>
      <c r="AD58" s="151"/>
      <c r="AE58" s="151"/>
      <c r="AF58" s="151"/>
      <c r="AG58" s="151" t="s">
        <v>156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79">
        <v>47</v>
      </c>
      <c r="B59" s="180" t="s">
        <v>318</v>
      </c>
      <c r="C59" s="187" t="s">
        <v>319</v>
      </c>
      <c r="D59" s="181" t="s">
        <v>169</v>
      </c>
      <c r="E59" s="182">
        <v>88</v>
      </c>
      <c r="F59" s="183"/>
      <c r="G59" s="184">
        <f t="shared" si="21"/>
        <v>0</v>
      </c>
      <c r="H59" s="183"/>
      <c r="I59" s="184">
        <f t="shared" si="22"/>
        <v>0</v>
      </c>
      <c r="J59" s="183"/>
      <c r="K59" s="184">
        <f t="shared" si="23"/>
        <v>0</v>
      </c>
      <c r="L59" s="184">
        <v>21</v>
      </c>
      <c r="M59" s="184">
        <f t="shared" si="24"/>
        <v>0</v>
      </c>
      <c r="N59" s="182">
        <v>0</v>
      </c>
      <c r="O59" s="182">
        <f t="shared" si="25"/>
        <v>0</v>
      </c>
      <c r="P59" s="182">
        <v>0</v>
      </c>
      <c r="Q59" s="182">
        <f t="shared" si="26"/>
        <v>0</v>
      </c>
      <c r="R59" s="184"/>
      <c r="S59" s="184" t="s">
        <v>153</v>
      </c>
      <c r="T59" s="185" t="s">
        <v>153</v>
      </c>
      <c r="U59" s="161">
        <v>6.6000000000000003E-2</v>
      </c>
      <c r="V59" s="161">
        <f t="shared" si="27"/>
        <v>5.81</v>
      </c>
      <c r="W59" s="161"/>
      <c r="X59" s="161" t="s">
        <v>154</v>
      </c>
      <c r="Y59" s="161" t="s">
        <v>155</v>
      </c>
      <c r="Z59" s="151"/>
      <c r="AA59" s="151"/>
      <c r="AB59" s="151"/>
      <c r="AC59" s="151"/>
      <c r="AD59" s="151"/>
      <c r="AE59" s="151"/>
      <c r="AF59" s="151"/>
      <c r="AG59" s="151" t="s">
        <v>156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79">
        <v>48</v>
      </c>
      <c r="B60" s="180" t="s">
        <v>320</v>
      </c>
      <c r="C60" s="187" t="s">
        <v>321</v>
      </c>
      <c r="D60" s="181" t="s">
        <v>210</v>
      </c>
      <c r="E60" s="182">
        <v>19</v>
      </c>
      <c r="F60" s="183"/>
      <c r="G60" s="184">
        <f t="shared" si="21"/>
        <v>0</v>
      </c>
      <c r="H60" s="183"/>
      <c r="I60" s="184">
        <f t="shared" si="22"/>
        <v>0</v>
      </c>
      <c r="J60" s="183"/>
      <c r="K60" s="184">
        <f t="shared" si="23"/>
        <v>0</v>
      </c>
      <c r="L60" s="184">
        <v>21</v>
      </c>
      <c r="M60" s="184">
        <f t="shared" si="24"/>
        <v>0</v>
      </c>
      <c r="N60" s="182">
        <v>1.0000000000000001E-5</v>
      </c>
      <c r="O60" s="182">
        <f t="shared" si="25"/>
        <v>0</v>
      </c>
      <c r="P60" s="182">
        <v>0</v>
      </c>
      <c r="Q60" s="182">
        <f t="shared" si="26"/>
        <v>0</v>
      </c>
      <c r="R60" s="184"/>
      <c r="S60" s="184" t="s">
        <v>153</v>
      </c>
      <c r="T60" s="185" t="s">
        <v>153</v>
      </c>
      <c r="U60" s="161">
        <v>0.17599999999999999</v>
      </c>
      <c r="V60" s="161">
        <f t="shared" si="27"/>
        <v>3.34</v>
      </c>
      <c r="W60" s="161"/>
      <c r="X60" s="161" t="s">
        <v>154</v>
      </c>
      <c r="Y60" s="161" t="s">
        <v>155</v>
      </c>
      <c r="Z60" s="151"/>
      <c r="AA60" s="151"/>
      <c r="AB60" s="151"/>
      <c r="AC60" s="151"/>
      <c r="AD60" s="151"/>
      <c r="AE60" s="151"/>
      <c r="AF60" s="151"/>
      <c r="AG60" s="151" t="s">
        <v>156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79">
        <v>49</v>
      </c>
      <c r="B61" s="180" t="s">
        <v>322</v>
      </c>
      <c r="C61" s="187" t="s">
        <v>323</v>
      </c>
      <c r="D61" s="181" t="s">
        <v>210</v>
      </c>
      <c r="E61" s="182">
        <v>19</v>
      </c>
      <c r="F61" s="183"/>
      <c r="G61" s="184">
        <f t="shared" si="21"/>
        <v>0</v>
      </c>
      <c r="H61" s="183"/>
      <c r="I61" s="184">
        <f t="shared" si="22"/>
        <v>0</v>
      </c>
      <c r="J61" s="183"/>
      <c r="K61" s="184">
        <f t="shared" si="23"/>
        <v>0</v>
      </c>
      <c r="L61" s="184">
        <v>21</v>
      </c>
      <c r="M61" s="184">
        <f t="shared" si="24"/>
        <v>0</v>
      </c>
      <c r="N61" s="182">
        <v>0.14369999999999999</v>
      </c>
      <c r="O61" s="182">
        <f t="shared" si="25"/>
        <v>2.73</v>
      </c>
      <c r="P61" s="182">
        <v>0</v>
      </c>
      <c r="Q61" s="182">
        <f t="shared" si="26"/>
        <v>0</v>
      </c>
      <c r="R61" s="184"/>
      <c r="S61" s="184" t="s">
        <v>153</v>
      </c>
      <c r="T61" s="185" t="s">
        <v>153</v>
      </c>
      <c r="U61" s="161">
        <v>5.024</v>
      </c>
      <c r="V61" s="161">
        <f t="shared" si="27"/>
        <v>95.46</v>
      </c>
      <c r="W61" s="161"/>
      <c r="X61" s="161" t="s">
        <v>154</v>
      </c>
      <c r="Y61" s="161" t="s">
        <v>155</v>
      </c>
      <c r="Z61" s="151"/>
      <c r="AA61" s="151"/>
      <c r="AB61" s="151"/>
      <c r="AC61" s="151"/>
      <c r="AD61" s="151"/>
      <c r="AE61" s="151"/>
      <c r="AF61" s="151"/>
      <c r="AG61" s="151" t="s">
        <v>156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79">
        <v>50</v>
      </c>
      <c r="B62" s="180" t="s">
        <v>324</v>
      </c>
      <c r="C62" s="187" t="s">
        <v>325</v>
      </c>
      <c r="D62" s="181" t="s">
        <v>210</v>
      </c>
      <c r="E62" s="182">
        <v>19</v>
      </c>
      <c r="F62" s="183"/>
      <c r="G62" s="184">
        <f t="shared" si="21"/>
        <v>0</v>
      </c>
      <c r="H62" s="183"/>
      <c r="I62" s="184">
        <f t="shared" si="22"/>
        <v>0</v>
      </c>
      <c r="J62" s="183"/>
      <c r="K62" s="184">
        <f t="shared" si="23"/>
        <v>0</v>
      </c>
      <c r="L62" s="184">
        <v>21</v>
      </c>
      <c r="M62" s="184">
        <f t="shared" si="24"/>
        <v>0</v>
      </c>
      <c r="N62" s="182">
        <v>4.6800000000000001E-3</v>
      </c>
      <c r="O62" s="182">
        <f t="shared" si="25"/>
        <v>0.09</v>
      </c>
      <c r="P62" s="182">
        <v>0</v>
      </c>
      <c r="Q62" s="182">
        <f t="shared" si="26"/>
        <v>0</v>
      </c>
      <c r="R62" s="184"/>
      <c r="S62" s="184" t="s">
        <v>153</v>
      </c>
      <c r="T62" s="185" t="s">
        <v>153</v>
      </c>
      <c r="U62" s="161">
        <v>0.82499999999999996</v>
      </c>
      <c r="V62" s="161">
        <f t="shared" si="27"/>
        <v>15.68</v>
      </c>
      <c r="W62" s="161"/>
      <c r="X62" s="161" t="s">
        <v>154</v>
      </c>
      <c r="Y62" s="161" t="s">
        <v>155</v>
      </c>
      <c r="Z62" s="151"/>
      <c r="AA62" s="151"/>
      <c r="AB62" s="151"/>
      <c r="AC62" s="151"/>
      <c r="AD62" s="151"/>
      <c r="AE62" s="151"/>
      <c r="AF62" s="151"/>
      <c r="AG62" s="151" t="s">
        <v>156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22.5" outlineLevel="1" x14ac:dyDescent="0.2">
      <c r="A63" s="179">
        <v>51</v>
      </c>
      <c r="B63" s="180" t="s">
        <v>326</v>
      </c>
      <c r="C63" s="187" t="s">
        <v>327</v>
      </c>
      <c r="D63" s="181" t="s">
        <v>210</v>
      </c>
      <c r="E63" s="182">
        <v>1</v>
      </c>
      <c r="F63" s="183"/>
      <c r="G63" s="184">
        <f t="shared" si="21"/>
        <v>0</v>
      </c>
      <c r="H63" s="183"/>
      <c r="I63" s="184">
        <f t="shared" si="22"/>
        <v>0</v>
      </c>
      <c r="J63" s="183"/>
      <c r="K63" s="184">
        <f t="shared" si="23"/>
        <v>0</v>
      </c>
      <c r="L63" s="184">
        <v>21</v>
      </c>
      <c r="M63" s="184">
        <f t="shared" si="24"/>
        <v>0</v>
      </c>
      <c r="N63" s="182">
        <v>0.43093999999999999</v>
      </c>
      <c r="O63" s="182">
        <f t="shared" si="25"/>
        <v>0.43</v>
      </c>
      <c r="P63" s="182">
        <v>0</v>
      </c>
      <c r="Q63" s="182">
        <f t="shared" si="26"/>
        <v>0</v>
      </c>
      <c r="R63" s="184"/>
      <c r="S63" s="184" t="s">
        <v>153</v>
      </c>
      <c r="T63" s="185" t="s">
        <v>153</v>
      </c>
      <c r="U63" s="161">
        <v>3.8170000000000002</v>
      </c>
      <c r="V63" s="161">
        <f t="shared" si="27"/>
        <v>3.82</v>
      </c>
      <c r="W63" s="161"/>
      <c r="X63" s="161" t="s">
        <v>154</v>
      </c>
      <c r="Y63" s="161" t="s">
        <v>155</v>
      </c>
      <c r="Z63" s="151"/>
      <c r="AA63" s="151"/>
      <c r="AB63" s="151"/>
      <c r="AC63" s="151"/>
      <c r="AD63" s="151"/>
      <c r="AE63" s="151"/>
      <c r="AF63" s="151"/>
      <c r="AG63" s="151" t="s">
        <v>156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79">
        <v>52</v>
      </c>
      <c r="B64" s="180" t="s">
        <v>328</v>
      </c>
      <c r="C64" s="187" t="s">
        <v>329</v>
      </c>
      <c r="D64" s="181" t="s">
        <v>210</v>
      </c>
      <c r="E64" s="182">
        <v>2</v>
      </c>
      <c r="F64" s="183"/>
      <c r="G64" s="184">
        <f t="shared" si="21"/>
        <v>0</v>
      </c>
      <c r="H64" s="183"/>
      <c r="I64" s="184">
        <f t="shared" si="22"/>
        <v>0</v>
      </c>
      <c r="J64" s="183"/>
      <c r="K64" s="184">
        <f t="shared" si="23"/>
        <v>0</v>
      </c>
      <c r="L64" s="184">
        <v>21</v>
      </c>
      <c r="M64" s="184">
        <f t="shared" si="24"/>
        <v>0</v>
      </c>
      <c r="N64" s="182">
        <v>0.31590000000000001</v>
      </c>
      <c r="O64" s="182">
        <f t="shared" si="25"/>
        <v>0.63</v>
      </c>
      <c r="P64" s="182">
        <v>0</v>
      </c>
      <c r="Q64" s="182">
        <f t="shared" si="26"/>
        <v>0</v>
      </c>
      <c r="R64" s="184"/>
      <c r="S64" s="184" t="s">
        <v>153</v>
      </c>
      <c r="T64" s="185" t="s">
        <v>153</v>
      </c>
      <c r="U64" s="161">
        <v>1.5509999999999999</v>
      </c>
      <c r="V64" s="161">
        <f t="shared" si="27"/>
        <v>3.1</v>
      </c>
      <c r="W64" s="161"/>
      <c r="X64" s="161" t="s">
        <v>154</v>
      </c>
      <c r="Y64" s="161" t="s">
        <v>155</v>
      </c>
      <c r="Z64" s="151"/>
      <c r="AA64" s="151"/>
      <c r="AB64" s="151"/>
      <c r="AC64" s="151"/>
      <c r="AD64" s="151"/>
      <c r="AE64" s="151"/>
      <c r="AF64" s="151"/>
      <c r="AG64" s="151" t="s">
        <v>156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79">
        <v>53</v>
      </c>
      <c r="B65" s="180" t="s">
        <v>330</v>
      </c>
      <c r="C65" s="187" t="s">
        <v>331</v>
      </c>
      <c r="D65" s="181" t="s">
        <v>174</v>
      </c>
      <c r="E65" s="182">
        <v>25.12</v>
      </c>
      <c r="F65" s="183"/>
      <c r="G65" s="184">
        <f t="shared" si="21"/>
        <v>0</v>
      </c>
      <c r="H65" s="183"/>
      <c r="I65" s="184">
        <f t="shared" si="22"/>
        <v>0</v>
      </c>
      <c r="J65" s="183"/>
      <c r="K65" s="184">
        <f t="shared" si="23"/>
        <v>0</v>
      </c>
      <c r="L65" s="184">
        <v>21</v>
      </c>
      <c r="M65" s="184">
        <f t="shared" si="24"/>
        <v>0</v>
      </c>
      <c r="N65" s="182">
        <v>2.5249999999999999</v>
      </c>
      <c r="O65" s="182">
        <f t="shared" si="25"/>
        <v>63.43</v>
      </c>
      <c r="P65" s="182">
        <v>0</v>
      </c>
      <c r="Q65" s="182">
        <f t="shared" si="26"/>
        <v>0</v>
      </c>
      <c r="R65" s="184"/>
      <c r="S65" s="184" t="s">
        <v>153</v>
      </c>
      <c r="T65" s="185" t="s">
        <v>153</v>
      </c>
      <c r="U65" s="161">
        <v>1.3029999999999999</v>
      </c>
      <c r="V65" s="161">
        <f t="shared" si="27"/>
        <v>32.729999999999997</v>
      </c>
      <c r="W65" s="161"/>
      <c r="X65" s="161" t="s">
        <v>154</v>
      </c>
      <c r="Y65" s="161" t="s">
        <v>155</v>
      </c>
      <c r="Z65" s="151"/>
      <c r="AA65" s="151"/>
      <c r="AB65" s="151"/>
      <c r="AC65" s="151"/>
      <c r="AD65" s="151"/>
      <c r="AE65" s="151"/>
      <c r="AF65" s="151"/>
      <c r="AG65" s="151" t="s">
        <v>156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79">
        <v>54</v>
      </c>
      <c r="B66" s="180" t="s">
        <v>332</v>
      </c>
      <c r="C66" s="187" t="s">
        <v>333</v>
      </c>
      <c r="D66" s="181" t="s">
        <v>317</v>
      </c>
      <c r="E66" s="182">
        <v>19</v>
      </c>
      <c r="F66" s="183"/>
      <c r="G66" s="184">
        <f t="shared" si="21"/>
        <v>0</v>
      </c>
      <c r="H66" s="183"/>
      <c r="I66" s="184">
        <f t="shared" si="22"/>
        <v>0</v>
      </c>
      <c r="J66" s="183"/>
      <c r="K66" s="184">
        <f t="shared" si="23"/>
        <v>0</v>
      </c>
      <c r="L66" s="184">
        <v>21</v>
      </c>
      <c r="M66" s="184">
        <f t="shared" si="24"/>
        <v>0</v>
      </c>
      <c r="N66" s="182">
        <v>0</v>
      </c>
      <c r="O66" s="182">
        <f t="shared" si="25"/>
        <v>0</v>
      </c>
      <c r="P66" s="182">
        <v>0</v>
      </c>
      <c r="Q66" s="182">
        <f t="shared" si="26"/>
        <v>0</v>
      </c>
      <c r="R66" s="184"/>
      <c r="S66" s="184" t="s">
        <v>159</v>
      </c>
      <c r="T66" s="185" t="s">
        <v>201</v>
      </c>
      <c r="U66" s="161">
        <v>0</v>
      </c>
      <c r="V66" s="161">
        <f t="shared" si="27"/>
        <v>0</v>
      </c>
      <c r="W66" s="161"/>
      <c r="X66" s="161" t="s">
        <v>202</v>
      </c>
      <c r="Y66" s="161" t="s">
        <v>155</v>
      </c>
      <c r="Z66" s="151"/>
      <c r="AA66" s="151"/>
      <c r="AB66" s="151"/>
      <c r="AC66" s="151"/>
      <c r="AD66" s="151"/>
      <c r="AE66" s="151"/>
      <c r="AF66" s="151"/>
      <c r="AG66" s="151" t="s">
        <v>203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79">
        <v>55</v>
      </c>
      <c r="B67" s="180" t="s">
        <v>334</v>
      </c>
      <c r="C67" s="187" t="s">
        <v>335</v>
      </c>
      <c r="D67" s="181" t="s">
        <v>317</v>
      </c>
      <c r="E67" s="182">
        <v>8</v>
      </c>
      <c r="F67" s="183"/>
      <c r="G67" s="184">
        <f t="shared" si="21"/>
        <v>0</v>
      </c>
      <c r="H67" s="183"/>
      <c r="I67" s="184">
        <f t="shared" si="22"/>
        <v>0</v>
      </c>
      <c r="J67" s="183"/>
      <c r="K67" s="184">
        <f t="shared" si="23"/>
        <v>0</v>
      </c>
      <c r="L67" s="184">
        <v>21</v>
      </c>
      <c r="M67" s="184">
        <f t="shared" si="24"/>
        <v>0</v>
      </c>
      <c r="N67" s="182">
        <v>0</v>
      </c>
      <c r="O67" s="182">
        <f t="shared" si="25"/>
        <v>0</v>
      </c>
      <c r="P67" s="182">
        <v>0</v>
      </c>
      <c r="Q67" s="182">
        <f t="shared" si="26"/>
        <v>0</v>
      </c>
      <c r="R67" s="184"/>
      <c r="S67" s="184" t="s">
        <v>159</v>
      </c>
      <c r="T67" s="185" t="s">
        <v>201</v>
      </c>
      <c r="U67" s="161">
        <v>0</v>
      </c>
      <c r="V67" s="161">
        <f t="shared" si="27"/>
        <v>0</v>
      </c>
      <c r="W67" s="161"/>
      <c r="X67" s="161" t="s">
        <v>202</v>
      </c>
      <c r="Y67" s="161" t="s">
        <v>155</v>
      </c>
      <c r="Z67" s="151"/>
      <c r="AA67" s="151"/>
      <c r="AB67" s="151"/>
      <c r="AC67" s="151"/>
      <c r="AD67" s="151"/>
      <c r="AE67" s="151"/>
      <c r="AF67" s="151"/>
      <c r="AG67" s="151" t="s">
        <v>203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79">
        <v>56</v>
      </c>
      <c r="B68" s="180" t="s">
        <v>336</v>
      </c>
      <c r="C68" s="187" t="s">
        <v>337</v>
      </c>
      <c r="D68" s="181" t="s">
        <v>317</v>
      </c>
      <c r="E68" s="182">
        <v>19</v>
      </c>
      <c r="F68" s="183"/>
      <c r="G68" s="184">
        <f t="shared" si="21"/>
        <v>0</v>
      </c>
      <c r="H68" s="183"/>
      <c r="I68" s="184">
        <f t="shared" si="22"/>
        <v>0</v>
      </c>
      <c r="J68" s="183"/>
      <c r="K68" s="184">
        <f t="shared" si="23"/>
        <v>0</v>
      </c>
      <c r="L68" s="184">
        <v>21</v>
      </c>
      <c r="M68" s="184">
        <f t="shared" si="24"/>
        <v>0</v>
      </c>
      <c r="N68" s="182">
        <v>0</v>
      </c>
      <c r="O68" s="182">
        <f t="shared" si="25"/>
        <v>0</v>
      </c>
      <c r="P68" s="182">
        <v>0</v>
      </c>
      <c r="Q68" s="182">
        <f t="shared" si="26"/>
        <v>0</v>
      </c>
      <c r="R68" s="184"/>
      <c r="S68" s="184" t="s">
        <v>159</v>
      </c>
      <c r="T68" s="185" t="s">
        <v>201</v>
      </c>
      <c r="U68" s="161">
        <v>0</v>
      </c>
      <c r="V68" s="161">
        <f t="shared" si="27"/>
        <v>0</v>
      </c>
      <c r="W68" s="161"/>
      <c r="X68" s="161" t="s">
        <v>202</v>
      </c>
      <c r="Y68" s="161" t="s">
        <v>155</v>
      </c>
      <c r="Z68" s="151"/>
      <c r="AA68" s="151"/>
      <c r="AB68" s="151"/>
      <c r="AC68" s="151"/>
      <c r="AD68" s="151"/>
      <c r="AE68" s="151"/>
      <c r="AF68" s="151"/>
      <c r="AG68" s="151" t="s">
        <v>203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79">
        <v>57</v>
      </c>
      <c r="B69" s="180" t="s">
        <v>338</v>
      </c>
      <c r="C69" s="187" t="s">
        <v>339</v>
      </c>
      <c r="D69" s="181" t="s">
        <v>317</v>
      </c>
      <c r="E69" s="182">
        <v>19</v>
      </c>
      <c r="F69" s="183"/>
      <c r="G69" s="184">
        <f t="shared" si="21"/>
        <v>0</v>
      </c>
      <c r="H69" s="183"/>
      <c r="I69" s="184">
        <f t="shared" si="22"/>
        <v>0</v>
      </c>
      <c r="J69" s="183"/>
      <c r="K69" s="184">
        <f t="shared" si="23"/>
        <v>0</v>
      </c>
      <c r="L69" s="184">
        <v>21</v>
      </c>
      <c r="M69" s="184">
        <f t="shared" si="24"/>
        <v>0</v>
      </c>
      <c r="N69" s="182">
        <v>0</v>
      </c>
      <c r="O69" s="182">
        <f t="shared" si="25"/>
        <v>0</v>
      </c>
      <c r="P69" s="182">
        <v>0</v>
      </c>
      <c r="Q69" s="182">
        <f t="shared" si="26"/>
        <v>0</v>
      </c>
      <c r="R69" s="184"/>
      <c r="S69" s="184" t="s">
        <v>159</v>
      </c>
      <c r="T69" s="185" t="s">
        <v>201</v>
      </c>
      <c r="U69" s="161">
        <v>0</v>
      </c>
      <c r="V69" s="161">
        <f t="shared" si="27"/>
        <v>0</v>
      </c>
      <c r="W69" s="161"/>
      <c r="X69" s="161" t="s">
        <v>202</v>
      </c>
      <c r="Y69" s="161" t="s">
        <v>155</v>
      </c>
      <c r="Z69" s="151"/>
      <c r="AA69" s="151"/>
      <c r="AB69" s="151"/>
      <c r="AC69" s="151"/>
      <c r="AD69" s="151"/>
      <c r="AE69" s="151"/>
      <c r="AF69" s="151"/>
      <c r="AG69" s="151" t="s">
        <v>203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79">
        <v>58</v>
      </c>
      <c r="B70" s="180" t="s">
        <v>340</v>
      </c>
      <c r="C70" s="187" t="s">
        <v>341</v>
      </c>
      <c r="D70" s="181" t="s">
        <v>317</v>
      </c>
      <c r="E70" s="182">
        <v>18</v>
      </c>
      <c r="F70" s="183"/>
      <c r="G70" s="184">
        <f t="shared" si="21"/>
        <v>0</v>
      </c>
      <c r="H70" s="183"/>
      <c r="I70" s="184">
        <f t="shared" si="22"/>
        <v>0</v>
      </c>
      <c r="J70" s="183"/>
      <c r="K70" s="184">
        <f t="shared" si="23"/>
        <v>0</v>
      </c>
      <c r="L70" s="184">
        <v>21</v>
      </c>
      <c r="M70" s="184">
        <f t="shared" si="24"/>
        <v>0</v>
      </c>
      <c r="N70" s="182">
        <v>0</v>
      </c>
      <c r="O70" s="182">
        <f t="shared" si="25"/>
        <v>0</v>
      </c>
      <c r="P70" s="182">
        <v>0</v>
      </c>
      <c r="Q70" s="182">
        <f t="shared" si="26"/>
        <v>0</v>
      </c>
      <c r="R70" s="184"/>
      <c r="S70" s="184" t="s">
        <v>159</v>
      </c>
      <c r="T70" s="185" t="s">
        <v>201</v>
      </c>
      <c r="U70" s="161">
        <v>0</v>
      </c>
      <c r="V70" s="161">
        <f t="shared" si="27"/>
        <v>0</v>
      </c>
      <c r="W70" s="161"/>
      <c r="X70" s="161" t="s">
        <v>202</v>
      </c>
      <c r="Y70" s="161" t="s">
        <v>155</v>
      </c>
      <c r="Z70" s="151"/>
      <c r="AA70" s="151"/>
      <c r="AB70" s="151"/>
      <c r="AC70" s="151"/>
      <c r="AD70" s="151"/>
      <c r="AE70" s="151"/>
      <c r="AF70" s="151"/>
      <c r="AG70" s="151" t="s">
        <v>203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79">
        <v>59</v>
      </c>
      <c r="B71" s="180" t="s">
        <v>342</v>
      </c>
      <c r="C71" s="187" t="s">
        <v>343</v>
      </c>
      <c r="D71" s="181" t="s">
        <v>210</v>
      </c>
      <c r="E71" s="182">
        <v>19</v>
      </c>
      <c r="F71" s="183"/>
      <c r="G71" s="184">
        <f t="shared" si="21"/>
        <v>0</v>
      </c>
      <c r="H71" s="183"/>
      <c r="I71" s="184">
        <f t="shared" si="22"/>
        <v>0</v>
      </c>
      <c r="J71" s="183"/>
      <c r="K71" s="184">
        <f t="shared" si="23"/>
        <v>0</v>
      </c>
      <c r="L71" s="184">
        <v>21</v>
      </c>
      <c r="M71" s="184">
        <f t="shared" si="24"/>
        <v>0</v>
      </c>
      <c r="N71" s="182">
        <v>5.4000000000000001E-4</v>
      </c>
      <c r="O71" s="182">
        <f t="shared" si="25"/>
        <v>0.01</v>
      </c>
      <c r="P71" s="182">
        <v>0</v>
      </c>
      <c r="Q71" s="182">
        <f t="shared" si="26"/>
        <v>0</v>
      </c>
      <c r="R71" s="184" t="s">
        <v>295</v>
      </c>
      <c r="S71" s="184" t="s">
        <v>153</v>
      </c>
      <c r="T71" s="185" t="s">
        <v>153</v>
      </c>
      <c r="U71" s="161">
        <v>0</v>
      </c>
      <c r="V71" s="161">
        <f t="shared" si="27"/>
        <v>0</v>
      </c>
      <c r="W71" s="161"/>
      <c r="X71" s="161" t="s">
        <v>202</v>
      </c>
      <c r="Y71" s="161" t="s">
        <v>155</v>
      </c>
      <c r="Z71" s="151"/>
      <c r="AA71" s="151"/>
      <c r="AB71" s="151"/>
      <c r="AC71" s="151"/>
      <c r="AD71" s="151"/>
      <c r="AE71" s="151"/>
      <c r="AF71" s="151"/>
      <c r="AG71" s="151" t="s">
        <v>203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79">
        <v>60</v>
      </c>
      <c r="B72" s="180" t="s">
        <v>344</v>
      </c>
      <c r="C72" s="187" t="s">
        <v>345</v>
      </c>
      <c r="D72" s="181" t="s">
        <v>317</v>
      </c>
      <c r="E72" s="182">
        <v>19</v>
      </c>
      <c r="F72" s="183"/>
      <c r="G72" s="184">
        <f t="shared" si="21"/>
        <v>0</v>
      </c>
      <c r="H72" s="183"/>
      <c r="I72" s="184">
        <f t="shared" si="22"/>
        <v>0</v>
      </c>
      <c r="J72" s="183"/>
      <c r="K72" s="184">
        <f t="shared" si="23"/>
        <v>0</v>
      </c>
      <c r="L72" s="184">
        <v>21</v>
      </c>
      <c r="M72" s="184">
        <f t="shared" si="24"/>
        <v>0</v>
      </c>
      <c r="N72" s="182">
        <v>0</v>
      </c>
      <c r="O72" s="182">
        <f t="shared" si="25"/>
        <v>0</v>
      </c>
      <c r="P72" s="182">
        <v>0</v>
      </c>
      <c r="Q72" s="182">
        <f t="shared" si="26"/>
        <v>0</v>
      </c>
      <c r="R72" s="184"/>
      <c r="S72" s="184" t="s">
        <v>159</v>
      </c>
      <c r="T72" s="185" t="s">
        <v>201</v>
      </c>
      <c r="U72" s="161">
        <v>0</v>
      </c>
      <c r="V72" s="161">
        <f t="shared" si="27"/>
        <v>0</v>
      </c>
      <c r="W72" s="161"/>
      <c r="X72" s="161" t="s">
        <v>202</v>
      </c>
      <c r="Y72" s="161" t="s">
        <v>155</v>
      </c>
      <c r="Z72" s="151"/>
      <c r="AA72" s="151"/>
      <c r="AB72" s="151"/>
      <c r="AC72" s="151"/>
      <c r="AD72" s="151"/>
      <c r="AE72" s="151"/>
      <c r="AF72" s="151"/>
      <c r="AG72" s="151" t="s">
        <v>203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x14ac:dyDescent="0.2">
      <c r="A73" s="165" t="s">
        <v>148</v>
      </c>
      <c r="B73" s="166" t="s">
        <v>106</v>
      </c>
      <c r="C73" s="186" t="s">
        <v>107</v>
      </c>
      <c r="D73" s="167"/>
      <c r="E73" s="168"/>
      <c r="F73" s="169"/>
      <c r="G73" s="169">
        <f>SUMIF(AG74:AG74,"&lt;&gt;NOR",G74:G74)</f>
        <v>0</v>
      </c>
      <c r="H73" s="169"/>
      <c r="I73" s="169">
        <f>SUM(I74:I74)</f>
        <v>0</v>
      </c>
      <c r="J73" s="169"/>
      <c r="K73" s="169">
        <f>SUM(K74:K74)</f>
        <v>0</v>
      </c>
      <c r="L73" s="169"/>
      <c r="M73" s="169">
        <f>SUM(M74:M74)</f>
        <v>0</v>
      </c>
      <c r="N73" s="168"/>
      <c r="O73" s="168">
        <f>SUM(O74:O74)</f>
        <v>0</v>
      </c>
      <c r="P73" s="168"/>
      <c r="Q73" s="168">
        <f>SUM(Q74:Q74)</f>
        <v>0</v>
      </c>
      <c r="R73" s="169"/>
      <c r="S73" s="169"/>
      <c r="T73" s="170"/>
      <c r="U73" s="164"/>
      <c r="V73" s="164">
        <f>SUM(V74:V74)</f>
        <v>1.7</v>
      </c>
      <c r="W73" s="164"/>
      <c r="X73" s="164"/>
      <c r="Y73" s="164"/>
      <c r="AG73" t="s">
        <v>149</v>
      </c>
    </row>
    <row r="74" spans="1:60" outlineLevel="1" x14ac:dyDescent="0.2">
      <c r="A74" s="179">
        <v>61</v>
      </c>
      <c r="B74" s="180" t="s">
        <v>346</v>
      </c>
      <c r="C74" s="187" t="s">
        <v>347</v>
      </c>
      <c r="D74" s="181" t="s">
        <v>169</v>
      </c>
      <c r="E74" s="182">
        <v>46</v>
      </c>
      <c r="F74" s="183"/>
      <c r="G74" s="184">
        <f>ROUND(E74*F74,2)</f>
        <v>0</v>
      </c>
      <c r="H74" s="183"/>
      <c r="I74" s="184">
        <f>ROUND(E74*H74,2)</f>
        <v>0</v>
      </c>
      <c r="J74" s="183"/>
      <c r="K74" s="184">
        <f>ROUND(E74*J74,2)</f>
        <v>0</v>
      </c>
      <c r="L74" s="184">
        <v>21</v>
      </c>
      <c r="M74" s="184">
        <f>G74*(1+L74/100)</f>
        <v>0</v>
      </c>
      <c r="N74" s="182">
        <v>0</v>
      </c>
      <c r="O74" s="182">
        <f>ROUND(E74*N74,2)</f>
        <v>0</v>
      </c>
      <c r="P74" s="182">
        <v>0</v>
      </c>
      <c r="Q74" s="182">
        <f>ROUND(E74*P74,2)</f>
        <v>0</v>
      </c>
      <c r="R74" s="184"/>
      <c r="S74" s="184" t="s">
        <v>153</v>
      </c>
      <c r="T74" s="185" t="s">
        <v>153</v>
      </c>
      <c r="U74" s="161">
        <v>3.6999999999999998E-2</v>
      </c>
      <c r="V74" s="161">
        <f>ROUND(E74*U74,2)</f>
        <v>1.7</v>
      </c>
      <c r="W74" s="161"/>
      <c r="X74" s="161" t="s">
        <v>154</v>
      </c>
      <c r="Y74" s="161" t="s">
        <v>155</v>
      </c>
      <c r="Z74" s="151"/>
      <c r="AA74" s="151"/>
      <c r="AB74" s="151"/>
      <c r="AC74" s="151"/>
      <c r="AD74" s="151"/>
      <c r="AE74" s="151"/>
      <c r="AF74" s="151"/>
      <c r="AG74" s="151" t="s">
        <v>156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x14ac:dyDescent="0.2">
      <c r="A75" s="165" t="s">
        <v>148</v>
      </c>
      <c r="B75" s="166" t="s">
        <v>108</v>
      </c>
      <c r="C75" s="186" t="s">
        <v>109</v>
      </c>
      <c r="D75" s="167"/>
      <c r="E75" s="168"/>
      <c r="F75" s="169"/>
      <c r="G75" s="169">
        <f>SUMIF(AG76:AG79,"&lt;&gt;NOR",G76:G79)</f>
        <v>0</v>
      </c>
      <c r="H75" s="169"/>
      <c r="I75" s="169">
        <f>SUM(I76:I79)</f>
        <v>0</v>
      </c>
      <c r="J75" s="169"/>
      <c r="K75" s="169">
        <f>SUM(K76:K79)</f>
        <v>0</v>
      </c>
      <c r="L75" s="169"/>
      <c r="M75" s="169">
        <f>SUM(M76:M79)</f>
        <v>0</v>
      </c>
      <c r="N75" s="168"/>
      <c r="O75" s="168">
        <f>SUM(O76:O79)</f>
        <v>294.72999999999996</v>
      </c>
      <c r="P75" s="168"/>
      <c r="Q75" s="168">
        <f>SUM(Q76:Q79)</f>
        <v>0</v>
      </c>
      <c r="R75" s="169"/>
      <c r="S75" s="169"/>
      <c r="T75" s="170"/>
      <c r="U75" s="164"/>
      <c r="V75" s="164">
        <f>SUM(V76:V79)</f>
        <v>322</v>
      </c>
      <c r="W75" s="164"/>
      <c r="X75" s="164"/>
      <c r="Y75" s="164"/>
      <c r="AG75" t="s">
        <v>149</v>
      </c>
    </row>
    <row r="76" spans="1:60" outlineLevel="1" x14ac:dyDescent="0.2">
      <c r="A76" s="179">
        <v>62</v>
      </c>
      <c r="B76" s="180" t="s">
        <v>348</v>
      </c>
      <c r="C76" s="187" t="s">
        <v>349</v>
      </c>
      <c r="D76" s="181" t="s">
        <v>169</v>
      </c>
      <c r="E76" s="182">
        <v>158.6</v>
      </c>
      <c r="F76" s="183"/>
      <c r="G76" s="184">
        <f>ROUND(E76*F76,2)</f>
        <v>0</v>
      </c>
      <c r="H76" s="183"/>
      <c r="I76" s="184">
        <f>ROUND(E76*H76,2)</f>
        <v>0</v>
      </c>
      <c r="J76" s="183"/>
      <c r="K76" s="184">
        <f>ROUND(E76*J76,2)</f>
        <v>0</v>
      </c>
      <c r="L76" s="184">
        <v>21</v>
      </c>
      <c r="M76" s="184">
        <f>G76*(1+L76/100)</f>
        <v>0</v>
      </c>
      <c r="N76" s="182">
        <v>0.185</v>
      </c>
      <c r="O76" s="182">
        <f>ROUND(E76*N76,2)</f>
        <v>29.34</v>
      </c>
      <c r="P76" s="182">
        <v>0</v>
      </c>
      <c r="Q76" s="182">
        <f>ROUND(E76*P76,2)</f>
        <v>0</v>
      </c>
      <c r="R76" s="184"/>
      <c r="S76" s="184" t="s">
        <v>153</v>
      </c>
      <c r="T76" s="185" t="s">
        <v>153</v>
      </c>
      <c r="U76" s="161">
        <v>0.33704000000000001</v>
      </c>
      <c r="V76" s="161">
        <f>ROUND(E76*U76,2)</f>
        <v>53.45</v>
      </c>
      <c r="W76" s="161"/>
      <c r="X76" s="161" t="s">
        <v>154</v>
      </c>
      <c r="Y76" s="161" t="s">
        <v>155</v>
      </c>
      <c r="Z76" s="151"/>
      <c r="AA76" s="151"/>
      <c r="AB76" s="151"/>
      <c r="AC76" s="151"/>
      <c r="AD76" s="151"/>
      <c r="AE76" s="151"/>
      <c r="AF76" s="151"/>
      <c r="AG76" s="151" t="s">
        <v>156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22.5" outlineLevel="1" x14ac:dyDescent="0.2">
      <c r="A77" s="179">
        <v>63</v>
      </c>
      <c r="B77" s="180" t="s">
        <v>350</v>
      </c>
      <c r="C77" s="187" t="s">
        <v>351</v>
      </c>
      <c r="D77" s="181" t="s">
        <v>169</v>
      </c>
      <c r="E77" s="182">
        <v>987.3</v>
      </c>
      <c r="F77" s="183"/>
      <c r="G77" s="184">
        <f>ROUND(E77*F77,2)</f>
        <v>0</v>
      </c>
      <c r="H77" s="183"/>
      <c r="I77" s="184">
        <f>ROUND(E77*H77,2)</f>
        <v>0</v>
      </c>
      <c r="J77" s="183"/>
      <c r="K77" s="184">
        <f>ROUND(E77*J77,2)</f>
        <v>0</v>
      </c>
      <c r="L77" s="184">
        <v>21</v>
      </c>
      <c r="M77" s="184">
        <f>G77*(1+L77/100)</f>
        <v>0</v>
      </c>
      <c r="N77" s="182">
        <v>0.26879999999999998</v>
      </c>
      <c r="O77" s="182">
        <f>ROUND(E77*N77,2)</f>
        <v>265.39</v>
      </c>
      <c r="P77" s="182">
        <v>0</v>
      </c>
      <c r="Q77" s="182">
        <f>ROUND(E77*P77,2)</f>
        <v>0</v>
      </c>
      <c r="R77" s="184"/>
      <c r="S77" s="184" t="s">
        <v>153</v>
      </c>
      <c r="T77" s="185" t="s">
        <v>153</v>
      </c>
      <c r="U77" s="161">
        <v>0.27200000000000002</v>
      </c>
      <c r="V77" s="161">
        <f>ROUND(E77*U77,2)</f>
        <v>268.55</v>
      </c>
      <c r="W77" s="161"/>
      <c r="X77" s="161" t="s">
        <v>154</v>
      </c>
      <c r="Y77" s="161" t="s">
        <v>155</v>
      </c>
      <c r="Z77" s="151"/>
      <c r="AA77" s="151"/>
      <c r="AB77" s="151"/>
      <c r="AC77" s="151"/>
      <c r="AD77" s="151"/>
      <c r="AE77" s="151"/>
      <c r="AF77" s="151"/>
      <c r="AG77" s="151" t="s">
        <v>156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79">
        <v>64</v>
      </c>
      <c r="B78" s="180" t="s">
        <v>352</v>
      </c>
      <c r="C78" s="187" t="s">
        <v>353</v>
      </c>
      <c r="D78" s="181" t="s">
        <v>317</v>
      </c>
      <c r="E78" s="182">
        <v>137</v>
      </c>
      <c r="F78" s="183"/>
      <c r="G78" s="184">
        <f>ROUND(E78*F78,2)</f>
        <v>0</v>
      </c>
      <c r="H78" s="183"/>
      <c r="I78" s="184">
        <f>ROUND(E78*H78,2)</f>
        <v>0</v>
      </c>
      <c r="J78" s="183"/>
      <c r="K78" s="184">
        <f>ROUND(E78*J78,2)</f>
        <v>0</v>
      </c>
      <c r="L78" s="184">
        <v>21</v>
      </c>
      <c r="M78" s="184">
        <f>G78*(1+L78/100)</f>
        <v>0</v>
      </c>
      <c r="N78" s="182">
        <v>0</v>
      </c>
      <c r="O78" s="182">
        <f>ROUND(E78*N78,2)</f>
        <v>0</v>
      </c>
      <c r="P78" s="182">
        <v>0</v>
      </c>
      <c r="Q78" s="182">
        <f>ROUND(E78*P78,2)</f>
        <v>0</v>
      </c>
      <c r="R78" s="184"/>
      <c r="S78" s="184" t="s">
        <v>159</v>
      </c>
      <c r="T78" s="185" t="s">
        <v>201</v>
      </c>
      <c r="U78" s="161">
        <v>0</v>
      </c>
      <c r="V78" s="161">
        <f>ROUND(E78*U78,2)</f>
        <v>0</v>
      </c>
      <c r="W78" s="161"/>
      <c r="X78" s="161" t="s">
        <v>202</v>
      </c>
      <c r="Y78" s="161" t="s">
        <v>155</v>
      </c>
      <c r="Z78" s="151"/>
      <c r="AA78" s="151"/>
      <c r="AB78" s="151"/>
      <c r="AC78" s="151"/>
      <c r="AD78" s="151"/>
      <c r="AE78" s="151"/>
      <c r="AF78" s="151"/>
      <c r="AG78" s="151" t="s">
        <v>203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79">
        <v>65</v>
      </c>
      <c r="B79" s="180" t="s">
        <v>354</v>
      </c>
      <c r="C79" s="187" t="s">
        <v>355</v>
      </c>
      <c r="D79" s="181" t="s">
        <v>317</v>
      </c>
      <c r="E79" s="182">
        <v>24</v>
      </c>
      <c r="F79" s="183"/>
      <c r="G79" s="184">
        <f>ROUND(E79*F79,2)</f>
        <v>0</v>
      </c>
      <c r="H79" s="183"/>
      <c r="I79" s="184">
        <f>ROUND(E79*H79,2)</f>
        <v>0</v>
      </c>
      <c r="J79" s="183"/>
      <c r="K79" s="184">
        <f>ROUND(E79*J79,2)</f>
        <v>0</v>
      </c>
      <c r="L79" s="184">
        <v>21</v>
      </c>
      <c r="M79" s="184">
        <f>G79*(1+L79/100)</f>
        <v>0</v>
      </c>
      <c r="N79" s="182">
        <v>0</v>
      </c>
      <c r="O79" s="182">
        <f>ROUND(E79*N79,2)</f>
        <v>0</v>
      </c>
      <c r="P79" s="182">
        <v>0</v>
      </c>
      <c r="Q79" s="182">
        <f>ROUND(E79*P79,2)</f>
        <v>0</v>
      </c>
      <c r="R79" s="184"/>
      <c r="S79" s="184" t="s">
        <v>159</v>
      </c>
      <c r="T79" s="185" t="s">
        <v>201</v>
      </c>
      <c r="U79" s="161">
        <v>0</v>
      </c>
      <c r="V79" s="161">
        <f>ROUND(E79*U79,2)</f>
        <v>0</v>
      </c>
      <c r="W79" s="161"/>
      <c r="X79" s="161" t="s">
        <v>202</v>
      </c>
      <c r="Y79" s="161" t="s">
        <v>155</v>
      </c>
      <c r="Z79" s="151"/>
      <c r="AA79" s="151"/>
      <c r="AB79" s="151"/>
      <c r="AC79" s="151"/>
      <c r="AD79" s="151"/>
      <c r="AE79" s="151"/>
      <c r="AF79" s="151"/>
      <c r="AG79" s="151" t="s">
        <v>203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x14ac:dyDescent="0.2">
      <c r="A80" s="165" t="s">
        <v>148</v>
      </c>
      <c r="B80" s="166" t="s">
        <v>110</v>
      </c>
      <c r="C80" s="186" t="s">
        <v>111</v>
      </c>
      <c r="D80" s="167"/>
      <c r="E80" s="168"/>
      <c r="F80" s="169"/>
      <c r="G80" s="169">
        <f>SUMIF(AG81:AG81,"&lt;&gt;NOR",G81:G81)</f>
        <v>0</v>
      </c>
      <c r="H80" s="169"/>
      <c r="I80" s="169">
        <f>SUM(I81:I81)</f>
        <v>0</v>
      </c>
      <c r="J80" s="169"/>
      <c r="K80" s="169">
        <f>SUM(K81:K81)</f>
        <v>0</v>
      </c>
      <c r="L80" s="169"/>
      <c r="M80" s="169">
        <f>SUM(M81:M81)</f>
        <v>0</v>
      </c>
      <c r="N80" s="168"/>
      <c r="O80" s="168">
        <f>SUM(O81:O81)</f>
        <v>0</v>
      </c>
      <c r="P80" s="168"/>
      <c r="Q80" s="168">
        <f>SUM(Q81:Q81)</f>
        <v>0</v>
      </c>
      <c r="R80" s="169"/>
      <c r="S80" s="169"/>
      <c r="T80" s="170"/>
      <c r="U80" s="164"/>
      <c r="V80" s="164">
        <f>SUM(V81:V81)</f>
        <v>101.69</v>
      </c>
      <c r="W80" s="164"/>
      <c r="X80" s="164"/>
      <c r="Y80" s="164"/>
      <c r="AG80" t="s">
        <v>149</v>
      </c>
    </row>
    <row r="81" spans="1:60" outlineLevel="1" x14ac:dyDescent="0.2">
      <c r="A81" s="179">
        <v>66</v>
      </c>
      <c r="B81" s="180" t="s">
        <v>356</v>
      </c>
      <c r="C81" s="187" t="s">
        <v>357</v>
      </c>
      <c r="D81" s="181" t="s">
        <v>215</v>
      </c>
      <c r="E81" s="182">
        <v>6355.3177400000004</v>
      </c>
      <c r="F81" s="183"/>
      <c r="G81" s="184">
        <f>ROUND(E81*F81,2)</f>
        <v>0</v>
      </c>
      <c r="H81" s="183"/>
      <c r="I81" s="184">
        <f>ROUND(E81*H81,2)</f>
        <v>0</v>
      </c>
      <c r="J81" s="183"/>
      <c r="K81" s="184">
        <f>ROUND(E81*J81,2)</f>
        <v>0</v>
      </c>
      <c r="L81" s="184">
        <v>21</v>
      </c>
      <c r="M81" s="184">
        <f>G81*(1+L81/100)</f>
        <v>0</v>
      </c>
      <c r="N81" s="182">
        <v>0</v>
      </c>
      <c r="O81" s="182">
        <f>ROUND(E81*N81,2)</f>
        <v>0</v>
      </c>
      <c r="P81" s="182">
        <v>0</v>
      </c>
      <c r="Q81" s="182">
        <f>ROUND(E81*P81,2)</f>
        <v>0</v>
      </c>
      <c r="R81" s="184"/>
      <c r="S81" s="184" t="s">
        <v>153</v>
      </c>
      <c r="T81" s="185" t="s">
        <v>153</v>
      </c>
      <c r="U81" s="161">
        <v>1.6E-2</v>
      </c>
      <c r="V81" s="161">
        <f>ROUND(E81*U81,2)</f>
        <v>101.69</v>
      </c>
      <c r="W81" s="161"/>
      <c r="X81" s="161" t="s">
        <v>154</v>
      </c>
      <c r="Y81" s="161" t="s">
        <v>155</v>
      </c>
      <c r="Z81" s="151"/>
      <c r="AA81" s="151"/>
      <c r="AB81" s="151"/>
      <c r="AC81" s="151"/>
      <c r="AD81" s="151"/>
      <c r="AE81" s="151"/>
      <c r="AF81" s="151"/>
      <c r="AG81" s="151" t="s">
        <v>156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x14ac:dyDescent="0.2">
      <c r="A82" s="165" t="s">
        <v>148</v>
      </c>
      <c r="B82" s="166" t="s">
        <v>112</v>
      </c>
      <c r="C82" s="186" t="s">
        <v>113</v>
      </c>
      <c r="D82" s="167"/>
      <c r="E82" s="168"/>
      <c r="F82" s="169"/>
      <c r="G82" s="169">
        <f>SUMIF(AG83:AG83,"&lt;&gt;NOR",G83:G83)</f>
        <v>0</v>
      </c>
      <c r="H82" s="169"/>
      <c r="I82" s="169">
        <f>SUM(I83:I83)</f>
        <v>0</v>
      </c>
      <c r="J82" s="169"/>
      <c r="K82" s="169">
        <f>SUM(K83:K83)</f>
        <v>0</v>
      </c>
      <c r="L82" s="169"/>
      <c r="M82" s="169">
        <f>SUM(M83:M83)</f>
        <v>0</v>
      </c>
      <c r="N82" s="168"/>
      <c r="O82" s="168">
        <f>SUM(O83:O83)</f>
        <v>0</v>
      </c>
      <c r="P82" s="168"/>
      <c r="Q82" s="168">
        <f>SUM(Q83:Q83)</f>
        <v>0</v>
      </c>
      <c r="R82" s="169"/>
      <c r="S82" s="169"/>
      <c r="T82" s="170"/>
      <c r="U82" s="164"/>
      <c r="V82" s="164">
        <f>SUM(V83:V83)</f>
        <v>36.9</v>
      </c>
      <c r="W82" s="164"/>
      <c r="X82" s="164"/>
      <c r="Y82" s="164"/>
      <c r="AG82" t="s">
        <v>149</v>
      </c>
    </row>
    <row r="83" spans="1:60" outlineLevel="1" x14ac:dyDescent="0.2">
      <c r="A83" s="179">
        <v>67</v>
      </c>
      <c r="B83" s="180" t="s">
        <v>358</v>
      </c>
      <c r="C83" s="187" t="s">
        <v>359</v>
      </c>
      <c r="D83" s="181" t="s">
        <v>169</v>
      </c>
      <c r="E83" s="182">
        <v>90</v>
      </c>
      <c r="F83" s="183"/>
      <c r="G83" s="184">
        <f>ROUND(E83*F83,2)</f>
        <v>0</v>
      </c>
      <c r="H83" s="183"/>
      <c r="I83" s="184">
        <f>ROUND(E83*H83,2)</f>
        <v>0</v>
      </c>
      <c r="J83" s="183"/>
      <c r="K83" s="184">
        <f>ROUND(E83*J83,2)</f>
        <v>0</v>
      </c>
      <c r="L83" s="184">
        <v>21</v>
      </c>
      <c r="M83" s="184">
        <f>G83*(1+L83/100)</f>
        <v>0</v>
      </c>
      <c r="N83" s="182">
        <v>0</v>
      </c>
      <c r="O83" s="182">
        <f>ROUND(E83*N83,2)</f>
        <v>0</v>
      </c>
      <c r="P83" s="182">
        <v>0</v>
      </c>
      <c r="Q83" s="182">
        <f>ROUND(E83*P83,2)</f>
        <v>0</v>
      </c>
      <c r="R83" s="184"/>
      <c r="S83" s="184" t="s">
        <v>153</v>
      </c>
      <c r="T83" s="185" t="s">
        <v>153</v>
      </c>
      <c r="U83" s="161">
        <v>0.41</v>
      </c>
      <c r="V83" s="161">
        <f>ROUND(E83*U83,2)</f>
        <v>36.9</v>
      </c>
      <c r="W83" s="161"/>
      <c r="X83" s="161" t="s">
        <v>154</v>
      </c>
      <c r="Y83" s="161" t="s">
        <v>155</v>
      </c>
      <c r="Z83" s="151"/>
      <c r="AA83" s="151"/>
      <c r="AB83" s="151"/>
      <c r="AC83" s="151"/>
      <c r="AD83" s="151"/>
      <c r="AE83" s="151"/>
      <c r="AF83" s="151"/>
      <c r="AG83" s="151" t="s">
        <v>360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x14ac:dyDescent="0.2">
      <c r="A84" s="165" t="s">
        <v>148</v>
      </c>
      <c r="B84" s="166" t="s">
        <v>116</v>
      </c>
      <c r="C84" s="186" t="s">
        <v>117</v>
      </c>
      <c r="D84" s="167"/>
      <c r="E84" s="168"/>
      <c r="F84" s="169"/>
      <c r="G84" s="169">
        <f>SUMIF(AG85:AG95,"&lt;&gt;NOR",G85:G95)</f>
        <v>0</v>
      </c>
      <c r="H84" s="169"/>
      <c r="I84" s="169">
        <f>SUM(I85:I95)</f>
        <v>0</v>
      </c>
      <c r="J84" s="169"/>
      <c r="K84" s="169">
        <f>SUM(K85:K95)</f>
        <v>0</v>
      </c>
      <c r="L84" s="169"/>
      <c r="M84" s="169">
        <f>SUM(M85:M95)</f>
        <v>0</v>
      </c>
      <c r="N84" s="168"/>
      <c r="O84" s="168">
        <f>SUM(O85:O95)</f>
        <v>0</v>
      </c>
      <c r="P84" s="168"/>
      <c r="Q84" s="168">
        <f>SUM(Q85:Q95)</f>
        <v>0</v>
      </c>
      <c r="R84" s="169"/>
      <c r="S84" s="169"/>
      <c r="T84" s="170"/>
      <c r="U84" s="164"/>
      <c r="V84" s="164">
        <f>SUM(V85:V95)</f>
        <v>1042.08</v>
      </c>
      <c r="W84" s="164"/>
      <c r="X84" s="164"/>
      <c r="Y84" s="164"/>
      <c r="AG84" t="s">
        <v>149</v>
      </c>
    </row>
    <row r="85" spans="1:60" ht="22.5" outlineLevel="1" x14ac:dyDescent="0.2">
      <c r="A85" s="172">
        <v>68</v>
      </c>
      <c r="B85" s="173" t="s">
        <v>216</v>
      </c>
      <c r="C85" s="188" t="s">
        <v>217</v>
      </c>
      <c r="D85" s="174" t="s">
        <v>215</v>
      </c>
      <c r="E85" s="175">
        <v>2100.9639999999999</v>
      </c>
      <c r="F85" s="176"/>
      <c r="G85" s="177">
        <f>ROUND(E85*F85,2)</f>
        <v>0</v>
      </c>
      <c r="H85" s="176"/>
      <c r="I85" s="177">
        <f>ROUND(E85*H85,2)</f>
        <v>0</v>
      </c>
      <c r="J85" s="176"/>
      <c r="K85" s="177">
        <f>ROUND(E85*J85,2)</f>
        <v>0</v>
      </c>
      <c r="L85" s="177">
        <v>21</v>
      </c>
      <c r="M85" s="177">
        <f>G85*(1+L85/100)</f>
        <v>0</v>
      </c>
      <c r="N85" s="175">
        <v>0</v>
      </c>
      <c r="O85" s="175">
        <f>ROUND(E85*N85,2)</f>
        <v>0</v>
      </c>
      <c r="P85" s="175">
        <v>0</v>
      </c>
      <c r="Q85" s="175">
        <f>ROUND(E85*P85,2)</f>
        <v>0</v>
      </c>
      <c r="R85" s="177" t="s">
        <v>218</v>
      </c>
      <c r="S85" s="177" t="s">
        <v>153</v>
      </c>
      <c r="T85" s="178" t="s">
        <v>153</v>
      </c>
      <c r="U85" s="161">
        <v>0.49</v>
      </c>
      <c r="V85" s="161">
        <f>ROUND(E85*U85,2)</f>
        <v>1029.47</v>
      </c>
      <c r="W85" s="161"/>
      <c r="X85" s="161" t="s">
        <v>154</v>
      </c>
      <c r="Y85" s="161" t="s">
        <v>155</v>
      </c>
      <c r="Z85" s="151"/>
      <c r="AA85" s="151"/>
      <c r="AB85" s="151"/>
      <c r="AC85" s="151"/>
      <c r="AD85" s="151"/>
      <c r="AE85" s="151"/>
      <c r="AF85" s="151"/>
      <c r="AG85" s="151" t="s">
        <v>219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2" x14ac:dyDescent="0.2">
      <c r="A86" s="158"/>
      <c r="B86" s="159"/>
      <c r="C86" s="256" t="s">
        <v>220</v>
      </c>
      <c r="D86" s="257"/>
      <c r="E86" s="257"/>
      <c r="F86" s="257"/>
      <c r="G86" s="257"/>
      <c r="H86" s="161"/>
      <c r="I86" s="161"/>
      <c r="J86" s="161"/>
      <c r="K86" s="161"/>
      <c r="L86" s="161"/>
      <c r="M86" s="161"/>
      <c r="N86" s="160"/>
      <c r="O86" s="160"/>
      <c r="P86" s="160"/>
      <c r="Q86" s="160"/>
      <c r="R86" s="161"/>
      <c r="S86" s="161"/>
      <c r="T86" s="161"/>
      <c r="U86" s="161"/>
      <c r="V86" s="161"/>
      <c r="W86" s="161"/>
      <c r="X86" s="161"/>
      <c r="Y86" s="161"/>
      <c r="Z86" s="151"/>
      <c r="AA86" s="151"/>
      <c r="AB86" s="151"/>
      <c r="AC86" s="151"/>
      <c r="AD86" s="151"/>
      <c r="AE86" s="151"/>
      <c r="AF86" s="151"/>
      <c r="AG86" s="151" t="s">
        <v>221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72">
        <v>69</v>
      </c>
      <c r="B87" s="173" t="s">
        <v>222</v>
      </c>
      <c r="C87" s="188" t="s">
        <v>223</v>
      </c>
      <c r="D87" s="174" t="s">
        <v>215</v>
      </c>
      <c r="E87" s="175">
        <v>39918.315999999999</v>
      </c>
      <c r="F87" s="176"/>
      <c r="G87" s="177">
        <f>ROUND(E87*F87,2)</f>
        <v>0</v>
      </c>
      <c r="H87" s="176"/>
      <c r="I87" s="177">
        <f>ROUND(E87*H87,2)</f>
        <v>0</v>
      </c>
      <c r="J87" s="176"/>
      <c r="K87" s="177">
        <f>ROUND(E87*J87,2)</f>
        <v>0</v>
      </c>
      <c r="L87" s="177">
        <v>21</v>
      </c>
      <c r="M87" s="177">
        <f>G87*(1+L87/100)</f>
        <v>0</v>
      </c>
      <c r="N87" s="175">
        <v>0</v>
      </c>
      <c r="O87" s="175">
        <f>ROUND(E87*N87,2)</f>
        <v>0</v>
      </c>
      <c r="P87" s="175">
        <v>0</v>
      </c>
      <c r="Q87" s="175">
        <f>ROUND(E87*P87,2)</f>
        <v>0</v>
      </c>
      <c r="R87" s="177" t="s">
        <v>218</v>
      </c>
      <c r="S87" s="177" t="s">
        <v>153</v>
      </c>
      <c r="T87" s="178" t="s">
        <v>201</v>
      </c>
      <c r="U87" s="161">
        <v>0</v>
      </c>
      <c r="V87" s="161">
        <f>ROUND(E87*U87,2)</f>
        <v>0</v>
      </c>
      <c r="W87" s="161"/>
      <c r="X87" s="161" t="s">
        <v>154</v>
      </c>
      <c r="Y87" s="161" t="s">
        <v>155</v>
      </c>
      <c r="Z87" s="151"/>
      <c r="AA87" s="151"/>
      <c r="AB87" s="151"/>
      <c r="AC87" s="151"/>
      <c r="AD87" s="151"/>
      <c r="AE87" s="151"/>
      <c r="AF87" s="151"/>
      <c r="AG87" s="151" t="s">
        <v>219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2" x14ac:dyDescent="0.2">
      <c r="A88" s="158"/>
      <c r="B88" s="159"/>
      <c r="C88" s="189" t="s">
        <v>361</v>
      </c>
      <c r="D88" s="162"/>
      <c r="E88" s="163">
        <v>39918.315999999999</v>
      </c>
      <c r="F88" s="161"/>
      <c r="G88" s="161"/>
      <c r="H88" s="161"/>
      <c r="I88" s="161"/>
      <c r="J88" s="161"/>
      <c r="K88" s="161"/>
      <c r="L88" s="161"/>
      <c r="M88" s="161"/>
      <c r="N88" s="160"/>
      <c r="O88" s="160"/>
      <c r="P88" s="160"/>
      <c r="Q88" s="160"/>
      <c r="R88" s="161"/>
      <c r="S88" s="161"/>
      <c r="T88" s="161"/>
      <c r="U88" s="161"/>
      <c r="V88" s="161"/>
      <c r="W88" s="161"/>
      <c r="X88" s="161"/>
      <c r="Y88" s="161"/>
      <c r="Z88" s="151"/>
      <c r="AA88" s="151"/>
      <c r="AB88" s="151"/>
      <c r="AC88" s="151"/>
      <c r="AD88" s="151"/>
      <c r="AE88" s="151"/>
      <c r="AF88" s="151"/>
      <c r="AG88" s="151" t="s">
        <v>225</v>
      </c>
      <c r="AH88" s="151">
        <v>0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79">
        <v>70</v>
      </c>
      <c r="B89" s="180" t="s">
        <v>226</v>
      </c>
      <c r="C89" s="187" t="s">
        <v>227</v>
      </c>
      <c r="D89" s="181" t="s">
        <v>215</v>
      </c>
      <c r="E89" s="182">
        <v>1262.8389999999999</v>
      </c>
      <c r="F89" s="183"/>
      <c r="G89" s="184">
        <f>ROUND(E89*F89,2)</f>
        <v>0</v>
      </c>
      <c r="H89" s="183"/>
      <c r="I89" s="184">
        <f>ROUND(E89*H89,2)</f>
        <v>0</v>
      </c>
      <c r="J89" s="183"/>
      <c r="K89" s="184">
        <f>ROUND(E89*J89,2)</f>
        <v>0</v>
      </c>
      <c r="L89" s="184">
        <v>21</v>
      </c>
      <c r="M89" s="184">
        <f>G89*(1+L89/100)</f>
        <v>0</v>
      </c>
      <c r="N89" s="182">
        <v>0</v>
      </c>
      <c r="O89" s="182">
        <f>ROUND(E89*N89,2)</f>
        <v>0</v>
      </c>
      <c r="P89" s="182">
        <v>0</v>
      </c>
      <c r="Q89" s="182">
        <f>ROUND(E89*P89,2)</f>
        <v>0</v>
      </c>
      <c r="R89" s="184" t="s">
        <v>218</v>
      </c>
      <c r="S89" s="184" t="s">
        <v>153</v>
      </c>
      <c r="T89" s="185" t="s">
        <v>153</v>
      </c>
      <c r="U89" s="161">
        <v>0</v>
      </c>
      <c r="V89" s="161">
        <f>ROUND(E89*U89,2)</f>
        <v>0</v>
      </c>
      <c r="W89" s="161"/>
      <c r="X89" s="161" t="s">
        <v>154</v>
      </c>
      <c r="Y89" s="161" t="s">
        <v>155</v>
      </c>
      <c r="Z89" s="151"/>
      <c r="AA89" s="151"/>
      <c r="AB89" s="151"/>
      <c r="AC89" s="151"/>
      <c r="AD89" s="151"/>
      <c r="AE89" s="151"/>
      <c r="AF89" s="151"/>
      <c r="AG89" s="151" t="s">
        <v>219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72">
        <v>71</v>
      </c>
      <c r="B90" s="173" t="s">
        <v>362</v>
      </c>
      <c r="C90" s="188" t="s">
        <v>363</v>
      </c>
      <c r="D90" s="174" t="s">
        <v>215</v>
      </c>
      <c r="E90" s="175">
        <v>23.664000000000001</v>
      </c>
      <c r="F90" s="176"/>
      <c r="G90" s="177">
        <f>ROUND(E90*F90,2)</f>
        <v>0</v>
      </c>
      <c r="H90" s="176"/>
      <c r="I90" s="177">
        <f>ROUND(E90*H90,2)</f>
        <v>0</v>
      </c>
      <c r="J90" s="176"/>
      <c r="K90" s="177">
        <f>ROUND(E90*J90,2)</f>
        <v>0</v>
      </c>
      <c r="L90" s="177">
        <v>21</v>
      </c>
      <c r="M90" s="177">
        <f>G90*(1+L90/100)</f>
        <v>0</v>
      </c>
      <c r="N90" s="175">
        <v>0</v>
      </c>
      <c r="O90" s="175">
        <f>ROUND(E90*N90,2)</f>
        <v>0</v>
      </c>
      <c r="P90" s="175">
        <v>0</v>
      </c>
      <c r="Q90" s="175">
        <f>ROUND(E90*P90,2)</f>
        <v>0</v>
      </c>
      <c r="R90" s="177" t="s">
        <v>218</v>
      </c>
      <c r="S90" s="177" t="s">
        <v>153</v>
      </c>
      <c r="T90" s="178" t="s">
        <v>153</v>
      </c>
      <c r="U90" s="161">
        <v>0</v>
      </c>
      <c r="V90" s="161">
        <f>ROUND(E90*U90,2)</f>
        <v>0</v>
      </c>
      <c r="W90" s="161"/>
      <c r="X90" s="161" t="s">
        <v>154</v>
      </c>
      <c r="Y90" s="161" t="s">
        <v>155</v>
      </c>
      <c r="Z90" s="151"/>
      <c r="AA90" s="151"/>
      <c r="AB90" s="151"/>
      <c r="AC90" s="151"/>
      <c r="AD90" s="151"/>
      <c r="AE90" s="151"/>
      <c r="AF90" s="151"/>
      <c r="AG90" s="151" t="s">
        <v>219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2" x14ac:dyDescent="0.2">
      <c r="A91" s="158"/>
      <c r="B91" s="159"/>
      <c r="C91" s="189" t="s">
        <v>364</v>
      </c>
      <c r="D91" s="162"/>
      <c r="E91" s="163">
        <v>23.664000000000001</v>
      </c>
      <c r="F91" s="161"/>
      <c r="G91" s="161"/>
      <c r="H91" s="161"/>
      <c r="I91" s="161"/>
      <c r="J91" s="161"/>
      <c r="K91" s="161"/>
      <c r="L91" s="161"/>
      <c r="M91" s="161"/>
      <c r="N91" s="160"/>
      <c r="O91" s="160"/>
      <c r="P91" s="160"/>
      <c r="Q91" s="160"/>
      <c r="R91" s="161"/>
      <c r="S91" s="161"/>
      <c r="T91" s="161"/>
      <c r="U91" s="161"/>
      <c r="V91" s="161"/>
      <c r="W91" s="161"/>
      <c r="X91" s="161"/>
      <c r="Y91" s="161"/>
      <c r="Z91" s="151"/>
      <c r="AA91" s="151"/>
      <c r="AB91" s="151"/>
      <c r="AC91" s="151"/>
      <c r="AD91" s="151"/>
      <c r="AE91" s="151"/>
      <c r="AF91" s="151"/>
      <c r="AG91" s="151" t="s">
        <v>225</v>
      </c>
      <c r="AH91" s="151">
        <v>7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72">
        <v>72</v>
      </c>
      <c r="B92" s="173" t="s">
        <v>365</v>
      </c>
      <c r="C92" s="188" t="s">
        <v>366</v>
      </c>
      <c r="D92" s="174" t="s">
        <v>215</v>
      </c>
      <c r="E92" s="175">
        <v>838.125</v>
      </c>
      <c r="F92" s="176"/>
      <c r="G92" s="177">
        <f>ROUND(E92*F92,2)</f>
        <v>0</v>
      </c>
      <c r="H92" s="176"/>
      <c r="I92" s="177">
        <f>ROUND(E92*H92,2)</f>
        <v>0</v>
      </c>
      <c r="J92" s="176"/>
      <c r="K92" s="177">
        <f>ROUND(E92*J92,2)</f>
        <v>0</v>
      </c>
      <c r="L92" s="177">
        <v>21</v>
      </c>
      <c r="M92" s="177">
        <f>G92*(1+L92/100)</f>
        <v>0</v>
      </c>
      <c r="N92" s="175">
        <v>0</v>
      </c>
      <c r="O92" s="175">
        <f>ROUND(E92*N92,2)</f>
        <v>0</v>
      </c>
      <c r="P92" s="175">
        <v>0</v>
      </c>
      <c r="Q92" s="175">
        <f>ROUND(E92*P92,2)</f>
        <v>0</v>
      </c>
      <c r="R92" s="177" t="s">
        <v>218</v>
      </c>
      <c r="S92" s="177" t="s">
        <v>153</v>
      </c>
      <c r="T92" s="178" t="s">
        <v>153</v>
      </c>
      <c r="U92" s="161">
        <v>0</v>
      </c>
      <c r="V92" s="161">
        <f>ROUND(E92*U92,2)</f>
        <v>0</v>
      </c>
      <c r="W92" s="161"/>
      <c r="X92" s="161" t="s">
        <v>154</v>
      </c>
      <c r="Y92" s="161" t="s">
        <v>155</v>
      </c>
      <c r="Z92" s="151"/>
      <c r="AA92" s="151"/>
      <c r="AB92" s="151"/>
      <c r="AC92" s="151"/>
      <c r="AD92" s="151"/>
      <c r="AE92" s="151"/>
      <c r="AF92" s="151"/>
      <c r="AG92" s="151" t="s">
        <v>219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2" x14ac:dyDescent="0.2">
      <c r="A93" s="158"/>
      <c r="B93" s="159"/>
      <c r="C93" s="256" t="s">
        <v>367</v>
      </c>
      <c r="D93" s="257"/>
      <c r="E93" s="257"/>
      <c r="F93" s="257"/>
      <c r="G93" s="257"/>
      <c r="H93" s="161"/>
      <c r="I93" s="161"/>
      <c r="J93" s="161"/>
      <c r="K93" s="161"/>
      <c r="L93" s="161"/>
      <c r="M93" s="161"/>
      <c r="N93" s="160"/>
      <c r="O93" s="160"/>
      <c r="P93" s="160"/>
      <c r="Q93" s="160"/>
      <c r="R93" s="161"/>
      <c r="S93" s="161"/>
      <c r="T93" s="161"/>
      <c r="U93" s="161"/>
      <c r="V93" s="161"/>
      <c r="W93" s="161"/>
      <c r="X93" s="161"/>
      <c r="Y93" s="161"/>
      <c r="Z93" s="151"/>
      <c r="AA93" s="151"/>
      <c r="AB93" s="151"/>
      <c r="AC93" s="151"/>
      <c r="AD93" s="151"/>
      <c r="AE93" s="151"/>
      <c r="AF93" s="151"/>
      <c r="AG93" s="151" t="s">
        <v>221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72">
        <v>73</v>
      </c>
      <c r="B94" s="173" t="s">
        <v>230</v>
      </c>
      <c r="C94" s="188" t="s">
        <v>231</v>
      </c>
      <c r="D94" s="174" t="s">
        <v>215</v>
      </c>
      <c r="E94" s="175">
        <v>2100.9639999999999</v>
      </c>
      <c r="F94" s="176"/>
      <c r="G94" s="177">
        <f>ROUND(E94*F94,2)</f>
        <v>0</v>
      </c>
      <c r="H94" s="176"/>
      <c r="I94" s="177">
        <f>ROUND(E94*H94,2)</f>
        <v>0</v>
      </c>
      <c r="J94" s="176"/>
      <c r="K94" s="177">
        <f>ROUND(E94*J94,2)</f>
        <v>0</v>
      </c>
      <c r="L94" s="177">
        <v>21</v>
      </c>
      <c r="M94" s="177">
        <f>G94*(1+L94/100)</f>
        <v>0</v>
      </c>
      <c r="N94" s="175">
        <v>0</v>
      </c>
      <c r="O94" s="175">
        <f>ROUND(E94*N94,2)</f>
        <v>0</v>
      </c>
      <c r="P94" s="175">
        <v>0</v>
      </c>
      <c r="Q94" s="175">
        <f>ROUND(E94*P94,2)</f>
        <v>0</v>
      </c>
      <c r="R94" s="177" t="s">
        <v>232</v>
      </c>
      <c r="S94" s="177" t="s">
        <v>153</v>
      </c>
      <c r="T94" s="178" t="s">
        <v>201</v>
      </c>
      <c r="U94" s="161">
        <v>6.0000000000000001E-3</v>
      </c>
      <c r="V94" s="161">
        <f>ROUND(E94*U94,2)</f>
        <v>12.61</v>
      </c>
      <c r="W94" s="161"/>
      <c r="X94" s="161" t="s">
        <v>154</v>
      </c>
      <c r="Y94" s="161" t="s">
        <v>155</v>
      </c>
      <c r="Z94" s="151"/>
      <c r="AA94" s="151"/>
      <c r="AB94" s="151"/>
      <c r="AC94" s="151"/>
      <c r="AD94" s="151"/>
      <c r="AE94" s="151"/>
      <c r="AF94" s="151"/>
      <c r="AG94" s="151" t="s">
        <v>219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2" x14ac:dyDescent="0.2">
      <c r="A95" s="158"/>
      <c r="B95" s="159"/>
      <c r="C95" s="258" t="s">
        <v>233</v>
      </c>
      <c r="D95" s="259"/>
      <c r="E95" s="259"/>
      <c r="F95" s="259"/>
      <c r="G95" s="259"/>
      <c r="H95" s="161"/>
      <c r="I95" s="161"/>
      <c r="J95" s="161"/>
      <c r="K95" s="161"/>
      <c r="L95" s="161"/>
      <c r="M95" s="161"/>
      <c r="N95" s="160"/>
      <c r="O95" s="160"/>
      <c r="P95" s="160"/>
      <c r="Q95" s="160"/>
      <c r="R95" s="161"/>
      <c r="S95" s="161"/>
      <c r="T95" s="161"/>
      <c r="U95" s="161"/>
      <c r="V95" s="161"/>
      <c r="W95" s="161"/>
      <c r="X95" s="161"/>
      <c r="Y95" s="161"/>
      <c r="Z95" s="151"/>
      <c r="AA95" s="151"/>
      <c r="AB95" s="151"/>
      <c r="AC95" s="151"/>
      <c r="AD95" s="151"/>
      <c r="AE95" s="151"/>
      <c r="AF95" s="151"/>
      <c r="AG95" s="151" t="s">
        <v>234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x14ac:dyDescent="0.2">
      <c r="A96" s="3"/>
      <c r="B96" s="4"/>
      <c r="C96" s="190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AE96">
        <v>12</v>
      </c>
      <c r="AF96">
        <v>21</v>
      </c>
      <c r="AG96" t="s">
        <v>134</v>
      </c>
    </row>
    <row r="97" spans="1:33" x14ac:dyDescent="0.2">
      <c r="A97" s="154"/>
      <c r="B97" s="155" t="s">
        <v>29</v>
      </c>
      <c r="C97" s="191"/>
      <c r="D97" s="156"/>
      <c r="E97" s="157"/>
      <c r="F97" s="157"/>
      <c r="G97" s="171">
        <f>G8+G34+G36+G46+G57+G73+G75+G80+G82+G84</f>
        <v>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AE97">
        <f>SUMIF(L7:L95,AE96,G7:G95)</f>
        <v>0</v>
      </c>
      <c r="AF97">
        <f>SUMIF(L7:L95,AF96,G7:G95)</f>
        <v>0</v>
      </c>
      <c r="AG97" t="s">
        <v>235</v>
      </c>
    </row>
    <row r="98" spans="1:33" x14ac:dyDescent="0.2">
      <c r="C98" s="192"/>
      <c r="D98" s="10"/>
      <c r="AG98" t="s">
        <v>236</v>
      </c>
    </row>
    <row r="99" spans="1:33" x14ac:dyDescent="0.2">
      <c r="D99" s="10"/>
    </row>
    <row r="100" spans="1:33" x14ac:dyDescent="0.2">
      <c r="D100" s="10"/>
    </row>
    <row r="101" spans="1:33" x14ac:dyDescent="0.2">
      <c r="D101" s="10"/>
    </row>
    <row r="102" spans="1:33" x14ac:dyDescent="0.2">
      <c r="D102" s="10"/>
    </row>
    <row r="103" spans="1:33" x14ac:dyDescent="0.2">
      <c r="D103" s="10"/>
    </row>
    <row r="104" spans="1:33" x14ac:dyDescent="0.2">
      <c r="D104" s="10"/>
    </row>
    <row r="105" spans="1:33" x14ac:dyDescent="0.2">
      <c r="D105" s="10"/>
    </row>
    <row r="106" spans="1:33" x14ac:dyDescent="0.2">
      <c r="D106" s="10"/>
    </row>
    <row r="107" spans="1:33" x14ac:dyDescent="0.2">
      <c r="D107" s="10"/>
    </row>
    <row r="108" spans="1:33" x14ac:dyDescent="0.2">
      <c r="D108" s="10"/>
    </row>
    <row r="109" spans="1:33" x14ac:dyDescent="0.2">
      <c r="D109" s="10"/>
    </row>
    <row r="110" spans="1:33" x14ac:dyDescent="0.2">
      <c r="D110" s="10"/>
    </row>
    <row r="111" spans="1:33" x14ac:dyDescent="0.2">
      <c r="D111" s="10"/>
    </row>
    <row r="112" spans="1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1diWeCOOs2f6pD+Cu8fwQCHcJkbyifIy43n0EvhIfn1jXd4b9sXHC9Wz51FaiknpXLqnbjUAV3NfyYAgUnGyA==" saltValue="2zNz1pQa2Q9tDxG2D1q+hw==" spinCount="100000" sheet="1" formatRows="0"/>
  <mergeCells count="7">
    <mergeCell ref="C95:G95"/>
    <mergeCell ref="A1:G1"/>
    <mergeCell ref="C2:G2"/>
    <mergeCell ref="C3:G3"/>
    <mergeCell ref="C4:G4"/>
    <mergeCell ref="C86:G86"/>
    <mergeCell ref="C93:G9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F12" sqref="F12"/>
    </sheetView>
  </sheetViews>
  <sheetFormatPr defaultRowHeight="12.75" outlineLevelRow="3" x14ac:dyDescent="0.2"/>
  <cols>
    <col min="1" max="1" width="3.42578125" customWidth="1"/>
    <col min="2" max="2" width="12.5703125" style="124" customWidth="1"/>
    <col min="3" max="3" width="63.28515625" style="12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9" t="s">
        <v>121</v>
      </c>
      <c r="B1" s="249"/>
      <c r="C1" s="249"/>
      <c r="D1" s="249"/>
      <c r="E1" s="249"/>
      <c r="F1" s="249"/>
      <c r="G1" s="249"/>
      <c r="AG1" t="s">
        <v>122</v>
      </c>
    </row>
    <row r="2" spans="1:60" ht="24.95" customHeight="1" x14ac:dyDescent="0.2">
      <c r="A2" s="143" t="s">
        <v>7</v>
      </c>
      <c r="B2" s="49" t="s">
        <v>43</v>
      </c>
      <c r="C2" s="250" t="s">
        <v>44</v>
      </c>
      <c r="D2" s="251"/>
      <c r="E2" s="251"/>
      <c r="F2" s="251"/>
      <c r="G2" s="252"/>
      <c r="AG2" t="s">
        <v>123</v>
      </c>
    </row>
    <row r="3" spans="1:60" ht="24.95" customHeight="1" x14ac:dyDescent="0.2">
      <c r="A3" s="143" t="s">
        <v>8</v>
      </c>
      <c r="B3" s="49" t="s">
        <v>54</v>
      </c>
      <c r="C3" s="250" t="s">
        <v>55</v>
      </c>
      <c r="D3" s="251"/>
      <c r="E3" s="251"/>
      <c r="F3" s="251"/>
      <c r="G3" s="252"/>
      <c r="AC3" s="124" t="s">
        <v>123</v>
      </c>
      <c r="AG3" t="s">
        <v>124</v>
      </c>
    </row>
    <row r="4" spans="1:60" ht="24.95" customHeight="1" x14ac:dyDescent="0.2">
      <c r="A4" s="144" t="s">
        <v>9</v>
      </c>
      <c r="B4" s="145" t="s">
        <v>56</v>
      </c>
      <c r="C4" s="253" t="s">
        <v>50</v>
      </c>
      <c r="D4" s="254"/>
      <c r="E4" s="254"/>
      <c r="F4" s="254"/>
      <c r="G4" s="255"/>
      <c r="AG4" t="s">
        <v>125</v>
      </c>
    </row>
    <row r="5" spans="1:60" x14ac:dyDescent="0.2">
      <c r="D5" s="10"/>
    </row>
    <row r="6" spans="1:60" ht="38.25" x14ac:dyDescent="0.2">
      <c r="A6" s="147" t="s">
        <v>126</v>
      </c>
      <c r="B6" s="149" t="s">
        <v>127</v>
      </c>
      <c r="C6" s="149" t="s">
        <v>128</v>
      </c>
      <c r="D6" s="148" t="s">
        <v>129</v>
      </c>
      <c r="E6" s="147" t="s">
        <v>130</v>
      </c>
      <c r="F6" s="146" t="s">
        <v>131</v>
      </c>
      <c r="G6" s="147" t="s">
        <v>29</v>
      </c>
      <c r="H6" s="150" t="s">
        <v>30</v>
      </c>
      <c r="I6" s="150" t="s">
        <v>132</v>
      </c>
      <c r="J6" s="150" t="s">
        <v>31</v>
      </c>
      <c r="K6" s="150" t="s">
        <v>133</v>
      </c>
      <c r="L6" s="150" t="s">
        <v>134</v>
      </c>
      <c r="M6" s="150" t="s">
        <v>135</v>
      </c>
      <c r="N6" s="150" t="s">
        <v>136</v>
      </c>
      <c r="O6" s="150" t="s">
        <v>137</v>
      </c>
      <c r="P6" s="150" t="s">
        <v>138</v>
      </c>
      <c r="Q6" s="150" t="s">
        <v>139</v>
      </c>
      <c r="R6" s="150" t="s">
        <v>140</v>
      </c>
      <c r="S6" s="150" t="s">
        <v>141</v>
      </c>
      <c r="T6" s="150" t="s">
        <v>142</v>
      </c>
      <c r="U6" s="150" t="s">
        <v>143</v>
      </c>
      <c r="V6" s="150" t="s">
        <v>144</v>
      </c>
      <c r="W6" s="150" t="s">
        <v>145</v>
      </c>
      <c r="X6" s="150" t="s">
        <v>146</v>
      </c>
      <c r="Y6" s="150" t="s">
        <v>147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">
      <c r="A8" s="165" t="s">
        <v>148</v>
      </c>
      <c r="B8" s="166" t="s">
        <v>91</v>
      </c>
      <c r="C8" s="186" t="s">
        <v>94</v>
      </c>
      <c r="D8" s="167"/>
      <c r="E8" s="168"/>
      <c r="F8" s="169"/>
      <c r="G8" s="169">
        <f>SUMIF(AG9:AG21,"&lt;&gt;NOR",G9:G21)</f>
        <v>0</v>
      </c>
      <c r="H8" s="169"/>
      <c r="I8" s="169">
        <f>SUM(I9:I21)</f>
        <v>0</v>
      </c>
      <c r="J8" s="169"/>
      <c r="K8" s="169">
        <f>SUM(K9:K21)</f>
        <v>0</v>
      </c>
      <c r="L8" s="169"/>
      <c r="M8" s="169">
        <f>SUM(M9:M21)</f>
        <v>0</v>
      </c>
      <c r="N8" s="168"/>
      <c r="O8" s="168">
        <f>SUM(O9:O21)</f>
        <v>0</v>
      </c>
      <c r="P8" s="168"/>
      <c r="Q8" s="168">
        <f>SUM(Q9:Q21)</f>
        <v>0</v>
      </c>
      <c r="R8" s="169"/>
      <c r="S8" s="169"/>
      <c r="T8" s="170"/>
      <c r="U8" s="164"/>
      <c r="V8" s="164">
        <f>SUM(V9:V21)</f>
        <v>73.09</v>
      </c>
      <c r="W8" s="164"/>
      <c r="X8" s="164"/>
      <c r="Y8" s="164"/>
      <c r="AG8" t="s">
        <v>149</v>
      </c>
    </row>
    <row r="9" spans="1:60" outlineLevel="1" x14ac:dyDescent="0.2">
      <c r="A9" s="172">
        <v>1</v>
      </c>
      <c r="B9" s="173" t="s">
        <v>368</v>
      </c>
      <c r="C9" s="188" t="s">
        <v>369</v>
      </c>
      <c r="D9" s="174" t="s">
        <v>210</v>
      </c>
      <c r="E9" s="175">
        <v>1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5">
        <v>1E-4</v>
      </c>
      <c r="O9" s="175">
        <f>ROUND(E9*N9,2)</f>
        <v>0</v>
      </c>
      <c r="P9" s="175">
        <v>0</v>
      </c>
      <c r="Q9" s="175">
        <f>ROUND(E9*P9,2)</f>
        <v>0</v>
      </c>
      <c r="R9" s="177" t="s">
        <v>370</v>
      </c>
      <c r="S9" s="177" t="s">
        <v>153</v>
      </c>
      <c r="T9" s="178" t="s">
        <v>153</v>
      </c>
      <c r="U9" s="161">
        <v>2.5619999999999998</v>
      </c>
      <c r="V9" s="161">
        <f>ROUND(E9*U9,2)</f>
        <v>2.56</v>
      </c>
      <c r="W9" s="161"/>
      <c r="X9" s="161" t="s">
        <v>154</v>
      </c>
      <c r="Y9" s="161" t="s">
        <v>155</v>
      </c>
      <c r="Z9" s="151"/>
      <c r="AA9" s="151"/>
      <c r="AB9" s="151"/>
      <c r="AC9" s="151"/>
      <c r="AD9" s="151"/>
      <c r="AE9" s="151"/>
      <c r="AF9" s="151"/>
      <c r="AG9" s="151" t="s">
        <v>219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2" x14ac:dyDescent="0.2">
      <c r="A10" s="158"/>
      <c r="B10" s="159"/>
      <c r="C10" s="258" t="s">
        <v>371</v>
      </c>
      <c r="D10" s="259"/>
      <c r="E10" s="259"/>
      <c r="F10" s="259"/>
      <c r="G10" s="259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61"/>
      <c r="Z10" s="151"/>
      <c r="AA10" s="151"/>
      <c r="AB10" s="151"/>
      <c r="AC10" s="151"/>
      <c r="AD10" s="151"/>
      <c r="AE10" s="151"/>
      <c r="AF10" s="151"/>
      <c r="AG10" s="151" t="s">
        <v>234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93" t="str">
        <f>C10</f>
        <v>s jejich vykopáním nebo vytrháním, s přesekáním kořenů a s případným nutným přemístěním pařezů na hromady do vzdálenosti do 50 m nebo s naložením na dopravní prostředek,</v>
      </c>
      <c r="BB10" s="151"/>
      <c r="BC10" s="151"/>
      <c r="BD10" s="151"/>
      <c r="BE10" s="151"/>
      <c r="BF10" s="151"/>
      <c r="BG10" s="151"/>
      <c r="BH10" s="151"/>
    </row>
    <row r="11" spans="1:60" outlineLevel="2" x14ac:dyDescent="0.2">
      <c r="A11" s="158"/>
      <c r="B11" s="159"/>
      <c r="C11" s="260" t="s">
        <v>372</v>
      </c>
      <c r="D11" s="261"/>
      <c r="E11" s="261"/>
      <c r="F11" s="261"/>
      <c r="G11" s="261"/>
      <c r="H11" s="161"/>
      <c r="I11" s="161"/>
      <c r="J11" s="161"/>
      <c r="K11" s="161"/>
      <c r="L11" s="161"/>
      <c r="M11" s="161"/>
      <c r="N11" s="160"/>
      <c r="O11" s="160"/>
      <c r="P11" s="160"/>
      <c r="Q11" s="160"/>
      <c r="R11" s="161"/>
      <c r="S11" s="161"/>
      <c r="T11" s="161"/>
      <c r="U11" s="161"/>
      <c r="V11" s="161"/>
      <c r="W11" s="161"/>
      <c r="X11" s="161"/>
      <c r="Y11" s="161"/>
      <c r="Z11" s="151"/>
      <c r="AA11" s="151"/>
      <c r="AB11" s="151"/>
      <c r="AC11" s="151"/>
      <c r="AD11" s="151"/>
      <c r="AE11" s="151"/>
      <c r="AF11" s="151"/>
      <c r="AG11" s="151" t="s">
        <v>221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2">
        <v>2</v>
      </c>
      <c r="B12" s="173" t="s">
        <v>373</v>
      </c>
      <c r="C12" s="188" t="s">
        <v>374</v>
      </c>
      <c r="D12" s="174" t="s">
        <v>210</v>
      </c>
      <c r="E12" s="175">
        <v>1</v>
      </c>
      <c r="F12" s="176"/>
      <c r="G12" s="177">
        <f>ROUND(E12*F12,2)</f>
        <v>0</v>
      </c>
      <c r="H12" s="176"/>
      <c r="I12" s="177">
        <f>ROUND(E12*H12,2)</f>
        <v>0</v>
      </c>
      <c r="J12" s="176"/>
      <c r="K12" s="177">
        <f>ROUND(E12*J12,2)</f>
        <v>0</v>
      </c>
      <c r="L12" s="177">
        <v>21</v>
      </c>
      <c r="M12" s="177">
        <f>G12*(1+L12/100)</f>
        <v>0</v>
      </c>
      <c r="N12" s="175">
        <v>1E-4</v>
      </c>
      <c r="O12" s="175">
        <f>ROUND(E12*N12,2)</f>
        <v>0</v>
      </c>
      <c r="P12" s="175">
        <v>0</v>
      </c>
      <c r="Q12" s="175">
        <f>ROUND(E12*P12,2)</f>
        <v>0</v>
      </c>
      <c r="R12" s="177" t="s">
        <v>370</v>
      </c>
      <c r="S12" s="177" t="s">
        <v>153</v>
      </c>
      <c r="T12" s="178" t="s">
        <v>153</v>
      </c>
      <c r="U12" s="161">
        <v>4.5529999999999999</v>
      </c>
      <c r="V12" s="161">
        <f>ROUND(E12*U12,2)</f>
        <v>4.55</v>
      </c>
      <c r="W12" s="161"/>
      <c r="X12" s="161" t="s">
        <v>154</v>
      </c>
      <c r="Y12" s="161" t="s">
        <v>155</v>
      </c>
      <c r="Z12" s="151"/>
      <c r="AA12" s="151"/>
      <c r="AB12" s="151"/>
      <c r="AC12" s="151"/>
      <c r="AD12" s="151"/>
      <c r="AE12" s="151"/>
      <c r="AF12" s="151"/>
      <c r="AG12" s="151" t="s">
        <v>219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2" x14ac:dyDescent="0.2">
      <c r="A13" s="158"/>
      <c r="B13" s="159"/>
      <c r="C13" s="258" t="s">
        <v>371</v>
      </c>
      <c r="D13" s="259"/>
      <c r="E13" s="259"/>
      <c r="F13" s="259"/>
      <c r="G13" s="259"/>
      <c r="H13" s="161"/>
      <c r="I13" s="161"/>
      <c r="J13" s="161"/>
      <c r="K13" s="161"/>
      <c r="L13" s="161"/>
      <c r="M13" s="161"/>
      <c r="N13" s="160"/>
      <c r="O13" s="160"/>
      <c r="P13" s="160"/>
      <c r="Q13" s="160"/>
      <c r="R13" s="161"/>
      <c r="S13" s="161"/>
      <c r="T13" s="161"/>
      <c r="U13" s="161"/>
      <c r="V13" s="161"/>
      <c r="W13" s="161"/>
      <c r="X13" s="161"/>
      <c r="Y13" s="161"/>
      <c r="Z13" s="151"/>
      <c r="AA13" s="151"/>
      <c r="AB13" s="151"/>
      <c r="AC13" s="151"/>
      <c r="AD13" s="151"/>
      <c r="AE13" s="151"/>
      <c r="AF13" s="151"/>
      <c r="AG13" s="151" t="s">
        <v>234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93" t="str">
        <f>C13</f>
        <v>s jejich vykopáním nebo vytrháním, s přesekáním kořenů a s případným nutným přemístěním pařezů na hromady do vzdálenosti do 50 m nebo s naložením na dopravní prostředek,</v>
      </c>
      <c r="BB13" s="151"/>
      <c r="BC13" s="151"/>
      <c r="BD13" s="151"/>
      <c r="BE13" s="151"/>
      <c r="BF13" s="151"/>
      <c r="BG13" s="151"/>
      <c r="BH13" s="151"/>
    </row>
    <row r="14" spans="1:60" outlineLevel="2" x14ac:dyDescent="0.2">
      <c r="A14" s="158"/>
      <c r="B14" s="159"/>
      <c r="C14" s="260" t="s">
        <v>375</v>
      </c>
      <c r="D14" s="261"/>
      <c r="E14" s="261"/>
      <c r="F14" s="261"/>
      <c r="G14" s="261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61"/>
      <c r="Z14" s="151"/>
      <c r="AA14" s="151"/>
      <c r="AB14" s="151"/>
      <c r="AC14" s="151"/>
      <c r="AD14" s="151"/>
      <c r="AE14" s="151"/>
      <c r="AF14" s="151"/>
      <c r="AG14" s="151" t="s">
        <v>221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2">
        <v>3</v>
      </c>
      <c r="B15" s="173" t="s">
        <v>376</v>
      </c>
      <c r="C15" s="188" t="s">
        <v>377</v>
      </c>
      <c r="D15" s="174" t="s">
        <v>210</v>
      </c>
      <c r="E15" s="175">
        <v>13</v>
      </c>
      <c r="F15" s="176"/>
      <c r="G15" s="177">
        <f>ROUND(E15*F15,2)</f>
        <v>0</v>
      </c>
      <c r="H15" s="176"/>
      <c r="I15" s="177">
        <f>ROUND(E15*H15,2)</f>
        <v>0</v>
      </c>
      <c r="J15" s="176"/>
      <c r="K15" s="177">
        <f>ROUND(E15*J15,2)</f>
        <v>0</v>
      </c>
      <c r="L15" s="177">
        <v>21</v>
      </c>
      <c r="M15" s="177">
        <f>G15*(1+L15/100)</f>
        <v>0</v>
      </c>
      <c r="N15" s="175">
        <v>5.0000000000000002E-5</v>
      </c>
      <c r="O15" s="175">
        <f>ROUND(E15*N15,2)</f>
        <v>0</v>
      </c>
      <c r="P15" s="175">
        <v>0</v>
      </c>
      <c r="Q15" s="175">
        <f>ROUND(E15*P15,2)</f>
        <v>0</v>
      </c>
      <c r="R15" s="177"/>
      <c r="S15" s="177" t="s">
        <v>153</v>
      </c>
      <c r="T15" s="178" t="s">
        <v>153</v>
      </c>
      <c r="U15" s="161">
        <v>0.66</v>
      </c>
      <c r="V15" s="161">
        <f>ROUND(E15*U15,2)</f>
        <v>8.58</v>
      </c>
      <c r="W15" s="161"/>
      <c r="X15" s="161" t="s">
        <v>154</v>
      </c>
      <c r="Y15" s="161" t="s">
        <v>155</v>
      </c>
      <c r="Z15" s="151"/>
      <c r="AA15" s="151"/>
      <c r="AB15" s="151"/>
      <c r="AC15" s="151"/>
      <c r="AD15" s="151"/>
      <c r="AE15" s="151"/>
      <c r="AF15" s="151"/>
      <c r="AG15" s="151" t="s">
        <v>156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2" x14ac:dyDescent="0.2">
      <c r="A16" s="158"/>
      <c r="B16" s="159"/>
      <c r="C16" s="256" t="s">
        <v>378</v>
      </c>
      <c r="D16" s="257"/>
      <c r="E16" s="257"/>
      <c r="F16" s="257"/>
      <c r="G16" s="257"/>
      <c r="H16" s="161"/>
      <c r="I16" s="161"/>
      <c r="J16" s="161"/>
      <c r="K16" s="161"/>
      <c r="L16" s="161"/>
      <c r="M16" s="161"/>
      <c r="N16" s="160"/>
      <c r="O16" s="160"/>
      <c r="P16" s="160"/>
      <c r="Q16" s="160"/>
      <c r="R16" s="161"/>
      <c r="S16" s="161"/>
      <c r="T16" s="161"/>
      <c r="U16" s="161"/>
      <c r="V16" s="161"/>
      <c r="W16" s="161"/>
      <c r="X16" s="161"/>
      <c r="Y16" s="161"/>
      <c r="Z16" s="151"/>
      <c r="AA16" s="151"/>
      <c r="AB16" s="151"/>
      <c r="AC16" s="151"/>
      <c r="AD16" s="151"/>
      <c r="AE16" s="151"/>
      <c r="AF16" s="151"/>
      <c r="AG16" s="151" t="s">
        <v>221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2">
        <v>4</v>
      </c>
      <c r="B17" s="173" t="s">
        <v>379</v>
      </c>
      <c r="C17" s="188" t="s">
        <v>380</v>
      </c>
      <c r="D17" s="174" t="s">
        <v>210</v>
      </c>
      <c r="E17" s="175">
        <v>1</v>
      </c>
      <c r="F17" s="176"/>
      <c r="G17" s="177">
        <f>ROUND(E17*F17,2)</f>
        <v>0</v>
      </c>
      <c r="H17" s="176"/>
      <c r="I17" s="177">
        <f>ROUND(E17*H17,2)</f>
        <v>0</v>
      </c>
      <c r="J17" s="176"/>
      <c r="K17" s="177">
        <f>ROUND(E17*J17,2)</f>
        <v>0</v>
      </c>
      <c r="L17" s="177">
        <v>21</v>
      </c>
      <c r="M17" s="177">
        <f>G17*(1+L17/100)</f>
        <v>0</v>
      </c>
      <c r="N17" s="175">
        <v>5.0000000000000002E-5</v>
      </c>
      <c r="O17" s="175">
        <f>ROUND(E17*N17,2)</f>
        <v>0</v>
      </c>
      <c r="P17" s="175">
        <v>0</v>
      </c>
      <c r="Q17" s="175">
        <f>ROUND(E17*P17,2)</f>
        <v>0</v>
      </c>
      <c r="R17" s="177"/>
      <c r="S17" s="177" t="s">
        <v>153</v>
      </c>
      <c r="T17" s="178" t="s">
        <v>153</v>
      </c>
      <c r="U17" s="161">
        <v>1.66</v>
      </c>
      <c r="V17" s="161">
        <f>ROUND(E17*U17,2)</f>
        <v>1.66</v>
      </c>
      <c r="W17" s="161"/>
      <c r="X17" s="161" t="s">
        <v>154</v>
      </c>
      <c r="Y17" s="161" t="s">
        <v>155</v>
      </c>
      <c r="Z17" s="151"/>
      <c r="AA17" s="151"/>
      <c r="AB17" s="151"/>
      <c r="AC17" s="151"/>
      <c r="AD17" s="151"/>
      <c r="AE17" s="151"/>
      <c r="AF17" s="151"/>
      <c r="AG17" s="151" t="s">
        <v>156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2" x14ac:dyDescent="0.2">
      <c r="A18" s="158"/>
      <c r="B18" s="159"/>
      <c r="C18" s="256" t="s">
        <v>381</v>
      </c>
      <c r="D18" s="257"/>
      <c r="E18" s="257"/>
      <c r="F18" s="257"/>
      <c r="G18" s="257"/>
      <c r="H18" s="161"/>
      <c r="I18" s="161"/>
      <c r="J18" s="161"/>
      <c r="K18" s="161"/>
      <c r="L18" s="161"/>
      <c r="M18" s="161"/>
      <c r="N18" s="160"/>
      <c r="O18" s="160"/>
      <c r="P18" s="160"/>
      <c r="Q18" s="160"/>
      <c r="R18" s="161"/>
      <c r="S18" s="161"/>
      <c r="T18" s="161"/>
      <c r="U18" s="161"/>
      <c r="V18" s="161"/>
      <c r="W18" s="161"/>
      <c r="X18" s="161"/>
      <c r="Y18" s="161"/>
      <c r="Z18" s="151"/>
      <c r="AA18" s="151"/>
      <c r="AB18" s="151"/>
      <c r="AC18" s="151"/>
      <c r="AD18" s="151"/>
      <c r="AE18" s="151"/>
      <c r="AF18" s="151"/>
      <c r="AG18" s="151" t="s">
        <v>221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2">
        <v>5</v>
      </c>
      <c r="B19" s="173" t="s">
        <v>382</v>
      </c>
      <c r="C19" s="188" t="s">
        <v>383</v>
      </c>
      <c r="D19" s="174" t="s">
        <v>317</v>
      </c>
      <c r="E19" s="175">
        <v>1</v>
      </c>
      <c r="F19" s="176"/>
      <c r="G19" s="177">
        <f>ROUND(E19*F19,2)</f>
        <v>0</v>
      </c>
      <c r="H19" s="176"/>
      <c r="I19" s="177">
        <f>ROUND(E19*H19,2)</f>
        <v>0</v>
      </c>
      <c r="J19" s="176"/>
      <c r="K19" s="177">
        <f>ROUND(E19*J19,2)</f>
        <v>0</v>
      </c>
      <c r="L19" s="177">
        <v>21</v>
      </c>
      <c r="M19" s="177">
        <f>G19*(1+L19/100)</f>
        <v>0</v>
      </c>
      <c r="N19" s="175">
        <v>0</v>
      </c>
      <c r="O19" s="175">
        <f>ROUND(E19*N19,2)</f>
        <v>0</v>
      </c>
      <c r="P19" s="175">
        <v>0</v>
      </c>
      <c r="Q19" s="175">
        <f>ROUND(E19*P19,2)</f>
        <v>0</v>
      </c>
      <c r="R19" s="177"/>
      <c r="S19" s="177" t="s">
        <v>159</v>
      </c>
      <c r="T19" s="178" t="s">
        <v>201</v>
      </c>
      <c r="U19" s="161">
        <v>0</v>
      </c>
      <c r="V19" s="161">
        <f>ROUND(E19*U19,2)</f>
        <v>0</v>
      </c>
      <c r="W19" s="161"/>
      <c r="X19" s="161" t="s">
        <v>154</v>
      </c>
      <c r="Y19" s="161" t="s">
        <v>155</v>
      </c>
      <c r="Z19" s="151"/>
      <c r="AA19" s="151"/>
      <c r="AB19" s="151"/>
      <c r="AC19" s="151"/>
      <c r="AD19" s="151"/>
      <c r="AE19" s="151"/>
      <c r="AF19" s="151"/>
      <c r="AG19" s="151" t="s">
        <v>219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2" x14ac:dyDescent="0.2">
      <c r="A20" s="158"/>
      <c r="B20" s="159"/>
      <c r="C20" s="256" t="s">
        <v>384</v>
      </c>
      <c r="D20" s="257"/>
      <c r="E20" s="257"/>
      <c r="F20" s="257"/>
      <c r="G20" s="257"/>
      <c r="H20" s="161"/>
      <c r="I20" s="161"/>
      <c r="J20" s="161"/>
      <c r="K20" s="161"/>
      <c r="L20" s="161"/>
      <c r="M20" s="161"/>
      <c r="N20" s="160"/>
      <c r="O20" s="160"/>
      <c r="P20" s="160"/>
      <c r="Q20" s="160"/>
      <c r="R20" s="161"/>
      <c r="S20" s="161"/>
      <c r="T20" s="161"/>
      <c r="U20" s="161"/>
      <c r="V20" s="161"/>
      <c r="W20" s="161"/>
      <c r="X20" s="161"/>
      <c r="Y20" s="161"/>
      <c r="Z20" s="151"/>
      <c r="AA20" s="151"/>
      <c r="AB20" s="151"/>
      <c r="AC20" s="151"/>
      <c r="AD20" s="151"/>
      <c r="AE20" s="151"/>
      <c r="AF20" s="151"/>
      <c r="AG20" s="151" t="s">
        <v>221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9">
        <v>6</v>
      </c>
      <c r="B21" s="180" t="s">
        <v>385</v>
      </c>
      <c r="C21" s="187" t="s">
        <v>386</v>
      </c>
      <c r="D21" s="181" t="s">
        <v>210</v>
      </c>
      <c r="E21" s="182">
        <v>17</v>
      </c>
      <c r="F21" s="183"/>
      <c r="G21" s="184">
        <f>ROUND(E21*F21,2)</f>
        <v>0</v>
      </c>
      <c r="H21" s="183"/>
      <c r="I21" s="184">
        <f>ROUND(E21*H21,2)</f>
        <v>0</v>
      </c>
      <c r="J21" s="183"/>
      <c r="K21" s="184">
        <f>ROUND(E21*J21,2)</f>
        <v>0</v>
      </c>
      <c r="L21" s="184">
        <v>21</v>
      </c>
      <c r="M21" s="184">
        <f>G21*(1+L21/100)</f>
        <v>0</v>
      </c>
      <c r="N21" s="182">
        <v>0</v>
      </c>
      <c r="O21" s="182">
        <f>ROUND(E21*N21,2)</f>
        <v>0</v>
      </c>
      <c r="P21" s="182">
        <v>0</v>
      </c>
      <c r="Q21" s="182">
        <f>ROUND(E21*P21,2)</f>
        <v>0</v>
      </c>
      <c r="R21" s="184"/>
      <c r="S21" s="184" t="s">
        <v>159</v>
      </c>
      <c r="T21" s="185" t="s">
        <v>201</v>
      </c>
      <c r="U21" s="161">
        <v>3.2789999999999999</v>
      </c>
      <c r="V21" s="161">
        <f>ROUND(E21*U21,2)</f>
        <v>55.74</v>
      </c>
      <c r="W21" s="161"/>
      <c r="X21" s="161" t="s">
        <v>154</v>
      </c>
      <c r="Y21" s="161" t="s">
        <v>155</v>
      </c>
      <c r="Z21" s="151"/>
      <c r="AA21" s="151"/>
      <c r="AB21" s="151"/>
      <c r="AC21" s="151"/>
      <c r="AD21" s="151"/>
      <c r="AE21" s="151"/>
      <c r="AF21" s="151"/>
      <c r="AG21" s="151" t="s">
        <v>219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x14ac:dyDescent="0.2">
      <c r="A22" s="165" t="s">
        <v>148</v>
      </c>
      <c r="B22" s="166" t="s">
        <v>114</v>
      </c>
      <c r="C22" s="186" t="s">
        <v>115</v>
      </c>
      <c r="D22" s="167"/>
      <c r="E22" s="168"/>
      <c r="F22" s="169"/>
      <c r="G22" s="169">
        <f>SUMIF(AG23:AG38,"&lt;&gt;NOR",G23:G38)</f>
        <v>0</v>
      </c>
      <c r="H22" s="169"/>
      <c r="I22" s="169">
        <f>SUM(I23:I38)</f>
        <v>0</v>
      </c>
      <c r="J22" s="169"/>
      <c r="K22" s="169">
        <f>SUM(K23:K38)</f>
        <v>0</v>
      </c>
      <c r="L22" s="169"/>
      <c r="M22" s="169">
        <f>SUM(M23:M38)</f>
        <v>0</v>
      </c>
      <c r="N22" s="168"/>
      <c r="O22" s="168">
        <f>SUM(O23:O38)</f>
        <v>0</v>
      </c>
      <c r="P22" s="168"/>
      <c r="Q22" s="168">
        <f>SUM(Q23:Q38)</f>
        <v>0</v>
      </c>
      <c r="R22" s="169"/>
      <c r="S22" s="169"/>
      <c r="T22" s="170"/>
      <c r="U22" s="164"/>
      <c r="V22" s="164">
        <f>SUM(V23:V38)</f>
        <v>0</v>
      </c>
      <c r="W22" s="164"/>
      <c r="X22" s="164"/>
      <c r="Y22" s="164"/>
      <c r="AG22" t="s">
        <v>149</v>
      </c>
    </row>
    <row r="23" spans="1:60" outlineLevel="1" x14ac:dyDescent="0.2">
      <c r="A23" s="172">
        <v>7</v>
      </c>
      <c r="B23" s="173" t="s">
        <v>387</v>
      </c>
      <c r="C23" s="188" t="s">
        <v>388</v>
      </c>
      <c r="D23" s="174" t="s">
        <v>169</v>
      </c>
      <c r="E23" s="175">
        <v>4.5</v>
      </c>
      <c r="F23" s="176"/>
      <c r="G23" s="177">
        <f>ROUND(E23*F23,2)</f>
        <v>0</v>
      </c>
      <c r="H23" s="176"/>
      <c r="I23" s="177">
        <f>ROUND(E23*H23,2)</f>
        <v>0</v>
      </c>
      <c r="J23" s="176"/>
      <c r="K23" s="177">
        <f>ROUND(E23*J23,2)</f>
        <v>0</v>
      </c>
      <c r="L23" s="177">
        <v>21</v>
      </c>
      <c r="M23" s="177">
        <f>G23*(1+L23/100)</f>
        <v>0</v>
      </c>
      <c r="N23" s="175">
        <v>0</v>
      </c>
      <c r="O23" s="175">
        <f>ROUND(E23*N23,2)</f>
        <v>0</v>
      </c>
      <c r="P23" s="175">
        <v>0</v>
      </c>
      <c r="Q23" s="175">
        <f>ROUND(E23*P23,2)</f>
        <v>0</v>
      </c>
      <c r="R23" s="177"/>
      <c r="S23" s="177" t="s">
        <v>159</v>
      </c>
      <c r="T23" s="178" t="s">
        <v>201</v>
      </c>
      <c r="U23" s="161">
        <v>0</v>
      </c>
      <c r="V23" s="161">
        <f>ROUND(E23*U23,2)</f>
        <v>0</v>
      </c>
      <c r="W23" s="161"/>
      <c r="X23" s="161" t="s">
        <v>154</v>
      </c>
      <c r="Y23" s="161" t="s">
        <v>155</v>
      </c>
      <c r="Z23" s="151"/>
      <c r="AA23" s="151"/>
      <c r="AB23" s="151"/>
      <c r="AC23" s="151"/>
      <c r="AD23" s="151"/>
      <c r="AE23" s="151"/>
      <c r="AF23" s="151"/>
      <c r="AG23" s="151" t="s">
        <v>219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2" x14ac:dyDescent="0.2">
      <c r="A24" s="158"/>
      <c r="B24" s="159"/>
      <c r="C24" s="256" t="s">
        <v>389</v>
      </c>
      <c r="D24" s="257"/>
      <c r="E24" s="257"/>
      <c r="F24" s="257"/>
      <c r="G24" s="257"/>
      <c r="H24" s="161"/>
      <c r="I24" s="161"/>
      <c r="J24" s="161"/>
      <c r="K24" s="161"/>
      <c r="L24" s="161"/>
      <c r="M24" s="161"/>
      <c r="N24" s="160"/>
      <c r="O24" s="160"/>
      <c r="P24" s="160"/>
      <c r="Q24" s="160"/>
      <c r="R24" s="161"/>
      <c r="S24" s="161"/>
      <c r="T24" s="161"/>
      <c r="U24" s="161"/>
      <c r="V24" s="161"/>
      <c r="W24" s="161"/>
      <c r="X24" s="161"/>
      <c r="Y24" s="161"/>
      <c r="Z24" s="151"/>
      <c r="AA24" s="151"/>
      <c r="AB24" s="151"/>
      <c r="AC24" s="151"/>
      <c r="AD24" s="151"/>
      <c r="AE24" s="151"/>
      <c r="AF24" s="151"/>
      <c r="AG24" s="151" t="s">
        <v>221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3" x14ac:dyDescent="0.2">
      <c r="A25" s="158"/>
      <c r="B25" s="159"/>
      <c r="C25" s="260" t="s">
        <v>390</v>
      </c>
      <c r="D25" s="261"/>
      <c r="E25" s="261"/>
      <c r="F25" s="261"/>
      <c r="G25" s="261"/>
      <c r="H25" s="161"/>
      <c r="I25" s="161"/>
      <c r="J25" s="161"/>
      <c r="K25" s="161"/>
      <c r="L25" s="161"/>
      <c r="M25" s="161"/>
      <c r="N25" s="160"/>
      <c r="O25" s="160"/>
      <c r="P25" s="160"/>
      <c r="Q25" s="160"/>
      <c r="R25" s="161"/>
      <c r="S25" s="161"/>
      <c r="T25" s="161"/>
      <c r="U25" s="161"/>
      <c r="V25" s="161"/>
      <c r="W25" s="161"/>
      <c r="X25" s="161"/>
      <c r="Y25" s="161"/>
      <c r="Z25" s="151"/>
      <c r="AA25" s="151"/>
      <c r="AB25" s="151"/>
      <c r="AC25" s="151"/>
      <c r="AD25" s="151"/>
      <c r="AE25" s="151"/>
      <c r="AF25" s="151"/>
      <c r="AG25" s="151" t="s">
        <v>221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93" t="str">
        <f>C25</f>
        <v>Demontáž ocelového sloupku oplocení a jeho následné navaření na ocelouvou plotnu umístěnou na komunikaci.</v>
      </c>
      <c r="BB25" s="151"/>
      <c r="BC25" s="151"/>
      <c r="BD25" s="151"/>
      <c r="BE25" s="151"/>
      <c r="BF25" s="151"/>
      <c r="BG25" s="151"/>
      <c r="BH25" s="151"/>
    </row>
    <row r="26" spans="1:60" outlineLevel="3" x14ac:dyDescent="0.2">
      <c r="A26" s="158"/>
      <c r="B26" s="159"/>
      <c r="C26" s="260" t="s">
        <v>391</v>
      </c>
      <c r="D26" s="261"/>
      <c r="E26" s="261"/>
      <c r="F26" s="261"/>
      <c r="G26" s="261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61"/>
      <c r="Z26" s="151"/>
      <c r="AA26" s="151"/>
      <c r="AB26" s="151"/>
      <c r="AC26" s="151"/>
      <c r="AD26" s="151"/>
      <c r="AE26" s="151"/>
      <c r="AF26" s="151"/>
      <c r="AG26" s="151" t="s">
        <v>221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3" x14ac:dyDescent="0.2">
      <c r="A27" s="158"/>
      <c r="B27" s="159"/>
      <c r="C27" s="260" t="s">
        <v>392</v>
      </c>
      <c r="D27" s="261"/>
      <c r="E27" s="261"/>
      <c r="F27" s="261"/>
      <c r="G27" s="261"/>
      <c r="H27" s="161"/>
      <c r="I27" s="161"/>
      <c r="J27" s="161"/>
      <c r="K27" s="161"/>
      <c r="L27" s="161"/>
      <c r="M27" s="161"/>
      <c r="N27" s="160"/>
      <c r="O27" s="160"/>
      <c r="P27" s="160"/>
      <c r="Q27" s="160"/>
      <c r="R27" s="161"/>
      <c r="S27" s="161"/>
      <c r="T27" s="161"/>
      <c r="U27" s="161"/>
      <c r="V27" s="161"/>
      <c r="W27" s="161"/>
      <c r="X27" s="161"/>
      <c r="Y27" s="161"/>
      <c r="Z27" s="151"/>
      <c r="AA27" s="151"/>
      <c r="AB27" s="151"/>
      <c r="AC27" s="151"/>
      <c r="AD27" s="151"/>
      <c r="AE27" s="151"/>
      <c r="AF27" s="151"/>
      <c r="AG27" s="151" t="s">
        <v>221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72">
        <v>8</v>
      </c>
      <c r="B28" s="173" t="s">
        <v>393</v>
      </c>
      <c r="C28" s="188" t="s">
        <v>394</v>
      </c>
      <c r="D28" s="174" t="s">
        <v>395</v>
      </c>
      <c r="E28" s="175">
        <v>1</v>
      </c>
      <c r="F28" s="176"/>
      <c r="G28" s="177">
        <f>ROUND(E28*F28,2)</f>
        <v>0</v>
      </c>
      <c r="H28" s="176"/>
      <c r="I28" s="177">
        <f>ROUND(E28*H28,2)</f>
        <v>0</v>
      </c>
      <c r="J28" s="176"/>
      <c r="K28" s="177">
        <f>ROUND(E28*J28,2)</f>
        <v>0</v>
      </c>
      <c r="L28" s="177">
        <v>21</v>
      </c>
      <c r="M28" s="177">
        <f>G28*(1+L28/100)</f>
        <v>0</v>
      </c>
      <c r="N28" s="175">
        <v>0</v>
      </c>
      <c r="O28" s="175">
        <f>ROUND(E28*N28,2)</f>
        <v>0</v>
      </c>
      <c r="P28" s="175">
        <v>0</v>
      </c>
      <c r="Q28" s="175">
        <f>ROUND(E28*P28,2)</f>
        <v>0</v>
      </c>
      <c r="R28" s="177"/>
      <c r="S28" s="177" t="s">
        <v>159</v>
      </c>
      <c r="T28" s="178" t="s">
        <v>201</v>
      </c>
      <c r="U28" s="161">
        <v>0</v>
      </c>
      <c r="V28" s="161">
        <f>ROUND(E28*U28,2)</f>
        <v>0</v>
      </c>
      <c r="W28" s="161"/>
      <c r="X28" s="161" t="s">
        <v>154</v>
      </c>
      <c r="Y28" s="161" t="s">
        <v>155</v>
      </c>
      <c r="Z28" s="151"/>
      <c r="AA28" s="151"/>
      <c r="AB28" s="151"/>
      <c r="AC28" s="151"/>
      <c r="AD28" s="151"/>
      <c r="AE28" s="151"/>
      <c r="AF28" s="151"/>
      <c r="AG28" s="151" t="s">
        <v>219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2" x14ac:dyDescent="0.2">
      <c r="A29" s="158"/>
      <c r="B29" s="159"/>
      <c r="C29" s="256" t="s">
        <v>396</v>
      </c>
      <c r="D29" s="257"/>
      <c r="E29" s="257"/>
      <c r="F29" s="257"/>
      <c r="G29" s="257"/>
      <c r="H29" s="161"/>
      <c r="I29" s="161"/>
      <c r="J29" s="161"/>
      <c r="K29" s="161"/>
      <c r="L29" s="161"/>
      <c r="M29" s="161"/>
      <c r="N29" s="160"/>
      <c r="O29" s="160"/>
      <c r="P29" s="160"/>
      <c r="Q29" s="160"/>
      <c r="R29" s="161"/>
      <c r="S29" s="161"/>
      <c r="T29" s="161"/>
      <c r="U29" s="161"/>
      <c r="V29" s="161"/>
      <c r="W29" s="161"/>
      <c r="X29" s="161"/>
      <c r="Y29" s="161"/>
      <c r="Z29" s="151"/>
      <c r="AA29" s="151"/>
      <c r="AB29" s="151"/>
      <c r="AC29" s="151"/>
      <c r="AD29" s="151"/>
      <c r="AE29" s="151"/>
      <c r="AF29" s="151"/>
      <c r="AG29" s="151" t="s">
        <v>221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3" x14ac:dyDescent="0.2">
      <c r="A30" s="158"/>
      <c r="B30" s="159"/>
      <c r="C30" s="260" t="s">
        <v>397</v>
      </c>
      <c r="D30" s="261"/>
      <c r="E30" s="261"/>
      <c r="F30" s="261"/>
      <c r="G30" s="261"/>
      <c r="H30" s="161"/>
      <c r="I30" s="161"/>
      <c r="J30" s="161"/>
      <c r="K30" s="161"/>
      <c r="L30" s="161"/>
      <c r="M30" s="161"/>
      <c r="N30" s="160"/>
      <c r="O30" s="160"/>
      <c r="P30" s="160"/>
      <c r="Q30" s="160"/>
      <c r="R30" s="161"/>
      <c r="S30" s="161"/>
      <c r="T30" s="161"/>
      <c r="U30" s="161"/>
      <c r="V30" s="161"/>
      <c r="W30" s="161"/>
      <c r="X30" s="161"/>
      <c r="Y30" s="161"/>
      <c r="Z30" s="151"/>
      <c r="AA30" s="151"/>
      <c r="AB30" s="151"/>
      <c r="AC30" s="151"/>
      <c r="AD30" s="151"/>
      <c r="AE30" s="151"/>
      <c r="AF30" s="151"/>
      <c r="AG30" s="151" t="s">
        <v>221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2">
        <v>9</v>
      </c>
      <c r="B31" s="173" t="s">
        <v>398</v>
      </c>
      <c r="C31" s="188" t="s">
        <v>399</v>
      </c>
      <c r="D31" s="174" t="s">
        <v>317</v>
      </c>
      <c r="E31" s="175">
        <v>3</v>
      </c>
      <c r="F31" s="176"/>
      <c r="G31" s="177">
        <f>ROUND(E31*F31,2)</f>
        <v>0</v>
      </c>
      <c r="H31" s="176"/>
      <c r="I31" s="177">
        <f>ROUND(E31*H31,2)</f>
        <v>0</v>
      </c>
      <c r="J31" s="176"/>
      <c r="K31" s="177">
        <f>ROUND(E31*J31,2)</f>
        <v>0</v>
      </c>
      <c r="L31" s="177">
        <v>21</v>
      </c>
      <c r="M31" s="177">
        <f>G31*(1+L31/100)</f>
        <v>0</v>
      </c>
      <c r="N31" s="175">
        <v>0</v>
      </c>
      <c r="O31" s="175">
        <f>ROUND(E31*N31,2)</f>
        <v>0</v>
      </c>
      <c r="P31" s="175">
        <v>0</v>
      </c>
      <c r="Q31" s="175">
        <f>ROUND(E31*P31,2)</f>
        <v>0</v>
      </c>
      <c r="R31" s="177"/>
      <c r="S31" s="177" t="s">
        <v>159</v>
      </c>
      <c r="T31" s="178" t="s">
        <v>201</v>
      </c>
      <c r="U31" s="161">
        <v>0</v>
      </c>
      <c r="V31" s="161">
        <f>ROUND(E31*U31,2)</f>
        <v>0</v>
      </c>
      <c r="W31" s="161"/>
      <c r="X31" s="161" t="s">
        <v>154</v>
      </c>
      <c r="Y31" s="161" t="s">
        <v>155</v>
      </c>
      <c r="Z31" s="151"/>
      <c r="AA31" s="151"/>
      <c r="AB31" s="151"/>
      <c r="AC31" s="151"/>
      <c r="AD31" s="151"/>
      <c r="AE31" s="151"/>
      <c r="AF31" s="151"/>
      <c r="AG31" s="151" t="s">
        <v>219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2" x14ac:dyDescent="0.2">
      <c r="A32" s="158"/>
      <c r="B32" s="159"/>
      <c r="C32" s="256" t="s">
        <v>400</v>
      </c>
      <c r="D32" s="257"/>
      <c r="E32" s="257"/>
      <c r="F32" s="257"/>
      <c r="G32" s="257"/>
      <c r="H32" s="161"/>
      <c r="I32" s="161"/>
      <c r="J32" s="161"/>
      <c r="K32" s="161"/>
      <c r="L32" s="161"/>
      <c r="M32" s="161"/>
      <c r="N32" s="160"/>
      <c r="O32" s="160"/>
      <c r="P32" s="160"/>
      <c r="Q32" s="160"/>
      <c r="R32" s="161"/>
      <c r="S32" s="161"/>
      <c r="T32" s="161"/>
      <c r="U32" s="161"/>
      <c r="V32" s="161"/>
      <c r="W32" s="161"/>
      <c r="X32" s="161"/>
      <c r="Y32" s="161"/>
      <c r="Z32" s="151"/>
      <c r="AA32" s="151"/>
      <c r="AB32" s="151"/>
      <c r="AC32" s="151"/>
      <c r="AD32" s="151"/>
      <c r="AE32" s="151"/>
      <c r="AF32" s="151"/>
      <c r="AG32" s="151" t="s">
        <v>221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9">
        <v>10</v>
      </c>
      <c r="B33" s="180" t="s">
        <v>401</v>
      </c>
      <c r="C33" s="187" t="s">
        <v>402</v>
      </c>
      <c r="D33" s="181" t="s">
        <v>169</v>
      </c>
      <c r="E33" s="182">
        <v>15</v>
      </c>
      <c r="F33" s="183"/>
      <c r="G33" s="184">
        <f>ROUND(E33*F33,2)</f>
        <v>0</v>
      </c>
      <c r="H33" s="183"/>
      <c r="I33" s="184">
        <f>ROUND(E33*H33,2)</f>
        <v>0</v>
      </c>
      <c r="J33" s="183"/>
      <c r="K33" s="184">
        <f>ROUND(E33*J33,2)</f>
        <v>0</v>
      </c>
      <c r="L33" s="184">
        <v>21</v>
      </c>
      <c r="M33" s="184">
        <f>G33*(1+L33/100)</f>
        <v>0</v>
      </c>
      <c r="N33" s="182">
        <v>0</v>
      </c>
      <c r="O33" s="182">
        <f>ROUND(E33*N33,2)</f>
        <v>0</v>
      </c>
      <c r="P33" s="182">
        <v>0</v>
      </c>
      <c r="Q33" s="182">
        <f>ROUND(E33*P33,2)</f>
        <v>0</v>
      </c>
      <c r="R33" s="184"/>
      <c r="S33" s="184" t="s">
        <v>159</v>
      </c>
      <c r="T33" s="185" t="s">
        <v>201</v>
      </c>
      <c r="U33" s="161">
        <v>0</v>
      </c>
      <c r="V33" s="161">
        <f>ROUND(E33*U33,2)</f>
        <v>0</v>
      </c>
      <c r="W33" s="161"/>
      <c r="X33" s="161" t="s">
        <v>154</v>
      </c>
      <c r="Y33" s="161" t="s">
        <v>155</v>
      </c>
      <c r="Z33" s="151"/>
      <c r="AA33" s="151"/>
      <c r="AB33" s="151"/>
      <c r="AC33" s="151"/>
      <c r="AD33" s="151"/>
      <c r="AE33" s="151"/>
      <c r="AF33" s="151"/>
      <c r="AG33" s="151" t="s">
        <v>219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9">
        <v>11</v>
      </c>
      <c r="B34" s="180" t="s">
        <v>403</v>
      </c>
      <c r="C34" s="187" t="s">
        <v>404</v>
      </c>
      <c r="D34" s="181" t="s">
        <v>405</v>
      </c>
      <c r="E34" s="182">
        <v>15</v>
      </c>
      <c r="F34" s="183"/>
      <c r="G34" s="184">
        <f>ROUND(E34*F34,2)</f>
        <v>0</v>
      </c>
      <c r="H34" s="183"/>
      <c r="I34" s="184">
        <f>ROUND(E34*H34,2)</f>
        <v>0</v>
      </c>
      <c r="J34" s="183"/>
      <c r="K34" s="184">
        <f>ROUND(E34*J34,2)</f>
        <v>0</v>
      </c>
      <c r="L34" s="184">
        <v>21</v>
      </c>
      <c r="M34" s="184">
        <f>G34*(1+L34/100)</f>
        <v>0</v>
      </c>
      <c r="N34" s="182">
        <v>0</v>
      </c>
      <c r="O34" s="182">
        <f>ROUND(E34*N34,2)</f>
        <v>0</v>
      </c>
      <c r="P34" s="182">
        <v>0</v>
      </c>
      <c r="Q34" s="182">
        <f>ROUND(E34*P34,2)</f>
        <v>0</v>
      </c>
      <c r="R34" s="184"/>
      <c r="S34" s="184" t="s">
        <v>159</v>
      </c>
      <c r="T34" s="185" t="s">
        <v>201</v>
      </c>
      <c r="U34" s="161">
        <v>0</v>
      </c>
      <c r="V34" s="161">
        <f>ROUND(E34*U34,2)</f>
        <v>0</v>
      </c>
      <c r="W34" s="161"/>
      <c r="X34" s="161" t="s">
        <v>154</v>
      </c>
      <c r="Y34" s="161" t="s">
        <v>155</v>
      </c>
      <c r="Z34" s="151"/>
      <c r="AA34" s="151"/>
      <c r="AB34" s="151"/>
      <c r="AC34" s="151"/>
      <c r="AD34" s="151"/>
      <c r="AE34" s="151"/>
      <c r="AF34" s="151"/>
      <c r="AG34" s="151" t="s">
        <v>219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2">
        <v>12</v>
      </c>
      <c r="B35" s="173" t="s">
        <v>406</v>
      </c>
      <c r="C35" s="188" t="s">
        <v>407</v>
      </c>
      <c r="D35" s="174" t="s">
        <v>317</v>
      </c>
      <c r="E35" s="175">
        <v>1</v>
      </c>
      <c r="F35" s="176"/>
      <c r="G35" s="177">
        <f>ROUND(E35*F35,2)</f>
        <v>0</v>
      </c>
      <c r="H35" s="176"/>
      <c r="I35" s="177">
        <f>ROUND(E35*H35,2)</f>
        <v>0</v>
      </c>
      <c r="J35" s="176"/>
      <c r="K35" s="177">
        <f>ROUND(E35*J35,2)</f>
        <v>0</v>
      </c>
      <c r="L35" s="177">
        <v>21</v>
      </c>
      <c r="M35" s="177">
        <f>G35*(1+L35/100)</f>
        <v>0</v>
      </c>
      <c r="N35" s="175">
        <v>0</v>
      </c>
      <c r="O35" s="175">
        <f>ROUND(E35*N35,2)</f>
        <v>0</v>
      </c>
      <c r="P35" s="175">
        <v>0</v>
      </c>
      <c r="Q35" s="175">
        <f>ROUND(E35*P35,2)</f>
        <v>0</v>
      </c>
      <c r="R35" s="177"/>
      <c r="S35" s="177" t="s">
        <v>159</v>
      </c>
      <c r="T35" s="178" t="s">
        <v>201</v>
      </c>
      <c r="U35" s="161">
        <v>0</v>
      </c>
      <c r="V35" s="161">
        <f>ROUND(E35*U35,2)</f>
        <v>0</v>
      </c>
      <c r="W35" s="161"/>
      <c r="X35" s="161" t="s">
        <v>154</v>
      </c>
      <c r="Y35" s="161" t="s">
        <v>155</v>
      </c>
      <c r="Z35" s="151"/>
      <c r="AA35" s="151"/>
      <c r="AB35" s="151"/>
      <c r="AC35" s="151"/>
      <c r="AD35" s="151"/>
      <c r="AE35" s="151"/>
      <c r="AF35" s="151"/>
      <c r="AG35" s="151" t="s">
        <v>219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2" x14ac:dyDescent="0.2">
      <c r="A36" s="158"/>
      <c r="B36" s="159"/>
      <c r="C36" s="256" t="s">
        <v>408</v>
      </c>
      <c r="D36" s="257"/>
      <c r="E36" s="257"/>
      <c r="F36" s="257"/>
      <c r="G36" s="257"/>
      <c r="H36" s="161"/>
      <c r="I36" s="161"/>
      <c r="J36" s="161"/>
      <c r="K36" s="161"/>
      <c r="L36" s="161"/>
      <c r="M36" s="161"/>
      <c r="N36" s="160"/>
      <c r="O36" s="160"/>
      <c r="P36" s="160"/>
      <c r="Q36" s="160"/>
      <c r="R36" s="161"/>
      <c r="S36" s="161"/>
      <c r="T36" s="161"/>
      <c r="U36" s="161"/>
      <c r="V36" s="161"/>
      <c r="W36" s="161"/>
      <c r="X36" s="161"/>
      <c r="Y36" s="161"/>
      <c r="Z36" s="151"/>
      <c r="AA36" s="151"/>
      <c r="AB36" s="151"/>
      <c r="AC36" s="151"/>
      <c r="AD36" s="151"/>
      <c r="AE36" s="151"/>
      <c r="AF36" s="151"/>
      <c r="AG36" s="151" t="s">
        <v>221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3" x14ac:dyDescent="0.2">
      <c r="A37" s="158"/>
      <c r="B37" s="159"/>
      <c r="C37" s="260" t="s">
        <v>409</v>
      </c>
      <c r="D37" s="261"/>
      <c r="E37" s="261"/>
      <c r="F37" s="261"/>
      <c r="G37" s="261"/>
      <c r="H37" s="161"/>
      <c r="I37" s="161"/>
      <c r="J37" s="161"/>
      <c r="K37" s="161"/>
      <c r="L37" s="161"/>
      <c r="M37" s="161"/>
      <c r="N37" s="160"/>
      <c r="O37" s="160"/>
      <c r="P37" s="160"/>
      <c r="Q37" s="160"/>
      <c r="R37" s="161"/>
      <c r="S37" s="161"/>
      <c r="T37" s="161"/>
      <c r="U37" s="161"/>
      <c r="V37" s="161"/>
      <c r="W37" s="161"/>
      <c r="X37" s="161"/>
      <c r="Y37" s="161"/>
      <c r="Z37" s="151"/>
      <c r="AA37" s="151"/>
      <c r="AB37" s="151"/>
      <c r="AC37" s="151"/>
      <c r="AD37" s="151"/>
      <c r="AE37" s="151"/>
      <c r="AF37" s="151"/>
      <c r="AG37" s="151" t="s">
        <v>221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3" x14ac:dyDescent="0.2">
      <c r="A38" s="158"/>
      <c r="B38" s="159"/>
      <c r="C38" s="260" t="s">
        <v>410</v>
      </c>
      <c r="D38" s="261"/>
      <c r="E38" s="261"/>
      <c r="F38" s="261"/>
      <c r="G38" s="261"/>
      <c r="H38" s="161"/>
      <c r="I38" s="161"/>
      <c r="J38" s="161"/>
      <c r="K38" s="161"/>
      <c r="L38" s="161"/>
      <c r="M38" s="161"/>
      <c r="N38" s="160"/>
      <c r="O38" s="160"/>
      <c r="P38" s="160"/>
      <c r="Q38" s="160"/>
      <c r="R38" s="161"/>
      <c r="S38" s="161"/>
      <c r="T38" s="161"/>
      <c r="U38" s="161"/>
      <c r="V38" s="161"/>
      <c r="W38" s="161"/>
      <c r="X38" s="161"/>
      <c r="Y38" s="161"/>
      <c r="Z38" s="151"/>
      <c r="AA38" s="151"/>
      <c r="AB38" s="151"/>
      <c r="AC38" s="151"/>
      <c r="AD38" s="151"/>
      <c r="AE38" s="151"/>
      <c r="AF38" s="151"/>
      <c r="AG38" s="151" t="s">
        <v>221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x14ac:dyDescent="0.2">
      <c r="A39" s="3"/>
      <c r="B39" s="4"/>
      <c r="C39" s="190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E39">
        <v>12</v>
      </c>
      <c r="AF39">
        <v>21</v>
      </c>
      <c r="AG39" t="s">
        <v>134</v>
      </c>
    </row>
    <row r="40" spans="1:60" x14ac:dyDescent="0.2">
      <c r="A40" s="154"/>
      <c r="B40" s="155" t="s">
        <v>29</v>
      </c>
      <c r="C40" s="191"/>
      <c r="D40" s="156"/>
      <c r="E40" s="157"/>
      <c r="F40" s="157"/>
      <c r="G40" s="171">
        <f>G8+G22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E40">
        <f>SUMIF(L7:L38,AE39,G7:G38)</f>
        <v>0</v>
      </c>
      <c r="AF40">
        <f>SUMIF(L7:L38,AF39,G7:G38)</f>
        <v>0</v>
      </c>
      <c r="AG40" t="s">
        <v>235</v>
      </c>
    </row>
    <row r="41" spans="1:60" x14ac:dyDescent="0.2">
      <c r="C41" s="192"/>
      <c r="D41" s="10"/>
      <c r="AG41" t="s">
        <v>236</v>
      </c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mZodLGSeevwsUZ3HQwkUZshDL9l2ZyBl61ygsOGqyXsWeMHJQ+QhjTwXWLzmu5GtS7Y/0Dbe7fyxLViy1Lpj7A==" saltValue="CKdHoOxiC3/5C87iZOK2Fw==" spinCount="100000" sheet="1" formatRows="0"/>
  <mergeCells count="21">
    <mergeCell ref="C24:G24"/>
    <mergeCell ref="A1:G1"/>
    <mergeCell ref="C2:G2"/>
    <mergeCell ref="C3:G3"/>
    <mergeCell ref="C4:G4"/>
    <mergeCell ref="C10:G10"/>
    <mergeCell ref="C11:G11"/>
    <mergeCell ref="C13:G13"/>
    <mergeCell ref="C14:G14"/>
    <mergeCell ref="C16:G16"/>
    <mergeCell ref="C18:G18"/>
    <mergeCell ref="C20:G20"/>
    <mergeCell ref="C36:G36"/>
    <mergeCell ref="C37:G37"/>
    <mergeCell ref="C38:G38"/>
    <mergeCell ref="C25:G25"/>
    <mergeCell ref="C26:G26"/>
    <mergeCell ref="C27:G27"/>
    <mergeCell ref="C29:G29"/>
    <mergeCell ref="C30:G30"/>
    <mergeCell ref="C32:G3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4" customWidth="1"/>
    <col min="3" max="3" width="63.28515625" style="12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121</v>
      </c>
      <c r="B1" s="249"/>
      <c r="C1" s="249"/>
      <c r="D1" s="249"/>
      <c r="E1" s="249"/>
      <c r="F1" s="249"/>
      <c r="G1" s="249"/>
      <c r="AG1" t="s">
        <v>122</v>
      </c>
    </row>
    <row r="2" spans="1:60" ht="24.95" customHeight="1" x14ac:dyDescent="0.2">
      <c r="A2" s="143" t="s">
        <v>7</v>
      </c>
      <c r="B2" s="49" t="s">
        <v>43</v>
      </c>
      <c r="C2" s="250" t="s">
        <v>44</v>
      </c>
      <c r="D2" s="251"/>
      <c r="E2" s="251"/>
      <c r="F2" s="251"/>
      <c r="G2" s="252"/>
      <c r="AG2" t="s">
        <v>123</v>
      </c>
    </row>
    <row r="3" spans="1:60" ht="24.95" customHeight="1" x14ac:dyDescent="0.2">
      <c r="A3" s="143" t="s">
        <v>8</v>
      </c>
      <c r="B3" s="49" t="s">
        <v>57</v>
      </c>
      <c r="C3" s="250" t="s">
        <v>58</v>
      </c>
      <c r="D3" s="251"/>
      <c r="E3" s="251"/>
      <c r="F3" s="251"/>
      <c r="G3" s="252"/>
      <c r="AC3" s="124" t="s">
        <v>123</v>
      </c>
      <c r="AG3" t="s">
        <v>124</v>
      </c>
    </row>
    <row r="4" spans="1:60" ht="24.95" customHeight="1" x14ac:dyDescent="0.2">
      <c r="A4" s="144" t="s">
        <v>9</v>
      </c>
      <c r="B4" s="145" t="s">
        <v>59</v>
      </c>
      <c r="C4" s="253" t="s">
        <v>60</v>
      </c>
      <c r="D4" s="254"/>
      <c r="E4" s="254"/>
      <c r="F4" s="254"/>
      <c r="G4" s="255"/>
      <c r="AG4" t="s">
        <v>125</v>
      </c>
    </row>
    <row r="5" spans="1:60" x14ac:dyDescent="0.2">
      <c r="D5" s="10"/>
    </row>
    <row r="6" spans="1:60" ht="38.25" x14ac:dyDescent="0.2">
      <c r="A6" s="147" t="s">
        <v>126</v>
      </c>
      <c r="B6" s="149" t="s">
        <v>127</v>
      </c>
      <c r="C6" s="149" t="s">
        <v>128</v>
      </c>
      <c r="D6" s="148" t="s">
        <v>129</v>
      </c>
      <c r="E6" s="147" t="s">
        <v>130</v>
      </c>
      <c r="F6" s="146" t="s">
        <v>131</v>
      </c>
      <c r="G6" s="147" t="s">
        <v>29</v>
      </c>
      <c r="H6" s="150" t="s">
        <v>30</v>
      </c>
      <c r="I6" s="150" t="s">
        <v>132</v>
      </c>
      <c r="J6" s="150" t="s">
        <v>31</v>
      </c>
      <c r="K6" s="150" t="s">
        <v>133</v>
      </c>
      <c r="L6" s="150" t="s">
        <v>134</v>
      </c>
      <c r="M6" s="150" t="s">
        <v>135</v>
      </c>
      <c r="N6" s="150" t="s">
        <v>136</v>
      </c>
      <c r="O6" s="150" t="s">
        <v>137</v>
      </c>
      <c r="P6" s="150" t="s">
        <v>138</v>
      </c>
      <c r="Q6" s="150" t="s">
        <v>139</v>
      </c>
      <c r="R6" s="150" t="s">
        <v>140</v>
      </c>
      <c r="S6" s="150" t="s">
        <v>141</v>
      </c>
      <c r="T6" s="150" t="s">
        <v>142</v>
      </c>
      <c r="U6" s="150" t="s">
        <v>143</v>
      </c>
      <c r="V6" s="150" t="s">
        <v>144</v>
      </c>
      <c r="W6" s="150" t="s">
        <v>145</v>
      </c>
      <c r="X6" s="150" t="s">
        <v>146</v>
      </c>
      <c r="Y6" s="150" t="s">
        <v>147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">
      <c r="A8" s="165" t="s">
        <v>148</v>
      </c>
      <c r="B8" s="166" t="s">
        <v>91</v>
      </c>
      <c r="C8" s="186" t="s">
        <v>93</v>
      </c>
      <c r="D8" s="167"/>
      <c r="E8" s="168"/>
      <c r="F8" s="169"/>
      <c r="G8" s="169">
        <f>SUMIF(AG9:AG41,"&lt;&gt;NOR",G9:G41)</f>
        <v>0</v>
      </c>
      <c r="H8" s="169"/>
      <c r="I8" s="169">
        <f>SUM(I9:I41)</f>
        <v>0</v>
      </c>
      <c r="J8" s="169"/>
      <c r="K8" s="169">
        <f>SUM(K9:K41)</f>
        <v>0</v>
      </c>
      <c r="L8" s="169"/>
      <c r="M8" s="169">
        <f>SUM(M9:M41)</f>
        <v>0</v>
      </c>
      <c r="N8" s="168"/>
      <c r="O8" s="168">
        <f>SUM(O9:O41)</f>
        <v>0</v>
      </c>
      <c r="P8" s="168"/>
      <c r="Q8" s="168">
        <f>SUM(Q9:Q41)</f>
        <v>0</v>
      </c>
      <c r="R8" s="169"/>
      <c r="S8" s="169"/>
      <c r="T8" s="170"/>
      <c r="U8" s="164"/>
      <c r="V8" s="164">
        <f>SUM(V9:V41)</f>
        <v>19.13</v>
      </c>
      <c r="W8" s="164"/>
      <c r="X8" s="164"/>
      <c r="Y8" s="164"/>
      <c r="AG8" t="s">
        <v>149</v>
      </c>
    </row>
    <row r="9" spans="1:60" outlineLevel="1" x14ac:dyDescent="0.2">
      <c r="A9" s="179">
        <v>1</v>
      </c>
      <c r="B9" s="180" t="s">
        <v>411</v>
      </c>
      <c r="C9" s="187" t="s">
        <v>412</v>
      </c>
      <c r="D9" s="181" t="s">
        <v>169</v>
      </c>
      <c r="E9" s="182">
        <v>28</v>
      </c>
      <c r="F9" s="183"/>
      <c r="G9" s="184">
        <f t="shared" ref="G9:G41" si="0">ROUND(E9*F9,2)</f>
        <v>0</v>
      </c>
      <c r="H9" s="183"/>
      <c r="I9" s="184">
        <f t="shared" ref="I9:I41" si="1">ROUND(E9*H9,2)</f>
        <v>0</v>
      </c>
      <c r="J9" s="183"/>
      <c r="K9" s="184">
        <f t="shared" ref="K9:K41" si="2">ROUND(E9*J9,2)</f>
        <v>0</v>
      </c>
      <c r="L9" s="184">
        <v>21</v>
      </c>
      <c r="M9" s="184">
        <f t="shared" ref="M9:M41" si="3">G9*(1+L9/100)</f>
        <v>0</v>
      </c>
      <c r="N9" s="182">
        <v>0</v>
      </c>
      <c r="O9" s="182">
        <f t="shared" ref="O9:O41" si="4">ROUND(E9*N9,2)</f>
        <v>0</v>
      </c>
      <c r="P9" s="182">
        <v>0</v>
      </c>
      <c r="Q9" s="182">
        <f t="shared" ref="Q9:Q41" si="5">ROUND(E9*P9,2)</f>
        <v>0</v>
      </c>
      <c r="R9" s="184"/>
      <c r="S9" s="184" t="s">
        <v>159</v>
      </c>
      <c r="T9" s="185" t="s">
        <v>201</v>
      </c>
      <c r="U9" s="161">
        <v>0</v>
      </c>
      <c r="V9" s="161">
        <f t="shared" ref="V9:V41" si="6">ROUND(E9*U9,2)</f>
        <v>0</v>
      </c>
      <c r="W9" s="161"/>
      <c r="X9" s="161" t="s">
        <v>154</v>
      </c>
      <c r="Y9" s="161" t="s">
        <v>155</v>
      </c>
      <c r="Z9" s="151"/>
      <c r="AA9" s="151"/>
      <c r="AB9" s="151"/>
      <c r="AC9" s="151"/>
      <c r="AD9" s="151"/>
      <c r="AE9" s="151"/>
      <c r="AF9" s="151"/>
      <c r="AG9" s="151" t="s">
        <v>156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9">
        <v>2</v>
      </c>
      <c r="B10" s="180" t="s">
        <v>413</v>
      </c>
      <c r="C10" s="187" t="s">
        <v>414</v>
      </c>
      <c r="D10" s="181" t="s">
        <v>317</v>
      </c>
      <c r="E10" s="182">
        <v>28</v>
      </c>
      <c r="F10" s="183"/>
      <c r="G10" s="184">
        <f t="shared" si="0"/>
        <v>0</v>
      </c>
      <c r="H10" s="183"/>
      <c r="I10" s="184">
        <f t="shared" si="1"/>
        <v>0</v>
      </c>
      <c r="J10" s="183"/>
      <c r="K10" s="184">
        <f t="shared" si="2"/>
        <v>0</v>
      </c>
      <c r="L10" s="184">
        <v>21</v>
      </c>
      <c r="M10" s="184">
        <f t="shared" si="3"/>
        <v>0</v>
      </c>
      <c r="N10" s="182">
        <v>0</v>
      </c>
      <c r="O10" s="182">
        <f t="shared" si="4"/>
        <v>0</v>
      </c>
      <c r="P10" s="182">
        <v>0</v>
      </c>
      <c r="Q10" s="182">
        <f t="shared" si="5"/>
        <v>0</v>
      </c>
      <c r="R10" s="184"/>
      <c r="S10" s="184" t="s">
        <v>159</v>
      </c>
      <c r="T10" s="185" t="s">
        <v>201</v>
      </c>
      <c r="U10" s="161">
        <v>0</v>
      </c>
      <c r="V10" s="161">
        <f t="shared" si="6"/>
        <v>0</v>
      </c>
      <c r="W10" s="161"/>
      <c r="X10" s="161" t="s">
        <v>154</v>
      </c>
      <c r="Y10" s="161" t="s">
        <v>155</v>
      </c>
      <c r="Z10" s="151"/>
      <c r="AA10" s="151"/>
      <c r="AB10" s="151"/>
      <c r="AC10" s="151"/>
      <c r="AD10" s="151"/>
      <c r="AE10" s="151"/>
      <c r="AF10" s="151"/>
      <c r="AG10" s="151" t="s">
        <v>156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9">
        <v>3</v>
      </c>
      <c r="B11" s="180" t="s">
        <v>415</v>
      </c>
      <c r="C11" s="187" t="s">
        <v>416</v>
      </c>
      <c r="D11" s="181" t="s">
        <v>169</v>
      </c>
      <c r="E11" s="182">
        <v>168</v>
      </c>
      <c r="F11" s="183"/>
      <c r="G11" s="184">
        <f t="shared" si="0"/>
        <v>0</v>
      </c>
      <c r="H11" s="183"/>
      <c r="I11" s="184">
        <f t="shared" si="1"/>
        <v>0</v>
      </c>
      <c r="J11" s="183"/>
      <c r="K11" s="184">
        <f t="shared" si="2"/>
        <v>0</v>
      </c>
      <c r="L11" s="184">
        <v>21</v>
      </c>
      <c r="M11" s="184">
        <f t="shared" si="3"/>
        <v>0</v>
      </c>
      <c r="N11" s="182">
        <v>0</v>
      </c>
      <c r="O11" s="182">
        <f t="shared" si="4"/>
        <v>0</v>
      </c>
      <c r="P11" s="182">
        <v>0</v>
      </c>
      <c r="Q11" s="182">
        <f t="shared" si="5"/>
        <v>0</v>
      </c>
      <c r="R11" s="184"/>
      <c r="S11" s="184" t="s">
        <v>159</v>
      </c>
      <c r="T11" s="185" t="s">
        <v>201</v>
      </c>
      <c r="U11" s="161">
        <v>0</v>
      </c>
      <c r="V11" s="161">
        <f t="shared" si="6"/>
        <v>0</v>
      </c>
      <c r="W11" s="161"/>
      <c r="X11" s="161" t="s">
        <v>154</v>
      </c>
      <c r="Y11" s="161" t="s">
        <v>155</v>
      </c>
      <c r="Z11" s="151"/>
      <c r="AA11" s="151"/>
      <c r="AB11" s="151"/>
      <c r="AC11" s="151"/>
      <c r="AD11" s="151"/>
      <c r="AE11" s="151"/>
      <c r="AF11" s="151"/>
      <c r="AG11" s="151" t="s">
        <v>156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9">
        <v>4</v>
      </c>
      <c r="B12" s="180" t="s">
        <v>417</v>
      </c>
      <c r="C12" s="187" t="s">
        <v>418</v>
      </c>
      <c r="D12" s="181" t="s">
        <v>169</v>
      </c>
      <c r="E12" s="182">
        <v>594</v>
      </c>
      <c r="F12" s="183"/>
      <c r="G12" s="184">
        <f t="shared" si="0"/>
        <v>0</v>
      </c>
      <c r="H12" s="183"/>
      <c r="I12" s="184">
        <f t="shared" si="1"/>
        <v>0</v>
      </c>
      <c r="J12" s="183"/>
      <c r="K12" s="184">
        <f t="shared" si="2"/>
        <v>0</v>
      </c>
      <c r="L12" s="184">
        <v>21</v>
      </c>
      <c r="M12" s="184">
        <f t="shared" si="3"/>
        <v>0</v>
      </c>
      <c r="N12" s="182">
        <v>0</v>
      </c>
      <c r="O12" s="182">
        <f t="shared" si="4"/>
        <v>0</v>
      </c>
      <c r="P12" s="182">
        <v>0</v>
      </c>
      <c r="Q12" s="182">
        <f t="shared" si="5"/>
        <v>0</v>
      </c>
      <c r="R12" s="184"/>
      <c r="S12" s="184" t="s">
        <v>159</v>
      </c>
      <c r="T12" s="185" t="s">
        <v>201</v>
      </c>
      <c r="U12" s="161">
        <v>0</v>
      </c>
      <c r="V12" s="161">
        <f t="shared" si="6"/>
        <v>0</v>
      </c>
      <c r="W12" s="161"/>
      <c r="X12" s="161" t="s">
        <v>154</v>
      </c>
      <c r="Y12" s="161" t="s">
        <v>155</v>
      </c>
      <c r="Z12" s="151"/>
      <c r="AA12" s="151"/>
      <c r="AB12" s="151"/>
      <c r="AC12" s="151"/>
      <c r="AD12" s="151"/>
      <c r="AE12" s="151"/>
      <c r="AF12" s="151"/>
      <c r="AG12" s="151" t="s">
        <v>156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9">
        <v>5</v>
      </c>
      <c r="B13" s="180" t="s">
        <v>419</v>
      </c>
      <c r="C13" s="187" t="s">
        <v>420</v>
      </c>
      <c r="D13" s="181" t="s">
        <v>421</v>
      </c>
      <c r="E13" s="182">
        <v>31</v>
      </c>
      <c r="F13" s="183"/>
      <c r="G13" s="184">
        <f t="shared" si="0"/>
        <v>0</v>
      </c>
      <c r="H13" s="183"/>
      <c r="I13" s="184">
        <f t="shared" si="1"/>
        <v>0</v>
      </c>
      <c r="J13" s="183"/>
      <c r="K13" s="184">
        <f t="shared" si="2"/>
        <v>0</v>
      </c>
      <c r="L13" s="184">
        <v>21</v>
      </c>
      <c r="M13" s="184">
        <f t="shared" si="3"/>
        <v>0</v>
      </c>
      <c r="N13" s="182">
        <v>0</v>
      </c>
      <c r="O13" s="182">
        <f t="shared" si="4"/>
        <v>0</v>
      </c>
      <c r="P13" s="182">
        <v>0</v>
      </c>
      <c r="Q13" s="182">
        <f t="shared" si="5"/>
        <v>0</v>
      </c>
      <c r="R13" s="184"/>
      <c r="S13" s="184" t="s">
        <v>159</v>
      </c>
      <c r="T13" s="185" t="s">
        <v>201</v>
      </c>
      <c r="U13" s="161">
        <v>0</v>
      </c>
      <c r="V13" s="161">
        <f t="shared" si="6"/>
        <v>0</v>
      </c>
      <c r="W13" s="161"/>
      <c r="X13" s="161" t="s">
        <v>154</v>
      </c>
      <c r="Y13" s="161" t="s">
        <v>155</v>
      </c>
      <c r="Z13" s="151"/>
      <c r="AA13" s="151"/>
      <c r="AB13" s="151"/>
      <c r="AC13" s="151"/>
      <c r="AD13" s="151"/>
      <c r="AE13" s="151"/>
      <c r="AF13" s="151"/>
      <c r="AG13" s="151" t="s">
        <v>156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9">
        <v>6</v>
      </c>
      <c r="B14" s="180" t="s">
        <v>422</v>
      </c>
      <c r="C14" s="187" t="s">
        <v>423</v>
      </c>
      <c r="D14" s="181" t="s">
        <v>317</v>
      </c>
      <c r="E14" s="182">
        <v>14</v>
      </c>
      <c r="F14" s="183"/>
      <c r="G14" s="184">
        <f t="shared" si="0"/>
        <v>0</v>
      </c>
      <c r="H14" s="183"/>
      <c r="I14" s="184">
        <f t="shared" si="1"/>
        <v>0</v>
      </c>
      <c r="J14" s="183"/>
      <c r="K14" s="184">
        <f t="shared" si="2"/>
        <v>0</v>
      </c>
      <c r="L14" s="184">
        <v>21</v>
      </c>
      <c r="M14" s="184">
        <f t="shared" si="3"/>
        <v>0</v>
      </c>
      <c r="N14" s="182">
        <v>0</v>
      </c>
      <c r="O14" s="182">
        <f t="shared" si="4"/>
        <v>0</v>
      </c>
      <c r="P14" s="182">
        <v>0</v>
      </c>
      <c r="Q14" s="182">
        <f t="shared" si="5"/>
        <v>0</v>
      </c>
      <c r="R14" s="184"/>
      <c r="S14" s="184" t="s">
        <v>159</v>
      </c>
      <c r="T14" s="185" t="s">
        <v>201</v>
      </c>
      <c r="U14" s="161">
        <v>0</v>
      </c>
      <c r="V14" s="161">
        <f t="shared" si="6"/>
        <v>0</v>
      </c>
      <c r="W14" s="161"/>
      <c r="X14" s="161" t="s">
        <v>154</v>
      </c>
      <c r="Y14" s="161" t="s">
        <v>155</v>
      </c>
      <c r="Z14" s="151"/>
      <c r="AA14" s="151"/>
      <c r="AB14" s="151"/>
      <c r="AC14" s="151"/>
      <c r="AD14" s="151"/>
      <c r="AE14" s="151"/>
      <c r="AF14" s="151"/>
      <c r="AG14" s="151" t="s">
        <v>156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9">
        <v>7</v>
      </c>
      <c r="B15" s="180" t="s">
        <v>424</v>
      </c>
      <c r="C15" s="187" t="s">
        <v>425</v>
      </c>
      <c r="D15" s="181" t="s">
        <v>210</v>
      </c>
      <c r="E15" s="182">
        <v>14</v>
      </c>
      <c r="F15" s="183"/>
      <c r="G15" s="184">
        <f t="shared" si="0"/>
        <v>0</v>
      </c>
      <c r="H15" s="183"/>
      <c r="I15" s="184">
        <f t="shared" si="1"/>
        <v>0</v>
      </c>
      <c r="J15" s="183"/>
      <c r="K15" s="184">
        <f t="shared" si="2"/>
        <v>0</v>
      </c>
      <c r="L15" s="184">
        <v>21</v>
      </c>
      <c r="M15" s="184">
        <f t="shared" si="3"/>
        <v>0</v>
      </c>
      <c r="N15" s="182">
        <v>0</v>
      </c>
      <c r="O15" s="182">
        <f t="shared" si="4"/>
        <v>0</v>
      </c>
      <c r="P15" s="182">
        <v>0</v>
      </c>
      <c r="Q15" s="182">
        <f t="shared" si="5"/>
        <v>0</v>
      </c>
      <c r="R15" s="184"/>
      <c r="S15" s="184" t="s">
        <v>153</v>
      </c>
      <c r="T15" s="185" t="s">
        <v>201</v>
      </c>
      <c r="U15" s="161">
        <v>1.3666700000000001</v>
      </c>
      <c r="V15" s="161">
        <f t="shared" si="6"/>
        <v>19.13</v>
      </c>
      <c r="W15" s="161"/>
      <c r="X15" s="161" t="s">
        <v>154</v>
      </c>
      <c r="Y15" s="161" t="s">
        <v>155</v>
      </c>
      <c r="Z15" s="151"/>
      <c r="AA15" s="151"/>
      <c r="AB15" s="151"/>
      <c r="AC15" s="151"/>
      <c r="AD15" s="151"/>
      <c r="AE15" s="151"/>
      <c r="AF15" s="151"/>
      <c r="AG15" s="151" t="s">
        <v>156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9">
        <v>8</v>
      </c>
      <c r="B16" s="180" t="s">
        <v>426</v>
      </c>
      <c r="C16" s="187" t="s">
        <v>427</v>
      </c>
      <c r="D16" s="181" t="s">
        <v>317</v>
      </c>
      <c r="E16" s="182">
        <v>15</v>
      </c>
      <c r="F16" s="183"/>
      <c r="G16" s="184">
        <f t="shared" si="0"/>
        <v>0</v>
      </c>
      <c r="H16" s="183"/>
      <c r="I16" s="184">
        <f t="shared" si="1"/>
        <v>0</v>
      </c>
      <c r="J16" s="183"/>
      <c r="K16" s="184">
        <f t="shared" si="2"/>
        <v>0</v>
      </c>
      <c r="L16" s="184">
        <v>21</v>
      </c>
      <c r="M16" s="184">
        <f t="shared" si="3"/>
        <v>0</v>
      </c>
      <c r="N16" s="182">
        <v>0</v>
      </c>
      <c r="O16" s="182">
        <f t="shared" si="4"/>
        <v>0</v>
      </c>
      <c r="P16" s="182">
        <v>0</v>
      </c>
      <c r="Q16" s="182">
        <f t="shared" si="5"/>
        <v>0</v>
      </c>
      <c r="R16" s="184"/>
      <c r="S16" s="184" t="s">
        <v>159</v>
      </c>
      <c r="T16" s="185" t="s">
        <v>201</v>
      </c>
      <c r="U16" s="161">
        <v>0</v>
      </c>
      <c r="V16" s="161">
        <f t="shared" si="6"/>
        <v>0</v>
      </c>
      <c r="W16" s="161"/>
      <c r="X16" s="161" t="s">
        <v>154</v>
      </c>
      <c r="Y16" s="161" t="s">
        <v>155</v>
      </c>
      <c r="Z16" s="151"/>
      <c r="AA16" s="151"/>
      <c r="AB16" s="151"/>
      <c r="AC16" s="151"/>
      <c r="AD16" s="151"/>
      <c r="AE16" s="151"/>
      <c r="AF16" s="151"/>
      <c r="AG16" s="151" t="s">
        <v>156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9">
        <v>9</v>
      </c>
      <c r="B17" s="180" t="s">
        <v>428</v>
      </c>
      <c r="C17" s="187" t="s">
        <v>429</v>
      </c>
      <c r="D17" s="181" t="s">
        <v>317</v>
      </c>
      <c r="E17" s="182">
        <v>14</v>
      </c>
      <c r="F17" s="183"/>
      <c r="G17" s="184">
        <f t="shared" si="0"/>
        <v>0</v>
      </c>
      <c r="H17" s="183"/>
      <c r="I17" s="184">
        <f t="shared" si="1"/>
        <v>0</v>
      </c>
      <c r="J17" s="183"/>
      <c r="K17" s="184">
        <f t="shared" si="2"/>
        <v>0</v>
      </c>
      <c r="L17" s="184">
        <v>21</v>
      </c>
      <c r="M17" s="184">
        <f t="shared" si="3"/>
        <v>0</v>
      </c>
      <c r="N17" s="182">
        <v>0</v>
      </c>
      <c r="O17" s="182">
        <f t="shared" si="4"/>
        <v>0</v>
      </c>
      <c r="P17" s="182">
        <v>0</v>
      </c>
      <c r="Q17" s="182">
        <f t="shared" si="5"/>
        <v>0</v>
      </c>
      <c r="R17" s="184"/>
      <c r="S17" s="184" t="s">
        <v>159</v>
      </c>
      <c r="T17" s="185" t="s">
        <v>201</v>
      </c>
      <c r="U17" s="161">
        <v>0</v>
      </c>
      <c r="V17" s="161">
        <f t="shared" si="6"/>
        <v>0</v>
      </c>
      <c r="W17" s="161"/>
      <c r="X17" s="161" t="s">
        <v>154</v>
      </c>
      <c r="Y17" s="161" t="s">
        <v>155</v>
      </c>
      <c r="Z17" s="151"/>
      <c r="AA17" s="151"/>
      <c r="AB17" s="151"/>
      <c r="AC17" s="151"/>
      <c r="AD17" s="151"/>
      <c r="AE17" s="151"/>
      <c r="AF17" s="151"/>
      <c r="AG17" s="151" t="s">
        <v>156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9">
        <v>10</v>
      </c>
      <c r="B18" s="180" t="s">
        <v>430</v>
      </c>
      <c r="C18" s="187" t="s">
        <v>431</v>
      </c>
      <c r="D18" s="181" t="s">
        <v>169</v>
      </c>
      <c r="E18" s="182">
        <v>488</v>
      </c>
      <c r="F18" s="183"/>
      <c r="G18" s="184">
        <f t="shared" si="0"/>
        <v>0</v>
      </c>
      <c r="H18" s="183"/>
      <c r="I18" s="184">
        <f t="shared" si="1"/>
        <v>0</v>
      </c>
      <c r="J18" s="183"/>
      <c r="K18" s="184">
        <f t="shared" si="2"/>
        <v>0</v>
      </c>
      <c r="L18" s="184">
        <v>21</v>
      </c>
      <c r="M18" s="184">
        <f t="shared" si="3"/>
        <v>0</v>
      </c>
      <c r="N18" s="182">
        <v>0</v>
      </c>
      <c r="O18" s="182">
        <f t="shared" si="4"/>
        <v>0</v>
      </c>
      <c r="P18" s="182">
        <v>0</v>
      </c>
      <c r="Q18" s="182">
        <f t="shared" si="5"/>
        <v>0</v>
      </c>
      <c r="R18" s="184"/>
      <c r="S18" s="184" t="s">
        <v>159</v>
      </c>
      <c r="T18" s="185" t="s">
        <v>201</v>
      </c>
      <c r="U18" s="161">
        <v>0</v>
      </c>
      <c r="V18" s="161">
        <f t="shared" si="6"/>
        <v>0</v>
      </c>
      <c r="W18" s="161"/>
      <c r="X18" s="161" t="s">
        <v>154</v>
      </c>
      <c r="Y18" s="161" t="s">
        <v>155</v>
      </c>
      <c r="Z18" s="151"/>
      <c r="AA18" s="151"/>
      <c r="AB18" s="151"/>
      <c r="AC18" s="151"/>
      <c r="AD18" s="151"/>
      <c r="AE18" s="151"/>
      <c r="AF18" s="151"/>
      <c r="AG18" s="151" t="s">
        <v>156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9">
        <v>11</v>
      </c>
      <c r="B19" s="180" t="s">
        <v>432</v>
      </c>
      <c r="C19" s="187" t="s">
        <v>433</v>
      </c>
      <c r="D19" s="181" t="s">
        <v>317</v>
      </c>
      <c r="E19" s="182">
        <v>14</v>
      </c>
      <c r="F19" s="183"/>
      <c r="G19" s="184">
        <f t="shared" si="0"/>
        <v>0</v>
      </c>
      <c r="H19" s="183"/>
      <c r="I19" s="184">
        <f t="shared" si="1"/>
        <v>0</v>
      </c>
      <c r="J19" s="183"/>
      <c r="K19" s="184">
        <f t="shared" si="2"/>
        <v>0</v>
      </c>
      <c r="L19" s="184">
        <v>21</v>
      </c>
      <c r="M19" s="184">
        <f t="shared" si="3"/>
        <v>0</v>
      </c>
      <c r="N19" s="182">
        <v>0</v>
      </c>
      <c r="O19" s="182">
        <f t="shared" si="4"/>
        <v>0</v>
      </c>
      <c r="P19" s="182">
        <v>0</v>
      </c>
      <c r="Q19" s="182">
        <f t="shared" si="5"/>
        <v>0</v>
      </c>
      <c r="R19" s="184"/>
      <c r="S19" s="184" t="s">
        <v>159</v>
      </c>
      <c r="T19" s="185" t="s">
        <v>201</v>
      </c>
      <c r="U19" s="161">
        <v>0</v>
      </c>
      <c r="V19" s="161">
        <f t="shared" si="6"/>
        <v>0</v>
      </c>
      <c r="W19" s="161"/>
      <c r="X19" s="161" t="s">
        <v>154</v>
      </c>
      <c r="Y19" s="161" t="s">
        <v>155</v>
      </c>
      <c r="Z19" s="151"/>
      <c r="AA19" s="151"/>
      <c r="AB19" s="151"/>
      <c r="AC19" s="151"/>
      <c r="AD19" s="151"/>
      <c r="AE19" s="151"/>
      <c r="AF19" s="151"/>
      <c r="AG19" s="151" t="s">
        <v>156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9">
        <v>12</v>
      </c>
      <c r="B20" s="180" t="s">
        <v>434</v>
      </c>
      <c r="C20" s="187" t="s">
        <v>435</v>
      </c>
      <c r="D20" s="181" t="s">
        <v>317</v>
      </c>
      <c r="E20" s="182">
        <v>14</v>
      </c>
      <c r="F20" s="183"/>
      <c r="G20" s="184">
        <f t="shared" si="0"/>
        <v>0</v>
      </c>
      <c r="H20" s="183"/>
      <c r="I20" s="184">
        <f t="shared" si="1"/>
        <v>0</v>
      </c>
      <c r="J20" s="183"/>
      <c r="K20" s="184">
        <f t="shared" si="2"/>
        <v>0</v>
      </c>
      <c r="L20" s="184">
        <v>21</v>
      </c>
      <c r="M20" s="184">
        <f t="shared" si="3"/>
        <v>0</v>
      </c>
      <c r="N20" s="182">
        <v>0</v>
      </c>
      <c r="O20" s="182">
        <f t="shared" si="4"/>
        <v>0</v>
      </c>
      <c r="P20" s="182">
        <v>0</v>
      </c>
      <c r="Q20" s="182">
        <f t="shared" si="5"/>
        <v>0</v>
      </c>
      <c r="R20" s="184"/>
      <c r="S20" s="184" t="s">
        <v>159</v>
      </c>
      <c r="T20" s="185" t="s">
        <v>201</v>
      </c>
      <c r="U20" s="161">
        <v>0</v>
      </c>
      <c r="V20" s="161">
        <f t="shared" si="6"/>
        <v>0</v>
      </c>
      <c r="W20" s="161"/>
      <c r="X20" s="161" t="s">
        <v>154</v>
      </c>
      <c r="Y20" s="161" t="s">
        <v>155</v>
      </c>
      <c r="Z20" s="151"/>
      <c r="AA20" s="151"/>
      <c r="AB20" s="151"/>
      <c r="AC20" s="151"/>
      <c r="AD20" s="151"/>
      <c r="AE20" s="151"/>
      <c r="AF20" s="151"/>
      <c r="AG20" s="151" t="s">
        <v>156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9">
        <v>13</v>
      </c>
      <c r="B21" s="180" t="s">
        <v>436</v>
      </c>
      <c r="C21" s="187" t="s">
        <v>437</v>
      </c>
      <c r="D21" s="181" t="s">
        <v>438</v>
      </c>
      <c r="E21" s="182">
        <v>1</v>
      </c>
      <c r="F21" s="183"/>
      <c r="G21" s="184">
        <f t="shared" si="0"/>
        <v>0</v>
      </c>
      <c r="H21" s="183"/>
      <c r="I21" s="184">
        <f t="shared" si="1"/>
        <v>0</v>
      </c>
      <c r="J21" s="183"/>
      <c r="K21" s="184">
        <f t="shared" si="2"/>
        <v>0</v>
      </c>
      <c r="L21" s="184">
        <v>21</v>
      </c>
      <c r="M21" s="184">
        <f t="shared" si="3"/>
        <v>0</v>
      </c>
      <c r="N21" s="182">
        <v>0</v>
      </c>
      <c r="O21" s="182">
        <f t="shared" si="4"/>
        <v>0</v>
      </c>
      <c r="P21" s="182">
        <v>0</v>
      </c>
      <c r="Q21" s="182">
        <f t="shared" si="5"/>
        <v>0</v>
      </c>
      <c r="R21" s="184"/>
      <c r="S21" s="184" t="s">
        <v>159</v>
      </c>
      <c r="T21" s="185" t="s">
        <v>201</v>
      </c>
      <c r="U21" s="161">
        <v>0</v>
      </c>
      <c r="V21" s="161">
        <f t="shared" si="6"/>
        <v>0</v>
      </c>
      <c r="W21" s="161"/>
      <c r="X21" s="161" t="s">
        <v>154</v>
      </c>
      <c r="Y21" s="161" t="s">
        <v>155</v>
      </c>
      <c r="Z21" s="151"/>
      <c r="AA21" s="151"/>
      <c r="AB21" s="151"/>
      <c r="AC21" s="151"/>
      <c r="AD21" s="151"/>
      <c r="AE21" s="151"/>
      <c r="AF21" s="151"/>
      <c r="AG21" s="151" t="s">
        <v>156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9">
        <v>14</v>
      </c>
      <c r="B22" s="180" t="s">
        <v>439</v>
      </c>
      <c r="C22" s="187" t="s">
        <v>440</v>
      </c>
      <c r="D22" s="181" t="s">
        <v>317</v>
      </c>
      <c r="E22" s="182">
        <v>14</v>
      </c>
      <c r="F22" s="183"/>
      <c r="G22" s="184">
        <f t="shared" si="0"/>
        <v>0</v>
      </c>
      <c r="H22" s="183"/>
      <c r="I22" s="184">
        <f t="shared" si="1"/>
        <v>0</v>
      </c>
      <c r="J22" s="183"/>
      <c r="K22" s="184">
        <f t="shared" si="2"/>
        <v>0</v>
      </c>
      <c r="L22" s="184">
        <v>21</v>
      </c>
      <c r="M22" s="184">
        <f t="shared" si="3"/>
        <v>0</v>
      </c>
      <c r="N22" s="182">
        <v>0</v>
      </c>
      <c r="O22" s="182">
        <f t="shared" si="4"/>
        <v>0</v>
      </c>
      <c r="P22" s="182">
        <v>0</v>
      </c>
      <c r="Q22" s="182">
        <f t="shared" si="5"/>
        <v>0</v>
      </c>
      <c r="R22" s="184"/>
      <c r="S22" s="184" t="s">
        <v>159</v>
      </c>
      <c r="T22" s="185" t="s">
        <v>201</v>
      </c>
      <c r="U22" s="161">
        <v>0</v>
      </c>
      <c r="V22" s="161">
        <f t="shared" si="6"/>
        <v>0</v>
      </c>
      <c r="W22" s="161"/>
      <c r="X22" s="161" t="s">
        <v>154</v>
      </c>
      <c r="Y22" s="161" t="s">
        <v>155</v>
      </c>
      <c r="Z22" s="151"/>
      <c r="AA22" s="151"/>
      <c r="AB22" s="151"/>
      <c r="AC22" s="151"/>
      <c r="AD22" s="151"/>
      <c r="AE22" s="151"/>
      <c r="AF22" s="151"/>
      <c r="AG22" s="151" t="s">
        <v>156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9">
        <v>15</v>
      </c>
      <c r="B23" s="180" t="s">
        <v>441</v>
      </c>
      <c r="C23" s="187" t="s">
        <v>442</v>
      </c>
      <c r="D23" s="181" t="s">
        <v>317</v>
      </c>
      <c r="E23" s="182">
        <v>2</v>
      </c>
      <c r="F23" s="183"/>
      <c r="G23" s="184">
        <f t="shared" si="0"/>
        <v>0</v>
      </c>
      <c r="H23" s="183"/>
      <c r="I23" s="184">
        <f t="shared" si="1"/>
        <v>0</v>
      </c>
      <c r="J23" s="183"/>
      <c r="K23" s="184">
        <f t="shared" si="2"/>
        <v>0</v>
      </c>
      <c r="L23" s="184">
        <v>21</v>
      </c>
      <c r="M23" s="184">
        <f t="shared" si="3"/>
        <v>0</v>
      </c>
      <c r="N23" s="182">
        <v>0</v>
      </c>
      <c r="O23" s="182">
        <f t="shared" si="4"/>
        <v>0</v>
      </c>
      <c r="P23" s="182">
        <v>0</v>
      </c>
      <c r="Q23" s="182">
        <f t="shared" si="5"/>
        <v>0</v>
      </c>
      <c r="R23" s="184"/>
      <c r="S23" s="184" t="s">
        <v>159</v>
      </c>
      <c r="T23" s="185" t="s">
        <v>201</v>
      </c>
      <c r="U23" s="161">
        <v>0</v>
      </c>
      <c r="V23" s="161">
        <f t="shared" si="6"/>
        <v>0</v>
      </c>
      <c r="W23" s="161"/>
      <c r="X23" s="161" t="s">
        <v>154</v>
      </c>
      <c r="Y23" s="161" t="s">
        <v>155</v>
      </c>
      <c r="Z23" s="151"/>
      <c r="AA23" s="151"/>
      <c r="AB23" s="151"/>
      <c r="AC23" s="151"/>
      <c r="AD23" s="151"/>
      <c r="AE23" s="151"/>
      <c r="AF23" s="151"/>
      <c r="AG23" s="151" t="s">
        <v>156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9">
        <v>16</v>
      </c>
      <c r="B24" s="180" t="s">
        <v>443</v>
      </c>
      <c r="C24" s="187" t="s">
        <v>444</v>
      </c>
      <c r="D24" s="181" t="s">
        <v>169</v>
      </c>
      <c r="E24" s="182">
        <v>16</v>
      </c>
      <c r="F24" s="183"/>
      <c r="G24" s="184">
        <f t="shared" si="0"/>
        <v>0</v>
      </c>
      <c r="H24" s="183"/>
      <c r="I24" s="184">
        <f t="shared" si="1"/>
        <v>0</v>
      </c>
      <c r="J24" s="183"/>
      <c r="K24" s="184">
        <f t="shared" si="2"/>
        <v>0</v>
      </c>
      <c r="L24" s="184">
        <v>21</v>
      </c>
      <c r="M24" s="184">
        <f t="shared" si="3"/>
        <v>0</v>
      </c>
      <c r="N24" s="182">
        <v>0</v>
      </c>
      <c r="O24" s="182">
        <f t="shared" si="4"/>
        <v>0</v>
      </c>
      <c r="P24" s="182">
        <v>0</v>
      </c>
      <c r="Q24" s="182">
        <f t="shared" si="5"/>
        <v>0</v>
      </c>
      <c r="R24" s="184"/>
      <c r="S24" s="184" t="s">
        <v>159</v>
      </c>
      <c r="T24" s="185" t="s">
        <v>201</v>
      </c>
      <c r="U24" s="161">
        <v>0</v>
      </c>
      <c r="V24" s="161">
        <f t="shared" si="6"/>
        <v>0</v>
      </c>
      <c r="W24" s="161"/>
      <c r="X24" s="161" t="s">
        <v>154</v>
      </c>
      <c r="Y24" s="161" t="s">
        <v>155</v>
      </c>
      <c r="Z24" s="151"/>
      <c r="AA24" s="151"/>
      <c r="AB24" s="151"/>
      <c r="AC24" s="151"/>
      <c r="AD24" s="151"/>
      <c r="AE24" s="151"/>
      <c r="AF24" s="151"/>
      <c r="AG24" s="151" t="s">
        <v>156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9">
        <v>17</v>
      </c>
      <c r="B25" s="180" t="s">
        <v>445</v>
      </c>
      <c r="C25" s="187" t="s">
        <v>446</v>
      </c>
      <c r="D25" s="181" t="s">
        <v>317</v>
      </c>
      <c r="E25" s="182">
        <v>28</v>
      </c>
      <c r="F25" s="183"/>
      <c r="G25" s="184">
        <f t="shared" si="0"/>
        <v>0</v>
      </c>
      <c r="H25" s="183"/>
      <c r="I25" s="184">
        <f t="shared" si="1"/>
        <v>0</v>
      </c>
      <c r="J25" s="183"/>
      <c r="K25" s="184">
        <f t="shared" si="2"/>
        <v>0</v>
      </c>
      <c r="L25" s="184">
        <v>21</v>
      </c>
      <c r="M25" s="184">
        <f t="shared" si="3"/>
        <v>0</v>
      </c>
      <c r="N25" s="182">
        <v>0</v>
      </c>
      <c r="O25" s="182">
        <f t="shared" si="4"/>
        <v>0</v>
      </c>
      <c r="P25" s="182">
        <v>0</v>
      </c>
      <c r="Q25" s="182">
        <f t="shared" si="5"/>
        <v>0</v>
      </c>
      <c r="R25" s="184"/>
      <c r="S25" s="184" t="s">
        <v>159</v>
      </c>
      <c r="T25" s="185" t="s">
        <v>201</v>
      </c>
      <c r="U25" s="161">
        <v>0</v>
      </c>
      <c r="V25" s="161">
        <f t="shared" si="6"/>
        <v>0</v>
      </c>
      <c r="W25" s="161"/>
      <c r="X25" s="161" t="s">
        <v>154</v>
      </c>
      <c r="Y25" s="161" t="s">
        <v>155</v>
      </c>
      <c r="Z25" s="151"/>
      <c r="AA25" s="151"/>
      <c r="AB25" s="151"/>
      <c r="AC25" s="151"/>
      <c r="AD25" s="151"/>
      <c r="AE25" s="151"/>
      <c r="AF25" s="151"/>
      <c r="AG25" s="151" t="s">
        <v>156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9">
        <v>18</v>
      </c>
      <c r="B26" s="180" t="s">
        <v>447</v>
      </c>
      <c r="C26" s="187" t="s">
        <v>448</v>
      </c>
      <c r="D26" s="181" t="s">
        <v>169</v>
      </c>
      <c r="E26" s="182">
        <v>466</v>
      </c>
      <c r="F26" s="183"/>
      <c r="G26" s="184">
        <f t="shared" si="0"/>
        <v>0</v>
      </c>
      <c r="H26" s="183"/>
      <c r="I26" s="184">
        <f t="shared" si="1"/>
        <v>0</v>
      </c>
      <c r="J26" s="183"/>
      <c r="K26" s="184">
        <f t="shared" si="2"/>
        <v>0</v>
      </c>
      <c r="L26" s="184">
        <v>21</v>
      </c>
      <c r="M26" s="184">
        <f t="shared" si="3"/>
        <v>0</v>
      </c>
      <c r="N26" s="182">
        <v>0</v>
      </c>
      <c r="O26" s="182">
        <f t="shared" si="4"/>
        <v>0</v>
      </c>
      <c r="P26" s="182">
        <v>0</v>
      </c>
      <c r="Q26" s="182">
        <f t="shared" si="5"/>
        <v>0</v>
      </c>
      <c r="R26" s="184"/>
      <c r="S26" s="184" t="s">
        <v>159</v>
      </c>
      <c r="T26" s="185" t="s">
        <v>201</v>
      </c>
      <c r="U26" s="161">
        <v>0</v>
      </c>
      <c r="V26" s="161">
        <f t="shared" si="6"/>
        <v>0</v>
      </c>
      <c r="W26" s="161"/>
      <c r="X26" s="161" t="s">
        <v>154</v>
      </c>
      <c r="Y26" s="161" t="s">
        <v>155</v>
      </c>
      <c r="Z26" s="151"/>
      <c r="AA26" s="151"/>
      <c r="AB26" s="151"/>
      <c r="AC26" s="151"/>
      <c r="AD26" s="151"/>
      <c r="AE26" s="151"/>
      <c r="AF26" s="151"/>
      <c r="AG26" s="151" t="s">
        <v>156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9">
        <v>19</v>
      </c>
      <c r="B27" s="180" t="s">
        <v>449</v>
      </c>
      <c r="C27" s="187" t="s">
        <v>450</v>
      </c>
      <c r="D27" s="181" t="s">
        <v>317</v>
      </c>
      <c r="E27" s="182">
        <v>14</v>
      </c>
      <c r="F27" s="183"/>
      <c r="G27" s="184">
        <f t="shared" si="0"/>
        <v>0</v>
      </c>
      <c r="H27" s="183"/>
      <c r="I27" s="184">
        <f t="shared" si="1"/>
        <v>0</v>
      </c>
      <c r="J27" s="183"/>
      <c r="K27" s="184">
        <f t="shared" si="2"/>
        <v>0</v>
      </c>
      <c r="L27" s="184">
        <v>21</v>
      </c>
      <c r="M27" s="184">
        <f t="shared" si="3"/>
        <v>0</v>
      </c>
      <c r="N27" s="182">
        <v>0</v>
      </c>
      <c r="O27" s="182">
        <f t="shared" si="4"/>
        <v>0</v>
      </c>
      <c r="P27" s="182">
        <v>0</v>
      </c>
      <c r="Q27" s="182">
        <f t="shared" si="5"/>
        <v>0</v>
      </c>
      <c r="R27" s="184"/>
      <c r="S27" s="184" t="s">
        <v>159</v>
      </c>
      <c r="T27" s="185" t="s">
        <v>201</v>
      </c>
      <c r="U27" s="161">
        <v>0</v>
      </c>
      <c r="V27" s="161">
        <f t="shared" si="6"/>
        <v>0</v>
      </c>
      <c r="W27" s="161"/>
      <c r="X27" s="161" t="s">
        <v>154</v>
      </c>
      <c r="Y27" s="161" t="s">
        <v>155</v>
      </c>
      <c r="Z27" s="151"/>
      <c r="AA27" s="151"/>
      <c r="AB27" s="151"/>
      <c r="AC27" s="151"/>
      <c r="AD27" s="151"/>
      <c r="AE27" s="151"/>
      <c r="AF27" s="151"/>
      <c r="AG27" s="151" t="s">
        <v>156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9">
        <v>20</v>
      </c>
      <c r="B28" s="180" t="s">
        <v>451</v>
      </c>
      <c r="C28" s="187" t="s">
        <v>452</v>
      </c>
      <c r="D28" s="181" t="s">
        <v>317</v>
      </c>
      <c r="E28" s="182">
        <v>14</v>
      </c>
      <c r="F28" s="183"/>
      <c r="G28" s="184">
        <f t="shared" si="0"/>
        <v>0</v>
      </c>
      <c r="H28" s="183"/>
      <c r="I28" s="184">
        <f t="shared" si="1"/>
        <v>0</v>
      </c>
      <c r="J28" s="183"/>
      <c r="K28" s="184">
        <f t="shared" si="2"/>
        <v>0</v>
      </c>
      <c r="L28" s="184">
        <v>21</v>
      </c>
      <c r="M28" s="184">
        <f t="shared" si="3"/>
        <v>0</v>
      </c>
      <c r="N28" s="182">
        <v>0</v>
      </c>
      <c r="O28" s="182">
        <f t="shared" si="4"/>
        <v>0</v>
      </c>
      <c r="P28" s="182">
        <v>0</v>
      </c>
      <c r="Q28" s="182">
        <f t="shared" si="5"/>
        <v>0</v>
      </c>
      <c r="R28" s="184"/>
      <c r="S28" s="184" t="s">
        <v>159</v>
      </c>
      <c r="T28" s="185" t="s">
        <v>201</v>
      </c>
      <c r="U28" s="161">
        <v>0</v>
      </c>
      <c r="V28" s="161">
        <f t="shared" si="6"/>
        <v>0</v>
      </c>
      <c r="W28" s="161"/>
      <c r="X28" s="161" t="s">
        <v>154</v>
      </c>
      <c r="Y28" s="161" t="s">
        <v>155</v>
      </c>
      <c r="Z28" s="151"/>
      <c r="AA28" s="151"/>
      <c r="AB28" s="151"/>
      <c r="AC28" s="151"/>
      <c r="AD28" s="151"/>
      <c r="AE28" s="151"/>
      <c r="AF28" s="151"/>
      <c r="AG28" s="151" t="s">
        <v>156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9">
        <v>21</v>
      </c>
      <c r="B29" s="180" t="s">
        <v>453</v>
      </c>
      <c r="C29" s="187" t="s">
        <v>454</v>
      </c>
      <c r="D29" s="181" t="s">
        <v>317</v>
      </c>
      <c r="E29" s="182">
        <v>14</v>
      </c>
      <c r="F29" s="183"/>
      <c r="G29" s="184">
        <f t="shared" si="0"/>
        <v>0</v>
      </c>
      <c r="H29" s="183"/>
      <c r="I29" s="184">
        <f t="shared" si="1"/>
        <v>0</v>
      </c>
      <c r="J29" s="183"/>
      <c r="K29" s="184">
        <f t="shared" si="2"/>
        <v>0</v>
      </c>
      <c r="L29" s="184">
        <v>21</v>
      </c>
      <c r="M29" s="184">
        <f t="shared" si="3"/>
        <v>0</v>
      </c>
      <c r="N29" s="182">
        <v>0</v>
      </c>
      <c r="O29" s="182">
        <f t="shared" si="4"/>
        <v>0</v>
      </c>
      <c r="P29" s="182">
        <v>0</v>
      </c>
      <c r="Q29" s="182">
        <f t="shared" si="5"/>
        <v>0</v>
      </c>
      <c r="R29" s="184"/>
      <c r="S29" s="184" t="s">
        <v>159</v>
      </c>
      <c r="T29" s="185" t="s">
        <v>201</v>
      </c>
      <c r="U29" s="161">
        <v>0</v>
      </c>
      <c r="V29" s="161">
        <f t="shared" si="6"/>
        <v>0</v>
      </c>
      <c r="W29" s="161"/>
      <c r="X29" s="161" t="s">
        <v>154</v>
      </c>
      <c r="Y29" s="161" t="s">
        <v>155</v>
      </c>
      <c r="Z29" s="151"/>
      <c r="AA29" s="151"/>
      <c r="AB29" s="151"/>
      <c r="AC29" s="151"/>
      <c r="AD29" s="151"/>
      <c r="AE29" s="151"/>
      <c r="AF29" s="151"/>
      <c r="AG29" s="151" t="s">
        <v>156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79">
        <v>22</v>
      </c>
      <c r="B30" s="180" t="s">
        <v>455</v>
      </c>
      <c r="C30" s="187" t="s">
        <v>456</v>
      </c>
      <c r="D30" s="181" t="s">
        <v>317</v>
      </c>
      <c r="E30" s="182">
        <v>14</v>
      </c>
      <c r="F30" s="183"/>
      <c r="G30" s="184">
        <f t="shared" si="0"/>
        <v>0</v>
      </c>
      <c r="H30" s="183"/>
      <c r="I30" s="184">
        <f t="shared" si="1"/>
        <v>0</v>
      </c>
      <c r="J30" s="183"/>
      <c r="K30" s="184">
        <f t="shared" si="2"/>
        <v>0</v>
      </c>
      <c r="L30" s="184">
        <v>21</v>
      </c>
      <c r="M30" s="184">
        <f t="shared" si="3"/>
        <v>0</v>
      </c>
      <c r="N30" s="182">
        <v>0</v>
      </c>
      <c r="O30" s="182">
        <f t="shared" si="4"/>
        <v>0</v>
      </c>
      <c r="P30" s="182">
        <v>0</v>
      </c>
      <c r="Q30" s="182">
        <f t="shared" si="5"/>
        <v>0</v>
      </c>
      <c r="R30" s="184"/>
      <c r="S30" s="184" t="s">
        <v>159</v>
      </c>
      <c r="T30" s="185" t="s">
        <v>201</v>
      </c>
      <c r="U30" s="161">
        <v>0</v>
      </c>
      <c r="V30" s="161">
        <f t="shared" si="6"/>
        <v>0</v>
      </c>
      <c r="W30" s="161"/>
      <c r="X30" s="161" t="s">
        <v>154</v>
      </c>
      <c r="Y30" s="161" t="s">
        <v>155</v>
      </c>
      <c r="Z30" s="151"/>
      <c r="AA30" s="151"/>
      <c r="AB30" s="151"/>
      <c r="AC30" s="151"/>
      <c r="AD30" s="151"/>
      <c r="AE30" s="151"/>
      <c r="AF30" s="151"/>
      <c r="AG30" s="151" t="s">
        <v>156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9">
        <v>23</v>
      </c>
      <c r="B31" s="180" t="s">
        <v>457</v>
      </c>
      <c r="C31" s="187" t="s">
        <v>458</v>
      </c>
      <c r="D31" s="181" t="s">
        <v>317</v>
      </c>
      <c r="E31" s="182">
        <v>1</v>
      </c>
      <c r="F31" s="183"/>
      <c r="G31" s="184">
        <f t="shared" si="0"/>
        <v>0</v>
      </c>
      <c r="H31" s="183"/>
      <c r="I31" s="184">
        <f t="shared" si="1"/>
        <v>0</v>
      </c>
      <c r="J31" s="183"/>
      <c r="K31" s="184">
        <f t="shared" si="2"/>
        <v>0</v>
      </c>
      <c r="L31" s="184">
        <v>21</v>
      </c>
      <c r="M31" s="184">
        <f t="shared" si="3"/>
        <v>0</v>
      </c>
      <c r="N31" s="182">
        <v>0</v>
      </c>
      <c r="O31" s="182">
        <f t="shared" si="4"/>
        <v>0</v>
      </c>
      <c r="P31" s="182">
        <v>0</v>
      </c>
      <c r="Q31" s="182">
        <f t="shared" si="5"/>
        <v>0</v>
      </c>
      <c r="R31" s="184"/>
      <c r="S31" s="184" t="s">
        <v>159</v>
      </c>
      <c r="T31" s="185" t="s">
        <v>201</v>
      </c>
      <c r="U31" s="161">
        <v>0</v>
      </c>
      <c r="V31" s="161">
        <f t="shared" si="6"/>
        <v>0</v>
      </c>
      <c r="W31" s="161"/>
      <c r="X31" s="161" t="s">
        <v>154</v>
      </c>
      <c r="Y31" s="161" t="s">
        <v>155</v>
      </c>
      <c r="Z31" s="151"/>
      <c r="AA31" s="151"/>
      <c r="AB31" s="151"/>
      <c r="AC31" s="151"/>
      <c r="AD31" s="151"/>
      <c r="AE31" s="151"/>
      <c r="AF31" s="151"/>
      <c r="AG31" s="151" t="s">
        <v>156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9">
        <v>24</v>
      </c>
      <c r="B32" s="180" t="s">
        <v>459</v>
      </c>
      <c r="C32" s="187" t="s">
        <v>460</v>
      </c>
      <c r="D32" s="181" t="s">
        <v>317</v>
      </c>
      <c r="E32" s="182">
        <v>12</v>
      </c>
      <c r="F32" s="183"/>
      <c r="G32" s="184">
        <f t="shared" si="0"/>
        <v>0</v>
      </c>
      <c r="H32" s="183"/>
      <c r="I32" s="184">
        <f t="shared" si="1"/>
        <v>0</v>
      </c>
      <c r="J32" s="183"/>
      <c r="K32" s="184">
        <f t="shared" si="2"/>
        <v>0</v>
      </c>
      <c r="L32" s="184">
        <v>21</v>
      </c>
      <c r="M32" s="184">
        <f t="shared" si="3"/>
        <v>0</v>
      </c>
      <c r="N32" s="182">
        <v>0</v>
      </c>
      <c r="O32" s="182">
        <f t="shared" si="4"/>
        <v>0</v>
      </c>
      <c r="P32" s="182">
        <v>0</v>
      </c>
      <c r="Q32" s="182">
        <f t="shared" si="5"/>
        <v>0</v>
      </c>
      <c r="R32" s="184"/>
      <c r="S32" s="184" t="s">
        <v>159</v>
      </c>
      <c r="T32" s="185" t="s">
        <v>201</v>
      </c>
      <c r="U32" s="161">
        <v>0</v>
      </c>
      <c r="V32" s="161">
        <f t="shared" si="6"/>
        <v>0</v>
      </c>
      <c r="W32" s="161"/>
      <c r="X32" s="161" t="s">
        <v>154</v>
      </c>
      <c r="Y32" s="161" t="s">
        <v>155</v>
      </c>
      <c r="Z32" s="151"/>
      <c r="AA32" s="151"/>
      <c r="AB32" s="151"/>
      <c r="AC32" s="151"/>
      <c r="AD32" s="151"/>
      <c r="AE32" s="151"/>
      <c r="AF32" s="151"/>
      <c r="AG32" s="151" t="s">
        <v>156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9">
        <v>25</v>
      </c>
      <c r="B33" s="180" t="s">
        <v>461</v>
      </c>
      <c r="C33" s="187" t="s">
        <v>462</v>
      </c>
      <c r="D33" s="181" t="s">
        <v>317</v>
      </c>
      <c r="E33" s="182">
        <v>14</v>
      </c>
      <c r="F33" s="183"/>
      <c r="G33" s="184">
        <f t="shared" si="0"/>
        <v>0</v>
      </c>
      <c r="H33" s="183"/>
      <c r="I33" s="184">
        <f t="shared" si="1"/>
        <v>0</v>
      </c>
      <c r="J33" s="183"/>
      <c r="K33" s="184">
        <f t="shared" si="2"/>
        <v>0</v>
      </c>
      <c r="L33" s="184">
        <v>21</v>
      </c>
      <c r="M33" s="184">
        <f t="shared" si="3"/>
        <v>0</v>
      </c>
      <c r="N33" s="182">
        <v>0</v>
      </c>
      <c r="O33" s="182">
        <f t="shared" si="4"/>
        <v>0</v>
      </c>
      <c r="P33" s="182">
        <v>0</v>
      </c>
      <c r="Q33" s="182">
        <f t="shared" si="5"/>
        <v>0</v>
      </c>
      <c r="R33" s="184"/>
      <c r="S33" s="184" t="s">
        <v>159</v>
      </c>
      <c r="T33" s="185" t="s">
        <v>201</v>
      </c>
      <c r="U33" s="161">
        <v>0</v>
      </c>
      <c r="V33" s="161">
        <f t="shared" si="6"/>
        <v>0</v>
      </c>
      <c r="W33" s="161"/>
      <c r="X33" s="161" t="s">
        <v>154</v>
      </c>
      <c r="Y33" s="161" t="s">
        <v>155</v>
      </c>
      <c r="Z33" s="151"/>
      <c r="AA33" s="151"/>
      <c r="AB33" s="151"/>
      <c r="AC33" s="151"/>
      <c r="AD33" s="151"/>
      <c r="AE33" s="151"/>
      <c r="AF33" s="151"/>
      <c r="AG33" s="151" t="s">
        <v>156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9">
        <v>26</v>
      </c>
      <c r="B34" s="180" t="s">
        <v>463</v>
      </c>
      <c r="C34" s="187" t="s">
        <v>464</v>
      </c>
      <c r="D34" s="181" t="s">
        <v>317</v>
      </c>
      <c r="E34" s="182">
        <v>3</v>
      </c>
      <c r="F34" s="183"/>
      <c r="G34" s="184">
        <f t="shared" si="0"/>
        <v>0</v>
      </c>
      <c r="H34" s="183"/>
      <c r="I34" s="184">
        <f t="shared" si="1"/>
        <v>0</v>
      </c>
      <c r="J34" s="183"/>
      <c r="K34" s="184">
        <f t="shared" si="2"/>
        <v>0</v>
      </c>
      <c r="L34" s="184">
        <v>21</v>
      </c>
      <c r="M34" s="184">
        <f t="shared" si="3"/>
        <v>0</v>
      </c>
      <c r="N34" s="182">
        <v>0</v>
      </c>
      <c r="O34" s="182">
        <f t="shared" si="4"/>
        <v>0</v>
      </c>
      <c r="P34" s="182">
        <v>0</v>
      </c>
      <c r="Q34" s="182">
        <f t="shared" si="5"/>
        <v>0</v>
      </c>
      <c r="R34" s="184"/>
      <c r="S34" s="184" t="s">
        <v>159</v>
      </c>
      <c r="T34" s="185" t="s">
        <v>201</v>
      </c>
      <c r="U34" s="161">
        <v>0</v>
      </c>
      <c r="V34" s="161">
        <f t="shared" si="6"/>
        <v>0</v>
      </c>
      <c r="W34" s="161"/>
      <c r="X34" s="161" t="s">
        <v>154</v>
      </c>
      <c r="Y34" s="161" t="s">
        <v>155</v>
      </c>
      <c r="Z34" s="151"/>
      <c r="AA34" s="151"/>
      <c r="AB34" s="151"/>
      <c r="AC34" s="151"/>
      <c r="AD34" s="151"/>
      <c r="AE34" s="151"/>
      <c r="AF34" s="151"/>
      <c r="AG34" s="151" t="s">
        <v>156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9">
        <v>27</v>
      </c>
      <c r="B35" s="180" t="s">
        <v>465</v>
      </c>
      <c r="C35" s="187" t="s">
        <v>466</v>
      </c>
      <c r="D35" s="181" t="s">
        <v>317</v>
      </c>
      <c r="E35" s="182">
        <v>30</v>
      </c>
      <c r="F35" s="183"/>
      <c r="G35" s="184">
        <f t="shared" si="0"/>
        <v>0</v>
      </c>
      <c r="H35" s="183"/>
      <c r="I35" s="184">
        <f t="shared" si="1"/>
        <v>0</v>
      </c>
      <c r="J35" s="183"/>
      <c r="K35" s="184">
        <f t="shared" si="2"/>
        <v>0</v>
      </c>
      <c r="L35" s="184">
        <v>21</v>
      </c>
      <c r="M35" s="184">
        <f t="shared" si="3"/>
        <v>0</v>
      </c>
      <c r="N35" s="182">
        <v>0</v>
      </c>
      <c r="O35" s="182">
        <f t="shared" si="4"/>
        <v>0</v>
      </c>
      <c r="P35" s="182">
        <v>0</v>
      </c>
      <c r="Q35" s="182">
        <f t="shared" si="5"/>
        <v>0</v>
      </c>
      <c r="R35" s="184"/>
      <c r="S35" s="184" t="s">
        <v>159</v>
      </c>
      <c r="T35" s="185" t="s">
        <v>201</v>
      </c>
      <c r="U35" s="161">
        <v>0</v>
      </c>
      <c r="V35" s="161">
        <f t="shared" si="6"/>
        <v>0</v>
      </c>
      <c r="W35" s="161"/>
      <c r="X35" s="161" t="s">
        <v>154</v>
      </c>
      <c r="Y35" s="161" t="s">
        <v>155</v>
      </c>
      <c r="Z35" s="151"/>
      <c r="AA35" s="151"/>
      <c r="AB35" s="151"/>
      <c r="AC35" s="151"/>
      <c r="AD35" s="151"/>
      <c r="AE35" s="151"/>
      <c r="AF35" s="151"/>
      <c r="AG35" s="151" t="s">
        <v>156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9">
        <v>28</v>
      </c>
      <c r="B36" s="180" t="s">
        <v>467</v>
      </c>
      <c r="C36" s="187" t="s">
        <v>468</v>
      </c>
      <c r="D36" s="181" t="s">
        <v>317</v>
      </c>
      <c r="E36" s="182">
        <v>1</v>
      </c>
      <c r="F36" s="183"/>
      <c r="G36" s="184">
        <f t="shared" si="0"/>
        <v>0</v>
      </c>
      <c r="H36" s="183"/>
      <c r="I36" s="184">
        <f t="shared" si="1"/>
        <v>0</v>
      </c>
      <c r="J36" s="183"/>
      <c r="K36" s="184">
        <f t="shared" si="2"/>
        <v>0</v>
      </c>
      <c r="L36" s="184">
        <v>21</v>
      </c>
      <c r="M36" s="184">
        <f t="shared" si="3"/>
        <v>0</v>
      </c>
      <c r="N36" s="182">
        <v>0</v>
      </c>
      <c r="O36" s="182">
        <f t="shared" si="4"/>
        <v>0</v>
      </c>
      <c r="P36" s="182">
        <v>0</v>
      </c>
      <c r="Q36" s="182">
        <f t="shared" si="5"/>
        <v>0</v>
      </c>
      <c r="R36" s="184"/>
      <c r="S36" s="184" t="s">
        <v>159</v>
      </c>
      <c r="T36" s="185" t="s">
        <v>201</v>
      </c>
      <c r="U36" s="161">
        <v>0</v>
      </c>
      <c r="V36" s="161">
        <f t="shared" si="6"/>
        <v>0</v>
      </c>
      <c r="W36" s="161"/>
      <c r="X36" s="161" t="s">
        <v>154</v>
      </c>
      <c r="Y36" s="161" t="s">
        <v>155</v>
      </c>
      <c r="Z36" s="151"/>
      <c r="AA36" s="151"/>
      <c r="AB36" s="151"/>
      <c r="AC36" s="151"/>
      <c r="AD36" s="151"/>
      <c r="AE36" s="151"/>
      <c r="AF36" s="151"/>
      <c r="AG36" s="151" t="s">
        <v>156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79">
        <v>29</v>
      </c>
      <c r="B37" s="180" t="s">
        <v>469</v>
      </c>
      <c r="C37" s="187" t="s">
        <v>470</v>
      </c>
      <c r="D37" s="181" t="s">
        <v>317</v>
      </c>
      <c r="E37" s="182">
        <v>4</v>
      </c>
      <c r="F37" s="183"/>
      <c r="G37" s="184">
        <f t="shared" si="0"/>
        <v>0</v>
      </c>
      <c r="H37" s="183"/>
      <c r="I37" s="184">
        <f t="shared" si="1"/>
        <v>0</v>
      </c>
      <c r="J37" s="183"/>
      <c r="K37" s="184">
        <f t="shared" si="2"/>
        <v>0</v>
      </c>
      <c r="L37" s="184">
        <v>21</v>
      </c>
      <c r="M37" s="184">
        <f t="shared" si="3"/>
        <v>0</v>
      </c>
      <c r="N37" s="182">
        <v>0</v>
      </c>
      <c r="O37" s="182">
        <f t="shared" si="4"/>
        <v>0</v>
      </c>
      <c r="P37" s="182">
        <v>0</v>
      </c>
      <c r="Q37" s="182">
        <f t="shared" si="5"/>
        <v>0</v>
      </c>
      <c r="R37" s="184"/>
      <c r="S37" s="184" t="s">
        <v>159</v>
      </c>
      <c r="T37" s="185" t="s">
        <v>201</v>
      </c>
      <c r="U37" s="161">
        <v>0</v>
      </c>
      <c r="V37" s="161">
        <f t="shared" si="6"/>
        <v>0</v>
      </c>
      <c r="W37" s="161"/>
      <c r="X37" s="161" t="s">
        <v>154</v>
      </c>
      <c r="Y37" s="161" t="s">
        <v>155</v>
      </c>
      <c r="Z37" s="151"/>
      <c r="AA37" s="151"/>
      <c r="AB37" s="151"/>
      <c r="AC37" s="151"/>
      <c r="AD37" s="151"/>
      <c r="AE37" s="151"/>
      <c r="AF37" s="151"/>
      <c r="AG37" s="151" t="s">
        <v>156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9">
        <v>30</v>
      </c>
      <c r="B38" s="180" t="s">
        <v>471</v>
      </c>
      <c r="C38" s="187" t="s">
        <v>472</v>
      </c>
      <c r="D38" s="181" t="s">
        <v>317</v>
      </c>
      <c r="E38" s="182">
        <v>14</v>
      </c>
      <c r="F38" s="183"/>
      <c r="G38" s="184">
        <f t="shared" si="0"/>
        <v>0</v>
      </c>
      <c r="H38" s="183"/>
      <c r="I38" s="184">
        <f t="shared" si="1"/>
        <v>0</v>
      </c>
      <c r="J38" s="183"/>
      <c r="K38" s="184">
        <f t="shared" si="2"/>
        <v>0</v>
      </c>
      <c r="L38" s="184">
        <v>21</v>
      </c>
      <c r="M38" s="184">
        <f t="shared" si="3"/>
        <v>0</v>
      </c>
      <c r="N38" s="182">
        <v>0</v>
      </c>
      <c r="O38" s="182">
        <f t="shared" si="4"/>
        <v>0</v>
      </c>
      <c r="P38" s="182">
        <v>0</v>
      </c>
      <c r="Q38" s="182">
        <f t="shared" si="5"/>
        <v>0</v>
      </c>
      <c r="R38" s="184"/>
      <c r="S38" s="184" t="s">
        <v>159</v>
      </c>
      <c r="T38" s="185" t="s">
        <v>201</v>
      </c>
      <c r="U38" s="161">
        <v>0</v>
      </c>
      <c r="V38" s="161">
        <f t="shared" si="6"/>
        <v>0</v>
      </c>
      <c r="W38" s="161"/>
      <c r="X38" s="161" t="s">
        <v>154</v>
      </c>
      <c r="Y38" s="161" t="s">
        <v>155</v>
      </c>
      <c r="Z38" s="151"/>
      <c r="AA38" s="151"/>
      <c r="AB38" s="151"/>
      <c r="AC38" s="151"/>
      <c r="AD38" s="151"/>
      <c r="AE38" s="151"/>
      <c r="AF38" s="151"/>
      <c r="AG38" s="151" t="s">
        <v>156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9">
        <v>31</v>
      </c>
      <c r="B39" s="180" t="s">
        <v>473</v>
      </c>
      <c r="C39" s="187" t="s">
        <v>474</v>
      </c>
      <c r="D39" s="181" t="s">
        <v>317</v>
      </c>
      <c r="E39" s="182">
        <v>1</v>
      </c>
      <c r="F39" s="183"/>
      <c r="G39" s="184">
        <f t="shared" si="0"/>
        <v>0</v>
      </c>
      <c r="H39" s="183"/>
      <c r="I39" s="184">
        <f t="shared" si="1"/>
        <v>0</v>
      </c>
      <c r="J39" s="183"/>
      <c r="K39" s="184">
        <f t="shared" si="2"/>
        <v>0</v>
      </c>
      <c r="L39" s="184">
        <v>21</v>
      </c>
      <c r="M39" s="184">
        <f t="shared" si="3"/>
        <v>0</v>
      </c>
      <c r="N39" s="182">
        <v>0</v>
      </c>
      <c r="O39" s="182">
        <f t="shared" si="4"/>
        <v>0</v>
      </c>
      <c r="P39" s="182">
        <v>0</v>
      </c>
      <c r="Q39" s="182">
        <f t="shared" si="5"/>
        <v>0</v>
      </c>
      <c r="R39" s="184"/>
      <c r="S39" s="184" t="s">
        <v>159</v>
      </c>
      <c r="T39" s="185" t="s">
        <v>201</v>
      </c>
      <c r="U39" s="161">
        <v>0</v>
      </c>
      <c r="V39" s="161">
        <f t="shared" si="6"/>
        <v>0</v>
      </c>
      <c r="W39" s="161"/>
      <c r="X39" s="161" t="s">
        <v>154</v>
      </c>
      <c r="Y39" s="161" t="s">
        <v>155</v>
      </c>
      <c r="Z39" s="151"/>
      <c r="AA39" s="151"/>
      <c r="AB39" s="151"/>
      <c r="AC39" s="151"/>
      <c r="AD39" s="151"/>
      <c r="AE39" s="151"/>
      <c r="AF39" s="151"/>
      <c r="AG39" s="151" t="s">
        <v>156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9">
        <v>32</v>
      </c>
      <c r="B40" s="180" t="s">
        <v>475</v>
      </c>
      <c r="C40" s="187" t="s">
        <v>476</v>
      </c>
      <c r="D40" s="181" t="s">
        <v>317</v>
      </c>
      <c r="E40" s="182">
        <v>1</v>
      </c>
      <c r="F40" s="183"/>
      <c r="G40" s="184">
        <f t="shared" si="0"/>
        <v>0</v>
      </c>
      <c r="H40" s="183"/>
      <c r="I40" s="184">
        <f t="shared" si="1"/>
        <v>0</v>
      </c>
      <c r="J40" s="183"/>
      <c r="K40" s="184">
        <f t="shared" si="2"/>
        <v>0</v>
      </c>
      <c r="L40" s="184">
        <v>21</v>
      </c>
      <c r="M40" s="184">
        <f t="shared" si="3"/>
        <v>0</v>
      </c>
      <c r="N40" s="182">
        <v>0</v>
      </c>
      <c r="O40" s="182">
        <f t="shared" si="4"/>
        <v>0</v>
      </c>
      <c r="P40" s="182">
        <v>0</v>
      </c>
      <c r="Q40" s="182">
        <f t="shared" si="5"/>
        <v>0</v>
      </c>
      <c r="R40" s="184"/>
      <c r="S40" s="184" t="s">
        <v>159</v>
      </c>
      <c r="T40" s="185" t="s">
        <v>201</v>
      </c>
      <c r="U40" s="161">
        <v>0</v>
      </c>
      <c r="V40" s="161">
        <f t="shared" si="6"/>
        <v>0</v>
      </c>
      <c r="W40" s="161"/>
      <c r="X40" s="161" t="s">
        <v>154</v>
      </c>
      <c r="Y40" s="161" t="s">
        <v>155</v>
      </c>
      <c r="Z40" s="151"/>
      <c r="AA40" s="151"/>
      <c r="AB40" s="151"/>
      <c r="AC40" s="151"/>
      <c r="AD40" s="151"/>
      <c r="AE40" s="151"/>
      <c r="AF40" s="151"/>
      <c r="AG40" s="151" t="s">
        <v>156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79">
        <v>33</v>
      </c>
      <c r="B41" s="180" t="s">
        <v>477</v>
      </c>
      <c r="C41" s="187" t="s">
        <v>478</v>
      </c>
      <c r="D41" s="181" t="s">
        <v>395</v>
      </c>
      <c r="E41" s="182">
        <v>1</v>
      </c>
      <c r="F41" s="183"/>
      <c r="G41" s="184">
        <f t="shared" si="0"/>
        <v>0</v>
      </c>
      <c r="H41" s="183"/>
      <c r="I41" s="184">
        <f t="shared" si="1"/>
        <v>0</v>
      </c>
      <c r="J41" s="183"/>
      <c r="K41" s="184">
        <f t="shared" si="2"/>
        <v>0</v>
      </c>
      <c r="L41" s="184">
        <v>21</v>
      </c>
      <c r="M41" s="184">
        <f t="shared" si="3"/>
        <v>0</v>
      </c>
      <c r="N41" s="182">
        <v>0</v>
      </c>
      <c r="O41" s="182">
        <f t="shared" si="4"/>
        <v>0</v>
      </c>
      <c r="P41" s="182">
        <v>0</v>
      </c>
      <c r="Q41" s="182">
        <f t="shared" si="5"/>
        <v>0</v>
      </c>
      <c r="R41" s="184"/>
      <c r="S41" s="184" t="s">
        <v>159</v>
      </c>
      <c r="T41" s="185" t="s">
        <v>201</v>
      </c>
      <c r="U41" s="161">
        <v>0</v>
      </c>
      <c r="V41" s="161">
        <f t="shared" si="6"/>
        <v>0</v>
      </c>
      <c r="W41" s="161"/>
      <c r="X41" s="161" t="s">
        <v>154</v>
      </c>
      <c r="Y41" s="161" t="s">
        <v>155</v>
      </c>
      <c r="Z41" s="151"/>
      <c r="AA41" s="151"/>
      <c r="AB41" s="151"/>
      <c r="AC41" s="151"/>
      <c r="AD41" s="151"/>
      <c r="AE41" s="151"/>
      <c r="AF41" s="151"/>
      <c r="AG41" s="151" t="s">
        <v>219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x14ac:dyDescent="0.2">
      <c r="A42" s="165" t="s">
        <v>148</v>
      </c>
      <c r="B42" s="166" t="s">
        <v>95</v>
      </c>
      <c r="C42" s="186" t="s">
        <v>96</v>
      </c>
      <c r="D42" s="167"/>
      <c r="E42" s="168"/>
      <c r="F42" s="169"/>
      <c r="G42" s="169">
        <f>SUMIF(AG43:AG46,"&lt;&gt;NOR",G43:G46)</f>
        <v>0</v>
      </c>
      <c r="H42" s="169"/>
      <c r="I42" s="169">
        <f>SUM(I43:I46)</f>
        <v>0</v>
      </c>
      <c r="J42" s="169"/>
      <c r="K42" s="169">
        <f>SUM(K43:K46)</f>
        <v>0</v>
      </c>
      <c r="L42" s="169"/>
      <c r="M42" s="169">
        <f>SUM(M43:M46)</f>
        <v>0</v>
      </c>
      <c r="N42" s="168"/>
      <c r="O42" s="168">
        <f>SUM(O43:O46)</f>
        <v>0</v>
      </c>
      <c r="P42" s="168"/>
      <c r="Q42" s="168">
        <f>SUM(Q43:Q46)</f>
        <v>0</v>
      </c>
      <c r="R42" s="169"/>
      <c r="S42" s="169"/>
      <c r="T42" s="170"/>
      <c r="U42" s="164"/>
      <c r="V42" s="164">
        <f>SUM(V43:V46)</f>
        <v>0</v>
      </c>
      <c r="W42" s="164"/>
      <c r="X42" s="164"/>
      <c r="Y42" s="164"/>
      <c r="AG42" t="s">
        <v>149</v>
      </c>
    </row>
    <row r="43" spans="1:60" outlineLevel="1" x14ac:dyDescent="0.2">
      <c r="A43" s="179">
        <v>34</v>
      </c>
      <c r="B43" s="180" t="s">
        <v>479</v>
      </c>
      <c r="C43" s="187" t="s">
        <v>480</v>
      </c>
      <c r="D43" s="181" t="s">
        <v>395</v>
      </c>
      <c r="E43" s="182">
        <v>1</v>
      </c>
      <c r="F43" s="183"/>
      <c r="G43" s="184">
        <f>ROUND(E43*F43,2)</f>
        <v>0</v>
      </c>
      <c r="H43" s="183"/>
      <c r="I43" s="184">
        <f>ROUND(E43*H43,2)</f>
        <v>0</v>
      </c>
      <c r="J43" s="183"/>
      <c r="K43" s="184">
        <f>ROUND(E43*J43,2)</f>
        <v>0</v>
      </c>
      <c r="L43" s="184">
        <v>21</v>
      </c>
      <c r="M43" s="184">
        <f>G43*(1+L43/100)</f>
        <v>0</v>
      </c>
      <c r="N43" s="182">
        <v>0</v>
      </c>
      <c r="O43" s="182">
        <f>ROUND(E43*N43,2)</f>
        <v>0</v>
      </c>
      <c r="P43" s="182">
        <v>0</v>
      </c>
      <c r="Q43" s="182">
        <f>ROUND(E43*P43,2)</f>
        <v>0</v>
      </c>
      <c r="R43" s="184"/>
      <c r="S43" s="184" t="s">
        <v>159</v>
      </c>
      <c r="T43" s="185" t="s">
        <v>201</v>
      </c>
      <c r="U43" s="161">
        <v>0</v>
      </c>
      <c r="V43" s="161">
        <f>ROUND(E43*U43,2)</f>
        <v>0</v>
      </c>
      <c r="W43" s="161"/>
      <c r="X43" s="161" t="s">
        <v>154</v>
      </c>
      <c r="Y43" s="161" t="s">
        <v>155</v>
      </c>
      <c r="Z43" s="151"/>
      <c r="AA43" s="151"/>
      <c r="AB43" s="151"/>
      <c r="AC43" s="151"/>
      <c r="AD43" s="151"/>
      <c r="AE43" s="151"/>
      <c r="AF43" s="151"/>
      <c r="AG43" s="151" t="s">
        <v>219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9">
        <v>35</v>
      </c>
      <c r="B44" s="180" t="s">
        <v>481</v>
      </c>
      <c r="C44" s="187" t="s">
        <v>482</v>
      </c>
      <c r="D44" s="181" t="s">
        <v>395</v>
      </c>
      <c r="E44" s="182">
        <v>1</v>
      </c>
      <c r="F44" s="183"/>
      <c r="G44" s="184">
        <f>ROUND(E44*F44,2)</f>
        <v>0</v>
      </c>
      <c r="H44" s="183"/>
      <c r="I44" s="184">
        <f>ROUND(E44*H44,2)</f>
        <v>0</v>
      </c>
      <c r="J44" s="183"/>
      <c r="K44" s="184">
        <f>ROUND(E44*J44,2)</f>
        <v>0</v>
      </c>
      <c r="L44" s="184">
        <v>21</v>
      </c>
      <c r="M44" s="184">
        <f>G44*(1+L44/100)</f>
        <v>0</v>
      </c>
      <c r="N44" s="182">
        <v>0</v>
      </c>
      <c r="O44" s="182">
        <f>ROUND(E44*N44,2)</f>
        <v>0</v>
      </c>
      <c r="P44" s="182">
        <v>0</v>
      </c>
      <c r="Q44" s="182">
        <f>ROUND(E44*P44,2)</f>
        <v>0</v>
      </c>
      <c r="R44" s="184"/>
      <c r="S44" s="184" t="s">
        <v>159</v>
      </c>
      <c r="T44" s="185" t="s">
        <v>201</v>
      </c>
      <c r="U44" s="161">
        <v>0</v>
      </c>
      <c r="V44" s="161">
        <f>ROUND(E44*U44,2)</f>
        <v>0</v>
      </c>
      <c r="W44" s="161"/>
      <c r="X44" s="161" t="s">
        <v>154</v>
      </c>
      <c r="Y44" s="161" t="s">
        <v>155</v>
      </c>
      <c r="Z44" s="151"/>
      <c r="AA44" s="151"/>
      <c r="AB44" s="151"/>
      <c r="AC44" s="151"/>
      <c r="AD44" s="151"/>
      <c r="AE44" s="151"/>
      <c r="AF44" s="151"/>
      <c r="AG44" s="151" t="s">
        <v>219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9">
        <v>36</v>
      </c>
      <c r="B45" s="180" t="s">
        <v>483</v>
      </c>
      <c r="C45" s="187" t="s">
        <v>484</v>
      </c>
      <c r="D45" s="181" t="s">
        <v>395</v>
      </c>
      <c r="E45" s="182">
        <v>1</v>
      </c>
      <c r="F45" s="183"/>
      <c r="G45" s="184">
        <f>ROUND(E45*F45,2)</f>
        <v>0</v>
      </c>
      <c r="H45" s="183"/>
      <c r="I45" s="184">
        <f>ROUND(E45*H45,2)</f>
        <v>0</v>
      </c>
      <c r="J45" s="183"/>
      <c r="K45" s="184">
        <f>ROUND(E45*J45,2)</f>
        <v>0</v>
      </c>
      <c r="L45" s="184">
        <v>21</v>
      </c>
      <c r="M45" s="184">
        <f>G45*(1+L45/100)</f>
        <v>0</v>
      </c>
      <c r="N45" s="182">
        <v>0</v>
      </c>
      <c r="O45" s="182">
        <f>ROUND(E45*N45,2)</f>
        <v>0</v>
      </c>
      <c r="P45" s="182">
        <v>0</v>
      </c>
      <c r="Q45" s="182">
        <f>ROUND(E45*P45,2)</f>
        <v>0</v>
      </c>
      <c r="R45" s="184"/>
      <c r="S45" s="184" t="s">
        <v>159</v>
      </c>
      <c r="T45" s="185" t="s">
        <v>201</v>
      </c>
      <c r="U45" s="161">
        <v>0</v>
      </c>
      <c r="V45" s="161">
        <f>ROUND(E45*U45,2)</f>
        <v>0</v>
      </c>
      <c r="W45" s="161"/>
      <c r="X45" s="161" t="s">
        <v>154</v>
      </c>
      <c r="Y45" s="161" t="s">
        <v>155</v>
      </c>
      <c r="Z45" s="151"/>
      <c r="AA45" s="151"/>
      <c r="AB45" s="151"/>
      <c r="AC45" s="151"/>
      <c r="AD45" s="151"/>
      <c r="AE45" s="151"/>
      <c r="AF45" s="151"/>
      <c r="AG45" s="151" t="s">
        <v>219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79">
        <v>37</v>
      </c>
      <c r="B46" s="180" t="s">
        <v>485</v>
      </c>
      <c r="C46" s="187" t="s">
        <v>486</v>
      </c>
      <c r="D46" s="181" t="s">
        <v>395</v>
      </c>
      <c r="E46" s="182">
        <v>1</v>
      </c>
      <c r="F46" s="183"/>
      <c r="G46" s="184">
        <f>ROUND(E46*F46,2)</f>
        <v>0</v>
      </c>
      <c r="H46" s="183"/>
      <c r="I46" s="184">
        <f>ROUND(E46*H46,2)</f>
        <v>0</v>
      </c>
      <c r="J46" s="183"/>
      <c r="K46" s="184">
        <f>ROUND(E46*J46,2)</f>
        <v>0</v>
      </c>
      <c r="L46" s="184">
        <v>21</v>
      </c>
      <c r="M46" s="184">
        <f>G46*(1+L46/100)</f>
        <v>0</v>
      </c>
      <c r="N46" s="182">
        <v>0</v>
      </c>
      <c r="O46" s="182">
        <f>ROUND(E46*N46,2)</f>
        <v>0</v>
      </c>
      <c r="P46" s="182">
        <v>0</v>
      </c>
      <c r="Q46" s="182">
        <f>ROUND(E46*P46,2)</f>
        <v>0</v>
      </c>
      <c r="R46" s="184"/>
      <c r="S46" s="184" t="s">
        <v>159</v>
      </c>
      <c r="T46" s="185" t="s">
        <v>201</v>
      </c>
      <c r="U46" s="161">
        <v>0</v>
      </c>
      <c r="V46" s="161">
        <f>ROUND(E46*U46,2)</f>
        <v>0</v>
      </c>
      <c r="W46" s="161"/>
      <c r="X46" s="161" t="s">
        <v>154</v>
      </c>
      <c r="Y46" s="161" t="s">
        <v>155</v>
      </c>
      <c r="Z46" s="151"/>
      <c r="AA46" s="151"/>
      <c r="AB46" s="151"/>
      <c r="AC46" s="151"/>
      <c r="AD46" s="151"/>
      <c r="AE46" s="151"/>
      <c r="AF46" s="151"/>
      <c r="AG46" s="151" t="s">
        <v>219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x14ac:dyDescent="0.2">
      <c r="A47" s="165" t="s">
        <v>148</v>
      </c>
      <c r="B47" s="166" t="s">
        <v>98</v>
      </c>
      <c r="C47" s="186" t="s">
        <v>99</v>
      </c>
      <c r="D47" s="167"/>
      <c r="E47" s="168"/>
      <c r="F47" s="169"/>
      <c r="G47" s="169">
        <f>SUMIF(AG48:AG51,"&lt;&gt;NOR",G48:G51)</f>
        <v>0</v>
      </c>
      <c r="H47" s="169"/>
      <c r="I47" s="169">
        <f>SUM(I48:I51)</f>
        <v>0</v>
      </c>
      <c r="J47" s="169"/>
      <c r="K47" s="169">
        <f>SUM(K48:K51)</f>
        <v>0</v>
      </c>
      <c r="L47" s="169"/>
      <c r="M47" s="169">
        <f>SUM(M48:M51)</f>
        <v>0</v>
      </c>
      <c r="N47" s="168"/>
      <c r="O47" s="168">
        <f>SUM(O48:O51)</f>
        <v>0</v>
      </c>
      <c r="P47" s="168"/>
      <c r="Q47" s="168">
        <f>SUM(Q48:Q51)</f>
        <v>0</v>
      </c>
      <c r="R47" s="169"/>
      <c r="S47" s="169"/>
      <c r="T47" s="170"/>
      <c r="U47" s="164"/>
      <c r="V47" s="164">
        <f>SUM(V48:V51)</f>
        <v>0</v>
      </c>
      <c r="W47" s="164"/>
      <c r="X47" s="164"/>
      <c r="Y47" s="164"/>
      <c r="AG47" t="s">
        <v>149</v>
      </c>
    </row>
    <row r="48" spans="1:60" outlineLevel="1" x14ac:dyDescent="0.2">
      <c r="A48" s="179">
        <v>38</v>
      </c>
      <c r="B48" s="180" t="s">
        <v>487</v>
      </c>
      <c r="C48" s="187" t="s">
        <v>488</v>
      </c>
      <c r="D48" s="181" t="s">
        <v>489</v>
      </c>
      <c r="E48" s="182">
        <v>16</v>
      </c>
      <c r="F48" s="183"/>
      <c r="G48" s="184">
        <f>ROUND(E48*F48,2)</f>
        <v>0</v>
      </c>
      <c r="H48" s="183"/>
      <c r="I48" s="184">
        <f>ROUND(E48*H48,2)</f>
        <v>0</v>
      </c>
      <c r="J48" s="183"/>
      <c r="K48" s="184">
        <f>ROUND(E48*J48,2)</f>
        <v>0</v>
      </c>
      <c r="L48" s="184">
        <v>21</v>
      </c>
      <c r="M48" s="184">
        <f>G48*(1+L48/100)</f>
        <v>0</v>
      </c>
      <c r="N48" s="182">
        <v>0</v>
      </c>
      <c r="O48" s="182">
        <f>ROUND(E48*N48,2)</f>
        <v>0</v>
      </c>
      <c r="P48" s="182">
        <v>0</v>
      </c>
      <c r="Q48" s="182">
        <f>ROUND(E48*P48,2)</f>
        <v>0</v>
      </c>
      <c r="R48" s="184"/>
      <c r="S48" s="184" t="s">
        <v>159</v>
      </c>
      <c r="T48" s="185" t="s">
        <v>201</v>
      </c>
      <c r="U48" s="161">
        <v>0</v>
      </c>
      <c r="V48" s="161">
        <f>ROUND(E48*U48,2)</f>
        <v>0</v>
      </c>
      <c r="W48" s="161"/>
      <c r="X48" s="161" t="s">
        <v>154</v>
      </c>
      <c r="Y48" s="161" t="s">
        <v>155</v>
      </c>
      <c r="Z48" s="151"/>
      <c r="AA48" s="151"/>
      <c r="AB48" s="151"/>
      <c r="AC48" s="151"/>
      <c r="AD48" s="151"/>
      <c r="AE48" s="151"/>
      <c r="AF48" s="151"/>
      <c r="AG48" s="151" t="s">
        <v>219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79">
        <v>39</v>
      </c>
      <c r="B49" s="180" t="s">
        <v>490</v>
      </c>
      <c r="C49" s="187" t="s">
        <v>491</v>
      </c>
      <c r="D49" s="181" t="s">
        <v>489</v>
      </c>
      <c r="E49" s="182">
        <v>17</v>
      </c>
      <c r="F49" s="183"/>
      <c r="G49" s="184">
        <f>ROUND(E49*F49,2)</f>
        <v>0</v>
      </c>
      <c r="H49" s="183"/>
      <c r="I49" s="184">
        <f>ROUND(E49*H49,2)</f>
        <v>0</v>
      </c>
      <c r="J49" s="183"/>
      <c r="K49" s="184">
        <f>ROUND(E49*J49,2)</f>
        <v>0</v>
      </c>
      <c r="L49" s="184">
        <v>21</v>
      </c>
      <c r="M49" s="184">
        <f>G49*(1+L49/100)</f>
        <v>0</v>
      </c>
      <c r="N49" s="182">
        <v>0</v>
      </c>
      <c r="O49" s="182">
        <f>ROUND(E49*N49,2)</f>
        <v>0</v>
      </c>
      <c r="P49" s="182">
        <v>0</v>
      </c>
      <c r="Q49" s="182">
        <f>ROUND(E49*P49,2)</f>
        <v>0</v>
      </c>
      <c r="R49" s="184"/>
      <c r="S49" s="184" t="s">
        <v>159</v>
      </c>
      <c r="T49" s="185" t="s">
        <v>201</v>
      </c>
      <c r="U49" s="161">
        <v>0</v>
      </c>
      <c r="V49" s="161">
        <f>ROUND(E49*U49,2)</f>
        <v>0</v>
      </c>
      <c r="W49" s="161"/>
      <c r="X49" s="161" t="s">
        <v>154</v>
      </c>
      <c r="Y49" s="161" t="s">
        <v>155</v>
      </c>
      <c r="Z49" s="151"/>
      <c r="AA49" s="151"/>
      <c r="AB49" s="151"/>
      <c r="AC49" s="151"/>
      <c r="AD49" s="151"/>
      <c r="AE49" s="151"/>
      <c r="AF49" s="151"/>
      <c r="AG49" s="151" t="s">
        <v>219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79">
        <v>40</v>
      </c>
      <c r="B50" s="180" t="s">
        <v>492</v>
      </c>
      <c r="C50" s="187" t="s">
        <v>493</v>
      </c>
      <c r="D50" s="181" t="s">
        <v>489</v>
      </c>
      <c r="E50" s="182">
        <v>2.1419999999999999</v>
      </c>
      <c r="F50" s="183"/>
      <c r="G50" s="184">
        <f>ROUND(E50*F50,2)</f>
        <v>0</v>
      </c>
      <c r="H50" s="183"/>
      <c r="I50" s="184">
        <f>ROUND(E50*H50,2)</f>
        <v>0</v>
      </c>
      <c r="J50" s="183"/>
      <c r="K50" s="184">
        <f>ROUND(E50*J50,2)</f>
        <v>0</v>
      </c>
      <c r="L50" s="184">
        <v>21</v>
      </c>
      <c r="M50" s="184">
        <f>G50*(1+L50/100)</f>
        <v>0</v>
      </c>
      <c r="N50" s="182">
        <v>0</v>
      </c>
      <c r="O50" s="182">
        <f>ROUND(E50*N50,2)</f>
        <v>0</v>
      </c>
      <c r="P50" s="182">
        <v>0</v>
      </c>
      <c r="Q50" s="182">
        <f>ROUND(E50*P50,2)</f>
        <v>0</v>
      </c>
      <c r="R50" s="184"/>
      <c r="S50" s="184" t="s">
        <v>159</v>
      </c>
      <c r="T50" s="185" t="s">
        <v>201</v>
      </c>
      <c r="U50" s="161">
        <v>0</v>
      </c>
      <c r="V50" s="161">
        <f>ROUND(E50*U50,2)</f>
        <v>0</v>
      </c>
      <c r="W50" s="161"/>
      <c r="X50" s="161" t="s">
        <v>154</v>
      </c>
      <c r="Y50" s="161" t="s">
        <v>155</v>
      </c>
      <c r="Z50" s="151"/>
      <c r="AA50" s="151"/>
      <c r="AB50" s="151"/>
      <c r="AC50" s="151"/>
      <c r="AD50" s="151"/>
      <c r="AE50" s="151"/>
      <c r="AF50" s="151"/>
      <c r="AG50" s="151" t="s">
        <v>219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2">
        <v>41</v>
      </c>
      <c r="B51" s="173" t="s">
        <v>494</v>
      </c>
      <c r="C51" s="188" t="s">
        <v>495</v>
      </c>
      <c r="D51" s="174" t="s">
        <v>489</v>
      </c>
      <c r="E51" s="175">
        <v>3.14</v>
      </c>
      <c r="F51" s="176"/>
      <c r="G51" s="177">
        <f>ROUND(E51*F51,2)</f>
        <v>0</v>
      </c>
      <c r="H51" s="176"/>
      <c r="I51" s="177">
        <f>ROUND(E51*H51,2)</f>
        <v>0</v>
      </c>
      <c r="J51" s="176"/>
      <c r="K51" s="177">
        <f>ROUND(E51*J51,2)</f>
        <v>0</v>
      </c>
      <c r="L51" s="177">
        <v>21</v>
      </c>
      <c r="M51" s="177">
        <f>G51*(1+L51/100)</f>
        <v>0</v>
      </c>
      <c r="N51" s="175">
        <v>0</v>
      </c>
      <c r="O51" s="175">
        <f>ROUND(E51*N51,2)</f>
        <v>0</v>
      </c>
      <c r="P51" s="175">
        <v>0</v>
      </c>
      <c r="Q51" s="175">
        <f>ROUND(E51*P51,2)</f>
        <v>0</v>
      </c>
      <c r="R51" s="177"/>
      <c r="S51" s="177" t="s">
        <v>159</v>
      </c>
      <c r="T51" s="178" t="s">
        <v>201</v>
      </c>
      <c r="U51" s="161">
        <v>0</v>
      </c>
      <c r="V51" s="161">
        <f>ROUND(E51*U51,2)</f>
        <v>0</v>
      </c>
      <c r="W51" s="161"/>
      <c r="X51" s="161" t="s">
        <v>154</v>
      </c>
      <c r="Y51" s="161" t="s">
        <v>155</v>
      </c>
      <c r="Z51" s="151"/>
      <c r="AA51" s="151"/>
      <c r="AB51" s="151"/>
      <c r="AC51" s="151"/>
      <c r="AD51" s="151"/>
      <c r="AE51" s="151"/>
      <c r="AF51" s="151"/>
      <c r="AG51" s="151" t="s">
        <v>219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x14ac:dyDescent="0.2">
      <c r="A52" s="3"/>
      <c r="B52" s="4"/>
      <c r="C52" s="190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E52">
        <v>12</v>
      </c>
      <c r="AF52">
        <v>21</v>
      </c>
      <c r="AG52" t="s">
        <v>134</v>
      </c>
    </row>
    <row r="53" spans="1:60" x14ac:dyDescent="0.2">
      <c r="A53" s="154"/>
      <c r="B53" s="155" t="s">
        <v>29</v>
      </c>
      <c r="C53" s="191"/>
      <c r="D53" s="156"/>
      <c r="E53" s="157"/>
      <c r="F53" s="157"/>
      <c r="G53" s="171">
        <f>G8+G42+G47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E53">
        <f>SUMIF(L7:L51,AE52,G7:G51)</f>
        <v>0</v>
      </c>
      <c r="AF53">
        <f>SUMIF(L7:L51,AF52,G7:G51)</f>
        <v>0</v>
      </c>
      <c r="AG53" t="s">
        <v>235</v>
      </c>
    </row>
    <row r="54" spans="1:60" x14ac:dyDescent="0.2">
      <c r="C54" s="192"/>
      <c r="D54" s="10"/>
      <c r="AG54" t="s">
        <v>236</v>
      </c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QP7bhexHVlJ4XsK+rW8ml4Z1XP7FtckvZ4zlhBUflsu62bNvKyQLMI/RjfMFrYbrzgkjDIKBCsVKmppRx9gWA==" saltValue="WCwjA5vzmg5IX5PCd6Tpkg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4" customWidth="1"/>
    <col min="3" max="3" width="63.28515625" style="12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121</v>
      </c>
      <c r="B1" s="249"/>
      <c r="C1" s="249"/>
      <c r="D1" s="249"/>
      <c r="E1" s="249"/>
      <c r="F1" s="249"/>
      <c r="G1" s="249"/>
      <c r="AG1" t="s">
        <v>122</v>
      </c>
    </row>
    <row r="2" spans="1:60" ht="24.95" customHeight="1" x14ac:dyDescent="0.2">
      <c r="A2" s="143" t="s">
        <v>7</v>
      </c>
      <c r="B2" s="49" t="s">
        <v>43</v>
      </c>
      <c r="C2" s="250" t="s">
        <v>44</v>
      </c>
      <c r="D2" s="251"/>
      <c r="E2" s="251"/>
      <c r="F2" s="251"/>
      <c r="G2" s="252"/>
      <c r="AG2" t="s">
        <v>123</v>
      </c>
    </row>
    <row r="3" spans="1:60" ht="24.95" customHeight="1" x14ac:dyDescent="0.2">
      <c r="A3" s="143" t="s">
        <v>8</v>
      </c>
      <c r="B3" s="49" t="s">
        <v>57</v>
      </c>
      <c r="C3" s="250" t="s">
        <v>58</v>
      </c>
      <c r="D3" s="251"/>
      <c r="E3" s="251"/>
      <c r="F3" s="251"/>
      <c r="G3" s="252"/>
      <c r="AC3" s="124" t="s">
        <v>123</v>
      </c>
      <c r="AG3" t="s">
        <v>124</v>
      </c>
    </row>
    <row r="4" spans="1:60" ht="24.95" customHeight="1" x14ac:dyDescent="0.2">
      <c r="A4" s="144" t="s">
        <v>9</v>
      </c>
      <c r="B4" s="145" t="s">
        <v>61</v>
      </c>
      <c r="C4" s="253" t="s">
        <v>62</v>
      </c>
      <c r="D4" s="254"/>
      <c r="E4" s="254"/>
      <c r="F4" s="254"/>
      <c r="G4" s="255"/>
      <c r="AG4" t="s">
        <v>125</v>
      </c>
    </row>
    <row r="5" spans="1:60" x14ac:dyDescent="0.2">
      <c r="D5" s="10"/>
    </row>
    <row r="6" spans="1:60" ht="38.25" x14ac:dyDescent="0.2">
      <c r="A6" s="147" t="s">
        <v>126</v>
      </c>
      <c r="B6" s="149" t="s">
        <v>127</v>
      </c>
      <c r="C6" s="149" t="s">
        <v>128</v>
      </c>
      <c r="D6" s="148" t="s">
        <v>129</v>
      </c>
      <c r="E6" s="147" t="s">
        <v>130</v>
      </c>
      <c r="F6" s="146" t="s">
        <v>131</v>
      </c>
      <c r="G6" s="147" t="s">
        <v>29</v>
      </c>
      <c r="H6" s="150" t="s">
        <v>30</v>
      </c>
      <c r="I6" s="150" t="s">
        <v>132</v>
      </c>
      <c r="J6" s="150" t="s">
        <v>31</v>
      </c>
      <c r="K6" s="150" t="s">
        <v>133</v>
      </c>
      <c r="L6" s="150" t="s">
        <v>134</v>
      </c>
      <c r="M6" s="150" t="s">
        <v>135</v>
      </c>
      <c r="N6" s="150" t="s">
        <v>136</v>
      </c>
      <c r="O6" s="150" t="s">
        <v>137</v>
      </c>
      <c r="P6" s="150" t="s">
        <v>138</v>
      </c>
      <c r="Q6" s="150" t="s">
        <v>139</v>
      </c>
      <c r="R6" s="150" t="s">
        <v>140</v>
      </c>
      <c r="S6" s="150" t="s">
        <v>141</v>
      </c>
      <c r="T6" s="150" t="s">
        <v>142</v>
      </c>
      <c r="U6" s="150" t="s">
        <v>143</v>
      </c>
      <c r="V6" s="150" t="s">
        <v>144</v>
      </c>
      <c r="W6" s="150" t="s">
        <v>145</v>
      </c>
      <c r="X6" s="150" t="s">
        <v>146</v>
      </c>
      <c r="Y6" s="150" t="s">
        <v>147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">
      <c r="A8" s="165" t="s">
        <v>148</v>
      </c>
      <c r="B8" s="166" t="s">
        <v>91</v>
      </c>
      <c r="C8" s="186" t="s">
        <v>92</v>
      </c>
      <c r="D8" s="167"/>
      <c r="E8" s="168"/>
      <c r="F8" s="169"/>
      <c r="G8" s="169">
        <f>SUMIF(AG9:AG56,"&lt;&gt;NOR",G9:G56)</f>
        <v>0</v>
      </c>
      <c r="H8" s="169"/>
      <c r="I8" s="169">
        <f>SUM(I9:I56)</f>
        <v>0</v>
      </c>
      <c r="J8" s="169"/>
      <c r="K8" s="169">
        <f>SUM(K9:K56)</f>
        <v>0</v>
      </c>
      <c r="L8" s="169"/>
      <c r="M8" s="169">
        <f>SUM(M9:M56)</f>
        <v>0</v>
      </c>
      <c r="N8" s="168"/>
      <c r="O8" s="168">
        <f>SUM(O9:O56)</f>
        <v>0</v>
      </c>
      <c r="P8" s="168"/>
      <c r="Q8" s="168">
        <f>SUM(Q9:Q56)</f>
        <v>0</v>
      </c>
      <c r="R8" s="169"/>
      <c r="S8" s="169"/>
      <c r="T8" s="170"/>
      <c r="U8" s="164"/>
      <c r="V8" s="164">
        <f>SUM(V9:V56)</f>
        <v>0</v>
      </c>
      <c r="W8" s="164"/>
      <c r="X8" s="164"/>
      <c r="Y8" s="164"/>
      <c r="AG8" t="s">
        <v>149</v>
      </c>
    </row>
    <row r="9" spans="1:60" outlineLevel="1" x14ac:dyDescent="0.2">
      <c r="A9" s="179">
        <v>1</v>
      </c>
      <c r="B9" s="180" t="s">
        <v>411</v>
      </c>
      <c r="C9" s="187" t="s">
        <v>496</v>
      </c>
      <c r="D9" s="181" t="s">
        <v>317</v>
      </c>
      <c r="E9" s="182">
        <v>28</v>
      </c>
      <c r="F9" s="183"/>
      <c r="G9" s="184">
        <f t="shared" ref="G9:G56" si="0">ROUND(E9*F9,2)</f>
        <v>0</v>
      </c>
      <c r="H9" s="183"/>
      <c r="I9" s="184">
        <f t="shared" ref="I9:I56" si="1">ROUND(E9*H9,2)</f>
        <v>0</v>
      </c>
      <c r="J9" s="183"/>
      <c r="K9" s="184">
        <f t="shared" ref="K9:K56" si="2">ROUND(E9*J9,2)</f>
        <v>0</v>
      </c>
      <c r="L9" s="184">
        <v>21</v>
      </c>
      <c r="M9" s="184">
        <f t="shared" ref="M9:M56" si="3">G9*(1+L9/100)</f>
        <v>0</v>
      </c>
      <c r="N9" s="182">
        <v>0</v>
      </c>
      <c r="O9" s="182">
        <f t="shared" ref="O9:O56" si="4">ROUND(E9*N9,2)</f>
        <v>0</v>
      </c>
      <c r="P9" s="182">
        <v>0</v>
      </c>
      <c r="Q9" s="182">
        <f t="shared" ref="Q9:Q56" si="5">ROUND(E9*P9,2)</f>
        <v>0</v>
      </c>
      <c r="R9" s="184"/>
      <c r="S9" s="184" t="s">
        <v>159</v>
      </c>
      <c r="T9" s="185" t="s">
        <v>201</v>
      </c>
      <c r="U9" s="161">
        <v>0</v>
      </c>
      <c r="V9" s="161">
        <f t="shared" ref="V9:V56" si="6">ROUND(E9*U9,2)</f>
        <v>0</v>
      </c>
      <c r="W9" s="161"/>
      <c r="X9" s="161" t="s">
        <v>154</v>
      </c>
      <c r="Y9" s="161" t="s">
        <v>155</v>
      </c>
      <c r="Z9" s="151"/>
      <c r="AA9" s="151"/>
      <c r="AB9" s="151"/>
      <c r="AC9" s="151"/>
      <c r="AD9" s="151"/>
      <c r="AE9" s="151"/>
      <c r="AF9" s="151"/>
      <c r="AG9" s="151" t="s">
        <v>156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9">
        <v>2</v>
      </c>
      <c r="B10" s="180" t="s">
        <v>413</v>
      </c>
      <c r="C10" s="187" t="s">
        <v>497</v>
      </c>
      <c r="D10" s="181" t="s">
        <v>317</v>
      </c>
      <c r="E10" s="182">
        <v>28</v>
      </c>
      <c r="F10" s="183"/>
      <c r="G10" s="184">
        <f t="shared" si="0"/>
        <v>0</v>
      </c>
      <c r="H10" s="183"/>
      <c r="I10" s="184">
        <f t="shared" si="1"/>
        <v>0</v>
      </c>
      <c r="J10" s="183"/>
      <c r="K10" s="184">
        <f t="shared" si="2"/>
        <v>0</v>
      </c>
      <c r="L10" s="184">
        <v>21</v>
      </c>
      <c r="M10" s="184">
        <f t="shared" si="3"/>
        <v>0</v>
      </c>
      <c r="N10" s="182">
        <v>0</v>
      </c>
      <c r="O10" s="182">
        <f t="shared" si="4"/>
        <v>0</v>
      </c>
      <c r="P10" s="182">
        <v>0</v>
      </c>
      <c r="Q10" s="182">
        <f t="shared" si="5"/>
        <v>0</v>
      </c>
      <c r="R10" s="184"/>
      <c r="S10" s="184" t="s">
        <v>159</v>
      </c>
      <c r="T10" s="185" t="s">
        <v>201</v>
      </c>
      <c r="U10" s="161">
        <v>0</v>
      </c>
      <c r="V10" s="161">
        <f t="shared" si="6"/>
        <v>0</v>
      </c>
      <c r="W10" s="161"/>
      <c r="X10" s="161" t="s">
        <v>154</v>
      </c>
      <c r="Y10" s="161" t="s">
        <v>155</v>
      </c>
      <c r="Z10" s="151"/>
      <c r="AA10" s="151"/>
      <c r="AB10" s="151"/>
      <c r="AC10" s="151"/>
      <c r="AD10" s="151"/>
      <c r="AE10" s="151"/>
      <c r="AF10" s="151"/>
      <c r="AG10" s="151" t="s">
        <v>156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9">
        <v>3</v>
      </c>
      <c r="B11" s="180" t="s">
        <v>415</v>
      </c>
      <c r="C11" s="187" t="s">
        <v>498</v>
      </c>
      <c r="D11" s="181" t="s">
        <v>317</v>
      </c>
      <c r="E11" s="182">
        <v>28</v>
      </c>
      <c r="F11" s="183"/>
      <c r="G11" s="184">
        <f t="shared" si="0"/>
        <v>0</v>
      </c>
      <c r="H11" s="183"/>
      <c r="I11" s="184">
        <f t="shared" si="1"/>
        <v>0</v>
      </c>
      <c r="J11" s="183"/>
      <c r="K11" s="184">
        <f t="shared" si="2"/>
        <v>0</v>
      </c>
      <c r="L11" s="184">
        <v>21</v>
      </c>
      <c r="M11" s="184">
        <f t="shared" si="3"/>
        <v>0</v>
      </c>
      <c r="N11" s="182">
        <v>0</v>
      </c>
      <c r="O11" s="182">
        <f t="shared" si="4"/>
        <v>0</v>
      </c>
      <c r="P11" s="182">
        <v>0</v>
      </c>
      <c r="Q11" s="182">
        <f t="shared" si="5"/>
        <v>0</v>
      </c>
      <c r="R11" s="184"/>
      <c r="S11" s="184" t="s">
        <v>159</v>
      </c>
      <c r="T11" s="185" t="s">
        <v>201</v>
      </c>
      <c r="U11" s="161">
        <v>0</v>
      </c>
      <c r="V11" s="161">
        <f t="shared" si="6"/>
        <v>0</v>
      </c>
      <c r="W11" s="161"/>
      <c r="X11" s="161" t="s">
        <v>154</v>
      </c>
      <c r="Y11" s="161" t="s">
        <v>155</v>
      </c>
      <c r="Z11" s="151"/>
      <c r="AA11" s="151"/>
      <c r="AB11" s="151"/>
      <c r="AC11" s="151"/>
      <c r="AD11" s="151"/>
      <c r="AE11" s="151"/>
      <c r="AF11" s="151"/>
      <c r="AG11" s="151" t="s">
        <v>156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9">
        <v>4</v>
      </c>
      <c r="B12" s="180" t="s">
        <v>417</v>
      </c>
      <c r="C12" s="187" t="s">
        <v>499</v>
      </c>
      <c r="D12" s="181" t="s">
        <v>317</v>
      </c>
      <c r="E12" s="182">
        <v>28</v>
      </c>
      <c r="F12" s="183"/>
      <c r="G12" s="184">
        <f t="shared" si="0"/>
        <v>0</v>
      </c>
      <c r="H12" s="183"/>
      <c r="I12" s="184">
        <f t="shared" si="1"/>
        <v>0</v>
      </c>
      <c r="J12" s="183"/>
      <c r="K12" s="184">
        <f t="shared" si="2"/>
        <v>0</v>
      </c>
      <c r="L12" s="184">
        <v>21</v>
      </c>
      <c r="M12" s="184">
        <f t="shared" si="3"/>
        <v>0</v>
      </c>
      <c r="N12" s="182">
        <v>0</v>
      </c>
      <c r="O12" s="182">
        <f t="shared" si="4"/>
        <v>0</v>
      </c>
      <c r="P12" s="182">
        <v>0</v>
      </c>
      <c r="Q12" s="182">
        <f t="shared" si="5"/>
        <v>0</v>
      </c>
      <c r="R12" s="184"/>
      <c r="S12" s="184" t="s">
        <v>159</v>
      </c>
      <c r="T12" s="185" t="s">
        <v>201</v>
      </c>
      <c r="U12" s="161">
        <v>0</v>
      </c>
      <c r="V12" s="161">
        <f t="shared" si="6"/>
        <v>0</v>
      </c>
      <c r="W12" s="161"/>
      <c r="X12" s="161" t="s">
        <v>154</v>
      </c>
      <c r="Y12" s="161" t="s">
        <v>155</v>
      </c>
      <c r="Z12" s="151"/>
      <c r="AA12" s="151"/>
      <c r="AB12" s="151"/>
      <c r="AC12" s="151"/>
      <c r="AD12" s="151"/>
      <c r="AE12" s="151"/>
      <c r="AF12" s="151"/>
      <c r="AG12" s="151" t="s">
        <v>156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9">
        <v>5</v>
      </c>
      <c r="B13" s="180" t="s">
        <v>419</v>
      </c>
      <c r="C13" s="187" t="s">
        <v>500</v>
      </c>
      <c r="D13" s="181" t="s">
        <v>317</v>
      </c>
      <c r="E13" s="182">
        <v>28</v>
      </c>
      <c r="F13" s="183"/>
      <c r="G13" s="184">
        <f t="shared" si="0"/>
        <v>0</v>
      </c>
      <c r="H13" s="183"/>
      <c r="I13" s="184">
        <f t="shared" si="1"/>
        <v>0</v>
      </c>
      <c r="J13" s="183"/>
      <c r="K13" s="184">
        <f t="shared" si="2"/>
        <v>0</v>
      </c>
      <c r="L13" s="184">
        <v>21</v>
      </c>
      <c r="M13" s="184">
        <f t="shared" si="3"/>
        <v>0</v>
      </c>
      <c r="N13" s="182">
        <v>0</v>
      </c>
      <c r="O13" s="182">
        <f t="shared" si="4"/>
        <v>0</v>
      </c>
      <c r="P13" s="182">
        <v>0</v>
      </c>
      <c r="Q13" s="182">
        <f t="shared" si="5"/>
        <v>0</v>
      </c>
      <c r="R13" s="184"/>
      <c r="S13" s="184" t="s">
        <v>159</v>
      </c>
      <c r="T13" s="185" t="s">
        <v>201</v>
      </c>
      <c r="U13" s="161">
        <v>0</v>
      </c>
      <c r="V13" s="161">
        <f t="shared" si="6"/>
        <v>0</v>
      </c>
      <c r="W13" s="161"/>
      <c r="X13" s="161" t="s">
        <v>154</v>
      </c>
      <c r="Y13" s="161" t="s">
        <v>155</v>
      </c>
      <c r="Z13" s="151"/>
      <c r="AA13" s="151"/>
      <c r="AB13" s="151"/>
      <c r="AC13" s="151"/>
      <c r="AD13" s="151"/>
      <c r="AE13" s="151"/>
      <c r="AF13" s="151"/>
      <c r="AG13" s="151" t="s">
        <v>156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9">
        <v>6</v>
      </c>
      <c r="B14" s="180" t="s">
        <v>422</v>
      </c>
      <c r="C14" s="187" t="s">
        <v>501</v>
      </c>
      <c r="D14" s="181" t="s">
        <v>169</v>
      </c>
      <c r="E14" s="182">
        <v>168</v>
      </c>
      <c r="F14" s="183"/>
      <c r="G14" s="184">
        <f t="shared" si="0"/>
        <v>0</v>
      </c>
      <c r="H14" s="183"/>
      <c r="I14" s="184">
        <f t="shared" si="1"/>
        <v>0</v>
      </c>
      <c r="J14" s="183"/>
      <c r="K14" s="184">
        <f t="shared" si="2"/>
        <v>0</v>
      </c>
      <c r="L14" s="184">
        <v>21</v>
      </c>
      <c r="M14" s="184">
        <f t="shared" si="3"/>
        <v>0</v>
      </c>
      <c r="N14" s="182">
        <v>0</v>
      </c>
      <c r="O14" s="182">
        <f t="shared" si="4"/>
        <v>0</v>
      </c>
      <c r="P14" s="182">
        <v>0</v>
      </c>
      <c r="Q14" s="182">
        <f t="shared" si="5"/>
        <v>0</v>
      </c>
      <c r="R14" s="184"/>
      <c r="S14" s="184" t="s">
        <v>159</v>
      </c>
      <c r="T14" s="185" t="s">
        <v>201</v>
      </c>
      <c r="U14" s="161">
        <v>0</v>
      </c>
      <c r="V14" s="161">
        <f t="shared" si="6"/>
        <v>0</v>
      </c>
      <c r="W14" s="161"/>
      <c r="X14" s="161" t="s">
        <v>154</v>
      </c>
      <c r="Y14" s="161" t="s">
        <v>155</v>
      </c>
      <c r="Z14" s="151"/>
      <c r="AA14" s="151"/>
      <c r="AB14" s="151"/>
      <c r="AC14" s="151"/>
      <c r="AD14" s="151"/>
      <c r="AE14" s="151"/>
      <c r="AF14" s="151"/>
      <c r="AG14" s="151" t="s">
        <v>156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9">
        <v>7</v>
      </c>
      <c r="B15" s="180" t="s">
        <v>502</v>
      </c>
      <c r="C15" s="187" t="s">
        <v>503</v>
      </c>
      <c r="D15" s="181" t="s">
        <v>317</v>
      </c>
      <c r="E15" s="182">
        <v>14</v>
      </c>
      <c r="F15" s="183"/>
      <c r="G15" s="184">
        <f t="shared" si="0"/>
        <v>0</v>
      </c>
      <c r="H15" s="183"/>
      <c r="I15" s="184">
        <f t="shared" si="1"/>
        <v>0</v>
      </c>
      <c r="J15" s="183"/>
      <c r="K15" s="184">
        <f t="shared" si="2"/>
        <v>0</v>
      </c>
      <c r="L15" s="184">
        <v>21</v>
      </c>
      <c r="M15" s="184">
        <f t="shared" si="3"/>
        <v>0</v>
      </c>
      <c r="N15" s="182">
        <v>0</v>
      </c>
      <c r="O15" s="182">
        <f t="shared" si="4"/>
        <v>0</v>
      </c>
      <c r="P15" s="182">
        <v>0</v>
      </c>
      <c r="Q15" s="182">
        <f t="shared" si="5"/>
        <v>0</v>
      </c>
      <c r="R15" s="184"/>
      <c r="S15" s="184" t="s">
        <v>159</v>
      </c>
      <c r="T15" s="185" t="s">
        <v>201</v>
      </c>
      <c r="U15" s="161">
        <v>0</v>
      </c>
      <c r="V15" s="161">
        <f t="shared" si="6"/>
        <v>0</v>
      </c>
      <c r="W15" s="161"/>
      <c r="X15" s="161" t="s">
        <v>154</v>
      </c>
      <c r="Y15" s="161" t="s">
        <v>155</v>
      </c>
      <c r="Z15" s="151"/>
      <c r="AA15" s="151"/>
      <c r="AB15" s="151"/>
      <c r="AC15" s="151"/>
      <c r="AD15" s="151"/>
      <c r="AE15" s="151"/>
      <c r="AF15" s="151"/>
      <c r="AG15" s="151" t="s">
        <v>156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9">
        <v>8</v>
      </c>
      <c r="B16" s="180" t="s">
        <v>426</v>
      </c>
      <c r="C16" s="187" t="s">
        <v>504</v>
      </c>
      <c r="D16" s="181" t="s">
        <v>317</v>
      </c>
      <c r="E16" s="182">
        <v>14</v>
      </c>
      <c r="F16" s="183"/>
      <c r="G16" s="184">
        <f t="shared" si="0"/>
        <v>0</v>
      </c>
      <c r="H16" s="183"/>
      <c r="I16" s="184">
        <f t="shared" si="1"/>
        <v>0</v>
      </c>
      <c r="J16" s="183"/>
      <c r="K16" s="184">
        <f t="shared" si="2"/>
        <v>0</v>
      </c>
      <c r="L16" s="184">
        <v>21</v>
      </c>
      <c r="M16" s="184">
        <f t="shared" si="3"/>
        <v>0</v>
      </c>
      <c r="N16" s="182">
        <v>0</v>
      </c>
      <c r="O16" s="182">
        <f t="shared" si="4"/>
        <v>0</v>
      </c>
      <c r="P16" s="182">
        <v>0</v>
      </c>
      <c r="Q16" s="182">
        <f t="shared" si="5"/>
        <v>0</v>
      </c>
      <c r="R16" s="184"/>
      <c r="S16" s="184" t="s">
        <v>159</v>
      </c>
      <c r="T16" s="185" t="s">
        <v>201</v>
      </c>
      <c r="U16" s="161">
        <v>0</v>
      </c>
      <c r="V16" s="161">
        <f t="shared" si="6"/>
        <v>0</v>
      </c>
      <c r="W16" s="161"/>
      <c r="X16" s="161" t="s">
        <v>154</v>
      </c>
      <c r="Y16" s="161" t="s">
        <v>155</v>
      </c>
      <c r="Z16" s="151"/>
      <c r="AA16" s="151"/>
      <c r="AB16" s="151"/>
      <c r="AC16" s="151"/>
      <c r="AD16" s="151"/>
      <c r="AE16" s="151"/>
      <c r="AF16" s="151"/>
      <c r="AG16" s="151" t="s">
        <v>156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9">
        <v>9</v>
      </c>
      <c r="B17" s="180" t="s">
        <v>428</v>
      </c>
      <c r="C17" s="187" t="s">
        <v>505</v>
      </c>
      <c r="D17" s="181" t="s">
        <v>317</v>
      </c>
      <c r="E17" s="182">
        <v>14</v>
      </c>
      <c r="F17" s="183"/>
      <c r="G17" s="184">
        <f t="shared" si="0"/>
        <v>0</v>
      </c>
      <c r="H17" s="183"/>
      <c r="I17" s="184">
        <f t="shared" si="1"/>
        <v>0</v>
      </c>
      <c r="J17" s="183"/>
      <c r="K17" s="184">
        <f t="shared" si="2"/>
        <v>0</v>
      </c>
      <c r="L17" s="184">
        <v>21</v>
      </c>
      <c r="M17" s="184">
        <f t="shared" si="3"/>
        <v>0</v>
      </c>
      <c r="N17" s="182">
        <v>0</v>
      </c>
      <c r="O17" s="182">
        <f t="shared" si="4"/>
        <v>0</v>
      </c>
      <c r="P17" s="182">
        <v>0</v>
      </c>
      <c r="Q17" s="182">
        <f t="shared" si="5"/>
        <v>0</v>
      </c>
      <c r="R17" s="184"/>
      <c r="S17" s="184" t="s">
        <v>159</v>
      </c>
      <c r="T17" s="185" t="s">
        <v>201</v>
      </c>
      <c r="U17" s="161">
        <v>0</v>
      </c>
      <c r="V17" s="161">
        <f t="shared" si="6"/>
        <v>0</v>
      </c>
      <c r="W17" s="161"/>
      <c r="X17" s="161" t="s">
        <v>154</v>
      </c>
      <c r="Y17" s="161" t="s">
        <v>155</v>
      </c>
      <c r="Z17" s="151"/>
      <c r="AA17" s="151"/>
      <c r="AB17" s="151"/>
      <c r="AC17" s="151"/>
      <c r="AD17" s="151"/>
      <c r="AE17" s="151"/>
      <c r="AF17" s="151"/>
      <c r="AG17" s="151" t="s">
        <v>156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9">
        <v>10</v>
      </c>
      <c r="B18" s="180" t="s">
        <v>430</v>
      </c>
      <c r="C18" s="187" t="s">
        <v>506</v>
      </c>
      <c r="D18" s="181" t="s">
        <v>317</v>
      </c>
      <c r="E18" s="182">
        <v>14</v>
      </c>
      <c r="F18" s="183"/>
      <c r="G18" s="184">
        <f t="shared" si="0"/>
        <v>0</v>
      </c>
      <c r="H18" s="183"/>
      <c r="I18" s="184">
        <f t="shared" si="1"/>
        <v>0</v>
      </c>
      <c r="J18" s="183"/>
      <c r="K18" s="184">
        <f t="shared" si="2"/>
        <v>0</v>
      </c>
      <c r="L18" s="184">
        <v>21</v>
      </c>
      <c r="M18" s="184">
        <f t="shared" si="3"/>
        <v>0</v>
      </c>
      <c r="N18" s="182">
        <v>0</v>
      </c>
      <c r="O18" s="182">
        <f t="shared" si="4"/>
        <v>0</v>
      </c>
      <c r="P18" s="182">
        <v>0</v>
      </c>
      <c r="Q18" s="182">
        <f t="shared" si="5"/>
        <v>0</v>
      </c>
      <c r="R18" s="184"/>
      <c r="S18" s="184" t="s">
        <v>159</v>
      </c>
      <c r="T18" s="185" t="s">
        <v>201</v>
      </c>
      <c r="U18" s="161">
        <v>0</v>
      </c>
      <c r="V18" s="161">
        <f t="shared" si="6"/>
        <v>0</v>
      </c>
      <c r="W18" s="161"/>
      <c r="X18" s="161" t="s">
        <v>154</v>
      </c>
      <c r="Y18" s="161" t="s">
        <v>155</v>
      </c>
      <c r="Z18" s="151"/>
      <c r="AA18" s="151"/>
      <c r="AB18" s="151"/>
      <c r="AC18" s="151"/>
      <c r="AD18" s="151"/>
      <c r="AE18" s="151"/>
      <c r="AF18" s="151"/>
      <c r="AG18" s="151" t="s">
        <v>156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9">
        <v>11</v>
      </c>
      <c r="B19" s="180" t="s">
        <v>432</v>
      </c>
      <c r="C19" s="187" t="s">
        <v>507</v>
      </c>
      <c r="D19" s="181" t="s">
        <v>317</v>
      </c>
      <c r="E19" s="182">
        <v>14</v>
      </c>
      <c r="F19" s="183"/>
      <c r="G19" s="184">
        <f t="shared" si="0"/>
        <v>0</v>
      </c>
      <c r="H19" s="183"/>
      <c r="I19" s="184">
        <f t="shared" si="1"/>
        <v>0</v>
      </c>
      <c r="J19" s="183"/>
      <c r="K19" s="184">
        <f t="shared" si="2"/>
        <v>0</v>
      </c>
      <c r="L19" s="184">
        <v>21</v>
      </c>
      <c r="M19" s="184">
        <f t="shared" si="3"/>
        <v>0</v>
      </c>
      <c r="N19" s="182">
        <v>0</v>
      </c>
      <c r="O19" s="182">
        <f t="shared" si="4"/>
        <v>0</v>
      </c>
      <c r="P19" s="182">
        <v>0</v>
      </c>
      <c r="Q19" s="182">
        <f t="shared" si="5"/>
        <v>0</v>
      </c>
      <c r="R19" s="184"/>
      <c r="S19" s="184" t="s">
        <v>159</v>
      </c>
      <c r="T19" s="185" t="s">
        <v>201</v>
      </c>
      <c r="U19" s="161">
        <v>0</v>
      </c>
      <c r="V19" s="161">
        <f t="shared" si="6"/>
        <v>0</v>
      </c>
      <c r="W19" s="161"/>
      <c r="X19" s="161" t="s">
        <v>154</v>
      </c>
      <c r="Y19" s="161" t="s">
        <v>155</v>
      </c>
      <c r="Z19" s="151"/>
      <c r="AA19" s="151"/>
      <c r="AB19" s="151"/>
      <c r="AC19" s="151"/>
      <c r="AD19" s="151"/>
      <c r="AE19" s="151"/>
      <c r="AF19" s="151"/>
      <c r="AG19" s="151" t="s">
        <v>156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9">
        <v>12</v>
      </c>
      <c r="B20" s="180" t="s">
        <v>434</v>
      </c>
      <c r="C20" s="187" t="s">
        <v>508</v>
      </c>
      <c r="D20" s="181" t="s">
        <v>317</v>
      </c>
      <c r="E20" s="182">
        <v>14</v>
      </c>
      <c r="F20" s="183"/>
      <c r="G20" s="184">
        <f t="shared" si="0"/>
        <v>0</v>
      </c>
      <c r="H20" s="183"/>
      <c r="I20" s="184">
        <f t="shared" si="1"/>
        <v>0</v>
      </c>
      <c r="J20" s="183"/>
      <c r="K20" s="184">
        <f t="shared" si="2"/>
        <v>0</v>
      </c>
      <c r="L20" s="184">
        <v>21</v>
      </c>
      <c r="M20" s="184">
        <f t="shared" si="3"/>
        <v>0</v>
      </c>
      <c r="N20" s="182">
        <v>0</v>
      </c>
      <c r="O20" s="182">
        <f t="shared" si="4"/>
        <v>0</v>
      </c>
      <c r="P20" s="182">
        <v>0</v>
      </c>
      <c r="Q20" s="182">
        <f t="shared" si="5"/>
        <v>0</v>
      </c>
      <c r="R20" s="184"/>
      <c r="S20" s="184" t="s">
        <v>159</v>
      </c>
      <c r="T20" s="185" t="s">
        <v>201</v>
      </c>
      <c r="U20" s="161">
        <v>0</v>
      </c>
      <c r="V20" s="161">
        <f t="shared" si="6"/>
        <v>0</v>
      </c>
      <c r="W20" s="161"/>
      <c r="X20" s="161" t="s">
        <v>154</v>
      </c>
      <c r="Y20" s="161" t="s">
        <v>155</v>
      </c>
      <c r="Z20" s="151"/>
      <c r="AA20" s="151"/>
      <c r="AB20" s="151"/>
      <c r="AC20" s="151"/>
      <c r="AD20" s="151"/>
      <c r="AE20" s="151"/>
      <c r="AF20" s="151"/>
      <c r="AG20" s="151" t="s">
        <v>156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9">
        <v>13</v>
      </c>
      <c r="B21" s="180" t="s">
        <v>436</v>
      </c>
      <c r="C21" s="187" t="s">
        <v>509</v>
      </c>
      <c r="D21" s="181" t="s">
        <v>317</v>
      </c>
      <c r="E21" s="182">
        <v>26</v>
      </c>
      <c r="F21" s="183"/>
      <c r="G21" s="184">
        <f t="shared" si="0"/>
        <v>0</v>
      </c>
      <c r="H21" s="183"/>
      <c r="I21" s="184">
        <f t="shared" si="1"/>
        <v>0</v>
      </c>
      <c r="J21" s="183"/>
      <c r="K21" s="184">
        <f t="shared" si="2"/>
        <v>0</v>
      </c>
      <c r="L21" s="184">
        <v>21</v>
      </c>
      <c r="M21" s="184">
        <f t="shared" si="3"/>
        <v>0</v>
      </c>
      <c r="N21" s="182">
        <v>0</v>
      </c>
      <c r="O21" s="182">
        <f t="shared" si="4"/>
        <v>0</v>
      </c>
      <c r="P21" s="182">
        <v>0</v>
      </c>
      <c r="Q21" s="182">
        <f t="shared" si="5"/>
        <v>0</v>
      </c>
      <c r="R21" s="184"/>
      <c r="S21" s="184" t="s">
        <v>159</v>
      </c>
      <c r="T21" s="185" t="s">
        <v>201</v>
      </c>
      <c r="U21" s="161">
        <v>0</v>
      </c>
      <c r="V21" s="161">
        <f t="shared" si="6"/>
        <v>0</v>
      </c>
      <c r="W21" s="161"/>
      <c r="X21" s="161" t="s">
        <v>154</v>
      </c>
      <c r="Y21" s="161" t="s">
        <v>155</v>
      </c>
      <c r="Z21" s="151"/>
      <c r="AA21" s="151"/>
      <c r="AB21" s="151"/>
      <c r="AC21" s="151"/>
      <c r="AD21" s="151"/>
      <c r="AE21" s="151"/>
      <c r="AF21" s="151"/>
      <c r="AG21" s="151" t="s">
        <v>156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9">
        <v>14</v>
      </c>
      <c r="B22" s="180" t="s">
        <v>439</v>
      </c>
      <c r="C22" s="187" t="s">
        <v>510</v>
      </c>
      <c r="D22" s="181" t="s">
        <v>317</v>
      </c>
      <c r="E22" s="182">
        <v>30</v>
      </c>
      <c r="F22" s="183"/>
      <c r="G22" s="184">
        <f t="shared" si="0"/>
        <v>0</v>
      </c>
      <c r="H22" s="183"/>
      <c r="I22" s="184">
        <f t="shared" si="1"/>
        <v>0</v>
      </c>
      <c r="J22" s="183"/>
      <c r="K22" s="184">
        <f t="shared" si="2"/>
        <v>0</v>
      </c>
      <c r="L22" s="184">
        <v>21</v>
      </c>
      <c r="M22" s="184">
        <f t="shared" si="3"/>
        <v>0</v>
      </c>
      <c r="N22" s="182">
        <v>0</v>
      </c>
      <c r="O22" s="182">
        <f t="shared" si="4"/>
        <v>0</v>
      </c>
      <c r="P22" s="182">
        <v>0</v>
      </c>
      <c r="Q22" s="182">
        <f t="shared" si="5"/>
        <v>0</v>
      </c>
      <c r="R22" s="184"/>
      <c r="S22" s="184" t="s">
        <v>159</v>
      </c>
      <c r="T22" s="185" t="s">
        <v>201</v>
      </c>
      <c r="U22" s="161">
        <v>0</v>
      </c>
      <c r="V22" s="161">
        <f t="shared" si="6"/>
        <v>0</v>
      </c>
      <c r="W22" s="161"/>
      <c r="X22" s="161" t="s">
        <v>154</v>
      </c>
      <c r="Y22" s="161" t="s">
        <v>155</v>
      </c>
      <c r="Z22" s="151"/>
      <c r="AA22" s="151"/>
      <c r="AB22" s="151"/>
      <c r="AC22" s="151"/>
      <c r="AD22" s="151"/>
      <c r="AE22" s="151"/>
      <c r="AF22" s="151"/>
      <c r="AG22" s="151" t="s">
        <v>156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9">
        <v>15</v>
      </c>
      <c r="B23" s="180" t="s">
        <v>441</v>
      </c>
      <c r="C23" s="187" t="s">
        <v>511</v>
      </c>
      <c r="D23" s="181" t="s">
        <v>317</v>
      </c>
      <c r="E23" s="182">
        <v>15</v>
      </c>
      <c r="F23" s="183"/>
      <c r="G23" s="184">
        <f t="shared" si="0"/>
        <v>0</v>
      </c>
      <c r="H23" s="183"/>
      <c r="I23" s="184">
        <f t="shared" si="1"/>
        <v>0</v>
      </c>
      <c r="J23" s="183"/>
      <c r="K23" s="184">
        <f t="shared" si="2"/>
        <v>0</v>
      </c>
      <c r="L23" s="184">
        <v>21</v>
      </c>
      <c r="M23" s="184">
        <f t="shared" si="3"/>
        <v>0</v>
      </c>
      <c r="N23" s="182">
        <v>0</v>
      </c>
      <c r="O23" s="182">
        <f t="shared" si="4"/>
        <v>0</v>
      </c>
      <c r="P23" s="182">
        <v>0</v>
      </c>
      <c r="Q23" s="182">
        <f t="shared" si="5"/>
        <v>0</v>
      </c>
      <c r="R23" s="184"/>
      <c r="S23" s="184" t="s">
        <v>159</v>
      </c>
      <c r="T23" s="185" t="s">
        <v>201</v>
      </c>
      <c r="U23" s="161">
        <v>0</v>
      </c>
      <c r="V23" s="161">
        <f t="shared" si="6"/>
        <v>0</v>
      </c>
      <c r="W23" s="161"/>
      <c r="X23" s="161" t="s">
        <v>154</v>
      </c>
      <c r="Y23" s="161" t="s">
        <v>155</v>
      </c>
      <c r="Z23" s="151"/>
      <c r="AA23" s="151"/>
      <c r="AB23" s="151"/>
      <c r="AC23" s="151"/>
      <c r="AD23" s="151"/>
      <c r="AE23" s="151"/>
      <c r="AF23" s="151"/>
      <c r="AG23" s="151" t="s">
        <v>156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9">
        <v>16</v>
      </c>
      <c r="B24" s="180" t="s">
        <v>443</v>
      </c>
      <c r="C24" s="187" t="s">
        <v>512</v>
      </c>
      <c r="D24" s="181" t="s">
        <v>438</v>
      </c>
      <c r="E24" s="182">
        <v>5.6</v>
      </c>
      <c r="F24" s="183"/>
      <c r="G24" s="184">
        <f t="shared" si="0"/>
        <v>0</v>
      </c>
      <c r="H24" s="183"/>
      <c r="I24" s="184">
        <f t="shared" si="1"/>
        <v>0</v>
      </c>
      <c r="J24" s="183"/>
      <c r="K24" s="184">
        <f t="shared" si="2"/>
        <v>0</v>
      </c>
      <c r="L24" s="184">
        <v>21</v>
      </c>
      <c r="M24" s="184">
        <f t="shared" si="3"/>
        <v>0</v>
      </c>
      <c r="N24" s="182">
        <v>0</v>
      </c>
      <c r="O24" s="182">
        <f t="shared" si="4"/>
        <v>0</v>
      </c>
      <c r="P24" s="182">
        <v>0</v>
      </c>
      <c r="Q24" s="182">
        <f t="shared" si="5"/>
        <v>0</v>
      </c>
      <c r="R24" s="184"/>
      <c r="S24" s="184" t="s">
        <v>159</v>
      </c>
      <c r="T24" s="185" t="s">
        <v>201</v>
      </c>
      <c r="U24" s="161">
        <v>0</v>
      </c>
      <c r="V24" s="161">
        <f t="shared" si="6"/>
        <v>0</v>
      </c>
      <c r="W24" s="161"/>
      <c r="X24" s="161" t="s">
        <v>154</v>
      </c>
      <c r="Y24" s="161" t="s">
        <v>155</v>
      </c>
      <c r="Z24" s="151"/>
      <c r="AA24" s="151"/>
      <c r="AB24" s="151"/>
      <c r="AC24" s="151"/>
      <c r="AD24" s="151"/>
      <c r="AE24" s="151"/>
      <c r="AF24" s="151"/>
      <c r="AG24" s="151" t="s">
        <v>156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9">
        <v>17</v>
      </c>
      <c r="B25" s="180" t="s">
        <v>445</v>
      </c>
      <c r="C25" s="187" t="s">
        <v>513</v>
      </c>
      <c r="D25" s="181" t="s">
        <v>317</v>
      </c>
      <c r="E25" s="182">
        <v>28</v>
      </c>
      <c r="F25" s="183"/>
      <c r="G25" s="184">
        <f t="shared" si="0"/>
        <v>0</v>
      </c>
      <c r="H25" s="183"/>
      <c r="I25" s="184">
        <f t="shared" si="1"/>
        <v>0</v>
      </c>
      <c r="J25" s="183"/>
      <c r="K25" s="184">
        <f t="shared" si="2"/>
        <v>0</v>
      </c>
      <c r="L25" s="184">
        <v>21</v>
      </c>
      <c r="M25" s="184">
        <f t="shared" si="3"/>
        <v>0</v>
      </c>
      <c r="N25" s="182">
        <v>0</v>
      </c>
      <c r="O25" s="182">
        <f t="shared" si="4"/>
        <v>0</v>
      </c>
      <c r="P25" s="182">
        <v>0</v>
      </c>
      <c r="Q25" s="182">
        <f t="shared" si="5"/>
        <v>0</v>
      </c>
      <c r="R25" s="184"/>
      <c r="S25" s="184" t="s">
        <v>159</v>
      </c>
      <c r="T25" s="185" t="s">
        <v>201</v>
      </c>
      <c r="U25" s="161">
        <v>0</v>
      </c>
      <c r="V25" s="161">
        <f t="shared" si="6"/>
        <v>0</v>
      </c>
      <c r="W25" s="161"/>
      <c r="X25" s="161" t="s">
        <v>154</v>
      </c>
      <c r="Y25" s="161" t="s">
        <v>155</v>
      </c>
      <c r="Z25" s="151"/>
      <c r="AA25" s="151"/>
      <c r="AB25" s="151"/>
      <c r="AC25" s="151"/>
      <c r="AD25" s="151"/>
      <c r="AE25" s="151"/>
      <c r="AF25" s="151"/>
      <c r="AG25" s="151" t="s">
        <v>156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9">
        <v>18</v>
      </c>
      <c r="B26" s="180" t="s">
        <v>447</v>
      </c>
      <c r="C26" s="187" t="s">
        <v>514</v>
      </c>
      <c r="D26" s="181" t="s">
        <v>438</v>
      </c>
      <c r="E26" s="182">
        <v>0.47599999999999998</v>
      </c>
      <c r="F26" s="183"/>
      <c r="G26" s="184">
        <f t="shared" si="0"/>
        <v>0</v>
      </c>
      <c r="H26" s="183"/>
      <c r="I26" s="184">
        <f t="shared" si="1"/>
        <v>0</v>
      </c>
      <c r="J26" s="183"/>
      <c r="K26" s="184">
        <f t="shared" si="2"/>
        <v>0</v>
      </c>
      <c r="L26" s="184">
        <v>21</v>
      </c>
      <c r="M26" s="184">
        <f t="shared" si="3"/>
        <v>0</v>
      </c>
      <c r="N26" s="182">
        <v>0</v>
      </c>
      <c r="O26" s="182">
        <f t="shared" si="4"/>
        <v>0</v>
      </c>
      <c r="P26" s="182">
        <v>0</v>
      </c>
      <c r="Q26" s="182">
        <f t="shared" si="5"/>
        <v>0</v>
      </c>
      <c r="R26" s="184"/>
      <c r="S26" s="184" t="s">
        <v>159</v>
      </c>
      <c r="T26" s="185" t="s">
        <v>201</v>
      </c>
      <c r="U26" s="161">
        <v>0</v>
      </c>
      <c r="V26" s="161">
        <f t="shared" si="6"/>
        <v>0</v>
      </c>
      <c r="W26" s="161"/>
      <c r="X26" s="161" t="s">
        <v>154</v>
      </c>
      <c r="Y26" s="161" t="s">
        <v>155</v>
      </c>
      <c r="Z26" s="151"/>
      <c r="AA26" s="151"/>
      <c r="AB26" s="151"/>
      <c r="AC26" s="151"/>
      <c r="AD26" s="151"/>
      <c r="AE26" s="151"/>
      <c r="AF26" s="151"/>
      <c r="AG26" s="151" t="s">
        <v>156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9">
        <v>19</v>
      </c>
      <c r="B27" s="180" t="s">
        <v>449</v>
      </c>
      <c r="C27" s="187" t="s">
        <v>515</v>
      </c>
      <c r="D27" s="181" t="s">
        <v>169</v>
      </c>
      <c r="E27" s="182">
        <v>594</v>
      </c>
      <c r="F27" s="183"/>
      <c r="G27" s="184">
        <f t="shared" si="0"/>
        <v>0</v>
      </c>
      <c r="H27" s="183"/>
      <c r="I27" s="184">
        <f t="shared" si="1"/>
        <v>0</v>
      </c>
      <c r="J27" s="183"/>
      <c r="K27" s="184">
        <f t="shared" si="2"/>
        <v>0</v>
      </c>
      <c r="L27" s="184">
        <v>21</v>
      </c>
      <c r="M27" s="184">
        <f t="shared" si="3"/>
        <v>0</v>
      </c>
      <c r="N27" s="182">
        <v>0</v>
      </c>
      <c r="O27" s="182">
        <f t="shared" si="4"/>
        <v>0</v>
      </c>
      <c r="P27" s="182">
        <v>0</v>
      </c>
      <c r="Q27" s="182">
        <f t="shared" si="5"/>
        <v>0</v>
      </c>
      <c r="R27" s="184"/>
      <c r="S27" s="184" t="s">
        <v>159</v>
      </c>
      <c r="T27" s="185" t="s">
        <v>201</v>
      </c>
      <c r="U27" s="161">
        <v>0</v>
      </c>
      <c r="V27" s="161">
        <f t="shared" si="6"/>
        <v>0</v>
      </c>
      <c r="W27" s="161"/>
      <c r="X27" s="161" t="s">
        <v>154</v>
      </c>
      <c r="Y27" s="161" t="s">
        <v>155</v>
      </c>
      <c r="Z27" s="151"/>
      <c r="AA27" s="151"/>
      <c r="AB27" s="151"/>
      <c r="AC27" s="151"/>
      <c r="AD27" s="151"/>
      <c r="AE27" s="151"/>
      <c r="AF27" s="151"/>
      <c r="AG27" s="151" t="s">
        <v>156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9">
        <v>20</v>
      </c>
      <c r="B28" s="180" t="s">
        <v>451</v>
      </c>
      <c r="C28" s="187" t="s">
        <v>516</v>
      </c>
      <c r="D28" s="181" t="s">
        <v>317</v>
      </c>
      <c r="E28" s="182">
        <v>14</v>
      </c>
      <c r="F28" s="183"/>
      <c r="G28" s="184">
        <f t="shared" si="0"/>
        <v>0</v>
      </c>
      <c r="H28" s="183"/>
      <c r="I28" s="184">
        <f t="shared" si="1"/>
        <v>0</v>
      </c>
      <c r="J28" s="183"/>
      <c r="K28" s="184">
        <f t="shared" si="2"/>
        <v>0</v>
      </c>
      <c r="L28" s="184">
        <v>21</v>
      </c>
      <c r="M28" s="184">
        <f t="shared" si="3"/>
        <v>0</v>
      </c>
      <c r="N28" s="182">
        <v>0</v>
      </c>
      <c r="O28" s="182">
        <f t="shared" si="4"/>
        <v>0</v>
      </c>
      <c r="P28" s="182">
        <v>0</v>
      </c>
      <c r="Q28" s="182">
        <f t="shared" si="5"/>
        <v>0</v>
      </c>
      <c r="R28" s="184"/>
      <c r="S28" s="184" t="s">
        <v>159</v>
      </c>
      <c r="T28" s="185" t="s">
        <v>201</v>
      </c>
      <c r="U28" s="161">
        <v>0</v>
      </c>
      <c r="V28" s="161">
        <f t="shared" si="6"/>
        <v>0</v>
      </c>
      <c r="W28" s="161"/>
      <c r="X28" s="161" t="s">
        <v>154</v>
      </c>
      <c r="Y28" s="161" t="s">
        <v>155</v>
      </c>
      <c r="Z28" s="151"/>
      <c r="AA28" s="151"/>
      <c r="AB28" s="151"/>
      <c r="AC28" s="151"/>
      <c r="AD28" s="151"/>
      <c r="AE28" s="151"/>
      <c r="AF28" s="151"/>
      <c r="AG28" s="151" t="s">
        <v>156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9">
        <v>21</v>
      </c>
      <c r="B29" s="180" t="s">
        <v>453</v>
      </c>
      <c r="C29" s="187" t="s">
        <v>517</v>
      </c>
      <c r="D29" s="181" t="s">
        <v>317</v>
      </c>
      <c r="E29" s="182">
        <v>14</v>
      </c>
      <c r="F29" s="183"/>
      <c r="G29" s="184">
        <f t="shared" si="0"/>
        <v>0</v>
      </c>
      <c r="H29" s="183"/>
      <c r="I29" s="184">
        <f t="shared" si="1"/>
        <v>0</v>
      </c>
      <c r="J29" s="183"/>
      <c r="K29" s="184">
        <f t="shared" si="2"/>
        <v>0</v>
      </c>
      <c r="L29" s="184">
        <v>21</v>
      </c>
      <c r="M29" s="184">
        <f t="shared" si="3"/>
        <v>0</v>
      </c>
      <c r="N29" s="182">
        <v>0</v>
      </c>
      <c r="O29" s="182">
        <f t="shared" si="4"/>
        <v>0</v>
      </c>
      <c r="P29" s="182">
        <v>0</v>
      </c>
      <c r="Q29" s="182">
        <f t="shared" si="5"/>
        <v>0</v>
      </c>
      <c r="R29" s="184"/>
      <c r="S29" s="184" t="s">
        <v>159</v>
      </c>
      <c r="T29" s="185" t="s">
        <v>201</v>
      </c>
      <c r="U29" s="161">
        <v>0</v>
      </c>
      <c r="V29" s="161">
        <f t="shared" si="6"/>
        <v>0</v>
      </c>
      <c r="W29" s="161"/>
      <c r="X29" s="161" t="s">
        <v>154</v>
      </c>
      <c r="Y29" s="161" t="s">
        <v>155</v>
      </c>
      <c r="Z29" s="151"/>
      <c r="AA29" s="151"/>
      <c r="AB29" s="151"/>
      <c r="AC29" s="151"/>
      <c r="AD29" s="151"/>
      <c r="AE29" s="151"/>
      <c r="AF29" s="151"/>
      <c r="AG29" s="151" t="s">
        <v>156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79">
        <v>22</v>
      </c>
      <c r="B30" s="180" t="s">
        <v>455</v>
      </c>
      <c r="C30" s="187" t="s">
        <v>454</v>
      </c>
      <c r="D30" s="181" t="s">
        <v>317</v>
      </c>
      <c r="E30" s="182">
        <v>14</v>
      </c>
      <c r="F30" s="183"/>
      <c r="G30" s="184">
        <f t="shared" si="0"/>
        <v>0</v>
      </c>
      <c r="H30" s="183"/>
      <c r="I30" s="184">
        <f t="shared" si="1"/>
        <v>0</v>
      </c>
      <c r="J30" s="183"/>
      <c r="K30" s="184">
        <f t="shared" si="2"/>
        <v>0</v>
      </c>
      <c r="L30" s="184">
        <v>21</v>
      </c>
      <c r="M30" s="184">
        <f t="shared" si="3"/>
        <v>0</v>
      </c>
      <c r="N30" s="182">
        <v>0</v>
      </c>
      <c r="O30" s="182">
        <f t="shared" si="4"/>
        <v>0</v>
      </c>
      <c r="P30" s="182">
        <v>0</v>
      </c>
      <c r="Q30" s="182">
        <f t="shared" si="5"/>
        <v>0</v>
      </c>
      <c r="R30" s="184"/>
      <c r="S30" s="184" t="s">
        <v>159</v>
      </c>
      <c r="T30" s="185" t="s">
        <v>201</v>
      </c>
      <c r="U30" s="161">
        <v>0</v>
      </c>
      <c r="V30" s="161">
        <f t="shared" si="6"/>
        <v>0</v>
      </c>
      <c r="W30" s="161"/>
      <c r="X30" s="161" t="s">
        <v>154</v>
      </c>
      <c r="Y30" s="161" t="s">
        <v>155</v>
      </c>
      <c r="Z30" s="151"/>
      <c r="AA30" s="151"/>
      <c r="AB30" s="151"/>
      <c r="AC30" s="151"/>
      <c r="AD30" s="151"/>
      <c r="AE30" s="151"/>
      <c r="AF30" s="151"/>
      <c r="AG30" s="151" t="s">
        <v>156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9">
        <v>23</v>
      </c>
      <c r="B31" s="180" t="s">
        <v>457</v>
      </c>
      <c r="C31" s="187" t="s">
        <v>518</v>
      </c>
      <c r="D31" s="181" t="s">
        <v>317</v>
      </c>
      <c r="E31" s="182">
        <v>14</v>
      </c>
      <c r="F31" s="183"/>
      <c r="G31" s="184">
        <f t="shared" si="0"/>
        <v>0</v>
      </c>
      <c r="H31" s="183"/>
      <c r="I31" s="184">
        <f t="shared" si="1"/>
        <v>0</v>
      </c>
      <c r="J31" s="183"/>
      <c r="K31" s="184">
        <f t="shared" si="2"/>
        <v>0</v>
      </c>
      <c r="L31" s="184">
        <v>21</v>
      </c>
      <c r="M31" s="184">
        <f t="shared" si="3"/>
        <v>0</v>
      </c>
      <c r="N31" s="182">
        <v>0</v>
      </c>
      <c r="O31" s="182">
        <f t="shared" si="4"/>
        <v>0</v>
      </c>
      <c r="P31" s="182">
        <v>0</v>
      </c>
      <c r="Q31" s="182">
        <f t="shared" si="5"/>
        <v>0</v>
      </c>
      <c r="R31" s="184"/>
      <c r="S31" s="184" t="s">
        <v>159</v>
      </c>
      <c r="T31" s="185" t="s">
        <v>201</v>
      </c>
      <c r="U31" s="161">
        <v>0</v>
      </c>
      <c r="V31" s="161">
        <f t="shared" si="6"/>
        <v>0</v>
      </c>
      <c r="W31" s="161"/>
      <c r="X31" s="161" t="s">
        <v>154</v>
      </c>
      <c r="Y31" s="161" t="s">
        <v>155</v>
      </c>
      <c r="Z31" s="151"/>
      <c r="AA31" s="151"/>
      <c r="AB31" s="151"/>
      <c r="AC31" s="151"/>
      <c r="AD31" s="151"/>
      <c r="AE31" s="151"/>
      <c r="AF31" s="151"/>
      <c r="AG31" s="151" t="s">
        <v>156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9">
        <v>24</v>
      </c>
      <c r="B32" s="180" t="s">
        <v>459</v>
      </c>
      <c r="C32" s="187" t="s">
        <v>519</v>
      </c>
      <c r="D32" s="181" t="s">
        <v>438</v>
      </c>
      <c r="E32" s="182">
        <v>56</v>
      </c>
      <c r="F32" s="183"/>
      <c r="G32" s="184">
        <f t="shared" si="0"/>
        <v>0</v>
      </c>
      <c r="H32" s="183"/>
      <c r="I32" s="184">
        <f t="shared" si="1"/>
        <v>0</v>
      </c>
      <c r="J32" s="183"/>
      <c r="K32" s="184">
        <f t="shared" si="2"/>
        <v>0</v>
      </c>
      <c r="L32" s="184">
        <v>21</v>
      </c>
      <c r="M32" s="184">
        <f t="shared" si="3"/>
        <v>0</v>
      </c>
      <c r="N32" s="182">
        <v>0</v>
      </c>
      <c r="O32" s="182">
        <f t="shared" si="4"/>
        <v>0</v>
      </c>
      <c r="P32" s="182">
        <v>0</v>
      </c>
      <c r="Q32" s="182">
        <f t="shared" si="5"/>
        <v>0</v>
      </c>
      <c r="R32" s="184"/>
      <c r="S32" s="184" t="s">
        <v>159</v>
      </c>
      <c r="T32" s="185" t="s">
        <v>201</v>
      </c>
      <c r="U32" s="161">
        <v>0</v>
      </c>
      <c r="V32" s="161">
        <f t="shared" si="6"/>
        <v>0</v>
      </c>
      <c r="W32" s="161"/>
      <c r="X32" s="161" t="s">
        <v>154</v>
      </c>
      <c r="Y32" s="161" t="s">
        <v>155</v>
      </c>
      <c r="Z32" s="151"/>
      <c r="AA32" s="151"/>
      <c r="AB32" s="151"/>
      <c r="AC32" s="151"/>
      <c r="AD32" s="151"/>
      <c r="AE32" s="151"/>
      <c r="AF32" s="151"/>
      <c r="AG32" s="151" t="s">
        <v>156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9">
        <v>25</v>
      </c>
      <c r="B33" s="180" t="s">
        <v>461</v>
      </c>
      <c r="C33" s="187" t="s">
        <v>520</v>
      </c>
      <c r="D33" s="181" t="s">
        <v>174</v>
      </c>
      <c r="E33" s="182">
        <v>0.84</v>
      </c>
      <c r="F33" s="183"/>
      <c r="G33" s="184">
        <f t="shared" si="0"/>
        <v>0</v>
      </c>
      <c r="H33" s="183"/>
      <c r="I33" s="184">
        <f t="shared" si="1"/>
        <v>0</v>
      </c>
      <c r="J33" s="183"/>
      <c r="K33" s="184">
        <f t="shared" si="2"/>
        <v>0</v>
      </c>
      <c r="L33" s="184">
        <v>21</v>
      </c>
      <c r="M33" s="184">
        <f t="shared" si="3"/>
        <v>0</v>
      </c>
      <c r="N33" s="182">
        <v>0</v>
      </c>
      <c r="O33" s="182">
        <f t="shared" si="4"/>
        <v>0</v>
      </c>
      <c r="P33" s="182">
        <v>0</v>
      </c>
      <c r="Q33" s="182">
        <f t="shared" si="5"/>
        <v>0</v>
      </c>
      <c r="R33" s="184"/>
      <c r="S33" s="184" t="s">
        <v>159</v>
      </c>
      <c r="T33" s="185" t="s">
        <v>201</v>
      </c>
      <c r="U33" s="161">
        <v>0</v>
      </c>
      <c r="V33" s="161">
        <f t="shared" si="6"/>
        <v>0</v>
      </c>
      <c r="W33" s="161"/>
      <c r="X33" s="161" t="s">
        <v>154</v>
      </c>
      <c r="Y33" s="161" t="s">
        <v>155</v>
      </c>
      <c r="Z33" s="151"/>
      <c r="AA33" s="151"/>
      <c r="AB33" s="151"/>
      <c r="AC33" s="151"/>
      <c r="AD33" s="151"/>
      <c r="AE33" s="151"/>
      <c r="AF33" s="151"/>
      <c r="AG33" s="151" t="s">
        <v>156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9">
        <v>26</v>
      </c>
      <c r="B34" s="180" t="s">
        <v>463</v>
      </c>
      <c r="C34" s="187" t="s">
        <v>470</v>
      </c>
      <c r="D34" s="181" t="s">
        <v>317</v>
      </c>
      <c r="E34" s="182">
        <v>4</v>
      </c>
      <c r="F34" s="183"/>
      <c r="G34" s="184">
        <f t="shared" si="0"/>
        <v>0</v>
      </c>
      <c r="H34" s="183"/>
      <c r="I34" s="184">
        <f t="shared" si="1"/>
        <v>0</v>
      </c>
      <c r="J34" s="183"/>
      <c r="K34" s="184">
        <f t="shared" si="2"/>
        <v>0</v>
      </c>
      <c r="L34" s="184">
        <v>21</v>
      </c>
      <c r="M34" s="184">
        <f t="shared" si="3"/>
        <v>0</v>
      </c>
      <c r="N34" s="182">
        <v>0</v>
      </c>
      <c r="O34" s="182">
        <f t="shared" si="4"/>
        <v>0</v>
      </c>
      <c r="P34" s="182">
        <v>0</v>
      </c>
      <c r="Q34" s="182">
        <f t="shared" si="5"/>
        <v>0</v>
      </c>
      <c r="R34" s="184"/>
      <c r="S34" s="184" t="s">
        <v>159</v>
      </c>
      <c r="T34" s="185" t="s">
        <v>201</v>
      </c>
      <c r="U34" s="161">
        <v>0</v>
      </c>
      <c r="V34" s="161">
        <f t="shared" si="6"/>
        <v>0</v>
      </c>
      <c r="W34" s="161"/>
      <c r="X34" s="161" t="s">
        <v>154</v>
      </c>
      <c r="Y34" s="161" t="s">
        <v>155</v>
      </c>
      <c r="Z34" s="151"/>
      <c r="AA34" s="151"/>
      <c r="AB34" s="151"/>
      <c r="AC34" s="151"/>
      <c r="AD34" s="151"/>
      <c r="AE34" s="151"/>
      <c r="AF34" s="151"/>
      <c r="AG34" s="151" t="s">
        <v>156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9">
        <v>27</v>
      </c>
      <c r="B35" s="180" t="s">
        <v>465</v>
      </c>
      <c r="C35" s="187" t="s">
        <v>521</v>
      </c>
      <c r="D35" s="181" t="s">
        <v>317</v>
      </c>
      <c r="E35" s="182">
        <v>14</v>
      </c>
      <c r="F35" s="183"/>
      <c r="G35" s="184">
        <f t="shared" si="0"/>
        <v>0</v>
      </c>
      <c r="H35" s="183"/>
      <c r="I35" s="184">
        <f t="shared" si="1"/>
        <v>0</v>
      </c>
      <c r="J35" s="183"/>
      <c r="K35" s="184">
        <f t="shared" si="2"/>
        <v>0</v>
      </c>
      <c r="L35" s="184">
        <v>21</v>
      </c>
      <c r="M35" s="184">
        <f t="shared" si="3"/>
        <v>0</v>
      </c>
      <c r="N35" s="182">
        <v>0</v>
      </c>
      <c r="O35" s="182">
        <f t="shared" si="4"/>
        <v>0</v>
      </c>
      <c r="P35" s="182">
        <v>0</v>
      </c>
      <c r="Q35" s="182">
        <f t="shared" si="5"/>
        <v>0</v>
      </c>
      <c r="R35" s="184"/>
      <c r="S35" s="184" t="s">
        <v>159</v>
      </c>
      <c r="T35" s="185" t="s">
        <v>201</v>
      </c>
      <c r="U35" s="161">
        <v>0</v>
      </c>
      <c r="V35" s="161">
        <f t="shared" si="6"/>
        <v>0</v>
      </c>
      <c r="W35" s="161"/>
      <c r="X35" s="161" t="s">
        <v>154</v>
      </c>
      <c r="Y35" s="161" t="s">
        <v>155</v>
      </c>
      <c r="Z35" s="151"/>
      <c r="AA35" s="151"/>
      <c r="AB35" s="151"/>
      <c r="AC35" s="151"/>
      <c r="AD35" s="151"/>
      <c r="AE35" s="151"/>
      <c r="AF35" s="151"/>
      <c r="AG35" s="151" t="s">
        <v>156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9">
        <v>28</v>
      </c>
      <c r="B36" s="180" t="s">
        <v>467</v>
      </c>
      <c r="C36" s="187" t="s">
        <v>522</v>
      </c>
      <c r="D36" s="181" t="s">
        <v>317</v>
      </c>
      <c r="E36" s="182">
        <v>14</v>
      </c>
      <c r="F36" s="183"/>
      <c r="G36" s="184">
        <f t="shared" si="0"/>
        <v>0</v>
      </c>
      <c r="H36" s="183"/>
      <c r="I36" s="184">
        <f t="shared" si="1"/>
        <v>0</v>
      </c>
      <c r="J36" s="183"/>
      <c r="K36" s="184">
        <f t="shared" si="2"/>
        <v>0</v>
      </c>
      <c r="L36" s="184">
        <v>21</v>
      </c>
      <c r="M36" s="184">
        <f t="shared" si="3"/>
        <v>0</v>
      </c>
      <c r="N36" s="182">
        <v>0</v>
      </c>
      <c r="O36" s="182">
        <f t="shared" si="4"/>
        <v>0</v>
      </c>
      <c r="P36" s="182">
        <v>0</v>
      </c>
      <c r="Q36" s="182">
        <f t="shared" si="5"/>
        <v>0</v>
      </c>
      <c r="R36" s="184"/>
      <c r="S36" s="184" t="s">
        <v>159</v>
      </c>
      <c r="T36" s="185" t="s">
        <v>201</v>
      </c>
      <c r="U36" s="161">
        <v>0</v>
      </c>
      <c r="V36" s="161">
        <f t="shared" si="6"/>
        <v>0</v>
      </c>
      <c r="W36" s="161"/>
      <c r="X36" s="161" t="s">
        <v>154</v>
      </c>
      <c r="Y36" s="161" t="s">
        <v>155</v>
      </c>
      <c r="Z36" s="151"/>
      <c r="AA36" s="151"/>
      <c r="AB36" s="151"/>
      <c r="AC36" s="151"/>
      <c r="AD36" s="151"/>
      <c r="AE36" s="151"/>
      <c r="AF36" s="151"/>
      <c r="AG36" s="151" t="s">
        <v>156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79">
        <v>29</v>
      </c>
      <c r="B37" s="180" t="s">
        <v>469</v>
      </c>
      <c r="C37" s="187" t="s">
        <v>523</v>
      </c>
      <c r="D37" s="181" t="s">
        <v>317</v>
      </c>
      <c r="E37" s="182">
        <v>14</v>
      </c>
      <c r="F37" s="183"/>
      <c r="G37" s="184">
        <f t="shared" si="0"/>
        <v>0</v>
      </c>
      <c r="H37" s="183"/>
      <c r="I37" s="184">
        <f t="shared" si="1"/>
        <v>0</v>
      </c>
      <c r="J37" s="183"/>
      <c r="K37" s="184">
        <f t="shared" si="2"/>
        <v>0</v>
      </c>
      <c r="L37" s="184">
        <v>21</v>
      </c>
      <c r="M37" s="184">
        <f t="shared" si="3"/>
        <v>0</v>
      </c>
      <c r="N37" s="182">
        <v>0</v>
      </c>
      <c r="O37" s="182">
        <f t="shared" si="4"/>
        <v>0</v>
      </c>
      <c r="P37" s="182">
        <v>0</v>
      </c>
      <c r="Q37" s="182">
        <f t="shared" si="5"/>
        <v>0</v>
      </c>
      <c r="R37" s="184"/>
      <c r="S37" s="184" t="s">
        <v>159</v>
      </c>
      <c r="T37" s="185" t="s">
        <v>201</v>
      </c>
      <c r="U37" s="161">
        <v>0</v>
      </c>
      <c r="V37" s="161">
        <f t="shared" si="6"/>
        <v>0</v>
      </c>
      <c r="W37" s="161"/>
      <c r="X37" s="161" t="s">
        <v>154</v>
      </c>
      <c r="Y37" s="161" t="s">
        <v>155</v>
      </c>
      <c r="Z37" s="151"/>
      <c r="AA37" s="151"/>
      <c r="AB37" s="151"/>
      <c r="AC37" s="151"/>
      <c r="AD37" s="151"/>
      <c r="AE37" s="151"/>
      <c r="AF37" s="151"/>
      <c r="AG37" s="151" t="s">
        <v>156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9">
        <v>30</v>
      </c>
      <c r="B38" s="180" t="s">
        <v>471</v>
      </c>
      <c r="C38" s="187" t="s">
        <v>524</v>
      </c>
      <c r="D38" s="181" t="s">
        <v>438</v>
      </c>
      <c r="E38" s="182">
        <v>26.65</v>
      </c>
      <c r="F38" s="183"/>
      <c r="G38" s="184">
        <f t="shared" si="0"/>
        <v>0</v>
      </c>
      <c r="H38" s="183"/>
      <c r="I38" s="184">
        <f t="shared" si="1"/>
        <v>0</v>
      </c>
      <c r="J38" s="183"/>
      <c r="K38" s="184">
        <f t="shared" si="2"/>
        <v>0</v>
      </c>
      <c r="L38" s="184">
        <v>21</v>
      </c>
      <c r="M38" s="184">
        <f t="shared" si="3"/>
        <v>0</v>
      </c>
      <c r="N38" s="182">
        <v>0</v>
      </c>
      <c r="O38" s="182">
        <f t="shared" si="4"/>
        <v>0</v>
      </c>
      <c r="P38" s="182">
        <v>0</v>
      </c>
      <c r="Q38" s="182">
        <f t="shared" si="5"/>
        <v>0</v>
      </c>
      <c r="R38" s="184"/>
      <c r="S38" s="184" t="s">
        <v>159</v>
      </c>
      <c r="T38" s="185" t="s">
        <v>201</v>
      </c>
      <c r="U38" s="161">
        <v>0</v>
      </c>
      <c r="V38" s="161">
        <f t="shared" si="6"/>
        <v>0</v>
      </c>
      <c r="W38" s="161"/>
      <c r="X38" s="161" t="s">
        <v>154</v>
      </c>
      <c r="Y38" s="161" t="s">
        <v>155</v>
      </c>
      <c r="Z38" s="151"/>
      <c r="AA38" s="151"/>
      <c r="AB38" s="151"/>
      <c r="AC38" s="151"/>
      <c r="AD38" s="151"/>
      <c r="AE38" s="151"/>
      <c r="AF38" s="151"/>
      <c r="AG38" s="151" t="s">
        <v>156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9">
        <v>31</v>
      </c>
      <c r="B39" s="180" t="s">
        <v>473</v>
      </c>
      <c r="C39" s="187" t="s">
        <v>525</v>
      </c>
      <c r="D39" s="181" t="s">
        <v>317</v>
      </c>
      <c r="E39" s="182">
        <v>2</v>
      </c>
      <c r="F39" s="183"/>
      <c r="G39" s="184">
        <f t="shared" si="0"/>
        <v>0</v>
      </c>
      <c r="H39" s="183"/>
      <c r="I39" s="184">
        <f t="shared" si="1"/>
        <v>0</v>
      </c>
      <c r="J39" s="183"/>
      <c r="K39" s="184">
        <f t="shared" si="2"/>
        <v>0</v>
      </c>
      <c r="L39" s="184">
        <v>21</v>
      </c>
      <c r="M39" s="184">
        <f t="shared" si="3"/>
        <v>0</v>
      </c>
      <c r="N39" s="182">
        <v>0</v>
      </c>
      <c r="O39" s="182">
        <f t="shared" si="4"/>
        <v>0</v>
      </c>
      <c r="P39" s="182">
        <v>0</v>
      </c>
      <c r="Q39" s="182">
        <f t="shared" si="5"/>
        <v>0</v>
      </c>
      <c r="R39" s="184"/>
      <c r="S39" s="184" t="s">
        <v>159</v>
      </c>
      <c r="T39" s="185" t="s">
        <v>201</v>
      </c>
      <c r="U39" s="161">
        <v>0</v>
      </c>
      <c r="V39" s="161">
        <f t="shared" si="6"/>
        <v>0</v>
      </c>
      <c r="W39" s="161"/>
      <c r="X39" s="161" t="s">
        <v>154</v>
      </c>
      <c r="Y39" s="161" t="s">
        <v>155</v>
      </c>
      <c r="Z39" s="151"/>
      <c r="AA39" s="151"/>
      <c r="AB39" s="151"/>
      <c r="AC39" s="151"/>
      <c r="AD39" s="151"/>
      <c r="AE39" s="151"/>
      <c r="AF39" s="151"/>
      <c r="AG39" s="151" t="s">
        <v>156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9">
        <v>32</v>
      </c>
      <c r="B40" s="180" t="s">
        <v>475</v>
      </c>
      <c r="C40" s="187" t="s">
        <v>526</v>
      </c>
      <c r="D40" s="181" t="s">
        <v>317</v>
      </c>
      <c r="E40" s="182">
        <v>3</v>
      </c>
      <c r="F40" s="183"/>
      <c r="G40" s="184">
        <f t="shared" si="0"/>
        <v>0</v>
      </c>
      <c r="H40" s="183"/>
      <c r="I40" s="184">
        <f t="shared" si="1"/>
        <v>0</v>
      </c>
      <c r="J40" s="183"/>
      <c r="K40" s="184">
        <f t="shared" si="2"/>
        <v>0</v>
      </c>
      <c r="L40" s="184">
        <v>21</v>
      </c>
      <c r="M40" s="184">
        <f t="shared" si="3"/>
        <v>0</v>
      </c>
      <c r="N40" s="182">
        <v>0</v>
      </c>
      <c r="O40" s="182">
        <f t="shared" si="4"/>
        <v>0</v>
      </c>
      <c r="P40" s="182">
        <v>0</v>
      </c>
      <c r="Q40" s="182">
        <f t="shared" si="5"/>
        <v>0</v>
      </c>
      <c r="R40" s="184"/>
      <c r="S40" s="184" t="s">
        <v>159</v>
      </c>
      <c r="T40" s="185" t="s">
        <v>201</v>
      </c>
      <c r="U40" s="161">
        <v>0</v>
      </c>
      <c r="V40" s="161">
        <f t="shared" si="6"/>
        <v>0</v>
      </c>
      <c r="W40" s="161"/>
      <c r="X40" s="161" t="s">
        <v>154</v>
      </c>
      <c r="Y40" s="161" t="s">
        <v>155</v>
      </c>
      <c r="Z40" s="151"/>
      <c r="AA40" s="151"/>
      <c r="AB40" s="151"/>
      <c r="AC40" s="151"/>
      <c r="AD40" s="151"/>
      <c r="AE40" s="151"/>
      <c r="AF40" s="151"/>
      <c r="AG40" s="151" t="s">
        <v>156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79">
        <v>33</v>
      </c>
      <c r="B41" s="180" t="s">
        <v>527</v>
      </c>
      <c r="C41" s="187" t="s">
        <v>528</v>
      </c>
      <c r="D41" s="181" t="s">
        <v>317</v>
      </c>
      <c r="E41" s="182">
        <v>1</v>
      </c>
      <c r="F41" s="183"/>
      <c r="G41" s="184">
        <f t="shared" si="0"/>
        <v>0</v>
      </c>
      <c r="H41" s="183"/>
      <c r="I41" s="184">
        <f t="shared" si="1"/>
        <v>0</v>
      </c>
      <c r="J41" s="183"/>
      <c r="K41" s="184">
        <f t="shared" si="2"/>
        <v>0</v>
      </c>
      <c r="L41" s="184">
        <v>21</v>
      </c>
      <c r="M41" s="184">
        <f t="shared" si="3"/>
        <v>0</v>
      </c>
      <c r="N41" s="182">
        <v>0</v>
      </c>
      <c r="O41" s="182">
        <f t="shared" si="4"/>
        <v>0</v>
      </c>
      <c r="P41" s="182">
        <v>0</v>
      </c>
      <c r="Q41" s="182">
        <f t="shared" si="5"/>
        <v>0</v>
      </c>
      <c r="R41" s="184"/>
      <c r="S41" s="184" t="s">
        <v>159</v>
      </c>
      <c r="T41" s="185" t="s">
        <v>201</v>
      </c>
      <c r="U41" s="161">
        <v>0</v>
      </c>
      <c r="V41" s="161">
        <f t="shared" si="6"/>
        <v>0</v>
      </c>
      <c r="W41" s="161"/>
      <c r="X41" s="161" t="s">
        <v>154</v>
      </c>
      <c r="Y41" s="161" t="s">
        <v>155</v>
      </c>
      <c r="Z41" s="151"/>
      <c r="AA41" s="151"/>
      <c r="AB41" s="151"/>
      <c r="AC41" s="151"/>
      <c r="AD41" s="151"/>
      <c r="AE41" s="151"/>
      <c r="AF41" s="151"/>
      <c r="AG41" s="151" t="s">
        <v>156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9">
        <v>34</v>
      </c>
      <c r="B42" s="180" t="s">
        <v>529</v>
      </c>
      <c r="C42" s="187" t="s">
        <v>530</v>
      </c>
      <c r="D42" s="181" t="s">
        <v>317</v>
      </c>
      <c r="E42" s="182">
        <v>30</v>
      </c>
      <c r="F42" s="183"/>
      <c r="G42" s="184">
        <f t="shared" si="0"/>
        <v>0</v>
      </c>
      <c r="H42" s="183"/>
      <c r="I42" s="184">
        <f t="shared" si="1"/>
        <v>0</v>
      </c>
      <c r="J42" s="183"/>
      <c r="K42" s="184">
        <f t="shared" si="2"/>
        <v>0</v>
      </c>
      <c r="L42" s="184">
        <v>21</v>
      </c>
      <c r="M42" s="184">
        <f t="shared" si="3"/>
        <v>0</v>
      </c>
      <c r="N42" s="182">
        <v>0</v>
      </c>
      <c r="O42" s="182">
        <f t="shared" si="4"/>
        <v>0</v>
      </c>
      <c r="P42" s="182">
        <v>0</v>
      </c>
      <c r="Q42" s="182">
        <f t="shared" si="5"/>
        <v>0</v>
      </c>
      <c r="R42" s="184"/>
      <c r="S42" s="184" t="s">
        <v>159</v>
      </c>
      <c r="T42" s="185" t="s">
        <v>201</v>
      </c>
      <c r="U42" s="161">
        <v>0</v>
      </c>
      <c r="V42" s="161">
        <f t="shared" si="6"/>
        <v>0</v>
      </c>
      <c r="W42" s="161"/>
      <c r="X42" s="161" t="s">
        <v>154</v>
      </c>
      <c r="Y42" s="161" t="s">
        <v>155</v>
      </c>
      <c r="Z42" s="151"/>
      <c r="AA42" s="151"/>
      <c r="AB42" s="151"/>
      <c r="AC42" s="151"/>
      <c r="AD42" s="151"/>
      <c r="AE42" s="151"/>
      <c r="AF42" s="151"/>
      <c r="AG42" s="151" t="s">
        <v>156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79">
        <v>35</v>
      </c>
      <c r="B43" s="180" t="s">
        <v>531</v>
      </c>
      <c r="C43" s="187" t="s">
        <v>532</v>
      </c>
      <c r="D43" s="181" t="s">
        <v>317</v>
      </c>
      <c r="E43" s="182">
        <v>32</v>
      </c>
      <c r="F43" s="183"/>
      <c r="G43" s="184">
        <f t="shared" si="0"/>
        <v>0</v>
      </c>
      <c r="H43" s="183"/>
      <c r="I43" s="184">
        <f t="shared" si="1"/>
        <v>0</v>
      </c>
      <c r="J43" s="183"/>
      <c r="K43" s="184">
        <f t="shared" si="2"/>
        <v>0</v>
      </c>
      <c r="L43" s="184">
        <v>21</v>
      </c>
      <c r="M43" s="184">
        <f t="shared" si="3"/>
        <v>0</v>
      </c>
      <c r="N43" s="182">
        <v>0</v>
      </c>
      <c r="O43" s="182">
        <f t="shared" si="4"/>
        <v>0</v>
      </c>
      <c r="P43" s="182">
        <v>0</v>
      </c>
      <c r="Q43" s="182">
        <f t="shared" si="5"/>
        <v>0</v>
      </c>
      <c r="R43" s="184"/>
      <c r="S43" s="184" t="s">
        <v>159</v>
      </c>
      <c r="T43" s="185" t="s">
        <v>201</v>
      </c>
      <c r="U43" s="161">
        <v>0</v>
      </c>
      <c r="V43" s="161">
        <f t="shared" si="6"/>
        <v>0</v>
      </c>
      <c r="W43" s="161"/>
      <c r="X43" s="161" t="s">
        <v>154</v>
      </c>
      <c r="Y43" s="161" t="s">
        <v>155</v>
      </c>
      <c r="Z43" s="151"/>
      <c r="AA43" s="151"/>
      <c r="AB43" s="151"/>
      <c r="AC43" s="151"/>
      <c r="AD43" s="151"/>
      <c r="AE43" s="151"/>
      <c r="AF43" s="151"/>
      <c r="AG43" s="151" t="s">
        <v>156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9">
        <v>36</v>
      </c>
      <c r="B44" s="180" t="s">
        <v>533</v>
      </c>
      <c r="C44" s="187" t="s">
        <v>534</v>
      </c>
      <c r="D44" s="181" t="s">
        <v>317</v>
      </c>
      <c r="E44" s="182">
        <v>32</v>
      </c>
      <c r="F44" s="183"/>
      <c r="G44" s="184">
        <f t="shared" si="0"/>
        <v>0</v>
      </c>
      <c r="H44" s="183"/>
      <c r="I44" s="184">
        <f t="shared" si="1"/>
        <v>0</v>
      </c>
      <c r="J44" s="183"/>
      <c r="K44" s="184">
        <f t="shared" si="2"/>
        <v>0</v>
      </c>
      <c r="L44" s="184">
        <v>21</v>
      </c>
      <c r="M44" s="184">
        <f t="shared" si="3"/>
        <v>0</v>
      </c>
      <c r="N44" s="182">
        <v>0</v>
      </c>
      <c r="O44" s="182">
        <f t="shared" si="4"/>
        <v>0</v>
      </c>
      <c r="P44" s="182">
        <v>0</v>
      </c>
      <c r="Q44" s="182">
        <f t="shared" si="5"/>
        <v>0</v>
      </c>
      <c r="R44" s="184"/>
      <c r="S44" s="184" t="s">
        <v>159</v>
      </c>
      <c r="T44" s="185" t="s">
        <v>201</v>
      </c>
      <c r="U44" s="161">
        <v>0</v>
      </c>
      <c r="V44" s="161">
        <f t="shared" si="6"/>
        <v>0</v>
      </c>
      <c r="W44" s="161"/>
      <c r="X44" s="161" t="s">
        <v>154</v>
      </c>
      <c r="Y44" s="161" t="s">
        <v>155</v>
      </c>
      <c r="Z44" s="151"/>
      <c r="AA44" s="151"/>
      <c r="AB44" s="151"/>
      <c r="AC44" s="151"/>
      <c r="AD44" s="151"/>
      <c r="AE44" s="151"/>
      <c r="AF44" s="151"/>
      <c r="AG44" s="151" t="s">
        <v>156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9">
        <v>37</v>
      </c>
      <c r="B45" s="180" t="s">
        <v>535</v>
      </c>
      <c r="C45" s="187" t="s">
        <v>536</v>
      </c>
      <c r="D45" s="181" t="s">
        <v>317</v>
      </c>
      <c r="E45" s="182">
        <v>14</v>
      </c>
      <c r="F45" s="183"/>
      <c r="G45" s="184">
        <f t="shared" si="0"/>
        <v>0</v>
      </c>
      <c r="H45" s="183"/>
      <c r="I45" s="184">
        <f t="shared" si="1"/>
        <v>0</v>
      </c>
      <c r="J45" s="183"/>
      <c r="K45" s="184">
        <f t="shared" si="2"/>
        <v>0</v>
      </c>
      <c r="L45" s="184">
        <v>21</v>
      </c>
      <c r="M45" s="184">
        <f t="shared" si="3"/>
        <v>0</v>
      </c>
      <c r="N45" s="182">
        <v>0</v>
      </c>
      <c r="O45" s="182">
        <f t="shared" si="4"/>
        <v>0</v>
      </c>
      <c r="P45" s="182">
        <v>0</v>
      </c>
      <c r="Q45" s="182">
        <f t="shared" si="5"/>
        <v>0</v>
      </c>
      <c r="R45" s="184"/>
      <c r="S45" s="184" t="s">
        <v>159</v>
      </c>
      <c r="T45" s="185" t="s">
        <v>201</v>
      </c>
      <c r="U45" s="161">
        <v>0</v>
      </c>
      <c r="V45" s="161">
        <f t="shared" si="6"/>
        <v>0</v>
      </c>
      <c r="W45" s="161"/>
      <c r="X45" s="161" t="s">
        <v>154</v>
      </c>
      <c r="Y45" s="161" t="s">
        <v>155</v>
      </c>
      <c r="Z45" s="151"/>
      <c r="AA45" s="151"/>
      <c r="AB45" s="151"/>
      <c r="AC45" s="151"/>
      <c r="AD45" s="151"/>
      <c r="AE45" s="151"/>
      <c r="AF45" s="151"/>
      <c r="AG45" s="151" t="s">
        <v>156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79">
        <v>38</v>
      </c>
      <c r="B46" s="180" t="s">
        <v>537</v>
      </c>
      <c r="C46" s="187" t="s">
        <v>538</v>
      </c>
      <c r="D46" s="181" t="s">
        <v>438</v>
      </c>
      <c r="E46" s="182">
        <v>229.321</v>
      </c>
      <c r="F46" s="183"/>
      <c r="G46" s="184">
        <f t="shared" si="0"/>
        <v>0</v>
      </c>
      <c r="H46" s="183"/>
      <c r="I46" s="184">
        <f t="shared" si="1"/>
        <v>0</v>
      </c>
      <c r="J46" s="183"/>
      <c r="K46" s="184">
        <f t="shared" si="2"/>
        <v>0</v>
      </c>
      <c r="L46" s="184">
        <v>21</v>
      </c>
      <c r="M46" s="184">
        <f t="shared" si="3"/>
        <v>0</v>
      </c>
      <c r="N46" s="182">
        <v>0</v>
      </c>
      <c r="O46" s="182">
        <f t="shared" si="4"/>
        <v>0</v>
      </c>
      <c r="P46" s="182">
        <v>0</v>
      </c>
      <c r="Q46" s="182">
        <f t="shared" si="5"/>
        <v>0</v>
      </c>
      <c r="R46" s="184"/>
      <c r="S46" s="184" t="s">
        <v>159</v>
      </c>
      <c r="T46" s="185" t="s">
        <v>201</v>
      </c>
      <c r="U46" s="161">
        <v>0</v>
      </c>
      <c r="V46" s="161">
        <f t="shared" si="6"/>
        <v>0</v>
      </c>
      <c r="W46" s="161"/>
      <c r="X46" s="161" t="s">
        <v>154</v>
      </c>
      <c r="Y46" s="161" t="s">
        <v>155</v>
      </c>
      <c r="Z46" s="151"/>
      <c r="AA46" s="151"/>
      <c r="AB46" s="151"/>
      <c r="AC46" s="151"/>
      <c r="AD46" s="151"/>
      <c r="AE46" s="151"/>
      <c r="AF46" s="151"/>
      <c r="AG46" s="151" t="s">
        <v>156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79">
        <v>39</v>
      </c>
      <c r="B47" s="180" t="s">
        <v>539</v>
      </c>
      <c r="C47" s="187" t="s">
        <v>540</v>
      </c>
      <c r="D47" s="181" t="s">
        <v>317</v>
      </c>
      <c r="E47" s="182">
        <v>1</v>
      </c>
      <c r="F47" s="183"/>
      <c r="G47" s="184">
        <f t="shared" si="0"/>
        <v>0</v>
      </c>
      <c r="H47" s="183"/>
      <c r="I47" s="184">
        <f t="shared" si="1"/>
        <v>0</v>
      </c>
      <c r="J47" s="183"/>
      <c r="K47" s="184">
        <f t="shared" si="2"/>
        <v>0</v>
      </c>
      <c r="L47" s="184">
        <v>21</v>
      </c>
      <c r="M47" s="184">
        <f t="shared" si="3"/>
        <v>0</v>
      </c>
      <c r="N47" s="182">
        <v>0</v>
      </c>
      <c r="O47" s="182">
        <f t="shared" si="4"/>
        <v>0</v>
      </c>
      <c r="P47" s="182">
        <v>0</v>
      </c>
      <c r="Q47" s="182">
        <f t="shared" si="5"/>
        <v>0</v>
      </c>
      <c r="R47" s="184"/>
      <c r="S47" s="184" t="s">
        <v>159</v>
      </c>
      <c r="T47" s="185" t="s">
        <v>201</v>
      </c>
      <c r="U47" s="161">
        <v>0</v>
      </c>
      <c r="V47" s="161">
        <f t="shared" si="6"/>
        <v>0</v>
      </c>
      <c r="W47" s="161"/>
      <c r="X47" s="161" t="s">
        <v>154</v>
      </c>
      <c r="Y47" s="161" t="s">
        <v>155</v>
      </c>
      <c r="Z47" s="151"/>
      <c r="AA47" s="151"/>
      <c r="AB47" s="151"/>
      <c r="AC47" s="151"/>
      <c r="AD47" s="151"/>
      <c r="AE47" s="151"/>
      <c r="AF47" s="151"/>
      <c r="AG47" s="151" t="s">
        <v>156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79">
        <v>40</v>
      </c>
      <c r="B48" s="180" t="s">
        <v>541</v>
      </c>
      <c r="C48" s="187" t="s">
        <v>542</v>
      </c>
      <c r="D48" s="181" t="s">
        <v>543</v>
      </c>
      <c r="E48" s="182">
        <v>0.152</v>
      </c>
      <c r="F48" s="183"/>
      <c r="G48" s="184">
        <f t="shared" si="0"/>
        <v>0</v>
      </c>
      <c r="H48" s="183"/>
      <c r="I48" s="184">
        <f t="shared" si="1"/>
        <v>0</v>
      </c>
      <c r="J48" s="183"/>
      <c r="K48" s="184">
        <f t="shared" si="2"/>
        <v>0</v>
      </c>
      <c r="L48" s="184">
        <v>21</v>
      </c>
      <c r="M48" s="184">
        <f t="shared" si="3"/>
        <v>0</v>
      </c>
      <c r="N48" s="182">
        <v>0</v>
      </c>
      <c r="O48" s="182">
        <f t="shared" si="4"/>
        <v>0</v>
      </c>
      <c r="P48" s="182">
        <v>0</v>
      </c>
      <c r="Q48" s="182">
        <f t="shared" si="5"/>
        <v>0</v>
      </c>
      <c r="R48" s="184"/>
      <c r="S48" s="184" t="s">
        <v>159</v>
      </c>
      <c r="T48" s="185" t="s">
        <v>201</v>
      </c>
      <c r="U48" s="161">
        <v>0</v>
      </c>
      <c r="V48" s="161">
        <f t="shared" si="6"/>
        <v>0</v>
      </c>
      <c r="W48" s="161"/>
      <c r="X48" s="161" t="s">
        <v>154</v>
      </c>
      <c r="Y48" s="161" t="s">
        <v>155</v>
      </c>
      <c r="Z48" s="151"/>
      <c r="AA48" s="151"/>
      <c r="AB48" s="151"/>
      <c r="AC48" s="151"/>
      <c r="AD48" s="151"/>
      <c r="AE48" s="151"/>
      <c r="AF48" s="151"/>
      <c r="AG48" s="151" t="s">
        <v>156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79">
        <v>41</v>
      </c>
      <c r="B49" s="180" t="s">
        <v>544</v>
      </c>
      <c r="C49" s="187" t="s">
        <v>545</v>
      </c>
      <c r="D49" s="181" t="s">
        <v>546</v>
      </c>
      <c r="E49" s="182">
        <v>0.12</v>
      </c>
      <c r="F49" s="183"/>
      <c r="G49" s="184">
        <f t="shared" si="0"/>
        <v>0</v>
      </c>
      <c r="H49" s="183"/>
      <c r="I49" s="184">
        <f t="shared" si="1"/>
        <v>0</v>
      </c>
      <c r="J49" s="183"/>
      <c r="K49" s="184">
        <f t="shared" si="2"/>
        <v>0</v>
      </c>
      <c r="L49" s="184">
        <v>21</v>
      </c>
      <c r="M49" s="184">
        <f t="shared" si="3"/>
        <v>0</v>
      </c>
      <c r="N49" s="182">
        <v>0</v>
      </c>
      <c r="O49" s="182">
        <f t="shared" si="4"/>
        <v>0</v>
      </c>
      <c r="P49" s="182">
        <v>0</v>
      </c>
      <c r="Q49" s="182">
        <f t="shared" si="5"/>
        <v>0</v>
      </c>
      <c r="R49" s="184"/>
      <c r="S49" s="184" t="s">
        <v>159</v>
      </c>
      <c r="T49" s="185" t="s">
        <v>201</v>
      </c>
      <c r="U49" s="161">
        <v>0</v>
      </c>
      <c r="V49" s="161">
        <f t="shared" si="6"/>
        <v>0</v>
      </c>
      <c r="W49" s="161"/>
      <c r="X49" s="161" t="s">
        <v>154</v>
      </c>
      <c r="Y49" s="161" t="s">
        <v>155</v>
      </c>
      <c r="Z49" s="151"/>
      <c r="AA49" s="151"/>
      <c r="AB49" s="151"/>
      <c r="AC49" s="151"/>
      <c r="AD49" s="151"/>
      <c r="AE49" s="151"/>
      <c r="AF49" s="151"/>
      <c r="AG49" s="151" t="s">
        <v>156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79">
        <v>42</v>
      </c>
      <c r="B50" s="180" t="s">
        <v>547</v>
      </c>
      <c r="C50" s="187" t="s">
        <v>548</v>
      </c>
      <c r="D50" s="181" t="s">
        <v>549</v>
      </c>
      <c r="E50" s="182">
        <v>0.04</v>
      </c>
      <c r="F50" s="183"/>
      <c r="G50" s="184">
        <f t="shared" si="0"/>
        <v>0</v>
      </c>
      <c r="H50" s="183"/>
      <c r="I50" s="184">
        <f t="shared" si="1"/>
        <v>0</v>
      </c>
      <c r="J50" s="183"/>
      <c r="K50" s="184">
        <f t="shared" si="2"/>
        <v>0</v>
      </c>
      <c r="L50" s="184">
        <v>21</v>
      </c>
      <c r="M50" s="184">
        <f t="shared" si="3"/>
        <v>0</v>
      </c>
      <c r="N50" s="182">
        <v>0</v>
      </c>
      <c r="O50" s="182">
        <f t="shared" si="4"/>
        <v>0</v>
      </c>
      <c r="P50" s="182">
        <v>0</v>
      </c>
      <c r="Q50" s="182">
        <f t="shared" si="5"/>
        <v>0</v>
      </c>
      <c r="R50" s="184"/>
      <c r="S50" s="184" t="s">
        <v>159</v>
      </c>
      <c r="T50" s="185" t="s">
        <v>201</v>
      </c>
      <c r="U50" s="161">
        <v>0</v>
      </c>
      <c r="V50" s="161">
        <f t="shared" si="6"/>
        <v>0</v>
      </c>
      <c r="W50" s="161"/>
      <c r="X50" s="161" t="s">
        <v>154</v>
      </c>
      <c r="Y50" s="161" t="s">
        <v>155</v>
      </c>
      <c r="Z50" s="151"/>
      <c r="AA50" s="151"/>
      <c r="AB50" s="151"/>
      <c r="AC50" s="151"/>
      <c r="AD50" s="151"/>
      <c r="AE50" s="151"/>
      <c r="AF50" s="151"/>
      <c r="AG50" s="151" t="s">
        <v>156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9">
        <v>43</v>
      </c>
      <c r="B51" s="180" t="s">
        <v>550</v>
      </c>
      <c r="C51" s="187" t="s">
        <v>551</v>
      </c>
      <c r="D51" s="181" t="s">
        <v>549</v>
      </c>
      <c r="E51" s="182">
        <v>0.04</v>
      </c>
      <c r="F51" s="183"/>
      <c r="G51" s="184">
        <f t="shared" si="0"/>
        <v>0</v>
      </c>
      <c r="H51" s="183"/>
      <c r="I51" s="184">
        <f t="shared" si="1"/>
        <v>0</v>
      </c>
      <c r="J51" s="183"/>
      <c r="K51" s="184">
        <f t="shared" si="2"/>
        <v>0</v>
      </c>
      <c r="L51" s="184">
        <v>21</v>
      </c>
      <c r="M51" s="184">
        <f t="shared" si="3"/>
        <v>0</v>
      </c>
      <c r="N51" s="182">
        <v>0</v>
      </c>
      <c r="O51" s="182">
        <f t="shared" si="4"/>
        <v>0</v>
      </c>
      <c r="P51" s="182">
        <v>0</v>
      </c>
      <c r="Q51" s="182">
        <f t="shared" si="5"/>
        <v>0</v>
      </c>
      <c r="R51" s="184"/>
      <c r="S51" s="184" t="s">
        <v>159</v>
      </c>
      <c r="T51" s="185" t="s">
        <v>201</v>
      </c>
      <c r="U51" s="161">
        <v>0</v>
      </c>
      <c r="V51" s="161">
        <f t="shared" si="6"/>
        <v>0</v>
      </c>
      <c r="W51" s="161"/>
      <c r="X51" s="161" t="s">
        <v>154</v>
      </c>
      <c r="Y51" s="161" t="s">
        <v>155</v>
      </c>
      <c r="Z51" s="151"/>
      <c r="AA51" s="151"/>
      <c r="AB51" s="151"/>
      <c r="AC51" s="151"/>
      <c r="AD51" s="151"/>
      <c r="AE51" s="151"/>
      <c r="AF51" s="151"/>
      <c r="AG51" s="151" t="s">
        <v>156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9">
        <v>44</v>
      </c>
      <c r="B52" s="180" t="s">
        <v>552</v>
      </c>
      <c r="C52" s="187" t="s">
        <v>553</v>
      </c>
      <c r="D52" s="181" t="s">
        <v>169</v>
      </c>
      <c r="E52" s="182">
        <v>28.28</v>
      </c>
      <c r="F52" s="183"/>
      <c r="G52" s="184">
        <f t="shared" si="0"/>
        <v>0</v>
      </c>
      <c r="H52" s="183"/>
      <c r="I52" s="184">
        <f t="shared" si="1"/>
        <v>0</v>
      </c>
      <c r="J52" s="183"/>
      <c r="K52" s="184">
        <f t="shared" si="2"/>
        <v>0</v>
      </c>
      <c r="L52" s="184">
        <v>21</v>
      </c>
      <c r="M52" s="184">
        <f t="shared" si="3"/>
        <v>0</v>
      </c>
      <c r="N52" s="182">
        <v>0</v>
      </c>
      <c r="O52" s="182">
        <f t="shared" si="4"/>
        <v>0</v>
      </c>
      <c r="P52" s="182">
        <v>0</v>
      </c>
      <c r="Q52" s="182">
        <f t="shared" si="5"/>
        <v>0</v>
      </c>
      <c r="R52" s="184"/>
      <c r="S52" s="184" t="s">
        <v>159</v>
      </c>
      <c r="T52" s="185" t="s">
        <v>201</v>
      </c>
      <c r="U52" s="161">
        <v>0</v>
      </c>
      <c r="V52" s="161">
        <f t="shared" si="6"/>
        <v>0</v>
      </c>
      <c r="W52" s="161"/>
      <c r="X52" s="161" t="s">
        <v>154</v>
      </c>
      <c r="Y52" s="161" t="s">
        <v>155</v>
      </c>
      <c r="Z52" s="151"/>
      <c r="AA52" s="151"/>
      <c r="AB52" s="151"/>
      <c r="AC52" s="151"/>
      <c r="AD52" s="151"/>
      <c r="AE52" s="151"/>
      <c r="AF52" s="151"/>
      <c r="AG52" s="151" t="s">
        <v>156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9">
        <v>45</v>
      </c>
      <c r="B53" s="180" t="s">
        <v>554</v>
      </c>
      <c r="C53" s="187" t="s">
        <v>555</v>
      </c>
      <c r="D53" s="181" t="s">
        <v>317</v>
      </c>
      <c r="E53" s="182">
        <v>14</v>
      </c>
      <c r="F53" s="183"/>
      <c r="G53" s="184">
        <f t="shared" si="0"/>
        <v>0</v>
      </c>
      <c r="H53" s="183"/>
      <c r="I53" s="184">
        <f t="shared" si="1"/>
        <v>0</v>
      </c>
      <c r="J53" s="183"/>
      <c r="K53" s="184">
        <f t="shared" si="2"/>
        <v>0</v>
      </c>
      <c r="L53" s="184">
        <v>21</v>
      </c>
      <c r="M53" s="184">
        <f t="shared" si="3"/>
        <v>0</v>
      </c>
      <c r="N53" s="182">
        <v>0</v>
      </c>
      <c r="O53" s="182">
        <f t="shared" si="4"/>
        <v>0</v>
      </c>
      <c r="P53" s="182">
        <v>0</v>
      </c>
      <c r="Q53" s="182">
        <f t="shared" si="5"/>
        <v>0</v>
      </c>
      <c r="R53" s="184"/>
      <c r="S53" s="184" t="s">
        <v>159</v>
      </c>
      <c r="T53" s="185" t="s">
        <v>201</v>
      </c>
      <c r="U53" s="161">
        <v>0</v>
      </c>
      <c r="V53" s="161">
        <f t="shared" si="6"/>
        <v>0</v>
      </c>
      <c r="W53" s="161"/>
      <c r="X53" s="161" t="s">
        <v>154</v>
      </c>
      <c r="Y53" s="161" t="s">
        <v>155</v>
      </c>
      <c r="Z53" s="151"/>
      <c r="AA53" s="151"/>
      <c r="AB53" s="151"/>
      <c r="AC53" s="151"/>
      <c r="AD53" s="151"/>
      <c r="AE53" s="151"/>
      <c r="AF53" s="151"/>
      <c r="AG53" s="151" t="s">
        <v>156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9">
        <v>46</v>
      </c>
      <c r="B54" s="180" t="s">
        <v>556</v>
      </c>
      <c r="C54" s="187" t="s">
        <v>474</v>
      </c>
      <c r="D54" s="181" t="s">
        <v>317</v>
      </c>
      <c r="E54" s="182">
        <v>1</v>
      </c>
      <c r="F54" s="183"/>
      <c r="G54" s="184">
        <f t="shared" si="0"/>
        <v>0</v>
      </c>
      <c r="H54" s="183"/>
      <c r="I54" s="184">
        <f t="shared" si="1"/>
        <v>0</v>
      </c>
      <c r="J54" s="183"/>
      <c r="K54" s="184">
        <f t="shared" si="2"/>
        <v>0</v>
      </c>
      <c r="L54" s="184">
        <v>21</v>
      </c>
      <c r="M54" s="184">
        <f t="shared" si="3"/>
        <v>0</v>
      </c>
      <c r="N54" s="182">
        <v>0</v>
      </c>
      <c r="O54" s="182">
        <f t="shared" si="4"/>
        <v>0</v>
      </c>
      <c r="P54" s="182">
        <v>0</v>
      </c>
      <c r="Q54" s="182">
        <f t="shared" si="5"/>
        <v>0</v>
      </c>
      <c r="R54" s="184"/>
      <c r="S54" s="184" t="s">
        <v>159</v>
      </c>
      <c r="T54" s="185" t="s">
        <v>201</v>
      </c>
      <c r="U54" s="161">
        <v>0</v>
      </c>
      <c r="V54" s="161">
        <f t="shared" si="6"/>
        <v>0</v>
      </c>
      <c r="W54" s="161"/>
      <c r="X54" s="161" t="s">
        <v>154</v>
      </c>
      <c r="Y54" s="161" t="s">
        <v>155</v>
      </c>
      <c r="Z54" s="151"/>
      <c r="AA54" s="151"/>
      <c r="AB54" s="151"/>
      <c r="AC54" s="151"/>
      <c r="AD54" s="151"/>
      <c r="AE54" s="151"/>
      <c r="AF54" s="151"/>
      <c r="AG54" s="151" t="s">
        <v>156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9">
        <v>47</v>
      </c>
      <c r="B55" s="180" t="s">
        <v>557</v>
      </c>
      <c r="C55" s="187" t="s">
        <v>476</v>
      </c>
      <c r="D55" s="181" t="s">
        <v>317</v>
      </c>
      <c r="E55" s="182">
        <v>1</v>
      </c>
      <c r="F55" s="183"/>
      <c r="G55" s="184">
        <f t="shared" si="0"/>
        <v>0</v>
      </c>
      <c r="H55" s="183"/>
      <c r="I55" s="184">
        <f t="shared" si="1"/>
        <v>0</v>
      </c>
      <c r="J55" s="183"/>
      <c r="K55" s="184">
        <f t="shared" si="2"/>
        <v>0</v>
      </c>
      <c r="L55" s="184">
        <v>21</v>
      </c>
      <c r="M55" s="184">
        <f t="shared" si="3"/>
        <v>0</v>
      </c>
      <c r="N55" s="182">
        <v>0</v>
      </c>
      <c r="O55" s="182">
        <f t="shared" si="4"/>
        <v>0</v>
      </c>
      <c r="P55" s="182">
        <v>0</v>
      </c>
      <c r="Q55" s="182">
        <f t="shared" si="5"/>
        <v>0</v>
      </c>
      <c r="R55" s="184"/>
      <c r="S55" s="184" t="s">
        <v>159</v>
      </c>
      <c r="T55" s="185" t="s">
        <v>201</v>
      </c>
      <c r="U55" s="161">
        <v>0</v>
      </c>
      <c r="V55" s="161">
        <f t="shared" si="6"/>
        <v>0</v>
      </c>
      <c r="W55" s="161"/>
      <c r="X55" s="161" t="s">
        <v>154</v>
      </c>
      <c r="Y55" s="161" t="s">
        <v>155</v>
      </c>
      <c r="Z55" s="151"/>
      <c r="AA55" s="151"/>
      <c r="AB55" s="151"/>
      <c r="AC55" s="151"/>
      <c r="AD55" s="151"/>
      <c r="AE55" s="151"/>
      <c r="AF55" s="151"/>
      <c r="AG55" s="151" t="s">
        <v>156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2">
        <v>48</v>
      </c>
      <c r="B56" s="173" t="s">
        <v>558</v>
      </c>
      <c r="C56" s="188" t="s">
        <v>559</v>
      </c>
      <c r="D56" s="174" t="s">
        <v>395</v>
      </c>
      <c r="E56" s="175">
        <v>1</v>
      </c>
      <c r="F56" s="176"/>
      <c r="G56" s="177">
        <f t="shared" si="0"/>
        <v>0</v>
      </c>
      <c r="H56" s="176"/>
      <c r="I56" s="177">
        <f t="shared" si="1"/>
        <v>0</v>
      </c>
      <c r="J56" s="176"/>
      <c r="K56" s="177">
        <f t="shared" si="2"/>
        <v>0</v>
      </c>
      <c r="L56" s="177">
        <v>21</v>
      </c>
      <c r="M56" s="177">
        <f t="shared" si="3"/>
        <v>0</v>
      </c>
      <c r="N56" s="175">
        <v>0</v>
      </c>
      <c r="O56" s="175">
        <f t="shared" si="4"/>
        <v>0</v>
      </c>
      <c r="P56" s="175">
        <v>0</v>
      </c>
      <c r="Q56" s="175">
        <f t="shared" si="5"/>
        <v>0</v>
      </c>
      <c r="R56" s="177"/>
      <c r="S56" s="177" t="s">
        <v>159</v>
      </c>
      <c r="T56" s="178" t="s">
        <v>201</v>
      </c>
      <c r="U56" s="161">
        <v>0</v>
      </c>
      <c r="V56" s="161">
        <f t="shared" si="6"/>
        <v>0</v>
      </c>
      <c r="W56" s="161"/>
      <c r="X56" s="161" t="s">
        <v>154</v>
      </c>
      <c r="Y56" s="161" t="s">
        <v>155</v>
      </c>
      <c r="Z56" s="151"/>
      <c r="AA56" s="151"/>
      <c r="AB56" s="151"/>
      <c r="AC56" s="151"/>
      <c r="AD56" s="151"/>
      <c r="AE56" s="151"/>
      <c r="AF56" s="151"/>
      <c r="AG56" s="151" t="s">
        <v>219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3"/>
      <c r="B57" s="4"/>
      <c r="C57" s="190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AE57">
        <v>12</v>
      </c>
      <c r="AF57">
        <v>21</v>
      </c>
      <c r="AG57" t="s">
        <v>134</v>
      </c>
    </row>
    <row r="58" spans="1:60" x14ac:dyDescent="0.2">
      <c r="A58" s="154"/>
      <c r="B58" s="155" t="s">
        <v>29</v>
      </c>
      <c r="C58" s="191"/>
      <c r="D58" s="156"/>
      <c r="E58" s="157"/>
      <c r="F58" s="157"/>
      <c r="G58" s="171">
        <f>G8</f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E58">
        <f>SUMIF(L7:L56,AE57,G7:G56)</f>
        <v>0</v>
      </c>
      <c r="AF58">
        <f>SUMIF(L7:L56,AF57,G7:G56)</f>
        <v>0</v>
      </c>
      <c r="AG58" t="s">
        <v>235</v>
      </c>
    </row>
    <row r="59" spans="1:60" x14ac:dyDescent="0.2">
      <c r="C59" s="192"/>
      <c r="D59" s="10"/>
      <c r="AG59" t="s">
        <v>236</v>
      </c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hIk7qpyasGx8Ti2wpRMdPxg2yE71YZgnJj7ESrQ4Py5DTxkkyMj7UQUf6vKRs+py7SdbhtFNUqtp9XS6Am7tg==" saltValue="Wbq97uOaN5rb3hP0AaJ7ig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17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4" customWidth="1"/>
    <col min="3" max="3" width="63.28515625" style="12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121</v>
      </c>
      <c r="B1" s="249"/>
      <c r="C1" s="249"/>
      <c r="D1" s="249"/>
      <c r="E1" s="249"/>
      <c r="F1" s="249"/>
      <c r="G1" s="249"/>
      <c r="AG1" t="s">
        <v>122</v>
      </c>
    </row>
    <row r="2" spans="1:60" ht="24.95" customHeight="1" x14ac:dyDescent="0.2">
      <c r="A2" s="143" t="s">
        <v>7</v>
      </c>
      <c r="B2" s="49" t="s">
        <v>43</v>
      </c>
      <c r="C2" s="250" t="s">
        <v>44</v>
      </c>
      <c r="D2" s="251"/>
      <c r="E2" s="251"/>
      <c r="F2" s="251"/>
      <c r="G2" s="252"/>
      <c r="AG2" t="s">
        <v>123</v>
      </c>
    </row>
    <row r="3" spans="1:60" ht="24.95" customHeight="1" x14ac:dyDescent="0.2">
      <c r="A3" s="143" t="s">
        <v>8</v>
      </c>
      <c r="B3" s="49" t="s">
        <v>57</v>
      </c>
      <c r="C3" s="250" t="s">
        <v>58</v>
      </c>
      <c r="D3" s="251"/>
      <c r="E3" s="251"/>
      <c r="F3" s="251"/>
      <c r="G3" s="252"/>
      <c r="AC3" s="124" t="s">
        <v>123</v>
      </c>
      <c r="AG3" t="s">
        <v>124</v>
      </c>
    </row>
    <row r="4" spans="1:60" ht="24.95" customHeight="1" x14ac:dyDescent="0.2">
      <c r="A4" s="144" t="s">
        <v>9</v>
      </c>
      <c r="B4" s="145" t="s">
        <v>63</v>
      </c>
      <c r="C4" s="253" t="s">
        <v>64</v>
      </c>
      <c r="D4" s="254"/>
      <c r="E4" s="254"/>
      <c r="F4" s="254"/>
      <c r="G4" s="255"/>
      <c r="AG4" t="s">
        <v>125</v>
      </c>
    </row>
    <row r="5" spans="1:60" x14ac:dyDescent="0.2">
      <c r="D5" s="10"/>
    </row>
    <row r="6" spans="1:60" ht="38.25" x14ac:dyDescent="0.2">
      <c r="A6" s="147" t="s">
        <v>126</v>
      </c>
      <c r="B6" s="149" t="s">
        <v>127</v>
      </c>
      <c r="C6" s="149" t="s">
        <v>128</v>
      </c>
      <c r="D6" s="148" t="s">
        <v>129</v>
      </c>
      <c r="E6" s="147" t="s">
        <v>130</v>
      </c>
      <c r="F6" s="146" t="s">
        <v>131</v>
      </c>
      <c r="G6" s="147" t="s">
        <v>29</v>
      </c>
      <c r="H6" s="150" t="s">
        <v>30</v>
      </c>
      <c r="I6" s="150" t="s">
        <v>132</v>
      </c>
      <c r="J6" s="150" t="s">
        <v>31</v>
      </c>
      <c r="K6" s="150" t="s">
        <v>133</v>
      </c>
      <c r="L6" s="150" t="s">
        <v>134</v>
      </c>
      <c r="M6" s="150" t="s">
        <v>135</v>
      </c>
      <c r="N6" s="150" t="s">
        <v>136</v>
      </c>
      <c r="O6" s="150" t="s">
        <v>137</v>
      </c>
      <c r="P6" s="150" t="s">
        <v>138</v>
      </c>
      <c r="Q6" s="150" t="s">
        <v>139</v>
      </c>
      <c r="R6" s="150" t="s">
        <v>140</v>
      </c>
      <c r="S6" s="150" t="s">
        <v>141</v>
      </c>
      <c r="T6" s="150" t="s">
        <v>142</v>
      </c>
      <c r="U6" s="150" t="s">
        <v>143</v>
      </c>
      <c r="V6" s="150" t="s">
        <v>144</v>
      </c>
      <c r="W6" s="150" t="s">
        <v>145</v>
      </c>
      <c r="X6" s="150" t="s">
        <v>146</v>
      </c>
      <c r="Y6" s="150" t="s">
        <v>147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">
      <c r="A8" s="165" t="s">
        <v>148</v>
      </c>
      <c r="B8" s="166" t="s">
        <v>95</v>
      </c>
      <c r="C8" s="186" t="s">
        <v>96</v>
      </c>
      <c r="D8" s="167"/>
      <c r="E8" s="168"/>
      <c r="F8" s="169"/>
      <c r="G8" s="169">
        <f>SUMIF(AG9:AG11,"&lt;&gt;NOR",G9:G11)</f>
        <v>0</v>
      </c>
      <c r="H8" s="169"/>
      <c r="I8" s="169">
        <f>SUM(I9:I11)</f>
        <v>0</v>
      </c>
      <c r="J8" s="169"/>
      <c r="K8" s="169">
        <f>SUM(K9:K11)</f>
        <v>0</v>
      </c>
      <c r="L8" s="169"/>
      <c r="M8" s="169">
        <f>SUM(M9:M11)</f>
        <v>0</v>
      </c>
      <c r="N8" s="168"/>
      <c r="O8" s="168">
        <f>SUM(O9:O11)</f>
        <v>0</v>
      </c>
      <c r="P8" s="168"/>
      <c r="Q8" s="168">
        <f>SUM(Q9:Q11)</f>
        <v>0</v>
      </c>
      <c r="R8" s="169"/>
      <c r="S8" s="169"/>
      <c r="T8" s="170"/>
      <c r="U8" s="164"/>
      <c r="V8" s="164">
        <f>SUM(V9:V11)</f>
        <v>0</v>
      </c>
      <c r="W8" s="164"/>
      <c r="X8" s="164"/>
      <c r="Y8" s="164"/>
      <c r="AG8" t="s">
        <v>149</v>
      </c>
    </row>
    <row r="9" spans="1:60" outlineLevel="1" x14ac:dyDescent="0.2">
      <c r="A9" s="179">
        <v>1</v>
      </c>
      <c r="B9" s="180" t="s">
        <v>481</v>
      </c>
      <c r="C9" s="187" t="s">
        <v>482</v>
      </c>
      <c r="D9" s="181" t="s">
        <v>395</v>
      </c>
      <c r="E9" s="182">
        <v>1</v>
      </c>
      <c r="F9" s="183"/>
      <c r="G9" s="184">
        <f>ROUND(E9*F9,2)</f>
        <v>0</v>
      </c>
      <c r="H9" s="183"/>
      <c r="I9" s="184">
        <f>ROUND(E9*H9,2)</f>
        <v>0</v>
      </c>
      <c r="J9" s="183"/>
      <c r="K9" s="184">
        <f>ROUND(E9*J9,2)</f>
        <v>0</v>
      </c>
      <c r="L9" s="184">
        <v>21</v>
      </c>
      <c r="M9" s="184">
        <f>G9*(1+L9/100)</f>
        <v>0</v>
      </c>
      <c r="N9" s="182">
        <v>0</v>
      </c>
      <c r="O9" s="182">
        <f>ROUND(E9*N9,2)</f>
        <v>0</v>
      </c>
      <c r="P9" s="182">
        <v>0</v>
      </c>
      <c r="Q9" s="182">
        <f>ROUND(E9*P9,2)</f>
        <v>0</v>
      </c>
      <c r="R9" s="184"/>
      <c r="S9" s="184" t="s">
        <v>159</v>
      </c>
      <c r="T9" s="185" t="s">
        <v>201</v>
      </c>
      <c r="U9" s="161">
        <v>0</v>
      </c>
      <c r="V9" s="161">
        <f>ROUND(E9*U9,2)</f>
        <v>0</v>
      </c>
      <c r="W9" s="161"/>
      <c r="X9" s="161" t="s">
        <v>154</v>
      </c>
      <c r="Y9" s="161" t="s">
        <v>155</v>
      </c>
      <c r="Z9" s="151"/>
      <c r="AA9" s="151"/>
      <c r="AB9" s="151"/>
      <c r="AC9" s="151"/>
      <c r="AD9" s="151"/>
      <c r="AE9" s="151"/>
      <c r="AF9" s="151"/>
      <c r="AG9" s="151" t="s">
        <v>219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9">
        <v>2</v>
      </c>
      <c r="B10" s="180" t="s">
        <v>483</v>
      </c>
      <c r="C10" s="187" t="s">
        <v>484</v>
      </c>
      <c r="D10" s="181" t="s">
        <v>395</v>
      </c>
      <c r="E10" s="182">
        <v>1</v>
      </c>
      <c r="F10" s="183"/>
      <c r="G10" s="184">
        <f>ROUND(E10*F10,2)</f>
        <v>0</v>
      </c>
      <c r="H10" s="183"/>
      <c r="I10" s="184">
        <f>ROUND(E10*H10,2)</f>
        <v>0</v>
      </c>
      <c r="J10" s="183"/>
      <c r="K10" s="184">
        <f>ROUND(E10*J10,2)</f>
        <v>0</v>
      </c>
      <c r="L10" s="184">
        <v>21</v>
      </c>
      <c r="M10" s="184">
        <f>G10*(1+L10/100)</f>
        <v>0</v>
      </c>
      <c r="N10" s="182">
        <v>0</v>
      </c>
      <c r="O10" s="182">
        <f>ROUND(E10*N10,2)</f>
        <v>0</v>
      </c>
      <c r="P10" s="182">
        <v>0</v>
      </c>
      <c r="Q10" s="182">
        <f>ROUND(E10*P10,2)</f>
        <v>0</v>
      </c>
      <c r="R10" s="184"/>
      <c r="S10" s="184" t="s">
        <v>159</v>
      </c>
      <c r="T10" s="185" t="s">
        <v>201</v>
      </c>
      <c r="U10" s="161">
        <v>0</v>
      </c>
      <c r="V10" s="161">
        <f>ROUND(E10*U10,2)</f>
        <v>0</v>
      </c>
      <c r="W10" s="161"/>
      <c r="X10" s="161" t="s">
        <v>154</v>
      </c>
      <c r="Y10" s="161" t="s">
        <v>155</v>
      </c>
      <c r="Z10" s="151"/>
      <c r="AA10" s="151"/>
      <c r="AB10" s="151"/>
      <c r="AC10" s="151"/>
      <c r="AD10" s="151"/>
      <c r="AE10" s="151"/>
      <c r="AF10" s="151"/>
      <c r="AG10" s="151" t="s">
        <v>219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9">
        <v>3</v>
      </c>
      <c r="B11" s="180" t="s">
        <v>485</v>
      </c>
      <c r="C11" s="187" t="s">
        <v>486</v>
      </c>
      <c r="D11" s="181" t="s">
        <v>395</v>
      </c>
      <c r="E11" s="182">
        <v>1</v>
      </c>
      <c r="F11" s="183"/>
      <c r="G11" s="184">
        <f>ROUND(E11*F11,2)</f>
        <v>0</v>
      </c>
      <c r="H11" s="183"/>
      <c r="I11" s="184">
        <f>ROUND(E11*H11,2)</f>
        <v>0</v>
      </c>
      <c r="J11" s="183"/>
      <c r="K11" s="184">
        <f>ROUND(E11*J11,2)</f>
        <v>0</v>
      </c>
      <c r="L11" s="184">
        <v>21</v>
      </c>
      <c r="M11" s="184">
        <f>G11*(1+L11/100)</f>
        <v>0</v>
      </c>
      <c r="N11" s="182">
        <v>0</v>
      </c>
      <c r="O11" s="182">
        <f>ROUND(E11*N11,2)</f>
        <v>0</v>
      </c>
      <c r="P11" s="182">
        <v>0</v>
      </c>
      <c r="Q11" s="182">
        <f>ROUND(E11*P11,2)</f>
        <v>0</v>
      </c>
      <c r="R11" s="184"/>
      <c r="S11" s="184" t="s">
        <v>159</v>
      </c>
      <c r="T11" s="185" t="s">
        <v>201</v>
      </c>
      <c r="U11" s="161">
        <v>0</v>
      </c>
      <c r="V11" s="161">
        <f>ROUND(E11*U11,2)</f>
        <v>0</v>
      </c>
      <c r="W11" s="161"/>
      <c r="X11" s="161" t="s">
        <v>154</v>
      </c>
      <c r="Y11" s="161" t="s">
        <v>155</v>
      </c>
      <c r="Z11" s="151"/>
      <c r="AA11" s="151"/>
      <c r="AB11" s="151"/>
      <c r="AC11" s="151"/>
      <c r="AD11" s="151"/>
      <c r="AE11" s="151"/>
      <c r="AF11" s="151"/>
      <c r="AG11" s="151" t="s">
        <v>219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x14ac:dyDescent="0.2">
      <c r="A12" s="165" t="s">
        <v>148</v>
      </c>
      <c r="B12" s="166" t="s">
        <v>98</v>
      </c>
      <c r="C12" s="186" t="s">
        <v>99</v>
      </c>
      <c r="D12" s="167"/>
      <c r="E12" s="168"/>
      <c r="F12" s="169"/>
      <c r="G12" s="169">
        <f>SUMIF(AG13:AG17,"&lt;&gt;NOR",G13:G17)</f>
        <v>0</v>
      </c>
      <c r="H12" s="169"/>
      <c r="I12" s="169">
        <f>SUM(I13:I17)</f>
        <v>0</v>
      </c>
      <c r="J12" s="169"/>
      <c r="K12" s="169">
        <f>SUM(K13:K17)</f>
        <v>0</v>
      </c>
      <c r="L12" s="169"/>
      <c r="M12" s="169">
        <f>SUM(M13:M17)</f>
        <v>0</v>
      </c>
      <c r="N12" s="168"/>
      <c r="O12" s="168">
        <f>SUM(O13:O17)</f>
        <v>0</v>
      </c>
      <c r="P12" s="168"/>
      <c r="Q12" s="168">
        <f>SUM(Q13:Q17)</f>
        <v>0</v>
      </c>
      <c r="R12" s="169"/>
      <c r="S12" s="169"/>
      <c r="T12" s="170"/>
      <c r="U12" s="164"/>
      <c r="V12" s="164">
        <f>SUM(V13:V17)</f>
        <v>0</v>
      </c>
      <c r="W12" s="164"/>
      <c r="X12" s="164"/>
      <c r="Y12" s="164"/>
      <c r="AG12" t="s">
        <v>149</v>
      </c>
    </row>
    <row r="13" spans="1:60" outlineLevel="1" x14ac:dyDescent="0.2">
      <c r="A13" s="179">
        <v>4</v>
      </c>
      <c r="B13" s="180" t="s">
        <v>487</v>
      </c>
      <c r="C13" s="187" t="s">
        <v>488</v>
      </c>
      <c r="D13" s="181" t="s">
        <v>489</v>
      </c>
      <c r="E13" s="182">
        <v>1.2</v>
      </c>
      <c r="F13" s="183"/>
      <c r="G13" s="184">
        <f>ROUND(E13*F13,2)</f>
        <v>0</v>
      </c>
      <c r="H13" s="183"/>
      <c r="I13" s="184">
        <f>ROUND(E13*H13,2)</f>
        <v>0</v>
      </c>
      <c r="J13" s="183"/>
      <c r="K13" s="184">
        <f>ROUND(E13*J13,2)</f>
        <v>0</v>
      </c>
      <c r="L13" s="184">
        <v>21</v>
      </c>
      <c r="M13" s="184">
        <f>G13*(1+L13/100)</f>
        <v>0</v>
      </c>
      <c r="N13" s="182">
        <v>0</v>
      </c>
      <c r="O13" s="182">
        <f>ROUND(E13*N13,2)</f>
        <v>0</v>
      </c>
      <c r="P13" s="182">
        <v>0</v>
      </c>
      <c r="Q13" s="182">
        <f>ROUND(E13*P13,2)</f>
        <v>0</v>
      </c>
      <c r="R13" s="184"/>
      <c r="S13" s="184" t="s">
        <v>159</v>
      </c>
      <c r="T13" s="185" t="s">
        <v>201</v>
      </c>
      <c r="U13" s="161">
        <v>0</v>
      </c>
      <c r="V13" s="161">
        <f>ROUND(E13*U13,2)</f>
        <v>0</v>
      </c>
      <c r="W13" s="161"/>
      <c r="X13" s="161" t="s">
        <v>154</v>
      </c>
      <c r="Y13" s="161" t="s">
        <v>155</v>
      </c>
      <c r="Z13" s="151"/>
      <c r="AA13" s="151"/>
      <c r="AB13" s="151"/>
      <c r="AC13" s="151"/>
      <c r="AD13" s="151"/>
      <c r="AE13" s="151"/>
      <c r="AF13" s="151"/>
      <c r="AG13" s="151" t="s">
        <v>219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9">
        <v>5</v>
      </c>
      <c r="B14" s="180" t="s">
        <v>490</v>
      </c>
      <c r="C14" s="187" t="s">
        <v>560</v>
      </c>
      <c r="D14" s="181" t="s">
        <v>489</v>
      </c>
      <c r="E14" s="182">
        <v>14.94</v>
      </c>
      <c r="F14" s="183"/>
      <c r="G14" s="184">
        <f>ROUND(E14*F14,2)</f>
        <v>0</v>
      </c>
      <c r="H14" s="183"/>
      <c r="I14" s="184">
        <f>ROUND(E14*H14,2)</f>
        <v>0</v>
      </c>
      <c r="J14" s="183"/>
      <c r="K14" s="184">
        <f>ROUND(E14*J14,2)</f>
        <v>0</v>
      </c>
      <c r="L14" s="184">
        <v>21</v>
      </c>
      <c r="M14" s="184">
        <f>G14*(1+L14/100)</f>
        <v>0</v>
      </c>
      <c r="N14" s="182">
        <v>0</v>
      </c>
      <c r="O14" s="182">
        <f>ROUND(E14*N14,2)</f>
        <v>0</v>
      </c>
      <c r="P14" s="182">
        <v>0</v>
      </c>
      <c r="Q14" s="182">
        <f>ROUND(E14*P14,2)</f>
        <v>0</v>
      </c>
      <c r="R14" s="184"/>
      <c r="S14" s="184" t="s">
        <v>159</v>
      </c>
      <c r="T14" s="185" t="s">
        <v>201</v>
      </c>
      <c r="U14" s="161">
        <v>0</v>
      </c>
      <c r="V14" s="161">
        <f>ROUND(E14*U14,2)</f>
        <v>0</v>
      </c>
      <c r="W14" s="161"/>
      <c r="X14" s="161" t="s">
        <v>154</v>
      </c>
      <c r="Y14" s="161" t="s">
        <v>155</v>
      </c>
      <c r="Z14" s="151"/>
      <c r="AA14" s="151"/>
      <c r="AB14" s="151"/>
      <c r="AC14" s="151"/>
      <c r="AD14" s="151"/>
      <c r="AE14" s="151"/>
      <c r="AF14" s="151"/>
      <c r="AG14" s="151" t="s">
        <v>219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9">
        <v>6</v>
      </c>
      <c r="B15" s="180" t="s">
        <v>492</v>
      </c>
      <c r="C15" s="187" t="s">
        <v>493</v>
      </c>
      <c r="D15" s="181" t="s">
        <v>489</v>
      </c>
      <c r="E15" s="182">
        <v>8.58</v>
      </c>
      <c r="F15" s="183"/>
      <c r="G15" s="184">
        <f>ROUND(E15*F15,2)</f>
        <v>0</v>
      </c>
      <c r="H15" s="183"/>
      <c r="I15" s="184">
        <f>ROUND(E15*H15,2)</f>
        <v>0</v>
      </c>
      <c r="J15" s="183"/>
      <c r="K15" s="184">
        <f>ROUND(E15*J15,2)</f>
        <v>0</v>
      </c>
      <c r="L15" s="184">
        <v>21</v>
      </c>
      <c r="M15" s="184">
        <f>G15*(1+L15/100)</f>
        <v>0</v>
      </c>
      <c r="N15" s="182">
        <v>0</v>
      </c>
      <c r="O15" s="182">
        <f>ROUND(E15*N15,2)</f>
        <v>0</v>
      </c>
      <c r="P15" s="182">
        <v>0</v>
      </c>
      <c r="Q15" s="182">
        <f>ROUND(E15*P15,2)</f>
        <v>0</v>
      </c>
      <c r="R15" s="184"/>
      <c r="S15" s="184" t="s">
        <v>159</v>
      </c>
      <c r="T15" s="185" t="s">
        <v>201</v>
      </c>
      <c r="U15" s="161">
        <v>0</v>
      </c>
      <c r="V15" s="161">
        <f>ROUND(E15*U15,2)</f>
        <v>0</v>
      </c>
      <c r="W15" s="161"/>
      <c r="X15" s="161" t="s">
        <v>154</v>
      </c>
      <c r="Y15" s="161" t="s">
        <v>155</v>
      </c>
      <c r="Z15" s="151"/>
      <c r="AA15" s="151"/>
      <c r="AB15" s="151"/>
      <c r="AC15" s="151"/>
      <c r="AD15" s="151"/>
      <c r="AE15" s="151"/>
      <c r="AF15" s="151"/>
      <c r="AG15" s="151" t="s">
        <v>219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9">
        <v>7</v>
      </c>
      <c r="B16" s="180" t="s">
        <v>494</v>
      </c>
      <c r="C16" s="187" t="s">
        <v>561</v>
      </c>
      <c r="D16" s="181" t="s">
        <v>489</v>
      </c>
      <c r="E16" s="182">
        <v>38.159999999999997</v>
      </c>
      <c r="F16" s="183"/>
      <c r="G16" s="184">
        <f>ROUND(E16*F16,2)</f>
        <v>0</v>
      </c>
      <c r="H16" s="183"/>
      <c r="I16" s="184">
        <f>ROUND(E16*H16,2)</f>
        <v>0</v>
      </c>
      <c r="J16" s="183"/>
      <c r="K16" s="184">
        <f>ROUND(E16*J16,2)</f>
        <v>0</v>
      </c>
      <c r="L16" s="184">
        <v>21</v>
      </c>
      <c r="M16" s="184">
        <f>G16*(1+L16/100)</f>
        <v>0</v>
      </c>
      <c r="N16" s="182">
        <v>0</v>
      </c>
      <c r="O16" s="182">
        <f>ROUND(E16*N16,2)</f>
        <v>0</v>
      </c>
      <c r="P16" s="182">
        <v>0</v>
      </c>
      <c r="Q16" s="182">
        <f>ROUND(E16*P16,2)</f>
        <v>0</v>
      </c>
      <c r="R16" s="184"/>
      <c r="S16" s="184" t="s">
        <v>159</v>
      </c>
      <c r="T16" s="185" t="s">
        <v>201</v>
      </c>
      <c r="U16" s="161">
        <v>0</v>
      </c>
      <c r="V16" s="161">
        <f>ROUND(E16*U16,2)</f>
        <v>0</v>
      </c>
      <c r="W16" s="161"/>
      <c r="X16" s="161" t="s">
        <v>154</v>
      </c>
      <c r="Y16" s="161" t="s">
        <v>155</v>
      </c>
      <c r="Z16" s="151"/>
      <c r="AA16" s="151"/>
      <c r="AB16" s="151"/>
      <c r="AC16" s="151"/>
      <c r="AD16" s="151"/>
      <c r="AE16" s="151"/>
      <c r="AF16" s="151"/>
      <c r="AG16" s="151" t="s">
        <v>219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9">
        <v>8</v>
      </c>
      <c r="B17" s="180" t="s">
        <v>562</v>
      </c>
      <c r="C17" s="187" t="s">
        <v>563</v>
      </c>
      <c r="D17" s="181" t="s">
        <v>489</v>
      </c>
      <c r="E17" s="182">
        <v>14.68</v>
      </c>
      <c r="F17" s="183"/>
      <c r="G17" s="184">
        <f>ROUND(E17*F17,2)</f>
        <v>0</v>
      </c>
      <c r="H17" s="183"/>
      <c r="I17" s="184">
        <f>ROUND(E17*H17,2)</f>
        <v>0</v>
      </c>
      <c r="J17" s="183"/>
      <c r="K17" s="184">
        <f>ROUND(E17*J17,2)</f>
        <v>0</v>
      </c>
      <c r="L17" s="184">
        <v>21</v>
      </c>
      <c r="M17" s="184">
        <f>G17*(1+L17/100)</f>
        <v>0</v>
      </c>
      <c r="N17" s="182">
        <v>0</v>
      </c>
      <c r="O17" s="182">
        <f>ROUND(E17*N17,2)</f>
        <v>0</v>
      </c>
      <c r="P17" s="182">
        <v>0</v>
      </c>
      <c r="Q17" s="182">
        <f>ROUND(E17*P17,2)</f>
        <v>0</v>
      </c>
      <c r="R17" s="184"/>
      <c r="S17" s="184" t="s">
        <v>159</v>
      </c>
      <c r="T17" s="185" t="s">
        <v>201</v>
      </c>
      <c r="U17" s="161">
        <v>0</v>
      </c>
      <c r="V17" s="161">
        <f>ROUND(E17*U17,2)</f>
        <v>0</v>
      </c>
      <c r="W17" s="161"/>
      <c r="X17" s="161" t="s">
        <v>154</v>
      </c>
      <c r="Y17" s="161" t="s">
        <v>155</v>
      </c>
      <c r="Z17" s="151"/>
      <c r="AA17" s="151"/>
      <c r="AB17" s="151"/>
      <c r="AC17" s="151"/>
      <c r="AD17" s="151"/>
      <c r="AE17" s="151"/>
      <c r="AF17" s="151"/>
      <c r="AG17" s="151" t="s">
        <v>219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x14ac:dyDescent="0.2">
      <c r="A18" s="165" t="s">
        <v>148</v>
      </c>
      <c r="B18" s="166" t="s">
        <v>91</v>
      </c>
      <c r="C18" s="186" t="s">
        <v>93</v>
      </c>
      <c r="D18" s="167"/>
      <c r="E18" s="168"/>
      <c r="F18" s="169"/>
      <c r="G18" s="169">
        <f>SUMIF(AG19:AG54,"&lt;&gt;NOR",G19:G54)</f>
        <v>0</v>
      </c>
      <c r="H18" s="169"/>
      <c r="I18" s="169">
        <f>SUM(I19:I54)</f>
        <v>0</v>
      </c>
      <c r="J18" s="169"/>
      <c r="K18" s="169">
        <f>SUM(K19:K54)</f>
        <v>0</v>
      </c>
      <c r="L18" s="169"/>
      <c r="M18" s="169">
        <f>SUM(M19:M54)</f>
        <v>0</v>
      </c>
      <c r="N18" s="168"/>
      <c r="O18" s="168">
        <f>SUM(O19:O54)</f>
        <v>1.92</v>
      </c>
      <c r="P18" s="168"/>
      <c r="Q18" s="168">
        <f>SUM(Q19:Q54)</f>
        <v>0</v>
      </c>
      <c r="R18" s="169"/>
      <c r="S18" s="169"/>
      <c r="T18" s="170"/>
      <c r="U18" s="164"/>
      <c r="V18" s="164">
        <f>SUM(V19:V54)</f>
        <v>44.02</v>
      </c>
      <c r="W18" s="164"/>
      <c r="X18" s="164"/>
      <c r="Y18" s="164"/>
      <c r="AG18" t="s">
        <v>149</v>
      </c>
    </row>
    <row r="19" spans="1:60" outlineLevel="1" x14ac:dyDescent="0.2">
      <c r="A19" s="179">
        <v>9</v>
      </c>
      <c r="B19" s="180" t="s">
        <v>411</v>
      </c>
      <c r="C19" s="187" t="s">
        <v>564</v>
      </c>
      <c r="D19" s="181" t="s">
        <v>565</v>
      </c>
      <c r="E19" s="182">
        <v>0.47499999999999998</v>
      </c>
      <c r="F19" s="183"/>
      <c r="G19" s="184">
        <f t="shared" ref="G19:G54" si="0">ROUND(E19*F19,2)</f>
        <v>0</v>
      </c>
      <c r="H19" s="183"/>
      <c r="I19" s="184">
        <f t="shared" ref="I19:I54" si="1">ROUND(E19*H19,2)</f>
        <v>0</v>
      </c>
      <c r="J19" s="183"/>
      <c r="K19" s="184">
        <f t="shared" ref="K19:K54" si="2">ROUND(E19*J19,2)</f>
        <v>0</v>
      </c>
      <c r="L19" s="184">
        <v>21</v>
      </c>
      <c r="M19" s="184">
        <f t="shared" ref="M19:M54" si="3">G19*(1+L19/100)</f>
        <v>0</v>
      </c>
      <c r="N19" s="182">
        <v>0</v>
      </c>
      <c r="O19" s="182">
        <f t="shared" ref="O19:O54" si="4">ROUND(E19*N19,2)</f>
        <v>0</v>
      </c>
      <c r="P19" s="182">
        <v>0</v>
      </c>
      <c r="Q19" s="182">
        <f t="shared" ref="Q19:Q54" si="5">ROUND(E19*P19,2)</f>
        <v>0</v>
      </c>
      <c r="R19" s="184"/>
      <c r="S19" s="184" t="s">
        <v>159</v>
      </c>
      <c r="T19" s="185" t="s">
        <v>201</v>
      </c>
      <c r="U19" s="161">
        <v>0</v>
      </c>
      <c r="V19" s="161">
        <f t="shared" ref="V19:V54" si="6">ROUND(E19*U19,2)</f>
        <v>0</v>
      </c>
      <c r="W19" s="161"/>
      <c r="X19" s="161" t="s">
        <v>154</v>
      </c>
      <c r="Y19" s="161" t="s">
        <v>155</v>
      </c>
      <c r="Z19" s="151"/>
      <c r="AA19" s="151"/>
      <c r="AB19" s="151"/>
      <c r="AC19" s="151"/>
      <c r="AD19" s="151"/>
      <c r="AE19" s="151"/>
      <c r="AF19" s="151"/>
      <c r="AG19" s="151" t="s">
        <v>156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9">
        <v>10</v>
      </c>
      <c r="B20" s="180" t="s">
        <v>413</v>
      </c>
      <c r="C20" s="187" t="s">
        <v>566</v>
      </c>
      <c r="D20" s="181" t="s">
        <v>174</v>
      </c>
      <c r="E20" s="182">
        <v>96.2</v>
      </c>
      <c r="F20" s="183"/>
      <c r="G20" s="184">
        <f t="shared" si="0"/>
        <v>0</v>
      </c>
      <c r="H20" s="183"/>
      <c r="I20" s="184">
        <f t="shared" si="1"/>
        <v>0</v>
      </c>
      <c r="J20" s="183"/>
      <c r="K20" s="184">
        <f t="shared" si="2"/>
        <v>0</v>
      </c>
      <c r="L20" s="184">
        <v>21</v>
      </c>
      <c r="M20" s="184">
        <f t="shared" si="3"/>
        <v>0</v>
      </c>
      <c r="N20" s="182">
        <v>0</v>
      </c>
      <c r="O20" s="182">
        <f t="shared" si="4"/>
        <v>0</v>
      </c>
      <c r="P20" s="182">
        <v>0</v>
      </c>
      <c r="Q20" s="182">
        <f t="shared" si="5"/>
        <v>0</v>
      </c>
      <c r="R20" s="184"/>
      <c r="S20" s="184" t="s">
        <v>159</v>
      </c>
      <c r="T20" s="185" t="s">
        <v>201</v>
      </c>
      <c r="U20" s="161">
        <v>0</v>
      </c>
      <c r="V20" s="161">
        <f t="shared" si="6"/>
        <v>0</v>
      </c>
      <c r="W20" s="161"/>
      <c r="X20" s="161" t="s">
        <v>154</v>
      </c>
      <c r="Y20" s="161" t="s">
        <v>155</v>
      </c>
      <c r="Z20" s="151"/>
      <c r="AA20" s="151"/>
      <c r="AB20" s="151"/>
      <c r="AC20" s="151"/>
      <c r="AD20" s="151"/>
      <c r="AE20" s="151"/>
      <c r="AF20" s="151"/>
      <c r="AG20" s="151" t="s">
        <v>156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9">
        <v>11</v>
      </c>
      <c r="B21" s="180" t="s">
        <v>415</v>
      </c>
      <c r="C21" s="187" t="s">
        <v>567</v>
      </c>
      <c r="D21" s="181" t="s">
        <v>174</v>
      </c>
      <c r="E21" s="182">
        <v>17.920000000000002</v>
      </c>
      <c r="F21" s="183"/>
      <c r="G21" s="184">
        <f t="shared" si="0"/>
        <v>0</v>
      </c>
      <c r="H21" s="183"/>
      <c r="I21" s="184">
        <f t="shared" si="1"/>
        <v>0</v>
      </c>
      <c r="J21" s="183"/>
      <c r="K21" s="184">
        <f t="shared" si="2"/>
        <v>0</v>
      </c>
      <c r="L21" s="184">
        <v>21</v>
      </c>
      <c r="M21" s="184">
        <f t="shared" si="3"/>
        <v>0</v>
      </c>
      <c r="N21" s="182">
        <v>0</v>
      </c>
      <c r="O21" s="182">
        <f t="shared" si="4"/>
        <v>0</v>
      </c>
      <c r="P21" s="182">
        <v>0</v>
      </c>
      <c r="Q21" s="182">
        <f t="shared" si="5"/>
        <v>0</v>
      </c>
      <c r="R21" s="184"/>
      <c r="S21" s="184" t="s">
        <v>159</v>
      </c>
      <c r="T21" s="185" t="s">
        <v>201</v>
      </c>
      <c r="U21" s="161">
        <v>0</v>
      </c>
      <c r="V21" s="161">
        <f t="shared" si="6"/>
        <v>0</v>
      </c>
      <c r="W21" s="161"/>
      <c r="X21" s="161" t="s">
        <v>154</v>
      </c>
      <c r="Y21" s="161" t="s">
        <v>155</v>
      </c>
      <c r="Z21" s="151"/>
      <c r="AA21" s="151"/>
      <c r="AB21" s="151"/>
      <c r="AC21" s="151"/>
      <c r="AD21" s="151"/>
      <c r="AE21" s="151"/>
      <c r="AF21" s="151"/>
      <c r="AG21" s="151" t="s">
        <v>156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9">
        <v>12</v>
      </c>
      <c r="B22" s="180" t="s">
        <v>417</v>
      </c>
      <c r="C22" s="187" t="s">
        <v>568</v>
      </c>
      <c r="D22" s="181" t="s">
        <v>174</v>
      </c>
      <c r="E22" s="182">
        <v>17.2</v>
      </c>
      <c r="F22" s="183"/>
      <c r="G22" s="184">
        <f t="shared" si="0"/>
        <v>0</v>
      </c>
      <c r="H22" s="183"/>
      <c r="I22" s="184">
        <f t="shared" si="1"/>
        <v>0</v>
      </c>
      <c r="J22" s="183"/>
      <c r="K22" s="184">
        <f t="shared" si="2"/>
        <v>0</v>
      </c>
      <c r="L22" s="184">
        <v>21</v>
      </c>
      <c r="M22" s="184">
        <f t="shared" si="3"/>
        <v>0</v>
      </c>
      <c r="N22" s="182">
        <v>0</v>
      </c>
      <c r="O22" s="182">
        <f t="shared" si="4"/>
        <v>0</v>
      </c>
      <c r="P22" s="182">
        <v>0</v>
      </c>
      <c r="Q22" s="182">
        <f t="shared" si="5"/>
        <v>0</v>
      </c>
      <c r="R22" s="184"/>
      <c r="S22" s="184" t="s">
        <v>159</v>
      </c>
      <c r="T22" s="185" t="s">
        <v>201</v>
      </c>
      <c r="U22" s="161">
        <v>0</v>
      </c>
      <c r="V22" s="161">
        <f t="shared" si="6"/>
        <v>0</v>
      </c>
      <c r="W22" s="161"/>
      <c r="X22" s="161" t="s">
        <v>154</v>
      </c>
      <c r="Y22" s="161" t="s">
        <v>155</v>
      </c>
      <c r="Z22" s="151"/>
      <c r="AA22" s="151"/>
      <c r="AB22" s="151"/>
      <c r="AC22" s="151"/>
      <c r="AD22" s="151"/>
      <c r="AE22" s="151"/>
      <c r="AF22" s="151"/>
      <c r="AG22" s="151" t="s">
        <v>156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9">
        <v>13</v>
      </c>
      <c r="B23" s="180" t="s">
        <v>419</v>
      </c>
      <c r="C23" s="187" t="s">
        <v>569</v>
      </c>
      <c r="D23" s="181" t="s">
        <v>169</v>
      </c>
      <c r="E23" s="182">
        <v>27</v>
      </c>
      <c r="F23" s="183"/>
      <c r="G23" s="184">
        <f t="shared" si="0"/>
        <v>0</v>
      </c>
      <c r="H23" s="183"/>
      <c r="I23" s="184">
        <f t="shared" si="1"/>
        <v>0</v>
      </c>
      <c r="J23" s="183"/>
      <c r="K23" s="184">
        <f t="shared" si="2"/>
        <v>0</v>
      </c>
      <c r="L23" s="184">
        <v>21</v>
      </c>
      <c r="M23" s="184">
        <f t="shared" si="3"/>
        <v>0</v>
      </c>
      <c r="N23" s="182">
        <v>0</v>
      </c>
      <c r="O23" s="182">
        <f t="shared" si="4"/>
        <v>0</v>
      </c>
      <c r="P23" s="182">
        <v>0</v>
      </c>
      <c r="Q23" s="182">
        <f t="shared" si="5"/>
        <v>0</v>
      </c>
      <c r="R23" s="184"/>
      <c r="S23" s="184" t="s">
        <v>159</v>
      </c>
      <c r="T23" s="185" t="s">
        <v>201</v>
      </c>
      <c r="U23" s="161">
        <v>0</v>
      </c>
      <c r="V23" s="161">
        <f t="shared" si="6"/>
        <v>0</v>
      </c>
      <c r="W23" s="161"/>
      <c r="X23" s="161" t="s">
        <v>154</v>
      </c>
      <c r="Y23" s="161" t="s">
        <v>155</v>
      </c>
      <c r="Z23" s="151"/>
      <c r="AA23" s="151"/>
      <c r="AB23" s="151"/>
      <c r="AC23" s="151"/>
      <c r="AD23" s="151"/>
      <c r="AE23" s="151"/>
      <c r="AF23" s="151"/>
      <c r="AG23" s="151" t="s">
        <v>156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9">
        <v>14</v>
      </c>
      <c r="B24" s="180" t="s">
        <v>422</v>
      </c>
      <c r="C24" s="187" t="s">
        <v>570</v>
      </c>
      <c r="D24" s="181" t="s">
        <v>169</v>
      </c>
      <c r="E24" s="182">
        <v>12</v>
      </c>
      <c r="F24" s="183"/>
      <c r="G24" s="184">
        <f t="shared" si="0"/>
        <v>0</v>
      </c>
      <c r="H24" s="183"/>
      <c r="I24" s="184">
        <f t="shared" si="1"/>
        <v>0</v>
      </c>
      <c r="J24" s="183"/>
      <c r="K24" s="184">
        <f t="shared" si="2"/>
        <v>0</v>
      </c>
      <c r="L24" s="184">
        <v>21</v>
      </c>
      <c r="M24" s="184">
        <f t="shared" si="3"/>
        <v>0</v>
      </c>
      <c r="N24" s="182">
        <v>0</v>
      </c>
      <c r="O24" s="182">
        <f t="shared" si="4"/>
        <v>0</v>
      </c>
      <c r="P24" s="182">
        <v>0</v>
      </c>
      <c r="Q24" s="182">
        <f t="shared" si="5"/>
        <v>0</v>
      </c>
      <c r="R24" s="184"/>
      <c r="S24" s="184" t="s">
        <v>159</v>
      </c>
      <c r="T24" s="185" t="s">
        <v>201</v>
      </c>
      <c r="U24" s="161">
        <v>0</v>
      </c>
      <c r="V24" s="161">
        <f t="shared" si="6"/>
        <v>0</v>
      </c>
      <c r="W24" s="161"/>
      <c r="X24" s="161" t="s">
        <v>154</v>
      </c>
      <c r="Y24" s="161" t="s">
        <v>155</v>
      </c>
      <c r="Z24" s="151"/>
      <c r="AA24" s="151"/>
      <c r="AB24" s="151"/>
      <c r="AC24" s="151"/>
      <c r="AD24" s="151"/>
      <c r="AE24" s="151"/>
      <c r="AF24" s="151"/>
      <c r="AG24" s="151" t="s">
        <v>156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9">
        <v>15</v>
      </c>
      <c r="B25" s="180" t="s">
        <v>502</v>
      </c>
      <c r="C25" s="187" t="s">
        <v>571</v>
      </c>
      <c r="D25" s="181" t="s">
        <v>169</v>
      </c>
      <c r="E25" s="182">
        <v>12</v>
      </c>
      <c r="F25" s="183"/>
      <c r="G25" s="184">
        <f t="shared" si="0"/>
        <v>0</v>
      </c>
      <c r="H25" s="183"/>
      <c r="I25" s="184">
        <f t="shared" si="1"/>
        <v>0</v>
      </c>
      <c r="J25" s="183"/>
      <c r="K25" s="184">
        <f t="shared" si="2"/>
        <v>0</v>
      </c>
      <c r="L25" s="184">
        <v>21</v>
      </c>
      <c r="M25" s="184">
        <f t="shared" si="3"/>
        <v>0</v>
      </c>
      <c r="N25" s="182">
        <v>0</v>
      </c>
      <c r="O25" s="182">
        <f t="shared" si="4"/>
        <v>0</v>
      </c>
      <c r="P25" s="182">
        <v>0</v>
      </c>
      <c r="Q25" s="182">
        <f t="shared" si="5"/>
        <v>0</v>
      </c>
      <c r="R25" s="184"/>
      <c r="S25" s="184" t="s">
        <v>159</v>
      </c>
      <c r="T25" s="185" t="s">
        <v>201</v>
      </c>
      <c r="U25" s="161">
        <v>0</v>
      </c>
      <c r="V25" s="161">
        <f t="shared" si="6"/>
        <v>0</v>
      </c>
      <c r="W25" s="161"/>
      <c r="X25" s="161" t="s">
        <v>154</v>
      </c>
      <c r="Y25" s="161" t="s">
        <v>155</v>
      </c>
      <c r="Z25" s="151"/>
      <c r="AA25" s="151"/>
      <c r="AB25" s="151"/>
      <c r="AC25" s="151"/>
      <c r="AD25" s="151"/>
      <c r="AE25" s="151"/>
      <c r="AF25" s="151"/>
      <c r="AG25" s="151" t="s">
        <v>156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9">
        <v>16</v>
      </c>
      <c r="B26" s="180" t="s">
        <v>426</v>
      </c>
      <c r="C26" s="187" t="s">
        <v>572</v>
      </c>
      <c r="D26" s="181" t="s">
        <v>169</v>
      </c>
      <c r="E26" s="182">
        <v>464</v>
      </c>
      <c r="F26" s="183"/>
      <c r="G26" s="184">
        <f t="shared" si="0"/>
        <v>0</v>
      </c>
      <c r="H26" s="183"/>
      <c r="I26" s="184">
        <f t="shared" si="1"/>
        <v>0</v>
      </c>
      <c r="J26" s="183"/>
      <c r="K26" s="184">
        <f t="shared" si="2"/>
        <v>0</v>
      </c>
      <c r="L26" s="184">
        <v>21</v>
      </c>
      <c r="M26" s="184">
        <f t="shared" si="3"/>
        <v>0</v>
      </c>
      <c r="N26" s="182">
        <v>0</v>
      </c>
      <c r="O26" s="182">
        <f t="shared" si="4"/>
        <v>0</v>
      </c>
      <c r="P26" s="182">
        <v>0</v>
      </c>
      <c r="Q26" s="182">
        <f t="shared" si="5"/>
        <v>0</v>
      </c>
      <c r="R26" s="184"/>
      <c r="S26" s="184" t="s">
        <v>159</v>
      </c>
      <c r="T26" s="185" t="s">
        <v>201</v>
      </c>
      <c r="U26" s="161">
        <v>0</v>
      </c>
      <c r="V26" s="161">
        <f t="shared" si="6"/>
        <v>0</v>
      </c>
      <c r="W26" s="161"/>
      <c r="X26" s="161" t="s">
        <v>154</v>
      </c>
      <c r="Y26" s="161" t="s">
        <v>155</v>
      </c>
      <c r="Z26" s="151"/>
      <c r="AA26" s="151"/>
      <c r="AB26" s="151"/>
      <c r="AC26" s="151"/>
      <c r="AD26" s="151"/>
      <c r="AE26" s="151"/>
      <c r="AF26" s="151"/>
      <c r="AG26" s="151" t="s">
        <v>156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9">
        <v>17</v>
      </c>
      <c r="B27" s="180" t="s">
        <v>428</v>
      </c>
      <c r="C27" s="187" t="s">
        <v>573</v>
      </c>
      <c r="D27" s="181" t="s">
        <v>169</v>
      </c>
      <c r="E27" s="182">
        <v>477</v>
      </c>
      <c r="F27" s="183"/>
      <c r="G27" s="184">
        <f t="shared" si="0"/>
        <v>0</v>
      </c>
      <c r="H27" s="183"/>
      <c r="I27" s="184">
        <f t="shared" si="1"/>
        <v>0</v>
      </c>
      <c r="J27" s="183"/>
      <c r="K27" s="184">
        <f t="shared" si="2"/>
        <v>0</v>
      </c>
      <c r="L27" s="184">
        <v>21</v>
      </c>
      <c r="M27" s="184">
        <f t="shared" si="3"/>
        <v>0</v>
      </c>
      <c r="N27" s="182">
        <v>0</v>
      </c>
      <c r="O27" s="182">
        <f t="shared" si="4"/>
        <v>0</v>
      </c>
      <c r="P27" s="182">
        <v>0</v>
      </c>
      <c r="Q27" s="182">
        <f t="shared" si="5"/>
        <v>0</v>
      </c>
      <c r="R27" s="184"/>
      <c r="S27" s="184" t="s">
        <v>159</v>
      </c>
      <c r="T27" s="185" t="s">
        <v>201</v>
      </c>
      <c r="U27" s="161">
        <v>0</v>
      </c>
      <c r="V27" s="161">
        <f t="shared" si="6"/>
        <v>0</v>
      </c>
      <c r="W27" s="161"/>
      <c r="X27" s="161" t="s">
        <v>154</v>
      </c>
      <c r="Y27" s="161" t="s">
        <v>155</v>
      </c>
      <c r="Z27" s="151"/>
      <c r="AA27" s="151"/>
      <c r="AB27" s="151"/>
      <c r="AC27" s="151"/>
      <c r="AD27" s="151"/>
      <c r="AE27" s="151"/>
      <c r="AF27" s="151"/>
      <c r="AG27" s="151" t="s">
        <v>156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9">
        <v>18</v>
      </c>
      <c r="B28" s="180" t="s">
        <v>430</v>
      </c>
      <c r="C28" s="187" t="s">
        <v>574</v>
      </c>
      <c r="D28" s="181" t="s">
        <v>169</v>
      </c>
      <c r="E28" s="182">
        <v>477</v>
      </c>
      <c r="F28" s="183"/>
      <c r="G28" s="184">
        <f t="shared" si="0"/>
        <v>0</v>
      </c>
      <c r="H28" s="183"/>
      <c r="I28" s="184">
        <f t="shared" si="1"/>
        <v>0</v>
      </c>
      <c r="J28" s="183"/>
      <c r="K28" s="184">
        <f t="shared" si="2"/>
        <v>0</v>
      </c>
      <c r="L28" s="184">
        <v>21</v>
      </c>
      <c r="M28" s="184">
        <f t="shared" si="3"/>
        <v>0</v>
      </c>
      <c r="N28" s="182">
        <v>0</v>
      </c>
      <c r="O28" s="182">
        <f t="shared" si="4"/>
        <v>0</v>
      </c>
      <c r="P28" s="182">
        <v>0</v>
      </c>
      <c r="Q28" s="182">
        <f t="shared" si="5"/>
        <v>0</v>
      </c>
      <c r="R28" s="184"/>
      <c r="S28" s="184" t="s">
        <v>159</v>
      </c>
      <c r="T28" s="185" t="s">
        <v>201</v>
      </c>
      <c r="U28" s="161">
        <v>0</v>
      </c>
      <c r="V28" s="161">
        <f t="shared" si="6"/>
        <v>0</v>
      </c>
      <c r="W28" s="161"/>
      <c r="X28" s="161" t="s">
        <v>154</v>
      </c>
      <c r="Y28" s="161" t="s">
        <v>155</v>
      </c>
      <c r="Z28" s="151"/>
      <c r="AA28" s="151"/>
      <c r="AB28" s="151"/>
      <c r="AC28" s="151"/>
      <c r="AD28" s="151"/>
      <c r="AE28" s="151"/>
      <c r="AF28" s="151"/>
      <c r="AG28" s="151" t="s">
        <v>156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9">
        <v>19</v>
      </c>
      <c r="B29" s="180" t="s">
        <v>432</v>
      </c>
      <c r="C29" s="187" t="s">
        <v>575</v>
      </c>
      <c r="D29" s="181" t="s">
        <v>152</v>
      </c>
      <c r="E29" s="182">
        <v>104</v>
      </c>
      <c r="F29" s="183"/>
      <c r="G29" s="184">
        <f t="shared" si="0"/>
        <v>0</v>
      </c>
      <c r="H29" s="183"/>
      <c r="I29" s="184">
        <f t="shared" si="1"/>
        <v>0</v>
      </c>
      <c r="J29" s="183"/>
      <c r="K29" s="184">
        <f t="shared" si="2"/>
        <v>0</v>
      </c>
      <c r="L29" s="184">
        <v>21</v>
      </c>
      <c r="M29" s="184">
        <f t="shared" si="3"/>
        <v>0</v>
      </c>
      <c r="N29" s="182">
        <v>0</v>
      </c>
      <c r="O29" s="182">
        <f t="shared" si="4"/>
        <v>0</v>
      </c>
      <c r="P29" s="182">
        <v>0</v>
      </c>
      <c r="Q29" s="182">
        <f t="shared" si="5"/>
        <v>0</v>
      </c>
      <c r="R29" s="184"/>
      <c r="S29" s="184" t="s">
        <v>159</v>
      </c>
      <c r="T29" s="185" t="s">
        <v>201</v>
      </c>
      <c r="U29" s="161">
        <v>0</v>
      </c>
      <c r="V29" s="161">
        <f t="shared" si="6"/>
        <v>0</v>
      </c>
      <c r="W29" s="161"/>
      <c r="X29" s="161" t="s">
        <v>154</v>
      </c>
      <c r="Y29" s="161" t="s">
        <v>155</v>
      </c>
      <c r="Z29" s="151"/>
      <c r="AA29" s="151"/>
      <c r="AB29" s="151"/>
      <c r="AC29" s="151"/>
      <c r="AD29" s="151"/>
      <c r="AE29" s="151"/>
      <c r="AF29" s="151"/>
      <c r="AG29" s="151" t="s">
        <v>156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79">
        <v>20</v>
      </c>
      <c r="B30" s="180" t="s">
        <v>434</v>
      </c>
      <c r="C30" s="187" t="s">
        <v>576</v>
      </c>
      <c r="D30" s="181" t="s">
        <v>152</v>
      </c>
      <c r="E30" s="182">
        <v>102.6</v>
      </c>
      <c r="F30" s="183"/>
      <c r="G30" s="184">
        <f t="shared" si="0"/>
        <v>0</v>
      </c>
      <c r="H30" s="183"/>
      <c r="I30" s="184">
        <f t="shared" si="1"/>
        <v>0</v>
      </c>
      <c r="J30" s="183"/>
      <c r="K30" s="184">
        <f t="shared" si="2"/>
        <v>0</v>
      </c>
      <c r="L30" s="184">
        <v>21</v>
      </c>
      <c r="M30" s="184">
        <f t="shared" si="3"/>
        <v>0</v>
      </c>
      <c r="N30" s="182">
        <v>0</v>
      </c>
      <c r="O30" s="182">
        <f t="shared" si="4"/>
        <v>0</v>
      </c>
      <c r="P30" s="182">
        <v>0</v>
      </c>
      <c r="Q30" s="182">
        <f t="shared" si="5"/>
        <v>0</v>
      </c>
      <c r="R30" s="184"/>
      <c r="S30" s="184" t="s">
        <v>159</v>
      </c>
      <c r="T30" s="185" t="s">
        <v>201</v>
      </c>
      <c r="U30" s="161">
        <v>0</v>
      </c>
      <c r="V30" s="161">
        <f t="shared" si="6"/>
        <v>0</v>
      </c>
      <c r="W30" s="161"/>
      <c r="X30" s="161" t="s">
        <v>154</v>
      </c>
      <c r="Y30" s="161" t="s">
        <v>155</v>
      </c>
      <c r="Z30" s="151"/>
      <c r="AA30" s="151"/>
      <c r="AB30" s="151"/>
      <c r="AC30" s="151"/>
      <c r="AD30" s="151"/>
      <c r="AE30" s="151"/>
      <c r="AF30" s="151"/>
      <c r="AG30" s="151" t="s">
        <v>156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9">
        <v>21</v>
      </c>
      <c r="B31" s="180" t="s">
        <v>436</v>
      </c>
      <c r="C31" s="187" t="s">
        <v>577</v>
      </c>
      <c r="D31" s="181" t="s">
        <v>169</v>
      </c>
      <c r="E31" s="182">
        <v>212</v>
      </c>
      <c r="F31" s="183"/>
      <c r="G31" s="184">
        <f t="shared" si="0"/>
        <v>0</v>
      </c>
      <c r="H31" s="183"/>
      <c r="I31" s="184">
        <f t="shared" si="1"/>
        <v>0</v>
      </c>
      <c r="J31" s="183"/>
      <c r="K31" s="184">
        <f t="shared" si="2"/>
        <v>0</v>
      </c>
      <c r="L31" s="184">
        <v>21</v>
      </c>
      <c r="M31" s="184">
        <f t="shared" si="3"/>
        <v>0</v>
      </c>
      <c r="N31" s="182">
        <v>0</v>
      </c>
      <c r="O31" s="182">
        <f t="shared" si="4"/>
        <v>0</v>
      </c>
      <c r="P31" s="182">
        <v>0</v>
      </c>
      <c r="Q31" s="182">
        <f t="shared" si="5"/>
        <v>0</v>
      </c>
      <c r="R31" s="184"/>
      <c r="S31" s="184" t="s">
        <v>159</v>
      </c>
      <c r="T31" s="185" t="s">
        <v>201</v>
      </c>
      <c r="U31" s="161">
        <v>0</v>
      </c>
      <c r="V31" s="161">
        <f t="shared" si="6"/>
        <v>0</v>
      </c>
      <c r="W31" s="161"/>
      <c r="X31" s="161" t="s">
        <v>154</v>
      </c>
      <c r="Y31" s="161" t="s">
        <v>155</v>
      </c>
      <c r="Z31" s="151"/>
      <c r="AA31" s="151"/>
      <c r="AB31" s="151"/>
      <c r="AC31" s="151"/>
      <c r="AD31" s="151"/>
      <c r="AE31" s="151"/>
      <c r="AF31" s="151"/>
      <c r="AG31" s="151" t="s">
        <v>156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9">
        <v>22</v>
      </c>
      <c r="B32" s="180" t="s">
        <v>439</v>
      </c>
      <c r="C32" s="187" t="s">
        <v>578</v>
      </c>
      <c r="D32" s="181" t="s">
        <v>169</v>
      </c>
      <c r="E32" s="182">
        <v>212</v>
      </c>
      <c r="F32" s="183"/>
      <c r="G32" s="184">
        <f t="shared" si="0"/>
        <v>0</v>
      </c>
      <c r="H32" s="183"/>
      <c r="I32" s="184">
        <f t="shared" si="1"/>
        <v>0</v>
      </c>
      <c r="J32" s="183"/>
      <c r="K32" s="184">
        <f t="shared" si="2"/>
        <v>0</v>
      </c>
      <c r="L32" s="184">
        <v>21</v>
      </c>
      <c r="M32" s="184">
        <f t="shared" si="3"/>
        <v>0</v>
      </c>
      <c r="N32" s="182">
        <v>0</v>
      </c>
      <c r="O32" s="182">
        <f t="shared" si="4"/>
        <v>0</v>
      </c>
      <c r="P32" s="182">
        <v>0</v>
      </c>
      <c r="Q32" s="182">
        <f t="shared" si="5"/>
        <v>0</v>
      </c>
      <c r="R32" s="184"/>
      <c r="S32" s="184" t="s">
        <v>159</v>
      </c>
      <c r="T32" s="185" t="s">
        <v>201</v>
      </c>
      <c r="U32" s="161">
        <v>0</v>
      </c>
      <c r="V32" s="161">
        <f t="shared" si="6"/>
        <v>0</v>
      </c>
      <c r="W32" s="161"/>
      <c r="X32" s="161" t="s">
        <v>154</v>
      </c>
      <c r="Y32" s="161" t="s">
        <v>155</v>
      </c>
      <c r="Z32" s="151"/>
      <c r="AA32" s="151"/>
      <c r="AB32" s="151"/>
      <c r="AC32" s="151"/>
      <c r="AD32" s="151"/>
      <c r="AE32" s="151"/>
      <c r="AF32" s="151"/>
      <c r="AG32" s="151" t="s">
        <v>156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9">
        <v>23</v>
      </c>
      <c r="B33" s="180" t="s">
        <v>441</v>
      </c>
      <c r="C33" s="187" t="s">
        <v>579</v>
      </c>
      <c r="D33" s="181" t="s">
        <v>169</v>
      </c>
      <c r="E33" s="182">
        <v>435</v>
      </c>
      <c r="F33" s="183"/>
      <c r="G33" s="184">
        <f t="shared" si="0"/>
        <v>0</v>
      </c>
      <c r="H33" s="183"/>
      <c r="I33" s="184">
        <f t="shared" si="1"/>
        <v>0</v>
      </c>
      <c r="J33" s="183"/>
      <c r="K33" s="184">
        <f t="shared" si="2"/>
        <v>0</v>
      </c>
      <c r="L33" s="184">
        <v>21</v>
      </c>
      <c r="M33" s="184">
        <f t="shared" si="3"/>
        <v>0</v>
      </c>
      <c r="N33" s="182">
        <v>0</v>
      </c>
      <c r="O33" s="182">
        <f t="shared" si="4"/>
        <v>0</v>
      </c>
      <c r="P33" s="182">
        <v>0</v>
      </c>
      <c r="Q33" s="182">
        <f t="shared" si="5"/>
        <v>0</v>
      </c>
      <c r="R33" s="184"/>
      <c r="S33" s="184" t="s">
        <v>159</v>
      </c>
      <c r="T33" s="185" t="s">
        <v>201</v>
      </c>
      <c r="U33" s="161">
        <v>0</v>
      </c>
      <c r="V33" s="161">
        <f t="shared" si="6"/>
        <v>0</v>
      </c>
      <c r="W33" s="161"/>
      <c r="X33" s="161" t="s">
        <v>154</v>
      </c>
      <c r="Y33" s="161" t="s">
        <v>155</v>
      </c>
      <c r="Z33" s="151"/>
      <c r="AA33" s="151"/>
      <c r="AB33" s="151"/>
      <c r="AC33" s="151"/>
      <c r="AD33" s="151"/>
      <c r="AE33" s="151"/>
      <c r="AF33" s="151"/>
      <c r="AG33" s="151" t="s">
        <v>156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9">
        <v>24</v>
      </c>
      <c r="B34" s="180" t="s">
        <v>580</v>
      </c>
      <c r="C34" s="187" t="s">
        <v>581</v>
      </c>
      <c r="D34" s="181" t="s">
        <v>169</v>
      </c>
      <c r="E34" s="182">
        <v>28</v>
      </c>
      <c r="F34" s="183"/>
      <c r="G34" s="184">
        <f t="shared" si="0"/>
        <v>0</v>
      </c>
      <c r="H34" s="183"/>
      <c r="I34" s="184">
        <f t="shared" si="1"/>
        <v>0</v>
      </c>
      <c r="J34" s="183"/>
      <c r="K34" s="184">
        <f t="shared" si="2"/>
        <v>0</v>
      </c>
      <c r="L34" s="184">
        <v>21</v>
      </c>
      <c r="M34" s="184">
        <f t="shared" si="3"/>
        <v>0</v>
      </c>
      <c r="N34" s="182">
        <v>6.8470000000000003E-2</v>
      </c>
      <c r="O34" s="182">
        <f t="shared" si="4"/>
        <v>1.92</v>
      </c>
      <c r="P34" s="182">
        <v>0</v>
      </c>
      <c r="Q34" s="182">
        <f t="shared" si="5"/>
        <v>0</v>
      </c>
      <c r="R34" s="184"/>
      <c r="S34" s="184" t="s">
        <v>153</v>
      </c>
      <c r="T34" s="185" t="s">
        <v>201</v>
      </c>
      <c r="U34" s="161">
        <v>0.13200000000000001</v>
      </c>
      <c r="V34" s="161">
        <f t="shared" si="6"/>
        <v>3.7</v>
      </c>
      <c r="W34" s="161"/>
      <c r="X34" s="161" t="s">
        <v>154</v>
      </c>
      <c r="Y34" s="161" t="s">
        <v>155</v>
      </c>
      <c r="Z34" s="151"/>
      <c r="AA34" s="151"/>
      <c r="AB34" s="151"/>
      <c r="AC34" s="151"/>
      <c r="AD34" s="151"/>
      <c r="AE34" s="151"/>
      <c r="AF34" s="151"/>
      <c r="AG34" s="151" t="s">
        <v>156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9">
        <v>25</v>
      </c>
      <c r="B35" s="180" t="s">
        <v>445</v>
      </c>
      <c r="C35" s="187" t="s">
        <v>582</v>
      </c>
      <c r="D35" s="181" t="s">
        <v>152</v>
      </c>
      <c r="E35" s="182">
        <v>102.6</v>
      </c>
      <c r="F35" s="183"/>
      <c r="G35" s="184">
        <f t="shared" si="0"/>
        <v>0</v>
      </c>
      <c r="H35" s="183"/>
      <c r="I35" s="184">
        <f t="shared" si="1"/>
        <v>0</v>
      </c>
      <c r="J35" s="183"/>
      <c r="K35" s="184">
        <f t="shared" si="2"/>
        <v>0</v>
      </c>
      <c r="L35" s="184">
        <v>21</v>
      </c>
      <c r="M35" s="184">
        <f t="shared" si="3"/>
        <v>0</v>
      </c>
      <c r="N35" s="182">
        <v>0</v>
      </c>
      <c r="O35" s="182">
        <f t="shared" si="4"/>
        <v>0</v>
      </c>
      <c r="P35" s="182">
        <v>0</v>
      </c>
      <c r="Q35" s="182">
        <f t="shared" si="5"/>
        <v>0</v>
      </c>
      <c r="R35" s="184"/>
      <c r="S35" s="184" t="s">
        <v>159</v>
      </c>
      <c r="T35" s="185" t="s">
        <v>201</v>
      </c>
      <c r="U35" s="161">
        <v>0</v>
      </c>
      <c r="V35" s="161">
        <f t="shared" si="6"/>
        <v>0</v>
      </c>
      <c r="W35" s="161"/>
      <c r="X35" s="161" t="s">
        <v>154</v>
      </c>
      <c r="Y35" s="161" t="s">
        <v>155</v>
      </c>
      <c r="Z35" s="151"/>
      <c r="AA35" s="151"/>
      <c r="AB35" s="151"/>
      <c r="AC35" s="151"/>
      <c r="AD35" s="151"/>
      <c r="AE35" s="151"/>
      <c r="AF35" s="151"/>
      <c r="AG35" s="151" t="s">
        <v>156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9">
        <v>26</v>
      </c>
      <c r="B36" s="180" t="s">
        <v>447</v>
      </c>
      <c r="C36" s="187" t="s">
        <v>583</v>
      </c>
      <c r="D36" s="181" t="s">
        <v>174</v>
      </c>
      <c r="E36" s="182">
        <v>11.7</v>
      </c>
      <c r="F36" s="183"/>
      <c r="G36" s="184">
        <f t="shared" si="0"/>
        <v>0</v>
      </c>
      <c r="H36" s="183"/>
      <c r="I36" s="184">
        <f t="shared" si="1"/>
        <v>0</v>
      </c>
      <c r="J36" s="183"/>
      <c r="K36" s="184">
        <f t="shared" si="2"/>
        <v>0</v>
      </c>
      <c r="L36" s="184">
        <v>21</v>
      </c>
      <c r="M36" s="184">
        <f t="shared" si="3"/>
        <v>0</v>
      </c>
      <c r="N36" s="182">
        <v>0</v>
      </c>
      <c r="O36" s="182">
        <f t="shared" si="4"/>
        <v>0</v>
      </c>
      <c r="P36" s="182">
        <v>0</v>
      </c>
      <c r="Q36" s="182">
        <f t="shared" si="5"/>
        <v>0</v>
      </c>
      <c r="R36" s="184"/>
      <c r="S36" s="184" t="s">
        <v>159</v>
      </c>
      <c r="T36" s="185" t="s">
        <v>201</v>
      </c>
      <c r="U36" s="161">
        <v>0</v>
      </c>
      <c r="V36" s="161">
        <f t="shared" si="6"/>
        <v>0</v>
      </c>
      <c r="W36" s="161"/>
      <c r="X36" s="161" t="s">
        <v>154</v>
      </c>
      <c r="Y36" s="161" t="s">
        <v>155</v>
      </c>
      <c r="Z36" s="151"/>
      <c r="AA36" s="151"/>
      <c r="AB36" s="151"/>
      <c r="AC36" s="151"/>
      <c r="AD36" s="151"/>
      <c r="AE36" s="151"/>
      <c r="AF36" s="151"/>
      <c r="AG36" s="151" t="s">
        <v>156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79">
        <v>27</v>
      </c>
      <c r="B37" s="180" t="s">
        <v>449</v>
      </c>
      <c r="C37" s="187" t="s">
        <v>584</v>
      </c>
      <c r="D37" s="181" t="s">
        <v>174</v>
      </c>
      <c r="E37" s="182">
        <v>12.6</v>
      </c>
      <c r="F37" s="183"/>
      <c r="G37" s="184">
        <f t="shared" si="0"/>
        <v>0</v>
      </c>
      <c r="H37" s="183"/>
      <c r="I37" s="184">
        <f t="shared" si="1"/>
        <v>0</v>
      </c>
      <c r="J37" s="183"/>
      <c r="K37" s="184">
        <f t="shared" si="2"/>
        <v>0</v>
      </c>
      <c r="L37" s="184">
        <v>21</v>
      </c>
      <c r="M37" s="184">
        <f t="shared" si="3"/>
        <v>0</v>
      </c>
      <c r="N37" s="182">
        <v>0</v>
      </c>
      <c r="O37" s="182">
        <f t="shared" si="4"/>
        <v>0</v>
      </c>
      <c r="P37" s="182">
        <v>0</v>
      </c>
      <c r="Q37" s="182">
        <f t="shared" si="5"/>
        <v>0</v>
      </c>
      <c r="R37" s="184"/>
      <c r="S37" s="184" t="s">
        <v>159</v>
      </c>
      <c r="T37" s="185" t="s">
        <v>201</v>
      </c>
      <c r="U37" s="161">
        <v>0</v>
      </c>
      <c r="V37" s="161">
        <f t="shared" si="6"/>
        <v>0</v>
      </c>
      <c r="W37" s="161"/>
      <c r="X37" s="161" t="s">
        <v>154</v>
      </c>
      <c r="Y37" s="161" t="s">
        <v>155</v>
      </c>
      <c r="Z37" s="151"/>
      <c r="AA37" s="151"/>
      <c r="AB37" s="151"/>
      <c r="AC37" s="151"/>
      <c r="AD37" s="151"/>
      <c r="AE37" s="151"/>
      <c r="AF37" s="151"/>
      <c r="AG37" s="151" t="s">
        <v>156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9">
        <v>28</v>
      </c>
      <c r="B38" s="180" t="s">
        <v>451</v>
      </c>
      <c r="C38" s="187" t="s">
        <v>585</v>
      </c>
      <c r="D38" s="181" t="s">
        <v>317</v>
      </c>
      <c r="E38" s="182">
        <v>14</v>
      </c>
      <c r="F38" s="183"/>
      <c r="G38" s="184">
        <f t="shared" si="0"/>
        <v>0</v>
      </c>
      <c r="H38" s="183"/>
      <c r="I38" s="184">
        <f t="shared" si="1"/>
        <v>0</v>
      </c>
      <c r="J38" s="183"/>
      <c r="K38" s="184">
        <f t="shared" si="2"/>
        <v>0</v>
      </c>
      <c r="L38" s="184">
        <v>21</v>
      </c>
      <c r="M38" s="184">
        <f t="shared" si="3"/>
        <v>0</v>
      </c>
      <c r="N38" s="182">
        <v>0</v>
      </c>
      <c r="O38" s="182">
        <f t="shared" si="4"/>
        <v>0</v>
      </c>
      <c r="P38" s="182">
        <v>0</v>
      </c>
      <c r="Q38" s="182">
        <f t="shared" si="5"/>
        <v>0</v>
      </c>
      <c r="R38" s="184"/>
      <c r="S38" s="184" t="s">
        <v>159</v>
      </c>
      <c r="T38" s="185" t="s">
        <v>201</v>
      </c>
      <c r="U38" s="161">
        <v>0</v>
      </c>
      <c r="V38" s="161">
        <f t="shared" si="6"/>
        <v>0</v>
      </c>
      <c r="W38" s="161"/>
      <c r="X38" s="161" t="s">
        <v>154</v>
      </c>
      <c r="Y38" s="161" t="s">
        <v>155</v>
      </c>
      <c r="Z38" s="151"/>
      <c r="AA38" s="151"/>
      <c r="AB38" s="151"/>
      <c r="AC38" s="151"/>
      <c r="AD38" s="151"/>
      <c r="AE38" s="151"/>
      <c r="AF38" s="151"/>
      <c r="AG38" s="151" t="s">
        <v>156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9">
        <v>29</v>
      </c>
      <c r="B39" s="180" t="s">
        <v>453</v>
      </c>
      <c r="C39" s="187" t="s">
        <v>586</v>
      </c>
      <c r="D39" s="181" t="s">
        <v>169</v>
      </c>
      <c r="E39" s="182">
        <v>486</v>
      </c>
      <c r="F39" s="183"/>
      <c r="G39" s="184">
        <f t="shared" si="0"/>
        <v>0</v>
      </c>
      <c r="H39" s="183"/>
      <c r="I39" s="184">
        <f t="shared" si="1"/>
        <v>0</v>
      </c>
      <c r="J39" s="183"/>
      <c r="K39" s="184">
        <f t="shared" si="2"/>
        <v>0</v>
      </c>
      <c r="L39" s="184">
        <v>21</v>
      </c>
      <c r="M39" s="184">
        <f t="shared" si="3"/>
        <v>0</v>
      </c>
      <c r="N39" s="182">
        <v>0</v>
      </c>
      <c r="O39" s="182">
        <f t="shared" si="4"/>
        <v>0</v>
      </c>
      <c r="P39" s="182">
        <v>0</v>
      </c>
      <c r="Q39" s="182">
        <f t="shared" si="5"/>
        <v>0</v>
      </c>
      <c r="R39" s="184"/>
      <c r="S39" s="184" t="s">
        <v>159</v>
      </c>
      <c r="T39" s="185" t="s">
        <v>201</v>
      </c>
      <c r="U39" s="161">
        <v>0</v>
      </c>
      <c r="V39" s="161">
        <f t="shared" si="6"/>
        <v>0</v>
      </c>
      <c r="W39" s="161"/>
      <c r="X39" s="161" t="s">
        <v>154</v>
      </c>
      <c r="Y39" s="161" t="s">
        <v>155</v>
      </c>
      <c r="Z39" s="151"/>
      <c r="AA39" s="151"/>
      <c r="AB39" s="151"/>
      <c r="AC39" s="151"/>
      <c r="AD39" s="151"/>
      <c r="AE39" s="151"/>
      <c r="AF39" s="151"/>
      <c r="AG39" s="151" t="s">
        <v>156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9">
        <v>30</v>
      </c>
      <c r="B40" s="180" t="s">
        <v>455</v>
      </c>
      <c r="C40" s="187" t="s">
        <v>587</v>
      </c>
      <c r="D40" s="181" t="s">
        <v>174</v>
      </c>
      <c r="E40" s="182">
        <v>2.2999999999999998</v>
      </c>
      <c r="F40" s="183"/>
      <c r="G40" s="184">
        <f t="shared" si="0"/>
        <v>0</v>
      </c>
      <c r="H40" s="183"/>
      <c r="I40" s="184">
        <f t="shared" si="1"/>
        <v>0</v>
      </c>
      <c r="J40" s="183"/>
      <c r="K40" s="184">
        <f t="shared" si="2"/>
        <v>0</v>
      </c>
      <c r="L40" s="184">
        <v>21</v>
      </c>
      <c r="M40" s="184">
        <f t="shared" si="3"/>
        <v>0</v>
      </c>
      <c r="N40" s="182">
        <v>0</v>
      </c>
      <c r="O40" s="182">
        <f t="shared" si="4"/>
        <v>0</v>
      </c>
      <c r="P40" s="182">
        <v>0</v>
      </c>
      <c r="Q40" s="182">
        <f t="shared" si="5"/>
        <v>0</v>
      </c>
      <c r="R40" s="184"/>
      <c r="S40" s="184" t="s">
        <v>159</v>
      </c>
      <c r="T40" s="185" t="s">
        <v>201</v>
      </c>
      <c r="U40" s="161">
        <v>0</v>
      </c>
      <c r="V40" s="161">
        <f t="shared" si="6"/>
        <v>0</v>
      </c>
      <c r="W40" s="161"/>
      <c r="X40" s="161" t="s">
        <v>154</v>
      </c>
      <c r="Y40" s="161" t="s">
        <v>155</v>
      </c>
      <c r="Z40" s="151"/>
      <c r="AA40" s="151"/>
      <c r="AB40" s="151"/>
      <c r="AC40" s="151"/>
      <c r="AD40" s="151"/>
      <c r="AE40" s="151"/>
      <c r="AF40" s="151"/>
      <c r="AG40" s="151" t="s">
        <v>156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79">
        <v>31</v>
      </c>
      <c r="B41" s="180" t="s">
        <v>457</v>
      </c>
      <c r="C41" s="187" t="s">
        <v>588</v>
      </c>
      <c r="D41" s="181" t="s">
        <v>169</v>
      </c>
      <c r="E41" s="182">
        <v>74</v>
      </c>
      <c r="F41" s="183"/>
      <c r="G41" s="184">
        <f t="shared" si="0"/>
        <v>0</v>
      </c>
      <c r="H41" s="183"/>
      <c r="I41" s="184">
        <f t="shared" si="1"/>
        <v>0</v>
      </c>
      <c r="J41" s="183"/>
      <c r="K41" s="184">
        <f t="shared" si="2"/>
        <v>0</v>
      </c>
      <c r="L41" s="184">
        <v>21</v>
      </c>
      <c r="M41" s="184">
        <f t="shared" si="3"/>
        <v>0</v>
      </c>
      <c r="N41" s="182">
        <v>0</v>
      </c>
      <c r="O41" s="182">
        <f t="shared" si="4"/>
        <v>0</v>
      </c>
      <c r="P41" s="182">
        <v>0</v>
      </c>
      <c r="Q41" s="182">
        <f t="shared" si="5"/>
        <v>0</v>
      </c>
      <c r="R41" s="184"/>
      <c r="S41" s="184" t="s">
        <v>159</v>
      </c>
      <c r="T41" s="185" t="s">
        <v>201</v>
      </c>
      <c r="U41" s="161">
        <v>0</v>
      </c>
      <c r="V41" s="161">
        <f t="shared" si="6"/>
        <v>0</v>
      </c>
      <c r="W41" s="161"/>
      <c r="X41" s="161" t="s">
        <v>154</v>
      </c>
      <c r="Y41" s="161" t="s">
        <v>155</v>
      </c>
      <c r="Z41" s="151"/>
      <c r="AA41" s="151"/>
      <c r="AB41" s="151"/>
      <c r="AC41" s="151"/>
      <c r="AD41" s="151"/>
      <c r="AE41" s="151"/>
      <c r="AF41" s="151"/>
      <c r="AG41" s="151" t="s">
        <v>156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9">
        <v>32</v>
      </c>
      <c r="B42" s="180" t="s">
        <v>589</v>
      </c>
      <c r="C42" s="187" t="s">
        <v>590</v>
      </c>
      <c r="D42" s="181" t="s">
        <v>174</v>
      </c>
      <c r="E42" s="182">
        <v>4.2</v>
      </c>
      <c r="F42" s="183"/>
      <c r="G42" s="184">
        <f t="shared" si="0"/>
        <v>0</v>
      </c>
      <c r="H42" s="183"/>
      <c r="I42" s="184">
        <f t="shared" si="1"/>
        <v>0</v>
      </c>
      <c r="J42" s="183"/>
      <c r="K42" s="184">
        <f t="shared" si="2"/>
        <v>0</v>
      </c>
      <c r="L42" s="184">
        <v>21</v>
      </c>
      <c r="M42" s="184">
        <f t="shared" si="3"/>
        <v>0</v>
      </c>
      <c r="N42" s="182">
        <v>0</v>
      </c>
      <c r="O42" s="182">
        <f t="shared" si="4"/>
        <v>0</v>
      </c>
      <c r="P42" s="182">
        <v>0</v>
      </c>
      <c r="Q42" s="182">
        <f t="shared" si="5"/>
        <v>0</v>
      </c>
      <c r="R42" s="184"/>
      <c r="S42" s="184" t="s">
        <v>153</v>
      </c>
      <c r="T42" s="185" t="s">
        <v>201</v>
      </c>
      <c r="U42" s="161">
        <v>9.6</v>
      </c>
      <c r="V42" s="161">
        <f t="shared" si="6"/>
        <v>40.32</v>
      </c>
      <c r="W42" s="161"/>
      <c r="X42" s="161" t="s">
        <v>154</v>
      </c>
      <c r="Y42" s="161" t="s">
        <v>155</v>
      </c>
      <c r="Z42" s="151"/>
      <c r="AA42" s="151"/>
      <c r="AB42" s="151"/>
      <c r="AC42" s="151"/>
      <c r="AD42" s="151"/>
      <c r="AE42" s="151"/>
      <c r="AF42" s="151"/>
      <c r="AG42" s="151" t="s">
        <v>156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79">
        <v>33</v>
      </c>
      <c r="B43" s="180" t="s">
        <v>461</v>
      </c>
      <c r="C43" s="187" t="s">
        <v>591</v>
      </c>
      <c r="D43" s="181" t="s">
        <v>169</v>
      </c>
      <c r="E43" s="182">
        <v>218</v>
      </c>
      <c r="F43" s="183"/>
      <c r="G43" s="184">
        <f t="shared" si="0"/>
        <v>0</v>
      </c>
      <c r="H43" s="183"/>
      <c r="I43" s="184">
        <f t="shared" si="1"/>
        <v>0</v>
      </c>
      <c r="J43" s="183"/>
      <c r="K43" s="184">
        <f t="shared" si="2"/>
        <v>0</v>
      </c>
      <c r="L43" s="184">
        <v>21</v>
      </c>
      <c r="M43" s="184">
        <f t="shared" si="3"/>
        <v>0</v>
      </c>
      <c r="N43" s="182">
        <v>0</v>
      </c>
      <c r="O43" s="182">
        <f t="shared" si="4"/>
        <v>0</v>
      </c>
      <c r="P43" s="182">
        <v>0</v>
      </c>
      <c r="Q43" s="182">
        <f t="shared" si="5"/>
        <v>0</v>
      </c>
      <c r="R43" s="184"/>
      <c r="S43" s="184" t="s">
        <v>159</v>
      </c>
      <c r="T43" s="185" t="s">
        <v>201</v>
      </c>
      <c r="U43" s="161">
        <v>0</v>
      </c>
      <c r="V43" s="161">
        <f t="shared" si="6"/>
        <v>0</v>
      </c>
      <c r="W43" s="161"/>
      <c r="X43" s="161" t="s">
        <v>154</v>
      </c>
      <c r="Y43" s="161" t="s">
        <v>155</v>
      </c>
      <c r="Z43" s="151"/>
      <c r="AA43" s="151"/>
      <c r="AB43" s="151"/>
      <c r="AC43" s="151"/>
      <c r="AD43" s="151"/>
      <c r="AE43" s="151"/>
      <c r="AF43" s="151"/>
      <c r="AG43" s="151" t="s">
        <v>156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9">
        <v>34</v>
      </c>
      <c r="B44" s="180" t="s">
        <v>463</v>
      </c>
      <c r="C44" s="187" t="s">
        <v>592</v>
      </c>
      <c r="D44" s="181" t="s">
        <v>169</v>
      </c>
      <c r="E44" s="182">
        <v>218</v>
      </c>
      <c r="F44" s="183"/>
      <c r="G44" s="184">
        <f t="shared" si="0"/>
        <v>0</v>
      </c>
      <c r="H44" s="183"/>
      <c r="I44" s="184">
        <f t="shared" si="1"/>
        <v>0</v>
      </c>
      <c r="J44" s="183"/>
      <c r="K44" s="184">
        <f t="shared" si="2"/>
        <v>0</v>
      </c>
      <c r="L44" s="184">
        <v>21</v>
      </c>
      <c r="M44" s="184">
        <f t="shared" si="3"/>
        <v>0</v>
      </c>
      <c r="N44" s="182">
        <v>0</v>
      </c>
      <c r="O44" s="182">
        <f t="shared" si="4"/>
        <v>0</v>
      </c>
      <c r="P44" s="182">
        <v>0</v>
      </c>
      <c r="Q44" s="182">
        <f t="shared" si="5"/>
        <v>0</v>
      </c>
      <c r="R44" s="184"/>
      <c r="S44" s="184" t="s">
        <v>159</v>
      </c>
      <c r="T44" s="185" t="s">
        <v>201</v>
      </c>
      <c r="U44" s="161">
        <v>0</v>
      </c>
      <c r="V44" s="161">
        <f t="shared" si="6"/>
        <v>0</v>
      </c>
      <c r="W44" s="161"/>
      <c r="X44" s="161" t="s">
        <v>154</v>
      </c>
      <c r="Y44" s="161" t="s">
        <v>155</v>
      </c>
      <c r="Z44" s="151"/>
      <c r="AA44" s="151"/>
      <c r="AB44" s="151"/>
      <c r="AC44" s="151"/>
      <c r="AD44" s="151"/>
      <c r="AE44" s="151"/>
      <c r="AF44" s="151"/>
      <c r="AG44" s="151" t="s">
        <v>156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9">
        <v>35</v>
      </c>
      <c r="B45" s="180" t="s">
        <v>465</v>
      </c>
      <c r="C45" s="187" t="s">
        <v>593</v>
      </c>
      <c r="D45" s="181" t="s">
        <v>169</v>
      </c>
      <c r="E45" s="182">
        <v>37</v>
      </c>
      <c r="F45" s="183"/>
      <c r="G45" s="184">
        <f t="shared" si="0"/>
        <v>0</v>
      </c>
      <c r="H45" s="183"/>
      <c r="I45" s="184">
        <f t="shared" si="1"/>
        <v>0</v>
      </c>
      <c r="J45" s="183"/>
      <c r="K45" s="184">
        <f t="shared" si="2"/>
        <v>0</v>
      </c>
      <c r="L45" s="184">
        <v>21</v>
      </c>
      <c r="M45" s="184">
        <f t="shared" si="3"/>
        <v>0</v>
      </c>
      <c r="N45" s="182">
        <v>0</v>
      </c>
      <c r="O45" s="182">
        <f t="shared" si="4"/>
        <v>0</v>
      </c>
      <c r="P45" s="182">
        <v>0</v>
      </c>
      <c r="Q45" s="182">
        <f t="shared" si="5"/>
        <v>0</v>
      </c>
      <c r="R45" s="184"/>
      <c r="S45" s="184" t="s">
        <v>159</v>
      </c>
      <c r="T45" s="185" t="s">
        <v>201</v>
      </c>
      <c r="U45" s="161">
        <v>0</v>
      </c>
      <c r="V45" s="161">
        <f t="shared" si="6"/>
        <v>0</v>
      </c>
      <c r="W45" s="161"/>
      <c r="X45" s="161" t="s">
        <v>154</v>
      </c>
      <c r="Y45" s="161" t="s">
        <v>155</v>
      </c>
      <c r="Z45" s="151"/>
      <c r="AA45" s="151"/>
      <c r="AB45" s="151"/>
      <c r="AC45" s="151"/>
      <c r="AD45" s="151"/>
      <c r="AE45" s="151"/>
      <c r="AF45" s="151"/>
      <c r="AG45" s="151" t="s">
        <v>156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79">
        <v>36</v>
      </c>
      <c r="B46" s="180" t="s">
        <v>467</v>
      </c>
      <c r="C46" s="187" t="s">
        <v>594</v>
      </c>
      <c r="D46" s="181" t="s">
        <v>169</v>
      </c>
      <c r="E46" s="182">
        <v>37</v>
      </c>
      <c r="F46" s="183"/>
      <c r="G46" s="184">
        <f t="shared" si="0"/>
        <v>0</v>
      </c>
      <c r="H46" s="183"/>
      <c r="I46" s="184">
        <f t="shared" si="1"/>
        <v>0</v>
      </c>
      <c r="J46" s="183"/>
      <c r="K46" s="184">
        <f t="shared" si="2"/>
        <v>0</v>
      </c>
      <c r="L46" s="184">
        <v>21</v>
      </c>
      <c r="M46" s="184">
        <f t="shared" si="3"/>
        <v>0</v>
      </c>
      <c r="N46" s="182">
        <v>0</v>
      </c>
      <c r="O46" s="182">
        <f t="shared" si="4"/>
        <v>0</v>
      </c>
      <c r="P46" s="182">
        <v>0</v>
      </c>
      <c r="Q46" s="182">
        <f t="shared" si="5"/>
        <v>0</v>
      </c>
      <c r="R46" s="184"/>
      <c r="S46" s="184" t="s">
        <v>159</v>
      </c>
      <c r="T46" s="185" t="s">
        <v>201</v>
      </c>
      <c r="U46" s="161">
        <v>0</v>
      </c>
      <c r="V46" s="161">
        <f t="shared" si="6"/>
        <v>0</v>
      </c>
      <c r="W46" s="161"/>
      <c r="X46" s="161" t="s">
        <v>154</v>
      </c>
      <c r="Y46" s="161" t="s">
        <v>155</v>
      </c>
      <c r="Z46" s="151"/>
      <c r="AA46" s="151"/>
      <c r="AB46" s="151"/>
      <c r="AC46" s="151"/>
      <c r="AD46" s="151"/>
      <c r="AE46" s="151"/>
      <c r="AF46" s="151"/>
      <c r="AG46" s="151" t="s">
        <v>156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79">
        <v>37</v>
      </c>
      <c r="B47" s="180" t="s">
        <v>469</v>
      </c>
      <c r="C47" s="187" t="s">
        <v>595</v>
      </c>
      <c r="D47" s="181" t="s">
        <v>169</v>
      </c>
      <c r="E47" s="182">
        <v>37</v>
      </c>
      <c r="F47" s="183"/>
      <c r="G47" s="184">
        <f t="shared" si="0"/>
        <v>0</v>
      </c>
      <c r="H47" s="183"/>
      <c r="I47" s="184">
        <f t="shared" si="1"/>
        <v>0</v>
      </c>
      <c r="J47" s="183"/>
      <c r="K47" s="184">
        <f t="shared" si="2"/>
        <v>0</v>
      </c>
      <c r="L47" s="184">
        <v>21</v>
      </c>
      <c r="M47" s="184">
        <f t="shared" si="3"/>
        <v>0</v>
      </c>
      <c r="N47" s="182">
        <v>0</v>
      </c>
      <c r="O47" s="182">
        <f t="shared" si="4"/>
        <v>0</v>
      </c>
      <c r="P47" s="182">
        <v>0</v>
      </c>
      <c r="Q47" s="182">
        <f t="shared" si="5"/>
        <v>0</v>
      </c>
      <c r="R47" s="184"/>
      <c r="S47" s="184" t="s">
        <v>159</v>
      </c>
      <c r="T47" s="185" t="s">
        <v>201</v>
      </c>
      <c r="U47" s="161">
        <v>0</v>
      </c>
      <c r="V47" s="161">
        <f t="shared" si="6"/>
        <v>0</v>
      </c>
      <c r="W47" s="161"/>
      <c r="X47" s="161" t="s">
        <v>154</v>
      </c>
      <c r="Y47" s="161" t="s">
        <v>155</v>
      </c>
      <c r="Z47" s="151"/>
      <c r="AA47" s="151"/>
      <c r="AB47" s="151"/>
      <c r="AC47" s="151"/>
      <c r="AD47" s="151"/>
      <c r="AE47" s="151"/>
      <c r="AF47" s="151"/>
      <c r="AG47" s="151" t="s">
        <v>156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79">
        <v>38</v>
      </c>
      <c r="B48" s="180" t="s">
        <v>471</v>
      </c>
      <c r="C48" s="187" t="s">
        <v>596</v>
      </c>
      <c r="D48" s="181" t="s">
        <v>152</v>
      </c>
      <c r="E48" s="182">
        <v>102.6</v>
      </c>
      <c r="F48" s="183"/>
      <c r="G48" s="184">
        <f t="shared" si="0"/>
        <v>0</v>
      </c>
      <c r="H48" s="183"/>
      <c r="I48" s="184">
        <f t="shared" si="1"/>
        <v>0</v>
      </c>
      <c r="J48" s="183"/>
      <c r="K48" s="184">
        <f t="shared" si="2"/>
        <v>0</v>
      </c>
      <c r="L48" s="184">
        <v>21</v>
      </c>
      <c r="M48" s="184">
        <f t="shared" si="3"/>
        <v>0</v>
      </c>
      <c r="N48" s="182">
        <v>0</v>
      </c>
      <c r="O48" s="182">
        <f t="shared" si="4"/>
        <v>0</v>
      </c>
      <c r="P48" s="182">
        <v>0</v>
      </c>
      <c r="Q48" s="182">
        <f t="shared" si="5"/>
        <v>0</v>
      </c>
      <c r="R48" s="184"/>
      <c r="S48" s="184" t="s">
        <v>159</v>
      </c>
      <c r="T48" s="185" t="s">
        <v>201</v>
      </c>
      <c r="U48" s="161">
        <v>0</v>
      </c>
      <c r="V48" s="161">
        <f t="shared" si="6"/>
        <v>0</v>
      </c>
      <c r="W48" s="161"/>
      <c r="X48" s="161" t="s">
        <v>154</v>
      </c>
      <c r="Y48" s="161" t="s">
        <v>155</v>
      </c>
      <c r="Z48" s="151"/>
      <c r="AA48" s="151"/>
      <c r="AB48" s="151"/>
      <c r="AC48" s="151"/>
      <c r="AD48" s="151"/>
      <c r="AE48" s="151"/>
      <c r="AF48" s="151"/>
      <c r="AG48" s="151" t="s">
        <v>156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79">
        <v>39</v>
      </c>
      <c r="B49" s="180" t="s">
        <v>473</v>
      </c>
      <c r="C49" s="187" t="s">
        <v>597</v>
      </c>
      <c r="D49" s="181" t="s">
        <v>152</v>
      </c>
      <c r="E49" s="182">
        <v>9.6</v>
      </c>
      <c r="F49" s="183"/>
      <c r="G49" s="184">
        <f t="shared" si="0"/>
        <v>0</v>
      </c>
      <c r="H49" s="183"/>
      <c r="I49" s="184">
        <f t="shared" si="1"/>
        <v>0</v>
      </c>
      <c r="J49" s="183"/>
      <c r="K49" s="184">
        <f t="shared" si="2"/>
        <v>0</v>
      </c>
      <c r="L49" s="184">
        <v>21</v>
      </c>
      <c r="M49" s="184">
        <f t="shared" si="3"/>
        <v>0</v>
      </c>
      <c r="N49" s="182">
        <v>0</v>
      </c>
      <c r="O49" s="182">
        <f t="shared" si="4"/>
        <v>0</v>
      </c>
      <c r="P49" s="182">
        <v>0</v>
      </c>
      <c r="Q49" s="182">
        <f t="shared" si="5"/>
        <v>0</v>
      </c>
      <c r="R49" s="184"/>
      <c r="S49" s="184" t="s">
        <v>159</v>
      </c>
      <c r="T49" s="185" t="s">
        <v>201</v>
      </c>
      <c r="U49" s="161">
        <v>0</v>
      </c>
      <c r="V49" s="161">
        <f t="shared" si="6"/>
        <v>0</v>
      </c>
      <c r="W49" s="161"/>
      <c r="X49" s="161" t="s">
        <v>154</v>
      </c>
      <c r="Y49" s="161" t="s">
        <v>155</v>
      </c>
      <c r="Z49" s="151"/>
      <c r="AA49" s="151"/>
      <c r="AB49" s="151"/>
      <c r="AC49" s="151"/>
      <c r="AD49" s="151"/>
      <c r="AE49" s="151"/>
      <c r="AF49" s="151"/>
      <c r="AG49" s="151" t="s">
        <v>156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79">
        <v>40</v>
      </c>
      <c r="B50" s="180" t="s">
        <v>475</v>
      </c>
      <c r="C50" s="187" t="s">
        <v>598</v>
      </c>
      <c r="D50" s="181" t="s">
        <v>317</v>
      </c>
      <c r="E50" s="182">
        <v>14</v>
      </c>
      <c r="F50" s="183"/>
      <c r="G50" s="184">
        <f t="shared" si="0"/>
        <v>0</v>
      </c>
      <c r="H50" s="183"/>
      <c r="I50" s="184">
        <f t="shared" si="1"/>
        <v>0</v>
      </c>
      <c r="J50" s="183"/>
      <c r="K50" s="184">
        <f t="shared" si="2"/>
        <v>0</v>
      </c>
      <c r="L50" s="184">
        <v>21</v>
      </c>
      <c r="M50" s="184">
        <f t="shared" si="3"/>
        <v>0</v>
      </c>
      <c r="N50" s="182">
        <v>0</v>
      </c>
      <c r="O50" s="182">
        <f t="shared" si="4"/>
        <v>0</v>
      </c>
      <c r="P50" s="182">
        <v>0</v>
      </c>
      <c r="Q50" s="182">
        <f t="shared" si="5"/>
        <v>0</v>
      </c>
      <c r="R50" s="184"/>
      <c r="S50" s="184" t="s">
        <v>159</v>
      </c>
      <c r="T50" s="185" t="s">
        <v>201</v>
      </c>
      <c r="U50" s="161">
        <v>0</v>
      </c>
      <c r="V50" s="161">
        <f t="shared" si="6"/>
        <v>0</v>
      </c>
      <c r="W50" s="161"/>
      <c r="X50" s="161" t="s">
        <v>154</v>
      </c>
      <c r="Y50" s="161" t="s">
        <v>155</v>
      </c>
      <c r="Z50" s="151"/>
      <c r="AA50" s="151"/>
      <c r="AB50" s="151"/>
      <c r="AC50" s="151"/>
      <c r="AD50" s="151"/>
      <c r="AE50" s="151"/>
      <c r="AF50" s="151"/>
      <c r="AG50" s="151" t="s">
        <v>156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9">
        <v>41</v>
      </c>
      <c r="B51" s="180" t="s">
        <v>527</v>
      </c>
      <c r="C51" s="187" t="s">
        <v>599</v>
      </c>
      <c r="D51" s="181" t="s">
        <v>152</v>
      </c>
      <c r="E51" s="182">
        <v>9.6</v>
      </c>
      <c r="F51" s="183"/>
      <c r="G51" s="184">
        <f t="shared" si="0"/>
        <v>0</v>
      </c>
      <c r="H51" s="183"/>
      <c r="I51" s="184">
        <f t="shared" si="1"/>
        <v>0</v>
      </c>
      <c r="J51" s="183"/>
      <c r="K51" s="184">
        <f t="shared" si="2"/>
        <v>0</v>
      </c>
      <c r="L51" s="184">
        <v>21</v>
      </c>
      <c r="M51" s="184">
        <f t="shared" si="3"/>
        <v>0</v>
      </c>
      <c r="N51" s="182">
        <v>0</v>
      </c>
      <c r="O51" s="182">
        <f t="shared" si="4"/>
        <v>0</v>
      </c>
      <c r="P51" s="182">
        <v>0</v>
      </c>
      <c r="Q51" s="182">
        <f t="shared" si="5"/>
        <v>0</v>
      </c>
      <c r="R51" s="184"/>
      <c r="S51" s="184" t="s">
        <v>159</v>
      </c>
      <c r="T51" s="185" t="s">
        <v>201</v>
      </c>
      <c r="U51" s="161">
        <v>0</v>
      </c>
      <c r="V51" s="161">
        <f t="shared" si="6"/>
        <v>0</v>
      </c>
      <c r="W51" s="161"/>
      <c r="X51" s="161" t="s">
        <v>154</v>
      </c>
      <c r="Y51" s="161" t="s">
        <v>155</v>
      </c>
      <c r="Z51" s="151"/>
      <c r="AA51" s="151"/>
      <c r="AB51" s="151"/>
      <c r="AC51" s="151"/>
      <c r="AD51" s="151"/>
      <c r="AE51" s="151"/>
      <c r="AF51" s="151"/>
      <c r="AG51" s="151" t="s">
        <v>156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9">
        <v>42</v>
      </c>
      <c r="B52" s="180" t="s">
        <v>529</v>
      </c>
      <c r="C52" s="187" t="s">
        <v>600</v>
      </c>
      <c r="D52" s="181" t="s">
        <v>169</v>
      </c>
      <c r="E52" s="182">
        <v>950</v>
      </c>
      <c r="F52" s="183"/>
      <c r="G52" s="184">
        <f t="shared" si="0"/>
        <v>0</v>
      </c>
      <c r="H52" s="183"/>
      <c r="I52" s="184">
        <f t="shared" si="1"/>
        <v>0</v>
      </c>
      <c r="J52" s="183"/>
      <c r="K52" s="184">
        <f t="shared" si="2"/>
        <v>0</v>
      </c>
      <c r="L52" s="184">
        <v>21</v>
      </c>
      <c r="M52" s="184">
        <f t="shared" si="3"/>
        <v>0</v>
      </c>
      <c r="N52" s="182">
        <v>0</v>
      </c>
      <c r="O52" s="182">
        <f t="shared" si="4"/>
        <v>0</v>
      </c>
      <c r="P52" s="182">
        <v>0</v>
      </c>
      <c r="Q52" s="182">
        <f t="shared" si="5"/>
        <v>0</v>
      </c>
      <c r="R52" s="184"/>
      <c r="S52" s="184" t="s">
        <v>159</v>
      </c>
      <c r="T52" s="185" t="s">
        <v>201</v>
      </c>
      <c r="U52" s="161">
        <v>0</v>
      </c>
      <c r="V52" s="161">
        <f t="shared" si="6"/>
        <v>0</v>
      </c>
      <c r="W52" s="161"/>
      <c r="X52" s="161" t="s">
        <v>154</v>
      </c>
      <c r="Y52" s="161" t="s">
        <v>155</v>
      </c>
      <c r="Z52" s="151"/>
      <c r="AA52" s="151"/>
      <c r="AB52" s="151"/>
      <c r="AC52" s="151"/>
      <c r="AD52" s="151"/>
      <c r="AE52" s="151"/>
      <c r="AF52" s="151"/>
      <c r="AG52" s="151" t="s">
        <v>156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9">
        <v>43</v>
      </c>
      <c r="B53" s="180" t="s">
        <v>531</v>
      </c>
      <c r="C53" s="187" t="s">
        <v>601</v>
      </c>
      <c r="D53" s="181" t="s">
        <v>174</v>
      </c>
      <c r="E53" s="182">
        <v>3.7</v>
      </c>
      <c r="F53" s="183"/>
      <c r="G53" s="184">
        <f t="shared" si="0"/>
        <v>0</v>
      </c>
      <c r="H53" s="183"/>
      <c r="I53" s="184">
        <f t="shared" si="1"/>
        <v>0</v>
      </c>
      <c r="J53" s="183"/>
      <c r="K53" s="184">
        <f t="shared" si="2"/>
        <v>0</v>
      </c>
      <c r="L53" s="184">
        <v>21</v>
      </c>
      <c r="M53" s="184">
        <f t="shared" si="3"/>
        <v>0</v>
      </c>
      <c r="N53" s="182">
        <v>0</v>
      </c>
      <c r="O53" s="182">
        <f t="shared" si="4"/>
        <v>0</v>
      </c>
      <c r="P53" s="182">
        <v>0</v>
      </c>
      <c r="Q53" s="182">
        <f t="shared" si="5"/>
        <v>0</v>
      </c>
      <c r="R53" s="184"/>
      <c r="S53" s="184" t="s">
        <v>159</v>
      </c>
      <c r="T53" s="185" t="s">
        <v>201</v>
      </c>
      <c r="U53" s="161">
        <v>0</v>
      </c>
      <c r="V53" s="161">
        <f t="shared" si="6"/>
        <v>0</v>
      </c>
      <c r="W53" s="161"/>
      <c r="X53" s="161" t="s">
        <v>154</v>
      </c>
      <c r="Y53" s="161" t="s">
        <v>155</v>
      </c>
      <c r="Z53" s="151"/>
      <c r="AA53" s="151"/>
      <c r="AB53" s="151"/>
      <c r="AC53" s="151"/>
      <c r="AD53" s="151"/>
      <c r="AE53" s="151"/>
      <c r="AF53" s="151"/>
      <c r="AG53" s="151" t="s">
        <v>156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2">
        <v>44</v>
      </c>
      <c r="B54" s="173" t="s">
        <v>533</v>
      </c>
      <c r="C54" s="188" t="s">
        <v>602</v>
      </c>
      <c r="D54" s="174" t="s">
        <v>317</v>
      </c>
      <c r="E54" s="175">
        <v>28</v>
      </c>
      <c r="F54" s="176"/>
      <c r="G54" s="177">
        <f t="shared" si="0"/>
        <v>0</v>
      </c>
      <c r="H54" s="176"/>
      <c r="I54" s="177">
        <f t="shared" si="1"/>
        <v>0</v>
      </c>
      <c r="J54" s="176"/>
      <c r="K54" s="177">
        <f t="shared" si="2"/>
        <v>0</v>
      </c>
      <c r="L54" s="177">
        <v>21</v>
      </c>
      <c r="M54" s="177">
        <f t="shared" si="3"/>
        <v>0</v>
      </c>
      <c r="N54" s="175">
        <v>0</v>
      </c>
      <c r="O54" s="175">
        <f t="shared" si="4"/>
        <v>0</v>
      </c>
      <c r="P54" s="175">
        <v>0</v>
      </c>
      <c r="Q54" s="175">
        <f t="shared" si="5"/>
        <v>0</v>
      </c>
      <c r="R54" s="177"/>
      <c r="S54" s="177" t="s">
        <v>159</v>
      </c>
      <c r="T54" s="178" t="s">
        <v>201</v>
      </c>
      <c r="U54" s="161">
        <v>0</v>
      </c>
      <c r="V54" s="161">
        <f t="shared" si="6"/>
        <v>0</v>
      </c>
      <c r="W54" s="161"/>
      <c r="X54" s="161" t="s">
        <v>154</v>
      </c>
      <c r="Y54" s="161" t="s">
        <v>155</v>
      </c>
      <c r="Z54" s="151"/>
      <c r="AA54" s="151"/>
      <c r="AB54" s="151"/>
      <c r="AC54" s="151"/>
      <c r="AD54" s="151"/>
      <c r="AE54" s="151"/>
      <c r="AF54" s="151"/>
      <c r="AG54" s="151" t="s">
        <v>156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x14ac:dyDescent="0.2">
      <c r="A55" s="3"/>
      <c r="B55" s="4"/>
      <c r="C55" s="190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E55">
        <v>12</v>
      </c>
      <c r="AF55">
        <v>21</v>
      </c>
      <c r="AG55" t="s">
        <v>134</v>
      </c>
    </row>
    <row r="56" spans="1:60" x14ac:dyDescent="0.2">
      <c r="A56" s="154"/>
      <c r="B56" s="155" t="s">
        <v>29</v>
      </c>
      <c r="C56" s="191"/>
      <c r="D56" s="156"/>
      <c r="E56" s="157"/>
      <c r="F56" s="157"/>
      <c r="G56" s="171">
        <f>G8+G12+G18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E56">
        <f>SUMIF(L7:L54,AE55,G7:G54)</f>
        <v>0</v>
      </c>
      <c r="AF56">
        <f>SUMIF(L7:L54,AF55,G7:G54)</f>
        <v>0</v>
      </c>
      <c r="AG56" t="s">
        <v>235</v>
      </c>
    </row>
    <row r="57" spans="1:60" x14ac:dyDescent="0.2">
      <c r="C57" s="192"/>
      <c r="D57" s="10"/>
      <c r="AG57" t="s">
        <v>236</v>
      </c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EFRyW1Z6MqvGeJdRpI98BsujAisV4EZrKt274W4wgyTXNPr2WNLgqE2HFoG55NvHRaoMXfiqleWfm+kMTm/5w==" saltValue="iOWoRD9+0/4lQAEk2mTRFQ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62</vt:i4>
      </vt:variant>
    </vt:vector>
  </HeadingPairs>
  <TitlesOfParts>
    <vt:vector size="73" baseType="lpstr">
      <vt:lpstr>Pokyny pro vyplnění</vt:lpstr>
      <vt:lpstr>Stavba</vt:lpstr>
      <vt:lpstr>VzorPolozky</vt:lpstr>
      <vt:lpstr>01 0101 Pol</vt:lpstr>
      <vt:lpstr>02 0201 Pol</vt:lpstr>
      <vt:lpstr>03 0301 Pol</vt:lpstr>
      <vt:lpstr>04 0402 Pol</vt:lpstr>
      <vt:lpstr>04 0403 Pol</vt:lpstr>
      <vt:lpstr>04 0404 Pol</vt:lpstr>
      <vt:lpstr>04 0405 Pol</vt:lpstr>
      <vt:lpstr>05 0501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0101 Pol'!Názvy_tisku</vt:lpstr>
      <vt:lpstr>'02 0201 Pol'!Názvy_tisku</vt:lpstr>
      <vt:lpstr>'03 0301 Pol'!Názvy_tisku</vt:lpstr>
      <vt:lpstr>'04 0402 Pol'!Názvy_tisku</vt:lpstr>
      <vt:lpstr>'04 0403 Pol'!Názvy_tisku</vt:lpstr>
      <vt:lpstr>'04 0404 Pol'!Názvy_tisku</vt:lpstr>
      <vt:lpstr>'04 0405 Pol'!Názvy_tisku</vt:lpstr>
      <vt:lpstr>'05 0501 Pol'!Názvy_tisku</vt:lpstr>
      <vt:lpstr>oadresa</vt:lpstr>
      <vt:lpstr>Stavba!Objednatel</vt:lpstr>
      <vt:lpstr>Stavba!Objekt</vt:lpstr>
      <vt:lpstr>'01 0101 Pol'!Oblast_tisku</vt:lpstr>
      <vt:lpstr>'02 0201 Pol'!Oblast_tisku</vt:lpstr>
      <vt:lpstr>'03 0301 Pol'!Oblast_tisku</vt:lpstr>
      <vt:lpstr>'04 0402 Pol'!Oblast_tisku</vt:lpstr>
      <vt:lpstr>'04 0403 Pol'!Oblast_tisku</vt:lpstr>
      <vt:lpstr>'04 0404 Pol'!Oblast_tisku</vt:lpstr>
      <vt:lpstr>'04 0405 Pol'!Oblast_tisku</vt:lpstr>
      <vt:lpstr>'05 0501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Miluše Záleská</cp:lastModifiedBy>
  <cp:lastPrinted>2019-03-19T12:27:02Z</cp:lastPrinted>
  <dcterms:created xsi:type="dcterms:W3CDTF">2009-04-08T07:15:50Z</dcterms:created>
  <dcterms:modified xsi:type="dcterms:W3CDTF">2024-05-07T11:19:26Z</dcterms:modified>
</cp:coreProperties>
</file>