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Elektroinstalace - h..." sheetId="3" r:id="rId3"/>
    <sheet name="03 - VRN - vedlejší rozpo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'01 - stavební část'!$C$94:$K$767</definedName>
    <definedName name="_xlnm.Print_Area" localSheetId="1">'01 - stavební část'!$C$4:$J$39,'01 - stavební část'!$C$45:$J$76,'01 - stavební část'!$C$82:$K$767</definedName>
    <definedName name="_xlnm.Print_Titles" localSheetId="1">'01 - stavební část'!$94:$94</definedName>
    <definedName name="_xlnm._FilterDatabase" localSheetId="2" hidden="1">'02 - Elektroinstalace - h...'!$C$81:$K$141</definedName>
    <definedName name="_xlnm.Print_Area" localSheetId="2">'02 - Elektroinstalace - h...'!$C$4:$J$39,'02 - Elektroinstalace - h...'!$C$45:$J$63,'02 - Elektroinstalace - h...'!$C$69:$K$141</definedName>
    <definedName name="_xlnm.Print_Titles" localSheetId="2">'02 - Elektroinstalace - h...'!$81:$81</definedName>
    <definedName name="_xlnm._FilterDatabase" localSheetId="3" hidden="1">'03 - VRN - vedlejší rozpo...'!$C$83:$K$101</definedName>
    <definedName name="_xlnm.Print_Area" localSheetId="3">'03 - VRN - vedlejší rozpo...'!$C$4:$J$39,'03 - VRN - vedlejší rozpo...'!$C$45:$J$65,'03 - VRN - vedlejší rozpo...'!$C$71:$K$101</definedName>
    <definedName name="_xlnm.Print_Titles" localSheetId="3">'03 - VRN - vedlejší rozpo...'!$83:$83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99"/>
  <c r="BH99"/>
  <c r="BG99"/>
  <c r="BF99"/>
  <c r="T99"/>
  <c r="T98"/>
  <c r="R99"/>
  <c r="R98"/>
  <c r="P99"/>
  <c r="P98"/>
  <c r="BI95"/>
  <c r="BH95"/>
  <c r="BG95"/>
  <c r="BF95"/>
  <c r="T95"/>
  <c r="T94"/>
  <c r="R95"/>
  <c r="R94"/>
  <c r="P95"/>
  <c r="P94"/>
  <c r="BI91"/>
  <c r="BH91"/>
  <c r="BG91"/>
  <c r="BF91"/>
  <c r="T91"/>
  <c r="T90"/>
  <c r="R91"/>
  <c r="R90"/>
  <c r="P91"/>
  <c r="P90"/>
  <c r="BI87"/>
  <c r="BH87"/>
  <c r="BG87"/>
  <c r="BF87"/>
  <c r="T87"/>
  <c r="T86"/>
  <c r="T85"/>
  <c r="T84"/>
  <c r="R87"/>
  <c r="R86"/>
  <c r="R85"/>
  <c r="R84"/>
  <c r="P87"/>
  <c r="P86"/>
  <c r="P85"/>
  <c r="P84"/>
  <c i="1" r="AU57"/>
  <c i="4" r="J81"/>
  <c r="J80"/>
  <c r="F80"/>
  <c r="F78"/>
  <c r="E76"/>
  <c r="J55"/>
  <c r="J54"/>
  <c r="F54"/>
  <c r="F52"/>
  <c r="E50"/>
  <c r="J18"/>
  <c r="E18"/>
  <c r="F55"/>
  <c r="J17"/>
  <c r="J12"/>
  <c r="J52"/>
  <c r="E7"/>
  <c r="E74"/>
  <c i="3" r="J37"/>
  <c r="J36"/>
  <c i="1" r="AY56"/>
  <c i="3" r="J35"/>
  <c i="1" r="AX56"/>
  <c i="3"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55"/>
  <c r="J17"/>
  <c r="J12"/>
  <c r="J76"/>
  <c r="E7"/>
  <c r="E48"/>
  <c i="2" r="J37"/>
  <c r="J36"/>
  <c i="1" r="AY55"/>
  <c i="2" r="J35"/>
  <c i="1" r="AX55"/>
  <c i="2" r="BI766"/>
  <c r="BH766"/>
  <c r="BG766"/>
  <c r="BF766"/>
  <c r="T766"/>
  <c r="R766"/>
  <c r="P766"/>
  <c r="BI764"/>
  <c r="BH764"/>
  <c r="BG764"/>
  <c r="BF764"/>
  <c r="T764"/>
  <c r="R764"/>
  <c r="P764"/>
  <c r="BI762"/>
  <c r="BH762"/>
  <c r="BG762"/>
  <c r="BF762"/>
  <c r="T762"/>
  <c r="R762"/>
  <c r="P762"/>
  <c r="BI758"/>
  <c r="BH758"/>
  <c r="BG758"/>
  <c r="BF758"/>
  <c r="T758"/>
  <c r="T757"/>
  <c r="R758"/>
  <c r="R757"/>
  <c r="P758"/>
  <c r="P757"/>
  <c r="BI754"/>
  <c r="BH754"/>
  <c r="BG754"/>
  <c r="BF754"/>
  <c r="T754"/>
  <c r="R754"/>
  <c r="P754"/>
  <c r="BI751"/>
  <c r="BH751"/>
  <c r="BG751"/>
  <c r="BF751"/>
  <c r="T751"/>
  <c r="R751"/>
  <c r="P751"/>
  <c r="BI749"/>
  <c r="BH749"/>
  <c r="BG749"/>
  <c r="BF749"/>
  <c r="T749"/>
  <c r="R749"/>
  <c r="P749"/>
  <c r="BI747"/>
  <c r="BH747"/>
  <c r="BG747"/>
  <c r="BF747"/>
  <c r="T747"/>
  <c r="R747"/>
  <c r="P747"/>
  <c r="BI745"/>
  <c r="BH745"/>
  <c r="BG745"/>
  <c r="BF745"/>
  <c r="T745"/>
  <c r="R745"/>
  <c r="P745"/>
  <c r="BI739"/>
  <c r="BH739"/>
  <c r="BG739"/>
  <c r="BF739"/>
  <c r="T739"/>
  <c r="R739"/>
  <c r="P739"/>
  <c r="BI737"/>
  <c r="BH737"/>
  <c r="BG737"/>
  <c r="BF737"/>
  <c r="T737"/>
  <c r="R737"/>
  <c r="P737"/>
  <c r="BI733"/>
  <c r="BH733"/>
  <c r="BG733"/>
  <c r="BF733"/>
  <c r="T733"/>
  <c r="R733"/>
  <c r="P733"/>
  <c r="BI731"/>
  <c r="BH731"/>
  <c r="BG731"/>
  <c r="BF731"/>
  <c r="T731"/>
  <c r="R731"/>
  <c r="P731"/>
  <c r="BI728"/>
  <c r="BH728"/>
  <c r="BG728"/>
  <c r="BF728"/>
  <c r="T728"/>
  <c r="R728"/>
  <c r="P728"/>
  <c r="BI724"/>
  <c r="BH724"/>
  <c r="BG724"/>
  <c r="BF724"/>
  <c r="T724"/>
  <c r="R724"/>
  <c r="P724"/>
  <c r="BI722"/>
  <c r="BH722"/>
  <c r="BG722"/>
  <c r="BF722"/>
  <c r="T722"/>
  <c r="R722"/>
  <c r="P722"/>
  <c r="BI718"/>
  <c r="BH718"/>
  <c r="BG718"/>
  <c r="BF718"/>
  <c r="T718"/>
  <c r="R718"/>
  <c r="P718"/>
  <c r="BI714"/>
  <c r="BH714"/>
  <c r="BG714"/>
  <c r="BF714"/>
  <c r="T714"/>
  <c r="R714"/>
  <c r="P714"/>
  <c r="BI711"/>
  <c r="BH711"/>
  <c r="BG711"/>
  <c r="BF711"/>
  <c r="T711"/>
  <c r="R711"/>
  <c r="P711"/>
  <c r="BI708"/>
  <c r="BH708"/>
  <c r="BG708"/>
  <c r="BF708"/>
  <c r="T708"/>
  <c r="R708"/>
  <c r="P708"/>
  <c r="BI706"/>
  <c r="BH706"/>
  <c r="BG706"/>
  <c r="BF706"/>
  <c r="T706"/>
  <c r="R706"/>
  <c r="P706"/>
  <c r="BI698"/>
  <c r="BH698"/>
  <c r="BG698"/>
  <c r="BF698"/>
  <c r="T698"/>
  <c r="R698"/>
  <c r="P698"/>
  <c r="BI696"/>
  <c r="BH696"/>
  <c r="BG696"/>
  <c r="BF696"/>
  <c r="T696"/>
  <c r="R696"/>
  <c r="P696"/>
  <c r="BI688"/>
  <c r="BH688"/>
  <c r="BG688"/>
  <c r="BF688"/>
  <c r="T688"/>
  <c r="R688"/>
  <c r="P688"/>
  <c r="BI684"/>
  <c r="BH684"/>
  <c r="BG684"/>
  <c r="BF684"/>
  <c r="T684"/>
  <c r="R684"/>
  <c r="P684"/>
  <c r="BI680"/>
  <c r="BH680"/>
  <c r="BG680"/>
  <c r="BF680"/>
  <c r="T680"/>
  <c r="R680"/>
  <c r="P680"/>
  <c r="BI676"/>
  <c r="BH676"/>
  <c r="BG676"/>
  <c r="BF676"/>
  <c r="T676"/>
  <c r="R676"/>
  <c r="P676"/>
  <c r="BI673"/>
  <c r="BH673"/>
  <c r="BG673"/>
  <c r="BF673"/>
  <c r="T673"/>
  <c r="R673"/>
  <c r="P673"/>
  <c r="BI670"/>
  <c r="BH670"/>
  <c r="BG670"/>
  <c r="BF670"/>
  <c r="T670"/>
  <c r="R670"/>
  <c r="P670"/>
  <c r="BI668"/>
  <c r="BH668"/>
  <c r="BG668"/>
  <c r="BF668"/>
  <c r="T668"/>
  <c r="R668"/>
  <c r="P668"/>
  <c r="BI665"/>
  <c r="BH665"/>
  <c r="BG665"/>
  <c r="BF665"/>
  <c r="T665"/>
  <c r="R665"/>
  <c r="P665"/>
  <c r="BI663"/>
  <c r="BH663"/>
  <c r="BG663"/>
  <c r="BF663"/>
  <c r="T663"/>
  <c r="R663"/>
  <c r="P663"/>
  <c r="BI660"/>
  <c r="BH660"/>
  <c r="BG660"/>
  <c r="BF660"/>
  <c r="T660"/>
  <c r="R660"/>
  <c r="P660"/>
  <c r="BI657"/>
  <c r="BH657"/>
  <c r="BG657"/>
  <c r="BF657"/>
  <c r="T657"/>
  <c r="R657"/>
  <c r="P657"/>
  <c r="BI653"/>
  <c r="BH653"/>
  <c r="BG653"/>
  <c r="BF653"/>
  <c r="T653"/>
  <c r="R653"/>
  <c r="P653"/>
  <c r="BI650"/>
  <c r="BH650"/>
  <c r="BG650"/>
  <c r="BF650"/>
  <c r="T650"/>
  <c r="R650"/>
  <c r="P650"/>
  <c r="BI647"/>
  <c r="BH647"/>
  <c r="BG647"/>
  <c r="BF647"/>
  <c r="T647"/>
  <c r="R647"/>
  <c r="P647"/>
  <c r="BI644"/>
  <c r="BH644"/>
  <c r="BG644"/>
  <c r="BF644"/>
  <c r="T644"/>
  <c r="R644"/>
  <c r="P644"/>
  <c r="BI641"/>
  <c r="BH641"/>
  <c r="BG641"/>
  <c r="BF641"/>
  <c r="T641"/>
  <c r="R641"/>
  <c r="P641"/>
  <c r="BI636"/>
  <c r="BH636"/>
  <c r="BG636"/>
  <c r="BF636"/>
  <c r="T636"/>
  <c r="R636"/>
  <c r="P636"/>
  <c r="BI631"/>
  <c r="BH631"/>
  <c r="BG631"/>
  <c r="BF631"/>
  <c r="T631"/>
  <c r="R631"/>
  <c r="P631"/>
  <c r="BI626"/>
  <c r="BH626"/>
  <c r="BG626"/>
  <c r="BF626"/>
  <c r="T626"/>
  <c r="R626"/>
  <c r="P626"/>
  <c r="BI623"/>
  <c r="BH623"/>
  <c r="BG623"/>
  <c r="BF623"/>
  <c r="T623"/>
  <c r="R623"/>
  <c r="P623"/>
  <c r="BI620"/>
  <c r="BH620"/>
  <c r="BG620"/>
  <c r="BF620"/>
  <c r="T620"/>
  <c r="R620"/>
  <c r="P620"/>
  <c r="BI617"/>
  <c r="BH617"/>
  <c r="BG617"/>
  <c r="BF617"/>
  <c r="T617"/>
  <c r="R617"/>
  <c r="P617"/>
  <c r="BI614"/>
  <c r="BH614"/>
  <c r="BG614"/>
  <c r="BF614"/>
  <c r="T614"/>
  <c r="R614"/>
  <c r="P614"/>
  <c r="BI610"/>
  <c r="BH610"/>
  <c r="BG610"/>
  <c r="BF610"/>
  <c r="T610"/>
  <c r="R610"/>
  <c r="P610"/>
  <c r="BI606"/>
  <c r="BH606"/>
  <c r="BG606"/>
  <c r="BF606"/>
  <c r="T606"/>
  <c r="R606"/>
  <c r="P606"/>
  <c r="BI602"/>
  <c r="BH602"/>
  <c r="BG602"/>
  <c r="BF602"/>
  <c r="T602"/>
  <c r="R602"/>
  <c r="P602"/>
  <c r="BI597"/>
  <c r="BH597"/>
  <c r="BG597"/>
  <c r="BF597"/>
  <c r="T597"/>
  <c r="R597"/>
  <c r="P597"/>
  <c r="BI594"/>
  <c r="BH594"/>
  <c r="BG594"/>
  <c r="BF594"/>
  <c r="T594"/>
  <c r="R594"/>
  <c r="P594"/>
  <c r="BI587"/>
  <c r="BH587"/>
  <c r="BG587"/>
  <c r="BF587"/>
  <c r="T587"/>
  <c r="R587"/>
  <c r="P587"/>
  <c r="BI579"/>
  <c r="BH579"/>
  <c r="BG579"/>
  <c r="BF579"/>
  <c r="T579"/>
  <c r="R579"/>
  <c r="P579"/>
  <c r="BI575"/>
  <c r="BH575"/>
  <c r="BG575"/>
  <c r="BF575"/>
  <c r="T575"/>
  <c r="R575"/>
  <c r="P575"/>
  <c r="BI569"/>
  <c r="BH569"/>
  <c r="BG569"/>
  <c r="BF569"/>
  <c r="T569"/>
  <c r="R569"/>
  <c r="P569"/>
  <c r="BI565"/>
  <c r="BH565"/>
  <c r="BG565"/>
  <c r="BF565"/>
  <c r="T565"/>
  <c r="R565"/>
  <c r="P565"/>
  <c r="BI562"/>
  <c r="BH562"/>
  <c r="BG562"/>
  <c r="BF562"/>
  <c r="T562"/>
  <c r="R562"/>
  <c r="P562"/>
  <c r="BI559"/>
  <c r="BH559"/>
  <c r="BG559"/>
  <c r="BF559"/>
  <c r="T559"/>
  <c r="R559"/>
  <c r="P559"/>
  <c r="BI555"/>
  <c r="BH555"/>
  <c r="BG555"/>
  <c r="BF555"/>
  <c r="T555"/>
  <c r="R555"/>
  <c r="P555"/>
  <c r="BI549"/>
  <c r="BH549"/>
  <c r="BG549"/>
  <c r="BF549"/>
  <c r="T549"/>
  <c r="R549"/>
  <c r="P549"/>
  <c r="BI546"/>
  <c r="BH546"/>
  <c r="BG546"/>
  <c r="BF546"/>
  <c r="T546"/>
  <c r="R546"/>
  <c r="P546"/>
  <c r="BI542"/>
  <c r="BH542"/>
  <c r="BG542"/>
  <c r="BF542"/>
  <c r="T542"/>
  <c r="R542"/>
  <c r="P542"/>
  <c r="BI538"/>
  <c r="BH538"/>
  <c r="BG538"/>
  <c r="BF538"/>
  <c r="T538"/>
  <c r="R538"/>
  <c r="P538"/>
  <c r="BI534"/>
  <c r="BH534"/>
  <c r="BG534"/>
  <c r="BF534"/>
  <c r="T534"/>
  <c r="R534"/>
  <c r="P534"/>
  <c r="BI529"/>
  <c r="BH529"/>
  <c r="BG529"/>
  <c r="BF529"/>
  <c r="T529"/>
  <c r="R529"/>
  <c r="P529"/>
  <c r="BI525"/>
  <c r="BH525"/>
  <c r="BG525"/>
  <c r="BF525"/>
  <c r="T525"/>
  <c r="R525"/>
  <c r="P525"/>
  <c r="BI522"/>
  <c r="BH522"/>
  <c r="BG522"/>
  <c r="BF522"/>
  <c r="T522"/>
  <c r="R522"/>
  <c r="P522"/>
  <c r="BI519"/>
  <c r="BH519"/>
  <c r="BG519"/>
  <c r="BF519"/>
  <c r="T519"/>
  <c r="R519"/>
  <c r="P519"/>
  <c r="BI517"/>
  <c r="BH517"/>
  <c r="BG517"/>
  <c r="BF517"/>
  <c r="T517"/>
  <c r="R517"/>
  <c r="P517"/>
  <c r="BI515"/>
  <c r="BH515"/>
  <c r="BG515"/>
  <c r="BF515"/>
  <c r="T515"/>
  <c r="R515"/>
  <c r="P515"/>
  <c r="BI513"/>
  <c r="BH513"/>
  <c r="BG513"/>
  <c r="BF513"/>
  <c r="T513"/>
  <c r="R513"/>
  <c r="P513"/>
  <c r="BI511"/>
  <c r="BH511"/>
  <c r="BG511"/>
  <c r="BF511"/>
  <c r="T511"/>
  <c r="R511"/>
  <c r="P511"/>
  <c r="BI507"/>
  <c r="BH507"/>
  <c r="BG507"/>
  <c r="BF507"/>
  <c r="T507"/>
  <c r="R507"/>
  <c r="P507"/>
  <c r="BI502"/>
  <c r="BH502"/>
  <c r="BG502"/>
  <c r="BF502"/>
  <c r="T502"/>
  <c r="R502"/>
  <c r="P502"/>
  <c r="BI488"/>
  <c r="BH488"/>
  <c r="BG488"/>
  <c r="BF488"/>
  <c r="T488"/>
  <c r="R488"/>
  <c r="P488"/>
  <c r="BI483"/>
  <c r="BH483"/>
  <c r="BG483"/>
  <c r="BF483"/>
  <c r="T483"/>
  <c r="T482"/>
  <c r="R483"/>
  <c r="R482"/>
  <c r="P483"/>
  <c r="P482"/>
  <c r="BI479"/>
  <c r="BH479"/>
  <c r="BG479"/>
  <c r="BF479"/>
  <c r="T479"/>
  <c r="R479"/>
  <c r="P479"/>
  <c r="BI475"/>
  <c r="BH475"/>
  <c r="BG475"/>
  <c r="BF475"/>
  <c r="T475"/>
  <c r="R475"/>
  <c r="P475"/>
  <c r="BI472"/>
  <c r="BH472"/>
  <c r="BG472"/>
  <c r="BF472"/>
  <c r="T472"/>
  <c r="R472"/>
  <c r="P472"/>
  <c r="BI469"/>
  <c r="BH469"/>
  <c r="BG469"/>
  <c r="BF469"/>
  <c r="T469"/>
  <c r="R469"/>
  <c r="P469"/>
  <c r="BI454"/>
  <c r="BH454"/>
  <c r="BG454"/>
  <c r="BF454"/>
  <c r="T454"/>
  <c r="R454"/>
  <c r="P454"/>
  <c r="BI441"/>
  <c r="BH441"/>
  <c r="BG441"/>
  <c r="BF441"/>
  <c r="T441"/>
  <c r="R441"/>
  <c r="P441"/>
  <c r="BI436"/>
  <c r="BH436"/>
  <c r="BG436"/>
  <c r="BF436"/>
  <c r="T436"/>
  <c r="R436"/>
  <c r="P436"/>
  <c r="BI428"/>
  <c r="BH428"/>
  <c r="BG428"/>
  <c r="BF428"/>
  <c r="T428"/>
  <c r="R428"/>
  <c r="P428"/>
  <c r="BI418"/>
  <c r="BH418"/>
  <c r="BG418"/>
  <c r="BF418"/>
  <c r="T418"/>
  <c r="R418"/>
  <c r="P418"/>
  <c r="BI414"/>
  <c r="BH414"/>
  <c r="BG414"/>
  <c r="BF414"/>
  <c r="T414"/>
  <c r="R414"/>
  <c r="P414"/>
  <c r="BI409"/>
  <c r="BH409"/>
  <c r="BG409"/>
  <c r="BF409"/>
  <c r="T409"/>
  <c r="R409"/>
  <c r="P409"/>
  <c r="BI394"/>
  <c r="BH394"/>
  <c r="BG394"/>
  <c r="BF394"/>
  <c r="T394"/>
  <c r="R394"/>
  <c r="P394"/>
  <c r="BI391"/>
  <c r="BH391"/>
  <c r="BG391"/>
  <c r="BF391"/>
  <c r="T391"/>
  <c r="R391"/>
  <c r="P391"/>
  <c r="BI368"/>
  <c r="BH368"/>
  <c r="BG368"/>
  <c r="BF368"/>
  <c r="T368"/>
  <c r="R368"/>
  <c r="P368"/>
  <c r="BI359"/>
  <c r="BH359"/>
  <c r="BG359"/>
  <c r="BF359"/>
  <c r="T359"/>
  <c r="R359"/>
  <c r="P359"/>
  <c r="BI353"/>
  <c r="BH353"/>
  <c r="BG353"/>
  <c r="BF353"/>
  <c r="T353"/>
  <c r="R353"/>
  <c r="P353"/>
  <c r="BI341"/>
  <c r="BH341"/>
  <c r="BG341"/>
  <c r="BF341"/>
  <c r="T341"/>
  <c r="R341"/>
  <c r="P341"/>
  <c r="BI328"/>
  <c r="BH328"/>
  <c r="BG328"/>
  <c r="BF328"/>
  <c r="T328"/>
  <c r="R328"/>
  <c r="P328"/>
  <c r="BI323"/>
  <c r="BH323"/>
  <c r="BG323"/>
  <c r="BF323"/>
  <c r="T323"/>
  <c r="R323"/>
  <c r="P323"/>
  <c r="BI310"/>
  <c r="BH310"/>
  <c r="BG310"/>
  <c r="BF310"/>
  <c r="T310"/>
  <c r="R310"/>
  <c r="P310"/>
  <c r="BI298"/>
  <c r="BH298"/>
  <c r="BG298"/>
  <c r="BF298"/>
  <c r="T298"/>
  <c r="R298"/>
  <c r="P298"/>
  <c r="BI294"/>
  <c r="BH294"/>
  <c r="BG294"/>
  <c r="BF294"/>
  <c r="T294"/>
  <c r="R294"/>
  <c r="P294"/>
  <c r="BI289"/>
  <c r="BH289"/>
  <c r="BG289"/>
  <c r="BF289"/>
  <c r="T289"/>
  <c r="R289"/>
  <c r="P289"/>
  <c r="BI273"/>
  <c r="BH273"/>
  <c r="BG273"/>
  <c r="BF273"/>
  <c r="T273"/>
  <c r="R273"/>
  <c r="P273"/>
  <c r="BI268"/>
  <c r="BH268"/>
  <c r="BG268"/>
  <c r="BF268"/>
  <c r="T268"/>
  <c r="R268"/>
  <c r="P268"/>
  <c r="BI260"/>
  <c r="BH260"/>
  <c r="BG260"/>
  <c r="BF260"/>
  <c r="T260"/>
  <c r="R260"/>
  <c r="P260"/>
  <c r="BI255"/>
  <c r="BH255"/>
  <c r="BG255"/>
  <c r="BF255"/>
  <c r="T255"/>
  <c r="R255"/>
  <c r="P255"/>
  <c r="BI231"/>
  <c r="BH231"/>
  <c r="BG231"/>
  <c r="BF231"/>
  <c r="T231"/>
  <c r="R231"/>
  <c r="P231"/>
  <c r="BI228"/>
  <c r="BH228"/>
  <c r="BG228"/>
  <c r="BF228"/>
  <c r="T228"/>
  <c r="R228"/>
  <c r="P228"/>
  <c r="BI224"/>
  <c r="BH224"/>
  <c r="BG224"/>
  <c r="BF224"/>
  <c r="T224"/>
  <c r="R224"/>
  <c r="P224"/>
  <c r="BI216"/>
  <c r="BH216"/>
  <c r="BG216"/>
  <c r="BF216"/>
  <c r="T216"/>
  <c r="R216"/>
  <c r="P216"/>
  <c r="BI213"/>
  <c r="BH213"/>
  <c r="BG213"/>
  <c r="BF213"/>
  <c r="T213"/>
  <c r="R213"/>
  <c r="P213"/>
  <c r="BI208"/>
  <c r="BH208"/>
  <c r="BG208"/>
  <c r="BF208"/>
  <c r="T208"/>
  <c r="R208"/>
  <c r="P208"/>
  <c r="BI205"/>
  <c r="BH205"/>
  <c r="BG205"/>
  <c r="BF205"/>
  <c r="T205"/>
  <c r="R205"/>
  <c r="P205"/>
  <c r="BI200"/>
  <c r="BH200"/>
  <c r="BG200"/>
  <c r="BF200"/>
  <c r="T200"/>
  <c r="R200"/>
  <c r="P200"/>
  <c r="BI196"/>
  <c r="BH196"/>
  <c r="BG196"/>
  <c r="BF196"/>
  <c r="T196"/>
  <c r="R196"/>
  <c r="P196"/>
  <c r="BI185"/>
  <c r="BH185"/>
  <c r="BG185"/>
  <c r="BF185"/>
  <c r="T185"/>
  <c r="R185"/>
  <c r="P185"/>
  <c r="BI182"/>
  <c r="BH182"/>
  <c r="BG182"/>
  <c r="BF182"/>
  <c r="T182"/>
  <c r="R182"/>
  <c r="P182"/>
  <c r="BI177"/>
  <c r="BH177"/>
  <c r="BG177"/>
  <c r="BF177"/>
  <c r="T177"/>
  <c r="R177"/>
  <c r="P177"/>
  <c r="BI174"/>
  <c r="BH174"/>
  <c r="BG174"/>
  <c r="BF174"/>
  <c r="T174"/>
  <c r="R174"/>
  <c r="P174"/>
  <c r="BI169"/>
  <c r="BH169"/>
  <c r="BG169"/>
  <c r="BF169"/>
  <c r="T169"/>
  <c r="R169"/>
  <c r="P169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BI133"/>
  <c r="BH133"/>
  <c r="BG133"/>
  <c r="BF133"/>
  <c r="T133"/>
  <c r="R133"/>
  <c r="P133"/>
  <c r="BI119"/>
  <c r="BH119"/>
  <c r="BG119"/>
  <c r="BF119"/>
  <c r="T119"/>
  <c r="R119"/>
  <c r="P119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T97"/>
  <c r="R98"/>
  <c r="R97"/>
  <c r="P98"/>
  <c r="P97"/>
  <c r="J92"/>
  <c r="J91"/>
  <c r="F91"/>
  <c r="F89"/>
  <c r="E87"/>
  <c r="J55"/>
  <c r="J54"/>
  <c r="F54"/>
  <c r="F52"/>
  <c r="E50"/>
  <c r="J18"/>
  <c r="E18"/>
  <c r="F55"/>
  <c r="J17"/>
  <c r="J12"/>
  <c r="J52"/>
  <c r="E7"/>
  <c r="E85"/>
  <c i="1" r="L50"/>
  <c r="AM50"/>
  <c r="AM49"/>
  <c r="L49"/>
  <c r="AM47"/>
  <c r="L47"/>
  <c r="L45"/>
  <c r="L44"/>
  <c i="2" r="BK610"/>
  <c r="BK602"/>
  <c r="J454"/>
  <c r="J762"/>
  <c i="3" r="J95"/>
  <c i="2" r="BK525"/>
  <c r="J208"/>
  <c r="J614"/>
  <c r="J631"/>
  <c i="3" r="BK121"/>
  <c i="2" r="BK653"/>
  <c r="J517"/>
  <c r="J749"/>
  <c r="J196"/>
  <c i="3" r="BK138"/>
  <c i="2" r="BK522"/>
  <c r="J525"/>
  <c r="J680"/>
  <c r="J185"/>
  <c i="4" r="BK95"/>
  <c i="2" r="J542"/>
  <c r="J174"/>
  <c r="J169"/>
  <c r="J641"/>
  <c i="3" r="BK105"/>
  <c i="2" r="J475"/>
  <c r="BK579"/>
  <c r="J684"/>
  <c i="3" r="J113"/>
  <c i="2" r="J733"/>
  <c r="J529"/>
  <c r="BK394"/>
  <c r="BK641"/>
  <c r="J636"/>
  <c i="3" r="BK119"/>
  <c i="2" r="BK737"/>
  <c r="BK758"/>
  <c r="BK208"/>
  <c r="J428"/>
  <c i="3" r="BK89"/>
  <c i="2" r="J718"/>
  <c r="BK519"/>
  <c r="J626"/>
  <c r="BK268"/>
  <c i="3" r="BK99"/>
  <c r="J93"/>
  <c i="2" r="J323"/>
  <c r="BK670"/>
  <c r="BK668"/>
  <c r="J394"/>
  <c i="3" r="BK93"/>
  <c i="2" r="BK534"/>
  <c r="BK708"/>
  <c r="J660"/>
  <c r="BK745"/>
  <c i="3" r="BK134"/>
  <c i="2" r="J650"/>
  <c r="J268"/>
  <c r="J409"/>
  <c i="3" r="J123"/>
  <c r="BK113"/>
  <c i="2" r="BK644"/>
  <c r="J698"/>
  <c r="J579"/>
  <c r="BK472"/>
  <c r="BK650"/>
  <c r="BK724"/>
  <c r="J224"/>
  <c r="BK597"/>
  <c i="3" r="J138"/>
  <c i="2" r="BK436"/>
  <c r="J213"/>
  <c r="BK294"/>
  <c r="BK657"/>
  <c i="3" r="J126"/>
  <c i="2" r="BK517"/>
  <c r="J391"/>
  <c r="BK696"/>
  <c i="3" r="BK117"/>
  <c i="2" r="BK441"/>
  <c r="BK714"/>
  <c r="BK409"/>
  <c r="BK138"/>
  <c i="4" r="J87"/>
  <c i="2" r="BK228"/>
  <c r="BK119"/>
  <c r="BK216"/>
  <c r="J298"/>
  <c i="3" r="J129"/>
  <c i="2" r="BK106"/>
  <c r="BK298"/>
  <c r="J341"/>
  <c r="J479"/>
  <c i="3" r="J91"/>
  <c i="2" r="BK751"/>
  <c r="J502"/>
  <c r="J728"/>
  <c r="J665"/>
  <c r="J273"/>
  <c r="J706"/>
  <c r="J483"/>
  <c r="BK665"/>
  <c r="BK310"/>
  <c i="3" r="J136"/>
  <c r="J101"/>
  <c i="2" r="J353"/>
  <c r="J676"/>
  <c r="BK182"/>
  <c i="3" r="BK140"/>
  <c i="2" r="BK549"/>
  <c r="J414"/>
  <c r="J722"/>
  <c r="BK718"/>
  <c r="BK749"/>
  <c i="3" r="J119"/>
  <c i="2" r="BK575"/>
  <c r="BK623"/>
  <c r="BK706"/>
  <c r="BK515"/>
  <c i="3" r="J105"/>
  <c i="2" r="BK546"/>
  <c r="BK542"/>
  <c r="BK513"/>
  <c i="3" r="BK111"/>
  <c i="2" r="J724"/>
  <c r="BK617"/>
  <c r="BK507"/>
  <c r="J106"/>
  <c i="3" r="BK136"/>
  <c i="2" r="BK273"/>
  <c r="J711"/>
  <c r="J205"/>
  <c i="3" r="J121"/>
  <c i="2" r="J620"/>
  <c r="J310"/>
  <c r="BK368"/>
  <c r="J647"/>
  <c i="3" r="BK95"/>
  <c i="2" r="J745"/>
  <c r="J119"/>
  <c r="BK676"/>
  <c r="J255"/>
  <c r="J289"/>
  <c r="J597"/>
  <c r="BK289"/>
  <c r="BK353"/>
  <c i="3" r="BK109"/>
  <c i="2" r="BK739"/>
  <c r="BK764"/>
  <c r="BK555"/>
  <c r="J673"/>
  <c i="3" r="BK131"/>
  <c i="2" r="J200"/>
  <c r="J418"/>
  <c r="J546"/>
  <c r="J368"/>
  <c i="3" r="J131"/>
  <c i="2" r="J148"/>
  <c r="J610"/>
  <c r="J764"/>
  <c r="J488"/>
  <c r="J143"/>
  <c i="3" r="BK123"/>
  <c i="2" r="BK711"/>
  <c r="J436"/>
  <c r="BK359"/>
  <c r="J751"/>
  <c r="J133"/>
  <c r="BK731"/>
  <c r="J507"/>
  <c r="BK636"/>
  <c r="BK414"/>
  <c r="BK559"/>
  <c i="3" r="BK103"/>
  <c i="4" r="BK91"/>
  <c i="2" r="J441"/>
  <c r="BK587"/>
  <c r="J587"/>
  <c i="3" r="J85"/>
  <c i="2" r="BK391"/>
  <c r="J294"/>
  <c r="BK479"/>
  <c r="J617"/>
  <c i="3" r="J97"/>
  <c i="2" r="J708"/>
  <c r="J766"/>
  <c r="BK722"/>
  <c r="BK185"/>
  <c i="3" r="BK97"/>
  <c i="2" r="BK98"/>
  <c r="BK631"/>
  <c r="BK475"/>
  <c r="J515"/>
  <c i="4" r="J99"/>
  <c i="2" r="BK469"/>
  <c r="BK328"/>
  <c r="BK200"/>
  <c r="J739"/>
  <c i="3" r="J99"/>
  <c i="2" r="J228"/>
  <c r="BK698"/>
  <c r="BK538"/>
  <c r="BK680"/>
  <c i="3" r="J109"/>
  <c i="2" r="J472"/>
  <c r="J696"/>
  <c r="BK606"/>
  <c r="BK488"/>
  <c i="4" r="J95"/>
  <c i="2" r="BK620"/>
  <c r="J565"/>
  <c r="BK647"/>
  <c r="BK133"/>
  <c r="BK148"/>
  <c r="J559"/>
  <c r="BK728"/>
  <c i="3" r="J134"/>
  <c i="2" r="J562"/>
  <c r="J670"/>
  <c r="J714"/>
  <c r="J653"/>
  <c r="BK177"/>
  <c i="3" r="J117"/>
  <c i="2" r="BK196"/>
  <c r="J182"/>
  <c r="BK614"/>
  <c i="1" r="AS54"/>
  <c i="2" r="J359"/>
  <c r="BK562"/>
  <c r="J737"/>
  <c r="BK341"/>
  <c i="3" r="J111"/>
  <c i="2" r="BK569"/>
  <c r="BK762"/>
  <c r="J511"/>
  <c r="J758"/>
  <c i="3" r="J89"/>
  <c i="2" r="BK511"/>
  <c r="BK169"/>
  <c r="J138"/>
  <c r="J623"/>
  <c r="J644"/>
  <c i="3" r="BK85"/>
  <c i="2" r="J569"/>
  <c r="J549"/>
  <c r="BK102"/>
  <c r="J538"/>
  <c i="3" r="J103"/>
  <c i="2" r="J594"/>
  <c r="BK174"/>
  <c r="BK502"/>
  <c r="BK684"/>
  <c i="3" r="BK129"/>
  <c i="4" r="J91"/>
  <c i="2" r="BK205"/>
  <c r="J663"/>
  <c r="J177"/>
  <c r="J657"/>
  <c i="3" r="J87"/>
  <c i="2" r="BK483"/>
  <c r="J555"/>
  <c r="J328"/>
  <c r="BK418"/>
  <c i="3" r="BK87"/>
  <c i="2" r="BK565"/>
  <c r="J731"/>
  <c r="J522"/>
  <c i="3" r="J107"/>
  <c i="4" r="BK87"/>
  <c i="2" r="J534"/>
  <c r="J754"/>
  <c r="J231"/>
  <c i="3" r="BK91"/>
  <c i="2" r="J519"/>
  <c r="BK143"/>
  <c r="J688"/>
  <c r="J606"/>
  <c i="4" r="J34"/>
  <c i="2" r="BK766"/>
  <c r="J216"/>
  <c r="BK260"/>
  <c r="BK673"/>
  <c r="BK323"/>
  <c i="4" r="BK99"/>
  <c i="2" r="J747"/>
  <c r="J513"/>
  <c r="BK660"/>
  <c i="3" r="BK101"/>
  <c i="2" r="BK428"/>
  <c r="J98"/>
  <c r="J575"/>
  <c r="J260"/>
  <c i="3" r="BK107"/>
  <c i="2" r="BK688"/>
  <c r="BK733"/>
  <c r="BK747"/>
  <c i="3" r="BK115"/>
  <c i="2" r="BK213"/>
  <c r="BK594"/>
  <c r="BK754"/>
  <c i="3" r="BK126"/>
  <c i="2" r="BK529"/>
  <c r="BK454"/>
  <c r="J469"/>
  <c i="3" r="J140"/>
  <c i="2" r="J602"/>
  <c r="BK663"/>
  <c r="BK255"/>
  <c r="J102"/>
  <c r="J668"/>
  <c r="BK224"/>
  <c r="BK626"/>
  <c r="BK231"/>
  <c i="3" r="J115"/>
  <c i="2" l="1" r="T408"/>
  <c r="BK487"/>
  <c r="J487"/>
  <c r="J67"/>
  <c r="R510"/>
  <c r="BK521"/>
  <c r="J521"/>
  <c r="J69"/>
  <c r="P656"/>
  <c r="BK727"/>
  <c r="J727"/>
  <c r="J73"/>
  <c r="BK761"/>
  <c r="J761"/>
  <c r="J75"/>
  <c i="3" r="R133"/>
  <c i="2" r="T101"/>
  <c r="T96"/>
  <c r="T468"/>
  <c r="R545"/>
  <c r="P687"/>
  <c i="3" r="BK133"/>
  <c r="J133"/>
  <c r="J62"/>
  <c i="2" r="P408"/>
  <c r="T487"/>
  <c r="T510"/>
  <c r="P521"/>
  <c r="BK656"/>
  <c r="J656"/>
  <c r="J71"/>
  <c r="T727"/>
  <c r="T761"/>
  <c i="3" r="P133"/>
  <c i="2" r="BK101"/>
  <c r="R468"/>
  <c r="T545"/>
  <c r="R687"/>
  <c i="3" r="T84"/>
  <c r="T83"/>
  <c i="2" r="R101"/>
  <c r="R96"/>
  <c r="P468"/>
  <c r="BK545"/>
  <c r="J545"/>
  <c r="J70"/>
  <c r="T687"/>
  <c i="3" r="T133"/>
  <c i="2" r="BK408"/>
  <c r="J408"/>
  <c r="J63"/>
  <c r="R487"/>
  <c r="BK510"/>
  <c r="J510"/>
  <c r="J68"/>
  <c r="T521"/>
  <c r="T656"/>
  <c r="R727"/>
  <c r="R761"/>
  <c i="3" r="P84"/>
  <c r="P83"/>
  <c r="P82"/>
  <c i="1" r="AU56"/>
  <c i="2" r="R408"/>
  <c r="P545"/>
  <c r="BK687"/>
  <c r="J687"/>
  <c r="J72"/>
  <c i="3" r="R84"/>
  <c r="R83"/>
  <c r="R82"/>
  <c i="2" r="P101"/>
  <c r="P96"/>
  <c r="BK468"/>
  <c r="J468"/>
  <c r="J64"/>
  <c r="P487"/>
  <c r="P510"/>
  <c r="R521"/>
  <c r="R656"/>
  <c r="P727"/>
  <c r="P761"/>
  <c i="3" r="BK84"/>
  <c r="J84"/>
  <c r="J61"/>
  <c i="2" r="BK757"/>
  <c r="J757"/>
  <c r="J74"/>
  <c r="BK97"/>
  <c r="J97"/>
  <c r="J61"/>
  <c i="4" r="BK98"/>
  <c r="J98"/>
  <c r="J64"/>
  <c i="2" r="BK482"/>
  <c r="J482"/>
  <c r="J65"/>
  <c i="4" r="BK86"/>
  <c r="J86"/>
  <c r="J61"/>
  <c r="BK90"/>
  <c r="J90"/>
  <c r="J62"/>
  <c r="BK94"/>
  <c r="J94"/>
  <c r="J63"/>
  <c r="E48"/>
  <c r="F81"/>
  <c r="J78"/>
  <c r="BE91"/>
  <c r="BE87"/>
  <c r="BE95"/>
  <c r="BE99"/>
  <c i="1" r="AW57"/>
  <c i="2" r="BK486"/>
  <c r="J486"/>
  <c r="J66"/>
  <c i="3" r="F79"/>
  <c r="BE89"/>
  <c r="BE103"/>
  <c r="BE121"/>
  <c r="BE101"/>
  <c r="BE85"/>
  <c r="BE105"/>
  <c r="BE117"/>
  <c r="BE134"/>
  <c r="J52"/>
  <c r="BE87"/>
  <c r="BE115"/>
  <c r="BE131"/>
  <c i="2" r="J101"/>
  <c r="J62"/>
  <c i="3" r="BE93"/>
  <c r="BE95"/>
  <c r="BE97"/>
  <c r="BE107"/>
  <c r="BE113"/>
  <c r="BE136"/>
  <c r="BE138"/>
  <c r="E72"/>
  <c r="BE91"/>
  <c r="BE99"/>
  <c r="BE123"/>
  <c r="BE126"/>
  <c r="BE129"/>
  <c r="BE140"/>
  <c r="BE109"/>
  <c r="BE111"/>
  <c r="BE119"/>
  <c i="2" r="E48"/>
  <c r="J89"/>
  <c r="BE208"/>
  <c r="BE394"/>
  <c r="BE414"/>
  <c r="BE479"/>
  <c r="BE483"/>
  <c r="BE507"/>
  <c r="BE617"/>
  <c r="BE620"/>
  <c r="BE668"/>
  <c r="BE676"/>
  <c r="BE688"/>
  <c r="BE696"/>
  <c r="BE213"/>
  <c r="BE224"/>
  <c r="BE260"/>
  <c r="BE310"/>
  <c r="BE341"/>
  <c r="BE436"/>
  <c r="BE441"/>
  <c r="BE529"/>
  <c r="BE549"/>
  <c r="BE555"/>
  <c r="BE569"/>
  <c r="BE575"/>
  <c r="BE579"/>
  <c r="BE597"/>
  <c r="BE606"/>
  <c r="BE663"/>
  <c r="BE680"/>
  <c r="BE698"/>
  <c r="BE706"/>
  <c r="BE718"/>
  <c r="BE722"/>
  <c r="BE739"/>
  <c r="F92"/>
  <c r="BE102"/>
  <c r="BE106"/>
  <c r="BE133"/>
  <c r="BE148"/>
  <c r="BE231"/>
  <c r="BE273"/>
  <c r="BE328"/>
  <c r="BE353"/>
  <c r="BE359"/>
  <c r="BE368"/>
  <c r="BE472"/>
  <c r="BE475"/>
  <c r="BE502"/>
  <c r="BE711"/>
  <c r="BE714"/>
  <c r="BE745"/>
  <c r="BE747"/>
  <c r="BE119"/>
  <c r="BE138"/>
  <c r="BE289"/>
  <c r="BE298"/>
  <c r="BE418"/>
  <c r="BE513"/>
  <c r="BE522"/>
  <c r="BE525"/>
  <c r="BE647"/>
  <c r="BE653"/>
  <c r="BE708"/>
  <c r="BE724"/>
  <c r="BE728"/>
  <c r="BE751"/>
  <c r="BE758"/>
  <c r="BE143"/>
  <c r="BE196"/>
  <c r="BE205"/>
  <c r="BE216"/>
  <c r="BE294"/>
  <c r="BE428"/>
  <c r="BE511"/>
  <c r="BE519"/>
  <c r="BE534"/>
  <c r="BE565"/>
  <c r="BE636"/>
  <c r="BE641"/>
  <c r="BE650"/>
  <c r="BE731"/>
  <c r="BE733"/>
  <c r="BE737"/>
  <c r="BE762"/>
  <c r="BE182"/>
  <c r="BE185"/>
  <c r="BE200"/>
  <c r="BE228"/>
  <c r="BE391"/>
  <c r="BE546"/>
  <c r="BE559"/>
  <c r="BE562"/>
  <c r="BE587"/>
  <c r="BE594"/>
  <c r="BE614"/>
  <c r="BE626"/>
  <c r="BE644"/>
  <c r="BE323"/>
  <c r="BE517"/>
  <c r="BE538"/>
  <c r="BE542"/>
  <c r="BE610"/>
  <c r="BE660"/>
  <c r="BE670"/>
  <c r="BE684"/>
  <c r="BE754"/>
  <c r="BE764"/>
  <c r="BE766"/>
  <c r="BE98"/>
  <c r="BE169"/>
  <c r="BE174"/>
  <c r="BE177"/>
  <c r="BE255"/>
  <c r="BE268"/>
  <c r="BE409"/>
  <c r="BE454"/>
  <c r="BE469"/>
  <c r="BE488"/>
  <c r="BE515"/>
  <c r="BE602"/>
  <c r="BE623"/>
  <c r="BE631"/>
  <c r="BE657"/>
  <c r="BE665"/>
  <c r="BE673"/>
  <c r="BE749"/>
  <c i="4" r="F37"/>
  <c i="1" r="BD57"/>
  <c i="3" r="J34"/>
  <c i="1" r="AW56"/>
  <c i="3" r="F34"/>
  <c i="1" r="BA56"/>
  <c i="2" r="F35"/>
  <c i="1" r="BB55"/>
  <c i="4" r="F34"/>
  <c i="1" r="BA57"/>
  <c i="2" r="F34"/>
  <c i="1" r="BA55"/>
  <c i="2" r="F37"/>
  <c i="1" r="BD55"/>
  <c i="3" r="F36"/>
  <c i="1" r="BC56"/>
  <c i="3" r="F35"/>
  <c i="1" r="BB56"/>
  <c i="4" r="F35"/>
  <c i="1" r="BB57"/>
  <c i="3" r="F37"/>
  <c i="1" r="BD56"/>
  <c i="4" r="F36"/>
  <c i="1" r="BC57"/>
  <c i="2" r="J34"/>
  <c i="1" r="AW55"/>
  <c i="2" r="F36"/>
  <c i="1" r="BC55"/>
  <c i="2" l="1" r="BK96"/>
  <c r="J96"/>
  <c r="J60"/>
  <c r="P486"/>
  <c r="P95"/>
  <c i="1" r="AU55"/>
  <c i="2" r="R486"/>
  <c r="R95"/>
  <c i="3" r="T82"/>
  <c i="2" r="T486"/>
  <c r="T95"/>
  <c i="3" r="BK83"/>
  <c r="J83"/>
  <c r="J60"/>
  <c i="4" r="BK85"/>
  <c r="J85"/>
  <c r="J60"/>
  <c i="2" r="BK95"/>
  <c r="J95"/>
  <c r="J59"/>
  <c i="3" r="J33"/>
  <c i="1" r="AV56"/>
  <c r="AT56"/>
  <c i="2" r="F33"/>
  <c i="1" r="AZ55"/>
  <c r="AU54"/>
  <c i="2" r="J33"/>
  <c i="1" r="AV55"/>
  <c r="AT55"/>
  <c r="BA54"/>
  <c r="W30"/>
  <c r="BD54"/>
  <c r="W33"/>
  <c r="BC54"/>
  <c r="AY54"/>
  <c i="4" r="F33"/>
  <c i="1" r="AZ57"/>
  <c i="4" r="J33"/>
  <c i="1" r="AV57"/>
  <c r="AT57"/>
  <c i="3" r="F33"/>
  <c i="1" r="AZ56"/>
  <c r="BB54"/>
  <c r="AX54"/>
  <c i="3" l="1" r="BK82"/>
  <c r="J82"/>
  <c i="4" r="BK84"/>
  <c r="J84"/>
  <c r="J59"/>
  <c i="3" r="J59"/>
  <c r="J30"/>
  <c i="1" r="AG56"/>
  <c r="AN56"/>
  <c i="2" r="J30"/>
  <c i="1" r="AG55"/>
  <c r="AW54"/>
  <c r="AK30"/>
  <c r="AZ54"/>
  <c r="W29"/>
  <c r="W32"/>
  <c r="W31"/>
  <c i="3" l="1" r="J39"/>
  <c i="2" r="J39"/>
  <c i="1" r="AN55"/>
  <c i="4" r="J30"/>
  <c i="1" r="AG57"/>
  <c r="AG54"/>
  <c r="AK26"/>
  <c r="AV54"/>
  <c r="AK29"/>
  <c r="AK35"/>
  <c i="4" l="1" r="J39"/>
  <c i="1" r="AN57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<sst xmlns="http://schemas.openxmlformats.org/spreadsheetml/2006/main">
  <si>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</si>
  <si>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</si>
  <si>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</si>
  <si>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</si>
  <si>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</si>
  <si>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{7845c711-a0e9-49b3-971f-b5f5d876054f}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</si>
  <si>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</si>
  <si>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</si>
  <si>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</si>
  <si>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</si>
  <si>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</si>
  <si>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</si>
  <si>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</si>
  <si>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</si>
  <si>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2024-014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</si>
  <si>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</si>
  <si>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</si>
  <si>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a rekonstrukce OÚ Náměstí č.p.12, Údlice</t>
  </si>
  <si>
    <t>KSO:</t>
  </si>
  <si>
    <t/>
  </si>
  <si>
    <t>CC-CZ:</t>
  </si>
  <si>
    <t>Místo:</t>
  </si>
  <si>
    <t xml:space="preserve"> </t>
  </si>
  <si>
    <t>Datum:</t>
  </si>
  <si>
    <t>17. 3. 2024</t>
  </si>
  <si>
    <t>Zadavatel:</t>
  </si>
  <si>
    <t>IČ:</t>
  </si>
  <si>
    <t>Obec Údlice, Náměstí 12, 431 41 Údlice</t>
  </si>
  <si>
    <t>DIČ:</t>
  </si>
  <si>
    <t>Uchazeč:</t>
  </si>
  <si>
    <t>Vyplň údaj</t>
  </si>
  <si>
    <t>Projektant:</t>
  </si>
  <si>
    <t>17128731</t>
  </si>
  <si>
    <t>Bc.Tomáš Čtvrtečka</t>
  </si>
  <si>
    <t>True</t>
  </si>
  <si>
    <t>Zpracovatel:</t>
  </si>
  <si>
    <t>Valová R.</t>
  </si>
  <si>
    <t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</si>
  <si>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Ve výkazu výměr není zahrnuta výměna fasádních hodin, demontáž a zpětná montáž informační cedule. Demontáž skříně se zásuvkou 400V a zpětná montáž nové zásuvky 400V bude řešena investorem, nebo při realizaci._x000d_
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</si>
  <si>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</si>
  <si>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</si>
  <si>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</si>
  <si>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</si>
  <si>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</si>
  <si>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</si>
  <si>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</si>
  <si>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</si>
  <si>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</si>
  <si>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</si>
  <si>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</si>
  <si>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</si>
  <si>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</si>
  <si>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</si>
  <si>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</si>
  <si>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</si>
  <si>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</si>
  <si>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</si>
  <si>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</si>
  <si>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</si>
  <si>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</si>
  <si>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</si>
  <si>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</si>
  <si>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</si>
  <si>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</si>
  <si>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</si>
  <si>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</si>
  <si>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</si>
  <si>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</si>
  <si>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</si>
  <si>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</si>
  <si>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</si>
  <si>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</si>
  <si>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</si>
  <si>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</si>
  <si>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</si>
  <si>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</si>
  <si>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</si>
  <si>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</si>
  <si>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</si>
  <si>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</si>
  <si>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</si>
  <si>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</si>
  <si>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{d8d18a4a-78d4-4ae2-8607-04bfdfd21351}</t>
  </si>
  <si>
    <t>2</t>
  </si>
  <si>
    <t>02</t>
  </si>
  <si>
    <t>Elektroinstalace - hromosvod a uzemnění</t>
  </si>
  <si>
    <t>{d82473da-c44d-4b5f-a798-a38d46e748cb}</t>
  </si>
  <si>
    <t>03</t>
  </si>
  <si>
    <t>VRN - vedlejší rozpočtové náklady</t>
  </si>
  <si>
    <t>{a313e65b-aa4f-414d-9ab9-9c058df181bf}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</si>
  <si>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</si>
  <si>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</si>
  <si>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</si>
  <si>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</si>
  <si>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</si>
  <si>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</si>
  <si>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</si>
  <si>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</si>
  <si>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</si>
  <si>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</si>
  <si>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</si>
  <si>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</si>
  <si>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</si>
  <si>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</si>
  <si>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</si>
  <si>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</si>
  <si>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</si>
  <si>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</si>
  <si>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</si>
  <si>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</si>
  <si>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</si>
  <si>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784 - Dokončovací práce - malby a tapety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</si>
  <si>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</si>
  <si>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</si>
  <si>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</si>
  <si>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</si>
  <si>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</si>
  <si>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</si>
  <si>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</si>
  <si>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</si>
  <si>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</si>
  <si>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</si>
  <si>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</si>
  <si>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</si>
  <si>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</si>
  <si>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</si>
  <si>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</si>
  <si>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</si>
  <si>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</si>
  <si>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</si>
  <si>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</si>
  <si>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</si>
  <si>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319202215</t>
  </si>
  <si>
    <t>Dodatečná izolace zdiva tl přes 600 do 900 mm beztlakou injektáží silikonovou mikroemulzí</t>
  </si>
  <si>
    <t>m</t>
  </si>
  <si>
    <t>CS ÚRS 2024 01</t>
  </si>
  <si>
    <t>4</t>
  </si>
  <si>
    <t>-340886524</t>
  </si>
  <si>
    <t>PP</t>
  </si>
  <si>
    <t>Dodatečná izolace zdiva injektáží beztlakovou infuzí silikonovou mikroemulzí, tloušťka zdiva přes 600 do 900 mm</t>
  </si>
  <si>
    <t>Online PSC</t>
  </si>
  <si>
    <t>https://podminky.urs.cz/item/CS_URS_2024_01/319202215</t>
  </si>
  <si>
    <t>6</t>
  </si>
  <si>
    <t>Úpravy povrchů, podlahy a osazování výplní</t>
  </si>
  <si>
    <t>612325302</t>
  </si>
  <si>
    <t>Vápenocementová štuková omítka ostění nebo nadpraží</t>
  </si>
  <si>
    <t>m2</t>
  </si>
  <si>
    <t>175115870</t>
  </si>
  <si>
    <t>Vápenocementová omítka ostění nebo nadpraží štuková</t>
  </si>
  <si>
    <t>https://podminky.urs.cz/item/CS_URS_2024_01/612325302</t>
  </si>
  <si>
    <t>VV</t>
  </si>
  <si>
    <t>91,220*0,25</t>
  </si>
  <si>
    <t>619995001</t>
  </si>
  <si>
    <t>Začištění omítek kolem oken, dveří, podlah nebo obkladů</t>
  </si>
  <si>
    <t>-1013086258</t>
  </si>
  <si>
    <t>Začištění omítek (s dodáním hmot) kolem oken, dveří, podlah, obkladů apod.</t>
  </si>
  <si>
    <t>https://podminky.urs.cz/item/CS_URS_2024_01/619995001</t>
  </si>
  <si>
    <t>výměněné okna</t>
  </si>
  <si>
    <t>(0,98+1,8)*2*6</t>
  </si>
  <si>
    <t>(0,98+1,29)*2*4</t>
  </si>
  <si>
    <t>(0,98+1,6)*2*3</t>
  </si>
  <si>
    <t>(0,98+1,35)*2*2</t>
  </si>
  <si>
    <t>vstupní dveře</t>
  </si>
  <si>
    <t>3,1+3,5+3,1</t>
  </si>
  <si>
    <t>zadní dveře</t>
  </si>
  <si>
    <t>2,1+1+2,1</t>
  </si>
  <si>
    <t>Součet</t>
  </si>
  <si>
    <t>622131121</t>
  </si>
  <si>
    <t>Penetrační nátěr vnějších stěn nanášený ručně</t>
  </si>
  <si>
    <t>-1314403196</t>
  </si>
  <si>
    <t>Podkladní a spojovací vrstva vnějších omítaných ploch penetrace nanášená ručně stěn</t>
  </si>
  <si>
    <t>https://podminky.urs.cz/item/CS_URS_2024_01/622131121</t>
  </si>
  <si>
    <t>skladba S4</t>
  </si>
  <si>
    <t>otlučení komínového zdiva</t>
  </si>
  <si>
    <t>(1,2+0,63)*2*1</t>
  </si>
  <si>
    <t>4*0,63*1</t>
  </si>
  <si>
    <t>čelní plocha čelní strany ozdobného štítu</t>
  </si>
  <si>
    <t>6,5</t>
  </si>
  <si>
    <t>ozdobné prvky</t>
  </si>
  <si>
    <t>3,2+3,2</t>
  </si>
  <si>
    <t>skladba S2 - sokl</t>
  </si>
  <si>
    <t>3,04+0,7+4,09+3,98</t>
  </si>
  <si>
    <t>5</t>
  </si>
  <si>
    <t>622131151</t>
  </si>
  <si>
    <t>Sanační postřik vnějších stěn nanášený celoplošně ručně</t>
  </si>
  <si>
    <t>1959569209</t>
  </si>
  <si>
    <t>Sanační postřik vnějších ploch nanášený ručně celoplošně stěn</t>
  </si>
  <si>
    <t>https://podminky.urs.cz/item/CS_URS_2024_01/622131151</t>
  </si>
  <si>
    <t>622142001</t>
  </si>
  <si>
    <t>Sklovláknité pletivo vnějších stěn vtlačené do tmelu</t>
  </si>
  <si>
    <t>-1136282138</t>
  </si>
  <si>
    <t>Pletivo vnějších ploch v ploše nebo pruzích, na plném podkladu sklovláknité vtlačené do tmelu stěn</t>
  </si>
  <si>
    <t>https://podminky.urs.cz/item/CS_URS_2024_01/622142001</t>
  </si>
  <si>
    <t>7</t>
  </si>
  <si>
    <t>622151001</t>
  </si>
  <si>
    <t>Penetrační akrylátový nátěr vnějších pastovitých tenkovrstvých omítek stěn</t>
  </si>
  <si>
    <t>2111309454</t>
  </si>
  <si>
    <t>Penetrační nátěr vnějších pastovitých tenkovrstvých omítek akrylátový stěn</t>
  </si>
  <si>
    <t>https://podminky.urs.cz/item/CS_URS_2024_01/622151001</t>
  </si>
  <si>
    <t>8</t>
  </si>
  <si>
    <t>622151031</t>
  </si>
  <si>
    <t>Penetrační silikonový nátěr vnějších pastovitých tenkovrstvých omítek stěn</t>
  </si>
  <si>
    <t>-1356297162</t>
  </si>
  <si>
    <t>Penetrační nátěr vnějších pastovitých tenkovrstvých omítek silikonový stěn</t>
  </si>
  <si>
    <t>https://podminky.urs.cz/item/CS_URS_2024_01/622151031</t>
  </si>
  <si>
    <t>skladba S3</t>
  </si>
  <si>
    <t>"plocha"8,12+87,56+57,77</t>
  </si>
  <si>
    <t>ostění</t>
  </si>
  <si>
    <t>(0,98+1,8)*2*6*0,25</t>
  </si>
  <si>
    <t>(0,98+1,29)*2*4*0,25</t>
  </si>
  <si>
    <t>(0,98+1,6)*2*3*0,25</t>
  </si>
  <si>
    <t>(0,98+1,35)*2*2*0,25</t>
  </si>
  <si>
    <t>(0,933+2,1+2,1)*0,25</t>
  </si>
  <si>
    <t>(3,1+2,63+3,1)*0,25</t>
  </si>
  <si>
    <t>9</t>
  </si>
  <si>
    <t>622211011</t>
  </si>
  <si>
    <t>Montáž kontaktního zateplení vnějších stěn lepením a mechanickým kotvením polystyrénových desek do betonu a zdiva tl přes 40 do 80 mm</t>
  </si>
  <si>
    <t>-1714514177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</si>
  <si>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40 do 80 mm</t>
  </si>
  <si>
    <t>https://podminky.urs.cz/item/CS_URS_2024_01/622211011</t>
  </si>
  <si>
    <t>10</t>
  </si>
  <si>
    <t>M</t>
  </si>
  <si>
    <t>28376442</t>
  </si>
  <si>
    <t>deska XPS hrana rovná a strukturovaný povrch 300kPA λ=0,035 tl 80mm</t>
  </si>
  <si>
    <t>496293339</t>
  </si>
  <si>
    <t>11,81*1,05 'Přepočtené koeficientem množství</t>
  </si>
  <si>
    <t>11</t>
  </si>
  <si>
    <t>622211021</t>
  </si>
  <si>
    <t>Montáž kontaktního zateplení vnějších stěn lepením a mechanickým kotvením polystyrénových desek do betonu a zdiva tl přes 80 do 120 mm</t>
  </si>
  <si>
    <t>1768635488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</si>
  <si>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</si>
  <si>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https://podminky.urs.cz/item/CS_URS_2024_01/622211021</t>
  </si>
  <si>
    <t>28375939</t>
  </si>
  <si>
    <t>deska EPS 70 fasádní λ=0,039 tl 120mm</t>
  </si>
  <si>
    <t>-433046153</t>
  </si>
  <si>
    <t>153,45*1,05 'Přepočtené koeficientem množství</t>
  </si>
  <si>
    <t>13</t>
  </si>
  <si>
    <t>622212051</t>
  </si>
  <si>
    <t>Montáž kontaktního zateplení vnějšího ostění, nadpraží nebo parapetu hl. špalety do 400 mm lepením desek z polystyrenu tl do 40 mm</t>
  </si>
  <si>
    <t>-712565263</t>
  </si>
  <si>
    <t>Montáž kontaktního zateplení vnějšího ostění, nadpraží nebo parapetu lepením z polystyrenových desek (dodávka ve specifikaci) hloubky špalet přes 200 do 400 mm, tloušťky desek do 40 mm</t>
  </si>
  <si>
    <t>https://podminky.urs.cz/item/CS_URS_2024_01/622212051</t>
  </si>
  <si>
    <t>0,933+2,1+2,1</t>
  </si>
  <si>
    <t>3,1+2,63+3,1</t>
  </si>
  <si>
    <t>14</t>
  </si>
  <si>
    <t>28375931</t>
  </si>
  <si>
    <t>deska EPS 70 fasádní λ=0,039 tl 30mm</t>
  </si>
  <si>
    <t>685367825</t>
  </si>
  <si>
    <t>90,283*0,25</t>
  </si>
  <si>
    <t>22,571*1,1 'Přepočtené koeficientem množství</t>
  </si>
  <si>
    <t>15</t>
  </si>
  <si>
    <t>622213001</t>
  </si>
  <si>
    <t>Montáž kontaktního zateplení vnějších stěn z polystyrénových desek lepením na betonu a zdivo tl do 40 mm</t>
  </si>
  <si>
    <t>-250663979</t>
  </si>
  <si>
    <t>Montáž kontaktního zateplení lepením na vnější stěny, na podklad betonový nebo z tvárnic keramických nebo vápenopískových, z desek polystyrenových (dodávka ve specifikaci), tloušťky desek do 40 mm</t>
  </si>
  <si>
    <t>https://podminky.urs.cz/item/CS_URS_2024_01/622213001</t>
  </si>
  <si>
    <t>fasádní výškové změny +0,02 m</t>
  </si>
  <si>
    <t>1,67+1,9+3,01+0,49+3,1+3,01+3,01</t>
  </si>
  <si>
    <t>16</t>
  </si>
  <si>
    <t>28375930</t>
  </si>
  <si>
    <t>deska EPS 70 fasádní λ=0,039 tl 20mm</t>
  </si>
  <si>
    <t>1696346324</t>
  </si>
  <si>
    <t>16,19*1,05 'Přepočtené koeficientem množství</t>
  </si>
  <si>
    <t>17</t>
  </si>
  <si>
    <t>622213011</t>
  </si>
  <si>
    <t>Montáž kontaktního zateplení vnějších stěn polystyrénových desek lepením na beton a zdivo tl přes 40 do 80 mm</t>
  </si>
  <si>
    <t>1524857028</t>
  </si>
  <si>
    <t>Montáž kontaktního zateplení lepením na vnější stěny, na podklad betonový nebo z tvárnic keramických nebo vápenopískových, z desek polystyrenových (dodávka ve specifikaci), tloušťky desek přes 40 do 80 mm</t>
  </si>
  <si>
    <t>https://podminky.urs.cz/item/CS_URS_2024_01/622213011</t>
  </si>
  <si>
    <t>fasádní výšové změny +0,05</t>
  </si>
  <si>
    <t>0,53+5,6+0,25+3,28</t>
  </si>
  <si>
    <t>18</t>
  </si>
  <si>
    <t>28375933</t>
  </si>
  <si>
    <t>deska EPS 70 fasádní λ=0,039 tl 50mm</t>
  </si>
  <si>
    <t>-14597429</t>
  </si>
  <si>
    <t>9,66*1,05 'Přepočtené koeficientem množství</t>
  </si>
  <si>
    <t>19</t>
  </si>
  <si>
    <t>622251101</t>
  </si>
  <si>
    <t>Příplatek k cenám kontaktního zateplení vnějších stěn za zápustnou montáž a použití tepelněizolačních zátek z polystyrenu</t>
  </si>
  <si>
    <t>175511628</t>
  </si>
  <si>
    <t>Montáž kontaktního zateplení lepením a mechanickým kotvením Příplatek k cenám za zápustnou montáž kotev s použitím tepelněizolačních zátek na vnější stěny z polystyrenu</t>
  </si>
  <si>
    <t>https://podminky.urs.cz/item/CS_URS_2024_01/622251101</t>
  </si>
  <si>
    <t>plocha</t>
  </si>
  <si>
    <t>153,45</t>
  </si>
  <si>
    <t>sokl</t>
  </si>
  <si>
    <t>11,81</t>
  </si>
  <si>
    <t>20</t>
  </si>
  <si>
    <t>622252001</t>
  </si>
  <si>
    <t>Montáž profilů kontaktního zateplení připevněných mechanicky</t>
  </si>
  <si>
    <t>-134728778</t>
  </si>
  <si>
    <t>Montáž profilů kontaktního zateplení zakládacích soklových připevněných hmoždinkami</t>
  </si>
  <si>
    <t>https://podminky.urs.cz/item/CS_URS_2024_01/622252001</t>
  </si>
  <si>
    <t>15+6,5</t>
  </si>
  <si>
    <t>59051649</t>
  </si>
  <si>
    <t>profil zakládací Al tl 0,7mm pro ETICS pro izolant tl 120mm</t>
  </si>
  <si>
    <t>-505745557</t>
  </si>
  <si>
    <t>21,5*1,05 'Přepočtené koeficientem množství</t>
  </si>
  <si>
    <t>22</t>
  </si>
  <si>
    <t>622252002</t>
  </si>
  <si>
    <t>Montáž profilů kontaktního zateplení lepených</t>
  </si>
  <si>
    <t>191831974</t>
  </si>
  <si>
    <t>Montáž profilů kontaktního zateplení ostatních stěnových, dilatačních apod. lepených do tmelu</t>
  </si>
  <si>
    <t>https://podminky.urs.cz/item/CS_URS_2024_01/622252002</t>
  </si>
  <si>
    <t>rohové stěnové svislé</t>
  </si>
  <si>
    <t>13*(7,126-0,8)</t>
  </si>
  <si>
    <t>rohové stěnové vodorovné</t>
  </si>
  <si>
    <t>4*16,3</t>
  </si>
  <si>
    <t>rohové šambránové</t>
  </si>
  <si>
    <t>(1,18+2)*2*6</t>
  </si>
  <si>
    <t>(1,18+1,49)*2*4</t>
  </si>
  <si>
    <t>(1,18+1,8)*2*3</t>
  </si>
  <si>
    <t>(1,18+1,55)*2*2</t>
  </si>
  <si>
    <t>3,3+3,2+3,3</t>
  </si>
  <si>
    <t>rohové okenní</t>
  </si>
  <si>
    <t>90,283</t>
  </si>
  <si>
    <t>APU</t>
  </si>
  <si>
    <t>90,283-5,133-8,830</t>
  </si>
  <si>
    <t>nadpraží</t>
  </si>
  <si>
    <t>0,98*15</t>
  </si>
  <si>
    <t>3,5</t>
  </si>
  <si>
    <t>parapetní</t>
  </si>
  <si>
    <t>14,7</t>
  </si>
  <si>
    <t>23</t>
  </si>
  <si>
    <t>59051476</t>
  </si>
  <si>
    <t>profil začišťovací PVC 9mm s výztužnou tkaninou pro ostění ETICS</t>
  </si>
  <si>
    <t>2086693981</t>
  </si>
  <si>
    <t>76,32*1,05 'Přepočtené koeficientem množství</t>
  </si>
  <si>
    <t>24</t>
  </si>
  <si>
    <t>59051510</t>
  </si>
  <si>
    <t>profil začišťovací s okapnicí PVC s výztužnou tkaninou pro nadpraží ETICS</t>
  </si>
  <si>
    <t>1341604829</t>
  </si>
  <si>
    <t>20,2*1,05 'Přepočtené koeficientem množství</t>
  </si>
  <si>
    <t>25</t>
  </si>
  <si>
    <t>59051512</t>
  </si>
  <si>
    <t>profil začišťovací s okapnicí PVC s výztužnou tkaninou pro parapet ETICS</t>
  </si>
  <si>
    <t>1991712735</t>
  </si>
  <si>
    <t>14,7*1,05 'Přepočtené koeficientem množství</t>
  </si>
  <si>
    <t>26</t>
  </si>
  <si>
    <t>59051486</t>
  </si>
  <si>
    <t>profil rohový PVC 15x15mm s výztužnou tkaninou š 100mm pro ETICS</t>
  </si>
  <si>
    <t>735935511</t>
  </si>
  <si>
    <t>335,841*1,05 'Přepočtené koeficientem množství</t>
  </si>
  <si>
    <t>27</t>
  </si>
  <si>
    <t>622316121</t>
  </si>
  <si>
    <t>Sanační vápenná jednovrstvá omítka vnějších stěn nanášená ručně</t>
  </si>
  <si>
    <t>-207982376</t>
  </si>
  <si>
    <t>Omítka sanační vápenná vnějších ploch jednovrstvá tloušťky do 20 mm nanášená ručně stěn</t>
  </si>
  <si>
    <t>https://podminky.urs.cz/item/CS_URS_2024_01/622316121</t>
  </si>
  <si>
    <t>28</t>
  </si>
  <si>
    <t>622316191</t>
  </si>
  <si>
    <t>Příplatek k sanační vápenné jednovrstvé omítce vnějších stěn za každých dalších 5 mm tloušťky přes 20 mm ručně</t>
  </si>
  <si>
    <t>-1649996654</t>
  </si>
  <si>
    <t>Omítka sanační vápenná vnějších ploch jednovrstvá tloušťky do 20 mm Příplatek k cenám za každých dalších i započatých 5 mm tloušťky omítky přes 20 mm stěn</t>
  </si>
  <si>
    <t>https://podminky.urs.cz/item/CS_URS_2024_01/622316191</t>
  </si>
  <si>
    <t>11,810*2</t>
  </si>
  <si>
    <t>29</t>
  </si>
  <si>
    <t>62232311.R01</t>
  </si>
  <si>
    <t xml:space="preserve">Vápenocementová omítka jemná s výztužnými vlákny pro venkovní použití  hladkých vnějších stěn tloušťky do 5 mm nanášená ručně</t>
  </si>
  <si>
    <t>-1211802144</t>
  </si>
  <si>
    <t>Vápenocementová omítka jemná s výztužnými vlákny pro venkovní použití hladkých vnějších stěn tloušťky do 5 mm nanášená ručně</t>
  </si>
  <si>
    <t>P</t>
  </si>
  <si>
    <t>Poznámka k položce:_x000d_
např.PCI PECICRET HK 02</t>
  </si>
  <si>
    <t>komínové zdivo</t>
  </si>
  <si>
    <t>30</t>
  </si>
  <si>
    <t>622325202</t>
  </si>
  <si>
    <t>Oprava vnější vápenocementové štukové omítky složitosti 1 stěn v rozsahu přes 10 do 30 %</t>
  </si>
  <si>
    <t>63331688</t>
  </si>
  <si>
    <t>Oprava vápenocementové omítky vnějších ploch stupně členitosti 1 štukové stěn, v rozsahu opravované plochy přes 10 do 30%</t>
  </si>
  <si>
    <t>https://podminky.urs.cz/item/CS_URS_2024_01/622325202</t>
  </si>
  <si>
    <t>31</t>
  </si>
  <si>
    <t>622511112</t>
  </si>
  <si>
    <t>Tenkovrstvá akrylátová mozaiková střednězrnná omítka vnějších stěn</t>
  </si>
  <si>
    <t>1097996451</t>
  </si>
  <si>
    <t>Omítka tenkovrstvá akrylátová vnějších ploch probarvená bez penetrace mozaiková střednězrnná stěn</t>
  </si>
  <si>
    <t>https://podminky.urs.cz/item/CS_URS_2024_01/622511112</t>
  </si>
  <si>
    <t>32</t>
  </si>
  <si>
    <t>622531012</t>
  </si>
  <si>
    <t>Tenkovrstvá silikonová zatíraná omítka zrnitost 1,5 mm vnějších stěn</t>
  </si>
  <si>
    <t>-1909403833</t>
  </si>
  <si>
    <t>Omítka tenkovrstvá silikonová vnějších ploch probarvená bez penetrace zatíraná (škrábaná), zrnitost 1,5 mm stěn</t>
  </si>
  <si>
    <t>https://podminky.urs.cz/item/CS_URS_2024_01/622531012</t>
  </si>
  <si>
    <t>33</t>
  </si>
  <si>
    <t>622531022</t>
  </si>
  <si>
    <t>Tenkovrstvá silikonová zatíraná omítka zrnitost 2,0 mm vnějších stěn</t>
  </si>
  <si>
    <t>-613655602</t>
  </si>
  <si>
    <t>Omítka tenkovrstvá silikonová vnějších ploch probarvená bez penetrace zatíraná (škrábaná), zrnitost 2,0 mm stěn</t>
  </si>
  <si>
    <t>https://podminky.urs.cz/item/CS_URS_2024_01/622531022</t>
  </si>
  <si>
    <t>34</t>
  </si>
  <si>
    <t>629991001</t>
  </si>
  <si>
    <t>Zakrytí podélných ploch fólií volně položenou</t>
  </si>
  <si>
    <t>-1312916309</t>
  </si>
  <si>
    <t>Zakrytí vnějších ploch před znečištěním včetně pozdějšího odkrytí ploch podélných rovných (např. chodníků) fólií položenou volně</t>
  </si>
  <si>
    <t>https://podminky.urs.cz/item/CS_URS_2024_01/629991001</t>
  </si>
  <si>
    <t>16,29*1</t>
  </si>
  <si>
    <t>8*1</t>
  </si>
  <si>
    <t>35</t>
  </si>
  <si>
    <t>629991011</t>
  </si>
  <si>
    <t>Zakrytí výplní otvorů a svislých ploch fólií přilepenou lepící páskou</t>
  </si>
  <si>
    <t>-1247963277</t>
  </si>
  <si>
    <t>Zakrytí vnějších ploch před znečištěním včetně pozdějšího odkrytí výplní otvorů a svislých ploch fólií přilepenou lepící páskou</t>
  </si>
  <si>
    <t>https://podminky.urs.cz/item/CS_URS_2024_01/629991011</t>
  </si>
  <si>
    <t>0,98*1,8*6</t>
  </si>
  <si>
    <t>0,98*1,29*4</t>
  </si>
  <si>
    <t>0,98*1,6*3</t>
  </si>
  <si>
    <t>0,98*1,35*2</t>
  </si>
  <si>
    <t>3,1*2,7</t>
  </si>
  <si>
    <t>36</t>
  </si>
  <si>
    <t>629995101</t>
  </si>
  <si>
    <t>Očištění vnějších ploch tlakovou vodou</t>
  </si>
  <si>
    <t>909312382</t>
  </si>
  <si>
    <t>Očištění vnějších ploch tlakovou vodou omytím</t>
  </si>
  <si>
    <t>https://podminky.urs.cz/item/CS_URS_2024_01/629995101</t>
  </si>
  <si>
    <t>37</t>
  </si>
  <si>
    <t>6299990.R01</t>
  </si>
  <si>
    <t>Příplatky k cenám úprav vnějších povrchů za zvýšenou sytost barvy</t>
  </si>
  <si>
    <t>808108095</t>
  </si>
  <si>
    <t>9,66+16,19</t>
  </si>
  <si>
    <t>38</t>
  </si>
  <si>
    <t>629999011</t>
  </si>
  <si>
    <t>Příplatek k úpravám povrchů za provádění styku dvou barev nebo struktur na fasádě</t>
  </si>
  <si>
    <t>1219711485</t>
  </si>
  <si>
    <t>Příplatky k cenám úprav vnějších povrchů za zvýšenou pracnost při provádění styku dvou barev nebo struktur na fasádě</t>
  </si>
  <si>
    <t>https://podminky.urs.cz/item/CS_URS_2024_01/629999011</t>
  </si>
  <si>
    <t xml:space="preserve"> stěnové svislé</t>
  </si>
  <si>
    <t xml:space="preserve"> stěnové vodorovné</t>
  </si>
  <si>
    <t>rohy šambránové</t>
  </si>
  <si>
    <t>Ostatní konstrukce a práce, bourání</t>
  </si>
  <si>
    <t>39</t>
  </si>
  <si>
    <t>962032241</t>
  </si>
  <si>
    <t>Bourání zdiva z cihel pálených nebo vápenopískových na MC přes 1 m3</t>
  </si>
  <si>
    <t>m3</t>
  </si>
  <si>
    <t>390312536</t>
  </si>
  <si>
    <t>Bourání zdiva nadzákladového z cihel pálených plných nebo lícových nebo vápenopískových, na maltu cementovou, objemu přes 1 m3</t>
  </si>
  <si>
    <t>https://podminky.urs.cz/item/CS_URS_2024_01/962032241</t>
  </si>
  <si>
    <t>otvor pro osazení nových vstupních dveří - čelní pohled</t>
  </si>
  <si>
    <t>(7,97-(1,789*2,4))*0,3</t>
  </si>
  <si>
    <t>40</t>
  </si>
  <si>
    <t>964011221</t>
  </si>
  <si>
    <t>Vybourání ŽB překladů prefabrikovaných dl do 3 m hmotnosti do 75 kg/m</t>
  </si>
  <si>
    <t>-1566852285</t>
  </si>
  <si>
    <t>Vybourání železobetonových prefabrikovaných překladů uložených ve zdivu, délky do 3 m, hmotnosti do 75 kg/m</t>
  </si>
  <si>
    <t>https://podminky.urs.cz/item/CS_URS_2024_01/964011221</t>
  </si>
  <si>
    <t>2,1*0,25*0,3</t>
  </si>
  <si>
    <t>41</t>
  </si>
  <si>
    <t>968062375</t>
  </si>
  <si>
    <t>Vybourání dřevěných rámů oken zdvojených včetně křídel pl do 2 m2</t>
  </si>
  <si>
    <t>-1944304645</t>
  </si>
  <si>
    <t>Vybourání dřevěných rámů oken s křídly, dveřních zárubní, vrat, stěn, ostění nebo obkladů rámů oken s křídly zdvojených, plochy do 2 m2</t>
  </si>
  <si>
    <t>https://podminky.urs.cz/item/CS_URS_2024_01/968062375</t>
  </si>
  <si>
    <t>pohled čelní</t>
  </si>
  <si>
    <t>pohled ze dvora</t>
  </si>
  <si>
    <t>42</t>
  </si>
  <si>
    <t>968062456</t>
  </si>
  <si>
    <t>Vybourání dřevěných dveřních zárubní pl přes 2 m2</t>
  </si>
  <si>
    <t>-381425400</t>
  </si>
  <si>
    <t>Vybourání dřevěných rámů oken s křídly, dveřních zárubní, vrat, stěn, ostění nebo obkladů dveřních zárubní, plochy přes 2 m2</t>
  </si>
  <si>
    <t>https://podminky.urs.cz/item/CS_URS_2024_01/968062456</t>
  </si>
  <si>
    <t>čelní pohled</t>
  </si>
  <si>
    <t>2,4*1,789</t>
  </si>
  <si>
    <t>zadní pohled</t>
  </si>
  <si>
    <t>1*2,1</t>
  </si>
  <si>
    <t>43</t>
  </si>
  <si>
    <t>975021211</t>
  </si>
  <si>
    <t>Podchycení nadzákladového zdiva pod stropem tl zdiva do 450 mm</t>
  </si>
  <si>
    <t>422331118</t>
  </si>
  <si>
    <t>Podchycení nadzákladového zdiva pod stropem dřevěnou výztuhou nad vybouraným otvorem, pro jakoukoliv délku podchycení, při tl. zdiva do 450 mm</t>
  </si>
  <si>
    <t>https://podminky.urs.cz/item/CS_URS_2024_01/975021211</t>
  </si>
  <si>
    <t>podepření klenby při vybourání zdiva ve vstupu</t>
  </si>
  <si>
    <t>44</t>
  </si>
  <si>
    <t>978036141</t>
  </si>
  <si>
    <t>Otlučení (osekání) cementových omítek vnějších ploch v rozsahu přes 20 do 30 %</t>
  </si>
  <si>
    <t>807438712</t>
  </si>
  <si>
    <t>Otlučení cementových omítek vnějších ploch s vyškrabáním spar zdiva a s očištěním povrchu, v rozsahu přes 20 do 30 %</t>
  </si>
  <si>
    <t>https://podminky.urs.cz/item/CS_URS_2024_01/978036141</t>
  </si>
  <si>
    <t>45</t>
  </si>
  <si>
    <t>978036191</t>
  </si>
  <si>
    <t>Otlučení (osekání) cementových omítek vnějších ploch v rozsahu přes 80 do 100 %</t>
  </si>
  <si>
    <t>1114177595</t>
  </si>
  <si>
    <t>Otlučení cementových omítek vnějších ploch s vyškrabáním spar zdiva a s očištěním povrchu, v rozsahu přes 80 do 100 %</t>
  </si>
  <si>
    <t>https://podminky.urs.cz/item/CS_URS_2024_01/978036191</t>
  </si>
  <si>
    <t>997</t>
  </si>
  <si>
    <t>Přesun sutě</t>
  </si>
  <si>
    <t>46</t>
  </si>
  <si>
    <t>997013154</t>
  </si>
  <si>
    <t>Vnitrostaveništní doprava suti a vybouraných hmot pro budovy v přes 12 do 15 m s omezením mechanizace</t>
  </si>
  <si>
    <t>t</t>
  </si>
  <si>
    <t>-631301152</t>
  </si>
  <si>
    <t>Vnitrostaveništní doprava suti a vybouraných hmot vodorovně do 50 m s naložením s omezením mechanizace pro budovy a haly výšky přes 12 do 15 m</t>
  </si>
  <si>
    <t>https://podminky.urs.cz/item/CS_URS_2024_01/997013154</t>
  </si>
  <si>
    <t>47</t>
  </si>
  <si>
    <t>997013501</t>
  </si>
  <si>
    <t>Odvoz suti a vybouraných hmot na skládku nebo meziskládku do 1 km se složením</t>
  </si>
  <si>
    <t>1317748316</t>
  </si>
  <si>
    <t>Odvoz suti a vybouraných hmot na skládku nebo meziskládku se složením, na vzdálenost do 1 km</t>
  </si>
  <si>
    <t>https://podminky.urs.cz/item/CS_URS_2024_01/997013501</t>
  </si>
  <si>
    <t>48</t>
  </si>
  <si>
    <t>997013509</t>
  </si>
  <si>
    <t>Příplatek k odvozu suti a vybouraných hmot na skládku ZKD 1 km přes 1 km</t>
  </si>
  <si>
    <t>758117586</t>
  </si>
  <si>
    <t>Odvoz suti a vybouraných hmot na skládku nebo meziskládku se složením, na vzdálenost Příplatek k ceně za každý další započatý 1 km přes 1 km</t>
  </si>
  <si>
    <t>https://podminky.urs.cz/item/CS_URS_2024_01/997013509</t>
  </si>
  <si>
    <t>11,021*5 'Přepočtené koeficientem množství</t>
  </si>
  <si>
    <t>49</t>
  </si>
  <si>
    <t>997013871</t>
  </si>
  <si>
    <t>Poplatek za uložení stavebního odpadu na recyklační skládce (skládkovné) směsného stavebního a demoličního kód odpadu 17 09 04</t>
  </si>
  <si>
    <t>137486857</t>
  </si>
  <si>
    <t>Poplatek za uložení stavebního odpadu na recyklační skládce (skládkovné) směsného stavebního a demoličního zatříděného do Katalogu odpadů pod kódem 17 09 04</t>
  </si>
  <si>
    <t>https://podminky.urs.cz/item/CS_URS_2024_01/997013871</t>
  </si>
  <si>
    <t>998</t>
  </si>
  <si>
    <t>Přesun hmot</t>
  </si>
  <si>
    <t>50</t>
  </si>
  <si>
    <t>998011009</t>
  </si>
  <si>
    <t>Přesun hmot pro budovy zděné s omezením mechanizace pro budovy v přes 6 do 12 m</t>
  </si>
  <si>
    <t>-1977414114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</si>
  <si>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</si>
  <si>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https://podminky.urs.cz/item/CS_URS_2024_01/998011009</t>
  </si>
  <si>
    <t>PSV</t>
  </si>
  <si>
    <t>Práce a dodávky PSV</t>
  </si>
  <si>
    <t>711</t>
  </si>
  <si>
    <t>Izolace proti vodě, vlhkosti a plynům</t>
  </si>
  <si>
    <t>51</t>
  </si>
  <si>
    <t>711192102</t>
  </si>
  <si>
    <t>Provedení izolace proti zemní vlhkosti hydroizolační stěrkou svislé na zdivu, 1 vrstva</t>
  </si>
  <si>
    <t>-162271380</t>
  </si>
  <si>
    <t>Provedení izolace proti zemní vlhkosti hydroizolační stěrkou na ploše svislé S jednovrstvá na zdivu</t>
  </si>
  <si>
    <t>https://podminky.urs.cz/item/CS_URS_2024_01/711192102</t>
  </si>
  <si>
    <t>Překrytí vrtů po injektáži</t>
  </si>
  <si>
    <t>6,45</t>
  </si>
  <si>
    <t>52</t>
  </si>
  <si>
    <t>711SPCM 1</t>
  </si>
  <si>
    <t>Pružná dvousložková , reaktuvní hydroizolační stěrka pro vnější použití</t>
  </si>
  <si>
    <t>kg</t>
  </si>
  <si>
    <t>-1942783791</t>
  </si>
  <si>
    <t>Poznámka k položce:_x000d_
např. PCI Barraseal Turbo - hydroizolační malta, cementová, šedá, bal. 25kg</t>
  </si>
  <si>
    <t>spotřeba 2,4kg/ 2 mm</t>
  </si>
  <si>
    <t>25,53*2,4</t>
  </si>
  <si>
    <t>53</t>
  </si>
  <si>
    <t>998711112</t>
  </si>
  <si>
    <t>Přesun hmot tonážní pro izolace proti vodě, vlhkosti a plynům s omezením mechanizace v objektech v přes 6 do 12 m</t>
  </si>
  <si>
    <t>-1091427555</t>
  </si>
  <si>
    <t>Přesun hmot pro izolace proti vodě, vlhkosti a plynům stanovený z hmotnosti přesunovaného materiálu vodorovná dopravní vzdálenost do 50 m s omezením mechanizace v objektech výšky přes 6 do 12 m</t>
  </si>
  <si>
    <t>https://podminky.urs.cz/item/CS_URS_2024_01/998711112</t>
  </si>
  <si>
    <t>741</t>
  </si>
  <si>
    <t>Elektroinstalace - silnoproud</t>
  </si>
  <si>
    <t>54</t>
  </si>
  <si>
    <t>741-1</t>
  </si>
  <si>
    <t>kus</t>
  </si>
  <si>
    <t>-1375539548</t>
  </si>
  <si>
    <t>Demontáž svítidel na fasádě</t>
  </si>
  <si>
    <t>55</t>
  </si>
  <si>
    <t>741-2</t>
  </si>
  <si>
    <t>165950832</t>
  </si>
  <si>
    <t>Montáž a dodávka LED svítidla na fasádě</t>
  </si>
  <si>
    <t>56</t>
  </si>
  <si>
    <t>741-3</t>
  </si>
  <si>
    <t>1491409261</t>
  </si>
  <si>
    <t>Demontáž a zpětná montáž bezpečnostních kamer</t>
  </si>
  <si>
    <t>57</t>
  </si>
  <si>
    <t>741-4</t>
  </si>
  <si>
    <t>-796679481</t>
  </si>
  <si>
    <t>Demontáž a zpětná montáž sirény</t>
  </si>
  <si>
    <t>58</t>
  </si>
  <si>
    <t>741-5</t>
  </si>
  <si>
    <t>Demontáž viditelných kabelů na fasádě, včetně prověření jejich využití</t>
  </si>
  <si>
    <t>hod</t>
  </si>
  <si>
    <t>1452628021</t>
  </si>
  <si>
    <t>762</t>
  </si>
  <si>
    <t>Konstrukce tesařské</t>
  </si>
  <si>
    <t>59</t>
  </si>
  <si>
    <t>762342216</t>
  </si>
  <si>
    <t>Montáž laťování na střechách jednoduchých sklonu do 60° osové vzdálenosti přes 360 do 600 mm</t>
  </si>
  <si>
    <t>-156281569</t>
  </si>
  <si>
    <t>Montáž laťování střech jednoduchých sklonu do 60° při osové vzdálenosti latí přes 360 do 600 mm</t>
  </si>
  <si>
    <t>https://podminky.urs.cz/item/CS_URS_2024_01/762342216</t>
  </si>
  <si>
    <t>60</t>
  </si>
  <si>
    <t>60514114</t>
  </si>
  <si>
    <t>řezivo jehličnaté lať impregnovaná dl 4 m</t>
  </si>
  <si>
    <t>-1444375902</t>
  </si>
  <si>
    <t>15,179/0,36*9,944*2*0,04*0,06</t>
  </si>
  <si>
    <t>2,013*1,15 'Přepočtené koeficientem množství</t>
  </si>
  <si>
    <t>61</t>
  </si>
  <si>
    <t>762342511</t>
  </si>
  <si>
    <t>Montáž kontralatí na podklad bez tepelné izolace</t>
  </si>
  <si>
    <t>1980482905</t>
  </si>
  <si>
    <t>Montáž laťování montáž kontralatí na podklad bez tepelné izolace</t>
  </si>
  <si>
    <t>https://podminky.urs.cz/item/CS_URS_2024_01/762342511</t>
  </si>
  <si>
    <t>9,944/0,6*15,179*2</t>
  </si>
  <si>
    <t>503,133*1,15 'Přepočtené koeficientem množství</t>
  </si>
  <si>
    <t>62</t>
  </si>
  <si>
    <t>-1056745449</t>
  </si>
  <si>
    <t>503,33*0,04*0,06</t>
  </si>
  <si>
    <t>1,208*1,15 'Přepočtené koeficientem množství</t>
  </si>
  <si>
    <t>63</t>
  </si>
  <si>
    <t>762395000</t>
  </si>
  <si>
    <t>Spojovací prostředky krovů, bednění, laťování, nadstřešních konstrukcí</t>
  </si>
  <si>
    <t>62354884</t>
  </si>
  <si>
    <t>Spojovací prostředky krovů, bednění a laťování, nadstřešních konstrukcí svorníky, prkna, hřebíky, pásová ocel, vruty</t>
  </si>
  <si>
    <t>https://podminky.urs.cz/item/CS_URS_2024_01/762395000</t>
  </si>
  <si>
    <t>2,315+1,389</t>
  </si>
  <si>
    <t>64</t>
  </si>
  <si>
    <t>998762112</t>
  </si>
  <si>
    <t>Přesun hmot tonážní pro kce tesařské s omezením mechanizace v objektech v přes 6 do 12 m</t>
  </si>
  <si>
    <t>878512100</t>
  </si>
  <si>
    <t>Přesun hmot pro konstrukce tesařské stanovený z hmotnosti přesunovaného materiálu vodorovná dopravní vzdálenost do 50 m s omezením mechanizace v objektech výšky přes 6 do 12 m</t>
  </si>
  <si>
    <t>https://podminky.urs.cz/item/CS_URS_2024_01/998762112</t>
  </si>
  <si>
    <t>764</t>
  </si>
  <si>
    <t>Konstrukce klempířské</t>
  </si>
  <si>
    <t>65</t>
  </si>
  <si>
    <t>764001821</t>
  </si>
  <si>
    <t>Demontáž krytiny ze svitků nebo tabulí do suti</t>
  </si>
  <si>
    <t>-657711576</t>
  </si>
  <si>
    <t>Demontáž klempířských konstrukcí krytiny ze svitků nebo tabulí do suti</t>
  </si>
  <si>
    <t>https://podminky.urs.cz/item/CS_URS_2024_01/764001821</t>
  </si>
  <si>
    <t>66</t>
  </si>
  <si>
    <t>764001851</t>
  </si>
  <si>
    <t>Demontáž hřebene s větrací mřížkou nebo hřebenovým plechem do suti</t>
  </si>
  <si>
    <t>-189201969</t>
  </si>
  <si>
    <t>Demontáž klempířských konstrukcí oplechování hřebene s větrací mřížkou nebo podkladním plechem do suti</t>
  </si>
  <si>
    <t>https://podminky.urs.cz/item/CS_URS_2024_01/764001851</t>
  </si>
  <si>
    <t>16,433-1,2-0,63</t>
  </si>
  <si>
    <t>"vikýř"</t>
  </si>
  <si>
    <t>67</t>
  </si>
  <si>
    <t>764001891</t>
  </si>
  <si>
    <t>Demontáž úžlabí do suti</t>
  </si>
  <si>
    <t>1286818099</t>
  </si>
  <si>
    <t>Demontáž klempířských konstrukcí oplechování úžlabí do suti</t>
  </si>
  <si>
    <t>https://podminky.urs.cz/item/CS_URS_2024_01/764001891</t>
  </si>
  <si>
    <t>"vikýř"3,5*2</t>
  </si>
  <si>
    <t>68</t>
  </si>
  <si>
    <t>764002812</t>
  </si>
  <si>
    <t>Demontáž okapového plechu do suti v krytině skládané</t>
  </si>
  <si>
    <t>-988882759</t>
  </si>
  <si>
    <t>Demontáž klempířských konstrukcí okapového plechu do suti, v krytině skládané</t>
  </si>
  <si>
    <t>https://podminky.urs.cz/item/CS_URS_2024_01/764002812</t>
  </si>
  <si>
    <t>69</t>
  </si>
  <si>
    <t>764002821</t>
  </si>
  <si>
    <t>Demontáž střešního výlezu do suti</t>
  </si>
  <si>
    <t>439683031</t>
  </si>
  <si>
    <t>Demontáž klempířských konstrukcí střešního výlezu do suti</t>
  </si>
  <si>
    <t>https://podminky.urs.cz/item/CS_URS_2024_01/764002821</t>
  </si>
  <si>
    <t>70</t>
  </si>
  <si>
    <t>764002835</t>
  </si>
  <si>
    <t>Demontáž sněhového zachytávače kusového do suti</t>
  </si>
  <si>
    <t>-645273627</t>
  </si>
  <si>
    <t>Demontáž klempířských konstrukcí sněhového zachytávače kusového do suti</t>
  </si>
  <si>
    <t>https://podminky.urs.cz/item/CS_URS_2024_01/764002835</t>
  </si>
  <si>
    <t>17*4</t>
  </si>
  <si>
    <t>71</t>
  </si>
  <si>
    <t>764002841</t>
  </si>
  <si>
    <t>Demontáž oplechování horních ploch zdí a nadezdívek do suti</t>
  </si>
  <si>
    <t>-2087143295</t>
  </si>
  <si>
    <t>Demontáž klempířských konstrukcí oplechování horních ploch zdí a nadezdívek do suti</t>
  </si>
  <si>
    <t>https://podminky.urs.cz/item/CS_URS_2024_01/764002841</t>
  </si>
  <si>
    <t>"atiky"9,944*4</t>
  </si>
  <si>
    <t>"ozdobný čelní štít- odměřeno v dwg"5+1,75+1,5+1,5+3+0,25+0,25</t>
  </si>
  <si>
    <t>72</t>
  </si>
  <si>
    <t>764002851</t>
  </si>
  <si>
    <t>Demontáž oplechování parapetů do suti</t>
  </si>
  <si>
    <t>914888767</t>
  </si>
  <si>
    <t>Demontáž klempířských konstrukcí oplechování parapetů do suti</t>
  </si>
  <si>
    <t>https://podminky.urs.cz/item/CS_URS_2024_01/764002851</t>
  </si>
  <si>
    <t>0,98*(6+4+3+2)</t>
  </si>
  <si>
    <t>73</t>
  </si>
  <si>
    <t>764002861</t>
  </si>
  <si>
    <t>Demontáž oplechování říms a ozdobných prvků do suti</t>
  </si>
  <si>
    <t>1410724348</t>
  </si>
  <si>
    <t>Demontáž klempířských konstrukcí oplechování říms do suti</t>
  </si>
  <si>
    <t>https://podminky.urs.cz/item/CS_URS_2024_01/764002861</t>
  </si>
  <si>
    <t>kordonová římsa</t>
  </si>
  <si>
    <t>16,229</t>
  </si>
  <si>
    <t>oplechování odskoku</t>
  </si>
  <si>
    <t>16,433*2</t>
  </si>
  <si>
    <t>74</t>
  </si>
  <si>
    <t>764002871</t>
  </si>
  <si>
    <t>Demontáž lemování zdí do suti</t>
  </si>
  <si>
    <t>-1616465746</t>
  </si>
  <si>
    <t>Demontáž klempířských konstrukcí lemování zdí do suti</t>
  </si>
  <si>
    <t>https://podminky.urs.cz/item/CS_URS_2024_01/764002871</t>
  </si>
  <si>
    <t>komíny</t>
  </si>
  <si>
    <t>(1,2+0,63)*2</t>
  </si>
  <si>
    <t>0,63*4</t>
  </si>
  <si>
    <t>75</t>
  </si>
  <si>
    <t>764002891</t>
  </si>
  <si>
    <t>Demontáž lemování sloupků komínových lávek do suti</t>
  </si>
  <si>
    <t>947636656</t>
  </si>
  <si>
    <t>Demontáž klempířských konstrukcí lemování sloupků komínových lávek do suti</t>
  </si>
  <si>
    <t>https://podminky.urs.cz/item/CS_URS_2024_01/764002891</t>
  </si>
  <si>
    <t>76</t>
  </si>
  <si>
    <t>764003801</t>
  </si>
  <si>
    <t>Demontáž lemování trub, konzol, držáků, ventilačních nástavců a jiných kusových prvků do suti</t>
  </si>
  <si>
    <t>-1149228133</t>
  </si>
  <si>
    <t>Demontáž klempířských konstrukcí lemování trub, konzol, držáků, ventilačních nástavců a ostatních kusových prvků do suti</t>
  </si>
  <si>
    <t>https://podminky.urs.cz/item/CS_URS_2024_01/764003801</t>
  </si>
  <si>
    <t>antény</t>
  </si>
  <si>
    <t>77</t>
  </si>
  <si>
    <t>764004801</t>
  </si>
  <si>
    <t>Demontáž podokapního žlabu do suti</t>
  </si>
  <si>
    <t>-1969115167</t>
  </si>
  <si>
    <t>Demontáž klempířských konstrukcí žlabu podokapního do suti</t>
  </si>
  <si>
    <t>https://podminky.urs.cz/item/CS_URS_2024_01/764004801</t>
  </si>
  <si>
    <t>16,229+16,212</t>
  </si>
  <si>
    <t>78</t>
  </si>
  <si>
    <t>764004861</t>
  </si>
  <si>
    <t>Demontáž svodu do suti</t>
  </si>
  <si>
    <t>1094094405</t>
  </si>
  <si>
    <t>Demontáž klempířských konstrukcí svodu do suti</t>
  </si>
  <si>
    <t>https://podminky.urs.cz/item/CS_URS_2024_01/764004861</t>
  </si>
  <si>
    <t>7,09+7,49*2</t>
  </si>
  <si>
    <t>79</t>
  </si>
  <si>
    <t>764206105</t>
  </si>
  <si>
    <t>Montáž oplechování rovných parapetů rš do 400 mm</t>
  </si>
  <si>
    <t>212186667</t>
  </si>
  <si>
    <t>Montáž oplechování parapetů rovných, bez rohů, rozvinuté šířky do 400 mm</t>
  </si>
  <si>
    <t>https://podminky.urs.cz/item/CS_URS_2024_01/764206105</t>
  </si>
  <si>
    <t>80</t>
  </si>
  <si>
    <t>764SPCM 1</t>
  </si>
  <si>
    <t>1852567909</t>
  </si>
  <si>
    <t>Parapet vnější tažený, eloxovaný, včetně bočních krytek</t>
  </si>
  <si>
    <t>14,7*1,02 'Přepočtené koeficientem množství</t>
  </si>
  <si>
    <t>81</t>
  </si>
  <si>
    <t>764241367</t>
  </si>
  <si>
    <t>Oplechování úžlabí z TiZn lesklého plechu rš 670 mm</t>
  </si>
  <si>
    <t>-1544807294</t>
  </si>
  <si>
    <t>Oplechování střešních prvků z titanzinkového lesklého válcovaného plechu úžlabí rš 670 mm</t>
  </si>
  <si>
    <t>https://podminky.urs.cz/item/CS_URS_2024_01/764241367</t>
  </si>
  <si>
    <t>82</t>
  </si>
  <si>
    <t>764242334</t>
  </si>
  <si>
    <t>Oplechování rovné okapové hrany z TiZn lesklého plechu rš 330 mm</t>
  </si>
  <si>
    <t>-337880960</t>
  </si>
  <si>
    <t>Oplechování střešních prvků z titanzinkového lesklého válcovaného plechu okapu okapovým plechem střechy rovné rš 330 mm</t>
  </si>
  <si>
    <t>https://podminky.urs.cz/item/CS_URS_2024_01/764242334</t>
  </si>
  <si>
    <t>83</t>
  </si>
  <si>
    <t>764244309</t>
  </si>
  <si>
    <t>Oplechování horních ploch a nadezdívek bez rohů z TiZn lesklého plechu kotvené rš 800 mm</t>
  </si>
  <si>
    <t>-1041681088</t>
  </si>
  <si>
    <t>Oplechování horních ploch zdí a nadezdívek (atik) z titanzinkového lesklého válcovaného plechu mechanicky kotvené rš 800 mm</t>
  </si>
  <si>
    <t>https://podminky.urs.cz/item/CS_URS_2024_01/764244309</t>
  </si>
  <si>
    <t>84</t>
  </si>
  <si>
    <t>764248304</t>
  </si>
  <si>
    <t>Oplechování římsy rovné mechanicky kotvené z TiZn lesklého plechu rš 330 mm</t>
  </si>
  <si>
    <t>-584191249</t>
  </si>
  <si>
    <t>Oplechování říms a ozdobných prvků z titanzinkového lesklého válcovaného plechu rovných, bez rohů mechanicky kotvené rš 330 mm</t>
  </si>
  <si>
    <t>https://podminky.urs.cz/item/CS_URS_2024_01/764248304</t>
  </si>
  <si>
    <t>49,095</t>
  </si>
  <si>
    <t>85</t>
  </si>
  <si>
    <t>764248357</t>
  </si>
  <si>
    <t>Oplechování římsy oblé nebo ze segmentů mechanicky kotvené z TiZn lesklého plechu rš 670 mm</t>
  </si>
  <si>
    <t>-262855435</t>
  </si>
  <si>
    <t>Oplechování říms a ozdobných prvků z titanzinkového lesklého válcovaného plechu oblých nebo ze segmentů, včetně rohů mechanicky kotvené rš 670 mm</t>
  </si>
  <si>
    <t>https://podminky.urs.cz/item/CS_URS_2024_01/764248357</t>
  </si>
  <si>
    <t>odskok střechy</t>
  </si>
  <si>
    <t>32,441</t>
  </si>
  <si>
    <t>86</t>
  </si>
  <si>
    <t>764341306</t>
  </si>
  <si>
    <t>Lemování rovných zdí střech s krytinou prejzovou nebo vlnitou z TiZn lesklého plechu rš 500 mm</t>
  </si>
  <si>
    <t>-1424200087</t>
  </si>
  <si>
    <t>Lemování zdí z titanzinkového lesklého válcovaného plechu boční nebo horní rovných, střech s krytinou prejzovou nebo vlnitou rš 500 mm</t>
  </si>
  <si>
    <t>https://podminky.urs.cz/item/CS_URS_2024_01/764341306</t>
  </si>
  <si>
    <t>lemování komínů</t>
  </si>
  <si>
    <t>6,18</t>
  </si>
  <si>
    <t>87</t>
  </si>
  <si>
    <t>764344354</t>
  </si>
  <si>
    <t>Lemování sloupků komín lávek z TiZn lesklého plechu s krytinou skládanou, plechovou rš 330x500 mm</t>
  </si>
  <si>
    <t>1394803761</t>
  </si>
  <si>
    <t>Lemování sloupků komínových lávek z titanzinkového lesklého válcovaného plechu s podložkou, střech s krytinou skládanou mimo prejzovou nebo z plechu rš 330 x 500 mm</t>
  </si>
  <si>
    <t>https://podminky.urs.cz/item/CS_URS_2024_01/764344354</t>
  </si>
  <si>
    <t>88</t>
  </si>
  <si>
    <t>764541305</t>
  </si>
  <si>
    <t>Žlab podokapní půlkruhový z TiZn lesklého plechu rš 330 mm</t>
  </si>
  <si>
    <t>1345837239</t>
  </si>
  <si>
    <t>Žlab podokapní z titanzinkového lesklého válcovaného plechu včetně háků a čel půlkruhový rš 330 mm</t>
  </si>
  <si>
    <t>https://podminky.urs.cz/item/CS_URS_2024_01/764541305</t>
  </si>
  <si>
    <t>89</t>
  </si>
  <si>
    <t>764541346</t>
  </si>
  <si>
    <t>Kotlík oválný (trychtýřový) pro podokapní žlaby z TiZn lesklého plechu 330/100 mm</t>
  </si>
  <si>
    <t>-1465332408</t>
  </si>
  <si>
    <t>Žlab podokapní z titanzinkového lesklého válcovaného plechu včetně háků a čel kotlík oválný (trychtýřový), rš žlabu/průměr svodu 330/100 mm</t>
  </si>
  <si>
    <t>https://podminky.urs.cz/item/CS_URS_2024_01/764541346</t>
  </si>
  <si>
    <t>90</t>
  </si>
  <si>
    <t>764548323</t>
  </si>
  <si>
    <t>Kruhový svod včetně objímek, kolen, odskoků z TiZn lesklého plechu průměru 100 mm</t>
  </si>
  <si>
    <t>1281529920</t>
  </si>
  <si>
    <t>Svod z titanzinkového lesklého válcovaného plechu včetně objímek, kolen a odskoků kruhový, průměru 100 mm</t>
  </si>
  <si>
    <t>https://podminky.urs.cz/item/CS_URS_2024_01/764548323</t>
  </si>
  <si>
    <t>91</t>
  </si>
  <si>
    <t>998764112</t>
  </si>
  <si>
    <t>Přesun hmot tonážní pro konstrukce klempířské s omezením mechanizace v objektech v přes 6 do 12 m</t>
  </si>
  <si>
    <t>871044129</t>
  </si>
  <si>
    <t>Přesun hmot pro konstrukce klempířské stanovený z hmotnosti přesunovaného materiálu vodorovná dopravní vzdálenost do 50 m s omezením mechanizace v objektech výšky přes 6 do 12 m</t>
  </si>
  <si>
    <t>https://podminky.urs.cz/item/CS_URS_2024_01/998764112</t>
  </si>
  <si>
    <t>765</t>
  </si>
  <si>
    <t>Krytina skládaná</t>
  </si>
  <si>
    <t>92</t>
  </si>
  <si>
    <t>7651130.R01</t>
  </si>
  <si>
    <t>Krytina keramická drážková sklonu střechy do 30° na sucho velkoformátová (do 12ks/m2) režná, včetně všech systémových prvků</t>
  </si>
  <si>
    <t>402756516</t>
  </si>
  <si>
    <t>Poznámka k položce:_x000d_
položka zahrnuje montáž a dodávku střešní krytiny , včetně všech prvků - větrací tašky, hřebenáče, krajovky,zábrany proti sněhu.</t>
  </si>
  <si>
    <t>93</t>
  </si>
  <si>
    <t>765115301</t>
  </si>
  <si>
    <t>Montáž střešního výlezu pl jednotlivě do 0,25 m2 pro keramickou krytinu</t>
  </si>
  <si>
    <t>-1032747643</t>
  </si>
  <si>
    <t>Montáž střešních doplňků krytiny keramické střešního výlezu plochy jednotlivě do 0,25 m2</t>
  </si>
  <si>
    <t>https://podminky.urs.cz/item/CS_URS_2024_01/765115301</t>
  </si>
  <si>
    <t>94</t>
  </si>
  <si>
    <t>59660215</t>
  </si>
  <si>
    <t>vikýř univerzální 450x550mm</t>
  </si>
  <si>
    <t>-481561583</t>
  </si>
  <si>
    <t>95</t>
  </si>
  <si>
    <t>765115421</t>
  </si>
  <si>
    <t>Montáž bezpečnostního háku pro keramickou krytinu</t>
  </si>
  <si>
    <t>-1721858373</t>
  </si>
  <si>
    <t>Montáž střešních doplňků krytiny keramické bezpečnostního háku</t>
  </si>
  <si>
    <t>https://podminky.urs.cz/item/CS_URS_2024_01/765115421</t>
  </si>
  <si>
    <t>96</t>
  </si>
  <si>
    <t>59244014</t>
  </si>
  <si>
    <t>sada bezpečnostního háku včetně připevňovacího profilu a kotevního materiálu</t>
  </si>
  <si>
    <t>sada</t>
  </si>
  <si>
    <t>652093717</t>
  </si>
  <si>
    <t>97</t>
  </si>
  <si>
    <t>765191011</t>
  </si>
  <si>
    <t>Montáž pojistné hydroizolační nebo parotěsné fólie kladené ve sklonu do 30° volně na krokve</t>
  </si>
  <si>
    <t>-1432381615</t>
  </si>
  <si>
    <t>Montáž pojistné hydroizolační nebo parotěsné fólie kladené ve sklonu přes 20° volně na krokve</t>
  </si>
  <si>
    <t>https://podminky.urs.cz/item/CS_URS_2024_01/765191011</t>
  </si>
  <si>
    <t>98</t>
  </si>
  <si>
    <t>283290.R01</t>
  </si>
  <si>
    <t>fólie kontaktní difuzně propustná pro doplňkovou hydroizolační vrstvu, třívrstvá 200g/m2 s integrovanou samolepící páskou</t>
  </si>
  <si>
    <t>650645371</t>
  </si>
  <si>
    <t>310*1,1 'Přepočtené koeficientem množství</t>
  </si>
  <si>
    <t>99</t>
  </si>
  <si>
    <t>765191031</t>
  </si>
  <si>
    <t>Lepení těsnících pásků pod kontralatě</t>
  </si>
  <si>
    <t>-215104203</t>
  </si>
  <si>
    <t>Montáž pojistné hydroizolační nebo parotěsné fólie lepení těsnících pásků pod kontralatě</t>
  </si>
  <si>
    <t>https://podminky.urs.cz/item/CS_URS_2024_01/765191031</t>
  </si>
  <si>
    <t>100</t>
  </si>
  <si>
    <t>28329301</t>
  </si>
  <si>
    <t>páska těsnící jednostranně lepící pěnová pod kontralatě š 50mm</t>
  </si>
  <si>
    <t>1202677542</t>
  </si>
  <si>
    <t>101</t>
  </si>
  <si>
    <t>998765112</t>
  </si>
  <si>
    <t>Přesun hmot tonážní pro krytiny skládané s omezením mechanizace v objektech v přes 6 do 12 m</t>
  </si>
  <si>
    <t>-919367398</t>
  </si>
  <si>
    <t>Přesun hmot pro krytiny skládané stanovený z hmotnosti přesunovaného materiálu vodorovná dopravní vzdálenost do 50 m s omezením mechanizace na objektech výšky přes 6 do 12 m</t>
  </si>
  <si>
    <t>https://podminky.urs.cz/item/CS_URS_2024_01/998765112</t>
  </si>
  <si>
    <t>766</t>
  </si>
  <si>
    <t>Konstrukce truhlářské</t>
  </si>
  <si>
    <t>102</t>
  </si>
  <si>
    <t>766622131</t>
  </si>
  <si>
    <t>Montáž plastových oken plochy přes 1 m2 otevíravých v do 1,5 m s rámem do zdiva</t>
  </si>
  <si>
    <t>1516599581</t>
  </si>
  <si>
    <t>Montáž oken plastových včetně montáže rámu plochy přes 1 m2 otevíravých do zdiva, výšky do 1,5 m</t>
  </si>
  <si>
    <t>https://podminky.urs.cz/item/CS_URS_2024_01/766622131</t>
  </si>
  <si>
    <t>103</t>
  </si>
  <si>
    <t>61140052</t>
  </si>
  <si>
    <t>okno plastové otevíravé/sklopné trojsklo přes plochu 1m2 do v 1,5m</t>
  </si>
  <si>
    <t>-1633122236</t>
  </si>
  <si>
    <t>104</t>
  </si>
  <si>
    <t>766622132</t>
  </si>
  <si>
    <t>Montáž plastových oken plochy přes 1 m2 otevíravých v do 2,5 m s rámem do zdiva</t>
  </si>
  <si>
    <t>-1393085094</t>
  </si>
  <si>
    <t>Montáž oken plastových včetně montáže rámu plochy přes 1 m2 otevíravých do zdiva, výšky přes 1,5 do 2,5 m</t>
  </si>
  <si>
    <t>https://podminky.urs.cz/item/CS_URS_2024_01/766622132</t>
  </si>
  <si>
    <t>105</t>
  </si>
  <si>
    <t>61140054</t>
  </si>
  <si>
    <t>okno plastové otevíravé/sklopné trojsklo přes plochu 1m2 v 1,5-2,5m</t>
  </si>
  <si>
    <t>1772488712</t>
  </si>
  <si>
    <t>106</t>
  </si>
  <si>
    <t>766660411</t>
  </si>
  <si>
    <t>Montáž vchodových dveří včetně rámu jednokřídlových bez nadsvětlíku do zdiva</t>
  </si>
  <si>
    <t>-1843848396</t>
  </si>
  <si>
    <t>Montáž vchodových dveří včetně rámu do zdiva jednokřídlových bez nadsvětlíku</t>
  </si>
  <si>
    <t>https://podminky.urs.cz/item/CS_URS_2024_01/766660411</t>
  </si>
  <si>
    <t>107</t>
  </si>
  <si>
    <t>61140500</t>
  </si>
  <si>
    <t>dveře jednokřídlé plastové bílé plné max rozměru otvoru 2,42m2 bezpečnostní třídy RC2</t>
  </si>
  <si>
    <t>1892965493</t>
  </si>
  <si>
    <t>0,9*2,1</t>
  </si>
  <si>
    <t>108</t>
  </si>
  <si>
    <t>766694116</t>
  </si>
  <si>
    <t>Montáž parapetních desek dřevěných nebo plastových š do 30 cm</t>
  </si>
  <si>
    <t>851076581</t>
  </si>
  <si>
    <t>Montáž ostatních truhlářských konstrukcí parapetních desek dřevěných nebo plastových šířky do 300 mm</t>
  </si>
  <si>
    <t>https://podminky.urs.cz/item/CS_URS_2024_01/766694116</t>
  </si>
  <si>
    <t>109</t>
  </si>
  <si>
    <t>61140080</t>
  </si>
  <si>
    <t>parapet plastový vnitřní š 300mm</t>
  </si>
  <si>
    <t>1915570369</t>
  </si>
  <si>
    <t>110</t>
  </si>
  <si>
    <t>61144019</t>
  </si>
  <si>
    <t>koncovka k parapetu plastovému vnitřnímu 1 pár</t>
  </si>
  <si>
    <t>-1651625139</t>
  </si>
  <si>
    <t>111</t>
  </si>
  <si>
    <t>998766122</t>
  </si>
  <si>
    <t>Přesun hmot tonážní pro kce truhlářské ruční v objektech v přes 6 do 12 m</t>
  </si>
  <si>
    <t>-556280365</t>
  </si>
  <si>
    <t>Přesun hmot pro konstrukce truhlářské stanovený z hmotnosti přesunovaného materiálu vodorovná dopravní vzdálenost do 50 m ruční (bez užití mechanizace) v objektech výšky přes 6 do 12 m</t>
  </si>
  <si>
    <t>https://podminky.urs.cz/item/CS_URS_2024_01/998766122</t>
  </si>
  <si>
    <t>767</t>
  </si>
  <si>
    <t>Konstrukce zámečnické</t>
  </si>
  <si>
    <t>112</t>
  </si>
  <si>
    <t>767640224</t>
  </si>
  <si>
    <t>Montáž dveří ocelových nebo hliníkových vchodových dvoukřídlových s pevným bočním dílem a nadsvětlíkem</t>
  </si>
  <si>
    <t>583961255</t>
  </si>
  <si>
    <t>Montáž dveří ocelových nebo hliníkových vchodových dvoukřídlové s pevným bočním dílem a nadsvětlíkem</t>
  </si>
  <si>
    <t>https://podminky.urs.cz/item/CS_URS_2024_01/767640224</t>
  </si>
  <si>
    <t>113</t>
  </si>
  <si>
    <t>767SPCM 1</t>
  </si>
  <si>
    <t xml:space="preserve">Vchodový portál z AL profilů, zaskleno bezpečnostním sklem,   s otevýravými dvoukřídlovými dveřmi sestava lunetového nadsvětlíku a boční pevné stěny </t>
  </si>
  <si>
    <t>1171424978</t>
  </si>
  <si>
    <t>114</t>
  </si>
  <si>
    <t>767661811</t>
  </si>
  <si>
    <t>Demontáž mříží pevných nebo otevíravých</t>
  </si>
  <si>
    <t>1552735534</t>
  </si>
  <si>
    <t>https://podminky.urs.cz/item/CS_URS_2024_01/767661811</t>
  </si>
  <si>
    <t>1,2*1,4*6</t>
  </si>
  <si>
    <t>115</t>
  </si>
  <si>
    <t>767851.R01</t>
  </si>
  <si>
    <t>Demontáž lávky pro sirénu</t>
  </si>
  <si>
    <t>-1479888348</t>
  </si>
  <si>
    <t>116</t>
  </si>
  <si>
    <t>767851104</t>
  </si>
  <si>
    <t>Montáž lávek komínových - kompletní celé lávky</t>
  </si>
  <si>
    <t>1515383506</t>
  </si>
  <si>
    <t>Montáž komínových lávek kompletní celé lávky</t>
  </si>
  <si>
    <t>https://podminky.urs.cz/item/CS_URS_2024_01/767851104</t>
  </si>
  <si>
    <t>"kom.lávky"2+1</t>
  </si>
  <si>
    <t>"lávka pro sirénu"1,2</t>
  </si>
  <si>
    <t>117</t>
  </si>
  <si>
    <t>55344684</t>
  </si>
  <si>
    <t>lávka komínová 250x2000mm</t>
  </si>
  <si>
    <t>1971000161</t>
  </si>
  <si>
    <t>118</t>
  </si>
  <si>
    <t>55344680</t>
  </si>
  <si>
    <t>lávka komínová 250x1000mm</t>
  </si>
  <si>
    <t>343458879</t>
  </si>
  <si>
    <t>119</t>
  </si>
  <si>
    <t>553SPCM - 1</t>
  </si>
  <si>
    <t>Výroba a dodávka ocelové lávky pro sirénu, včetně všech povrchových úprav, kotvení a dílenské dokumentace</t>
  </si>
  <si>
    <t>484674206</t>
  </si>
  <si>
    <t>120</t>
  </si>
  <si>
    <t>767851803</t>
  </si>
  <si>
    <t>Demontáž komínových lávek - celé komínové lávky</t>
  </si>
  <si>
    <t>-1441910227</t>
  </si>
  <si>
    <t>Demontáž komínových lávek kompletní celé lávky</t>
  </si>
  <si>
    <t>https://podminky.urs.cz/item/CS_URS_2024_01/767851803</t>
  </si>
  <si>
    <t>121</t>
  </si>
  <si>
    <t>998767112</t>
  </si>
  <si>
    <t>Přesun hmot tonážní pro zámečnické konstrukce s omezením mechanizace v objektech v přes 6 do 12 m</t>
  </si>
  <si>
    <t>-667836483</t>
  </si>
  <si>
    <t>Přesun hmot pro zámečnické konstrukce stanovený z hmotnosti přesunovaného materiálu vodorovná dopravní vzdálenost do 50 m s omezením mechanizace v objektech výšky přes 6 do 12 m</t>
  </si>
  <si>
    <t>https://podminky.urs.cz/item/CS_URS_2024_01/998767112</t>
  </si>
  <si>
    <t>784</t>
  </si>
  <si>
    <t>Dokončovací práce - malby a tapety</t>
  </si>
  <si>
    <t>122</t>
  </si>
  <si>
    <t>784211101</t>
  </si>
  <si>
    <t>Dvojnásobné bílé malby ze směsí za mokra výborně oděruvzdorných v místnostech v do 3,80 m</t>
  </si>
  <si>
    <t>1173117600</t>
  </si>
  <si>
    <t>Malby z malířských směsí oděruvzdorných za mokra dvojnásobné, bílé za mokra oděruvzdorné výborně v místnostech výšky do 3,80 m</t>
  </si>
  <si>
    <t>https://podminky.urs.cz/item/CS_URS_2024_01/784211101</t>
  </si>
  <si>
    <t>ost</t>
  </si>
  <si>
    <t>Ostatní</t>
  </si>
  <si>
    <t>123</t>
  </si>
  <si>
    <t>OST - 1</t>
  </si>
  <si>
    <t>Montáž a dodávka smaltovaného znaku obce - 0,2 m2</t>
  </si>
  <si>
    <t>512</t>
  </si>
  <si>
    <t>-860236730</t>
  </si>
  <si>
    <t>124</t>
  </si>
  <si>
    <t>OST - 2</t>
  </si>
  <si>
    <t>Demontáž a zpětná montáž držáků na vlajky</t>
  </si>
  <si>
    <t>-1431481249</t>
  </si>
  <si>
    <t>125</t>
  </si>
  <si>
    <t>OST - 3</t>
  </si>
  <si>
    <t>Demontáž a zpětná montáž venkovní klimatizační jednotky</t>
  </si>
  <si>
    <t>220164476</t>
  </si>
  <si>
    <t>02 - Elektroinstalace - hromosvod a uzemnění</t>
  </si>
  <si>
    <t>OST - Ostatní</t>
  </si>
  <si>
    <t>K001</t>
  </si>
  <si>
    <t>Montáž svorek</t>
  </si>
  <si>
    <t>ks</t>
  </si>
  <si>
    <t>74280721</t>
  </si>
  <si>
    <t>M002</t>
  </si>
  <si>
    <t>V075 svorka na okapové žlaby</t>
  </si>
  <si>
    <t>207868100</t>
  </si>
  <si>
    <t>M003</t>
  </si>
  <si>
    <t>VT035 svorka falcová</t>
  </si>
  <si>
    <t>894061</t>
  </si>
  <si>
    <t>M004</t>
  </si>
  <si>
    <t>V050 svorka křížová</t>
  </si>
  <si>
    <t>-1458570398</t>
  </si>
  <si>
    <t>M005</t>
  </si>
  <si>
    <t>V030 svorka zkušební</t>
  </si>
  <si>
    <t>1742939555</t>
  </si>
  <si>
    <t>M006</t>
  </si>
  <si>
    <t>V040 svorka připojovací</t>
  </si>
  <si>
    <t>-242340378</t>
  </si>
  <si>
    <t>M007</t>
  </si>
  <si>
    <t>V015 svorka spojovací</t>
  </si>
  <si>
    <t>-735529641</t>
  </si>
  <si>
    <t>K008</t>
  </si>
  <si>
    <t>Montáž ochranného úhelníku</t>
  </si>
  <si>
    <t>-1696133389</t>
  </si>
  <si>
    <t>M009</t>
  </si>
  <si>
    <t>V360 ochranný úhelník</t>
  </si>
  <si>
    <t>178939420</t>
  </si>
  <si>
    <t>K010</t>
  </si>
  <si>
    <t>Montáž držáku ochranného úhelníku</t>
  </si>
  <si>
    <t>1683171100</t>
  </si>
  <si>
    <t>M011</t>
  </si>
  <si>
    <t>V310 držák ochranného úhelníku</t>
  </si>
  <si>
    <t>-574221684</t>
  </si>
  <si>
    <t>K012</t>
  </si>
  <si>
    <t>Montáž držáku podpěry vedení</t>
  </si>
  <si>
    <t>-72911738</t>
  </si>
  <si>
    <t>M013</t>
  </si>
  <si>
    <t>Z610 podpěra vedení do zdiva</t>
  </si>
  <si>
    <t>1276998623</t>
  </si>
  <si>
    <t>K014</t>
  </si>
  <si>
    <t>Montáž jímací tyče</t>
  </si>
  <si>
    <t>1682093510</t>
  </si>
  <si>
    <t>M015</t>
  </si>
  <si>
    <t>VN2950 jímací tyč na hřebenáče 1m</t>
  </si>
  <si>
    <t>459971885</t>
  </si>
  <si>
    <t>K016</t>
  </si>
  <si>
    <t>Montáž podpěr vedení na střeše</t>
  </si>
  <si>
    <t>377459825</t>
  </si>
  <si>
    <t>M017</t>
  </si>
  <si>
    <t>V210 podpěra vedení na hřebenáče</t>
  </si>
  <si>
    <t>-488492893</t>
  </si>
  <si>
    <t>M018</t>
  </si>
  <si>
    <t>V170 podpěra vedení pod tašky</t>
  </si>
  <si>
    <t>1591848873</t>
  </si>
  <si>
    <t>K019</t>
  </si>
  <si>
    <t>Montáž drátu</t>
  </si>
  <si>
    <t>724696294</t>
  </si>
  <si>
    <t>M020</t>
  </si>
  <si>
    <t>Z415 drát Ø 8 mm (0,135kg/m)</t>
  </si>
  <si>
    <t>1410861103</t>
  </si>
  <si>
    <t>Poznámka k položce:_x000d_
1 kg se rovná 7,4m. Celková délka vodiče je cca 90m.</t>
  </si>
  <si>
    <t>M021</t>
  </si>
  <si>
    <t>Z215 drát Ø 10 mm (0,62 kg/m)</t>
  </si>
  <si>
    <t>-948432706</t>
  </si>
  <si>
    <t>Poznámka k položce:_x000d_
1 kg se rovná 1,61m. Celková délka vodiče je cca 12m.</t>
  </si>
  <si>
    <t>K022</t>
  </si>
  <si>
    <t>Montáž zemnící tyče</t>
  </si>
  <si>
    <t>-1964840203</t>
  </si>
  <si>
    <t>M023</t>
  </si>
  <si>
    <t>V445 zemnící tyč se svorkou</t>
  </si>
  <si>
    <t>192696014</t>
  </si>
  <si>
    <t>OST</t>
  </si>
  <si>
    <t>OST-1</t>
  </si>
  <si>
    <t>1825169719</t>
  </si>
  <si>
    <t>Zkoušky a prohlídky elektrických rozvodů a zařízení celková prohlídka a vyhotovení revizní zprávy pro objem montážních prací do 100 tis.Kč</t>
  </si>
  <si>
    <t>OST -2</t>
  </si>
  <si>
    <t xml:space="preserve">PPV  oddílu 741 z montáže: materiál + práce</t>
  </si>
  <si>
    <t>%</t>
  </si>
  <si>
    <t>-947642880</t>
  </si>
  <si>
    <t>PPV oddílu 741 z montáže: materiál + práce</t>
  </si>
  <si>
    <t>831567364</t>
  </si>
  <si>
    <t>Dopravné</t>
  </si>
  <si>
    <t>OST - 4</t>
  </si>
  <si>
    <t>1924659996</t>
  </si>
  <si>
    <t>Přesun hmot z oddílu 741</t>
  </si>
  <si>
    <t>03 - VRN - vedlejší rozpočtové náklady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</si>
  <si>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</si>
  <si>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</si>
  <si>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</si>
  <si>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</si>
  <si>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</si>
  <si>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</t>
  </si>
  <si>
    <t>Vedlejší rozpočtové náklady</t>
  </si>
  <si>
    <t>VRN3</t>
  </si>
  <si>
    <t>Zařízení staveniště</t>
  </si>
  <si>
    <t>030001000</t>
  </si>
  <si>
    <t>1024</t>
  </si>
  <si>
    <t>-2017596704</t>
  </si>
  <si>
    <t>https://podminky.urs.cz/item/CS_URS_2024_01/030001000</t>
  </si>
  <si>
    <t>VRN4</t>
  </si>
  <si>
    <t>Inženýrská činnost</t>
  </si>
  <si>
    <t>040001000</t>
  </si>
  <si>
    <t>-1822518799</t>
  </si>
  <si>
    <t>https://podminky.urs.cz/item/CS_URS_2024_01/040001000</t>
  </si>
  <si>
    <t>VRN6</t>
  </si>
  <si>
    <t>Územní vlivy</t>
  </si>
  <si>
    <t>060001000</t>
  </si>
  <si>
    <t>-1507317200</t>
  </si>
  <si>
    <t>https://podminky.urs.cz/item/CS_URS_2024_01/060001000</t>
  </si>
  <si>
    <t>VRN7</t>
  </si>
  <si>
    <t>Provozní vlivy</t>
  </si>
  <si>
    <t>070001000</t>
  </si>
  <si>
    <t>1693667517</t>
  </si>
  <si>
    <t>https://podminky.urs.cz/item/CS_URS_2024_01/070001000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</si>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</sst>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319202215" TargetMode="External" /><Relationship Id="rId2" Type="http://schemas.openxmlformats.org/officeDocument/2006/relationships/hyperlink" Target="https://podminky.urs.cz/item/CS_URS_2024_01/612325302" TargetMode="External" /><Relationship Id="rId3" Type="http://schemas.openxmlformats.org/officeDocument/2006/relationships/hyperlink" Target="https://podminky.urs.cz/item/CS_URS_2024_01/619995001" TargetMode="External" /><Relationship Id="rId4" Type="http://schemas.openxmlformats.org/officeDocument/2006/relationships/hyperlink" Target="https://podminky.urs.cz/item/CS_URS_2024_01/622131121" TargetMode="External" /><Relationship Id="rId5" Type="http://schemas.openxmlformats.org/officeDocument/2006/relationships/hyperlink" Target="https://podminky.urs.cz/item/CS_URS_2024_01/622131151" TargetMode="External" /><Relationship Id="rId6" Type="http://schemas.openxmlformats.org/officeDocument/2006/relationships/hyperlink" Target="https://podminky.urs.cz/item/CS_URS_2024_01/622142001" TargetMode="External" /><Relationship Id="rId7" Type="http://schemas.openxmlformats.org/officeDocument/2006/relationships/hyperlink" Target="https://podminky.urs.cz/item/CS_URS_2024_01/622151001" TargetMode="External" /><Relationship Id="rId8" Type="http://schemas.openxmlformats.org/officeDocument/2006/relationships/hyperlink" Target="https://podminky.urs.cz/item/CS_URS_2024_01/622151031" TargetMode="External" /><Relationship Id="rId9" Type="http://schemas.openxmlformats.org/officeDocument/2006/relationships/hyperlink" Target="https://podminky.urs.cz/item/CS_URS_2024_01/622211011" TargetMode="External" /><Relationship Id="rId10" Type="http://schemas.openxmlformats.org/officeDocument/2006/relationships/hyperlink" Target="https://podminky.urs.cz/item/CS_URS_2024_01/622211021" TargetMode="External" /><Relationship Id="rId11" Type="http://schemas.openxmlformats.org/officeDocument/2006/relationships/hyperlink" Target="https://podminky.urs.cz/item/CS_URS_2024_01/622212051" TargetMode="External" /><Relationship Id="rId12" Type="http://schemas.openxmlformats.org/officeDocument/2006/relationships/hyperlink" Target="https://podminky.urs.cz/item/CS_URS_2024_01/622213001" TargetMode="External" /><Relationship Id="rId13" Type="http://schemas.openxmlformats.org/officeDocument/2006/relationships/hyperlink" Target="https://podminky.urs.cz/item/CS_URS_2024_01/622213011" TargetMode="External" /><Relationship Id="rId14" Type="http://schemas.openxmlformats.org/officeDocument/2006/relationships/hyperlink" Target="https://podminky.urs.cz/item/CS_URS_2024_01/622251101" TargetMode="External" /><Relationship Id="rId15" Type="http://schemas.openxmlformats.org/officeDocument/2006/relationships/hyperlink" Target="https://podminky.urs.cz/item/CS_URS_2024_01/622252001" TargetMode="External" /><Relationship Id="rId16" Type="http://schemas.openxmlformats.org/officeDocument/2006/relationships/hyperlink" Target="https://podminky.urs.cz/item/CS_URS_2024_01/622252002" TargetMode="External" /><Relationship Id="rId17" Type="http://schemas.openxmlformats.org/officeDocument/2006/relationships/hyperlink" Target="https://podminky.urs.cz/item/CS_URS_2024_01/622316121" TargetMode="External" /><Relationship Id="rId18" Type="http://schemas.openxmlformats.org/officeDocument/2006/relationships/hyperlink" Target="https://podminky.urs.cz/item/CS_URS_2024_01/622316191" TargetMode="External" /><Relationship Id="rId19" Type="http://schemas.openxmlformats.org/officeDocument/2006/relationships/hyperlink" Target="https://podminky.urs.cz/item/CS_URS_2024_01/622325202" TargetMode="External" /><Relationship Id="rId20" Type="http://schemas.openxmlformats.org/officeDocument/2006/relationships/hyperlink" Target="https://podminky.urs.cz/item/CS_URS_2024_01/622511112" TargetMode="External" /><Relationship Id="rId21" Type="http://schemas.openxmlformats.org/officeDocument/2006/relationships/hyperlink" Target="https://podminky.urs.cz/item/CS_URS_2024_01/622531012" TargetMode="External" /><Relationship Id="rId22" Type="http://schemas.openxmlformats.org/officeDocument/2006/relationships/hyperlink" Target="https://podminky.urs.cz/item/CS_URS_2024_01/622531022" TargetMode="External" /><Relationship Id="rId23" Type="http://schemas.openxmlformats.org/officeDocument/2006/relationships/hyperlink" Target="https://podminky.urs.cz/item/CS_URS_2024_01/629991001" TargetMode="External" /><Relationship Id="rId24" Type="http://schemas.openxmlformats.org/officeDocument/2006/relationships/hyperlink" Target="https://podminky.urs.cz/item/CS_URS_2024_01/629991011" TargetMode="External" /><Relationship Id="rId25" Type="http://schemas.openxmlformats.org/officeDocument/2006/relationships/hyperlink" Target="https://podminky.urs.cz/item/CS_URS_2024_01/629995101" TargetMode="External" /><Relationship Id="rId26" Type="http://schemas.openxmlformats.org/officeDocument/2006/relationships/hyperlink" Target="https://podminky.urs.cz/item/CS_URS_2024_01/629999011" TargetMode="External" /><Relationship Id="rId27" Type="http://schemas.openxmlformats.org/officeDocument/2006/relationships/hyperlink" Target="https://podminky.urs.cz/item/CS_URS_2024_01/962032241" TargetMode="External" /><Relationship Id="rId28" Type="http://schemas.openxmlformats.org/officeDocument/2006/relationships/hyperlink" Target="https://podminky.urs.cz/item/CS_URS_2024_01/964011221" TargetMode="External" /><Relationship Id="rId29" Type="http://schemas.openxmlformats.org/officeDocument/2006/relationships/hyperlink" Target="https://podminky.urs.cz/item/CS_URS_2024_01/968062375" TargetMode="External" /><Relationship Id="rId30" Type="http://schemas.openxmlformats.org/officeDocument/2006/relationships/hyperlink" Target="https://podminky.urs.cz/item/CS_URS_2024_01/968062456" TargetMode="External" /><Relationship Id="rId31" Type="http://schemas.openxmlformats.org/officeDocument/2006/relationships/hyperlink" Target="https://podminky.urs.cz/item/CS_URS_2024_01/975021211" TargetMode="External" /><Relationship Id="rId32" Type="http://schemas.openxmlformats.org/officeDocument/2006/relationships/hyperlink" Target="https://podminky.urs.cz/item/CS_URS_2024_01/978036141" TargetMode="External" /><Relationship Id="rId33" Type="http://schemas.openxmlformats.org/officeDocument/2006/relationships/hyperlink" Target="https://podminky.urs.cz/item/CS_URS_2024_01/978036191" TargetMode="External" /><Relationship Id="rId34" Type="http://schemas.openxmlformats.org/officeDocument/2006/relationships/hyperlink" Target="https://podminky.urs.cz/item/CS_URS_2024_01/997013154" TargetMode="External" /><Relationship Id="rId35" Type="http://schemas.openxmlformats.org/officeDocument/2006/relationships/hyperlink" Target="https://podminky.urs.cz/item/CS_URS_2024_01/997013501" TargetMode="External" /><Relationship Id="rId36" Type="http://schemas.openxmlformats.org/officeDocument/2006/relationships/hyperlink" Target="https://podminky.urs.cz/item/CS_URS_2024_01/997013509" TargetMode="External" /><Relationship Id="rId37" Type="http://schemas.openxmlformats.org/officeDocument/2006/relationships/hyperlink" Target="https://podminky.urs.cz/item/CS_URS_2024_01/997013871" TargetMode="External" /><Relationship Id="rId38" Type="http://schemas.openxmlformats.org/officeDocument/2006/relationships/hyperlink" Target="https://podminky.urs.cz/item/CS_URS_2024_01/998011009" TargetMode="External" /><Relationship Id="rId39" Type="http://schemas.openxmlformats.org/officeDocument/2006/relationships/hyperlink" Target="https://podminky.urs.cz/item/CS_URS_2024_01/711192102" TargetMode="External" /><Relationship Id="rId40" Type="http://schemas.openxmlformats.org/officeDocument/2006/relationships/hyperlink" Target="https://podminky.urs.cz/item/CS_URS_2024_01/998711112" TargetMode="External" /><Relationship Id="rId41" Type="http://schemas.openxmlformats.org/officeDocument/2006/relationships/hyperlink" Target="https://podminky.urs.cz/item/CS_URS_2024_01/762342216" TargetMode="External" /><Relationship Id="rId42" Type="http://schemas.openxmlformats.org/officeDocument/2006/relationships/hyperlink" Target="https://podminky.urs.cz/item/CS_URS_2024_01/762342511" TargetMode="External" /><Relationship Id="rId43" Type="http://schemas.openxmlformats.org/officeDocument/2006/relationships/hyperlink" Target="https://podminky.urs.cz/item/CS_URS_2024_01/762395000" TargetMode="External" /><Relationship Id="rId44" Type="http://schemas.openxmlformats.org/officeDocument/2006/relationships/hyperlink" Target="https://podminky.urs.cz/item/CS_URS_2024_01/998762112" TargetMode="External" /><Relationship Id="rId45" Type="http://schemas.openxmlformats.org/officeDocument/2006/relationships/hyperlink" Target="https://podminky.urs.cz/item/CS_URS_2024_01/764001821" TargetMode="External" /><Relationship Id="rId46" Type="http://schemas.openxmlformats.org/officeDocument/2006/relationships/hyperlink" Target="https://podminky.urs.cz/item/CS_URS_2024_01/764001851" TargetMode="External" /><Relationship Id="rId47" Type="http://schemas.openxmlformats.org/officeDocument/2006/relationships/hyperlink" Target="https://podminky.urs.cz/item/CS_URS_2024_01/764001891" TargetMode="External" /><Relationship Id="rId48" Type="http://schemas.openxmlformats.org/officeDocument/2006/relationships/hyperlink" Target="https://podminky.urs.cz/item/CS_URS_2024_01/764002812" TargetMode="External" /><Relationship Id="rId49" Type="http://schemas.openxmlformats.org/officeDocument/2006/relationships/hyperlink" Target="https://podminky.urs.cz/item/CS_URS_2024_01/764002821" TargetMode="External" /><Relationship Id="rId50" Type="http://schemas.openxmlformats.org/officeDocument/2006/relationships/hyperlink" Target="https://podminky.urs.cz/item/CS_URS_2024_01/764002835" TargetMode="External" /><Relationship Id="rId51" Type="http://schemas.openxmlformats.org/officeDocument/2006/relationships/hyperlink" Target="https://podminky.urs.cz/item/CS_URS_2024_01/764002841" TargetMode="External" /><Relationship Id="rId52" Type="http://schemas.openxmlformats.org/officeDocument/2006/relationships/hyperlink" Target="https://podminky.urs.cz/item/CS_URS_2024_01/764002851" TargetMode="External" /><Relationship Id="rId53" Type="http://schemas.openxmlformats.org/officeDocument/2006/relationships/hyperlink" Target="https://podminky.urs.cz/item/CS_URS_2024_01/764002861" TargetMode="External" /><Relationship Id="rId54" Type="http://schemas.openxmlformats.org/officeDocument/2006/relationships/hyperlink" Target="https://podminky.urs.cz/item/CS_URS_2024_01/764002871" TargetMode="External" /><Relationship Id="rId55" Type="http://schemas.openxmlformats.org/officeDocument/2006/relationships/hyperlink" Target="https://podminky.urs.cz/item/CS_URS_2024_01/764002891" TargetMode="External" /><Relationship Id="rId56" Type="http://schemas.openxmlformats.org/officeDocument/2006/relationships/hyperlink" Target="https://podminky.urs.cz/item/CS_URS_2024_01/764003801" TargetMode="External" /><Relationship Id="rId57" Type="http://schemas.openxmlformats.org/officeDocument/2006/relationships/hyperlink" Target="https://podminky.urs.cz/item/CS_URS_2024_01/764004801" TargetMode="External" /><Relationship Id="rId58" Type="http://schemas.openxmlformats.org/officeDocument/2006/relationships/hyperlink" Target="https://podminky.urs.cz/item/CS_URS_2024_01/764004861" TargetMode="External" /><Relationship Id="rId59" Type="http://schemas.openxmlformats.org/officeDocument/2006/relationships/hyperlink" Target="https://podminky.urs.cz/item/CS_URS_2024_01/764206105" TargetMode="External" /><Relationship Id="rId60" Type="http://schemas.openxmlformats.org/officeDocument/2006/relationships/hyperlink" Target="https://podminky.urs.cz/item/CS_URS_2024_01/764241367" TargetMode="External" /><Relationship Id="rId61" Type="http://schemas.openxmlformats.org/officeDocument/2006/relationships/hyperlink" Target="https://podminky.urs.cz/item/CS_URS_2024_01/764242334" TargetMode="External" /><Relationship Id="rId62" Type="http://schemas.openxmlformats.org/officeDocument/2006/relationships/hyperlink" Target="https://podminky.urs.cz/item/CS_URS_2024_01/764244309" TargetMode="External" /><Relationship Id="rId63" Type="http://schemas.openxmlformats.org/officeDocument/2006/relationships/hyperlink" Target="https://podminky.urs.cz/item/CS_URS_2024_01/764248304" TargetMode="External" /><Relationship Id="rId64" Type="http://schemas.openxmlformats.org/officeDocument/2006/relationships/hyperlink" Target="https://podminky.urs.cz/item/CS_URS_2024_01/764248357" TargetMode="External" /><Relationship Id="rId65" Type="http://schemas.openxmlformats.org/officeDocument/2006/relationships/hyperlink" Target="https://podminky.urs.cz/item/CS_URS_2024_01/764341306" TargetMode="External" /><Relationship Id="rId66" Type="http://schemas.openxmlformats.org/officeDocument/2006/relationships/hyperlink" Target="https://podminky.urs.cz/item/CS_URS_2024_01/764344354" TargetMode="External" /><Relationship Id="rId67" Type="http://schemas.openxmlformats.org/officeDocument/2006/relationships/hyperlink" Target="https://podminky.urs.cz/item/CS_URS_2024_01/764541305" TargetMode="External" /><Relationship Id="rId68" Type="http://schemas.openxmlformats.org/officeDocument/2006/relationships/hyperlink" Target="https://podminky.urs.cz/item/CS_URS_2024_01/764541346" TargetMode="External" /><Relationship Id="rId69" Type="http://schemas.openxmlformats.org/officeDocument/2006/relationships/hyperlink" Target="https://podminky.urs.cz/item/CS_URS_2024_01/764548323" TargetMode="External" /><Relationship Id="rId70" Type="http://schemas.openxmlformats.org/officeDocument/2006/relationships/hyperlink" Target="https://podminky.urs.cz/item/CS_URS_2024_01/998764112" TargetMode="External" /><Relationship Id="rId71" Type="http://schemas.openxmlformats.org/officeDocument/2006/relationships/hyperlink" Target="https://podminky.urs.cz/item/CS_URS_2024_01/765115301" TargetMode="External" /><Relationship Id="rId72" Type="http://schemas.openxmlformats.org/officeDocument/2006/relationships/hyperlink" Target="https://podminky.urs.cz/item/CS_URS_2024_01/765115421" TargetMode="External" /><Relationship Id="rId73" Type="http://schemas.openxmlformats.org/officeDocument/2006/relationships/hyperlink" Target="https://podminky.urs.cz/item/CS_URS_2024_01/765191011" TargetMode="External" /><Relationship Id="rId74" Type="http://schemas.openxmlformats.org/officeDocument/2006/relationships/hyperlink" Target="https://podminky.urs.cz/item/CS_URS_2024_01/765191031" TargetMode="External" /><Relationship Id="rId75" Type="http://schemas.openxmlformats.org/officeDocument/2006/relationships/hyperlink" Target="https://podminky.urs.cz/item/CS_URS_2024_01/998765112" TargetMode="External" /><Relationship Id="rId76" Type="http://schemas.openxmlformats.org/officeDocument/2006/relationships/hyperlink" Target="https://podminky.urs.cz/item/CS_URS_2024_01/766622131" TargetMode="External" /><Relationship Id="rId77" Type="http://schemas.openxmlformats.org/officeDocument/2006/relationships/hyperlink" Target="https://podminky.urs.cz/item/CS_URS_2024_01/766622132" TargetMode="External" /><Relationship Id="rId78" Type="http://schemas.openxmlformats.org/officeDocument/2006/relationships/hyperlink" Target="https://podminky.urs.cz/item/CS_URS_2024_01/766660411" TargetMode="External" /><Relationship Id="rId79" Type="http://schemas.openxmlformats.org/officeDocument/2006/relationships/hyperlink" Target="https://podminky.urs.cz/item/CS_URS_2024_01/766694116" TargetMode="External" /><Relationship Id="rId80" Type="http://schemas.openxmlformats.org/officeDocument/2006/relationships/hyperlink" Target="https://podminky.urs.cz/item/CS_URS_2024_01/998766122" TargetMode="External" /><Relationship Id="rId81" Type="http://schemas.openxmlformats.org/officeDocument/2006/relationships/hyperlink" Target="https://podminky.urs.cz/item/CS_URS_2024_01/767640224" TargetMode="External" /><Relationship Id="rId82" Type="http://schemas.openxmlformats.org/officeDocument/2006/relationships/hyperlink" Target="https://podminky.urs.cz/item/CS_URS_2024_01/767661811" TargetMode="External" /><Relationship Id="rId83" Type="http://schemas.openxmlformats.org/officeDocument/2006/relationships/hyperlink" Target="https://podminky.urs.cz/item/CS_URS_2024_01/767851104" TargetMode="External" /><Relationship Id="rId84" Type="http://schemas.openxmlformats.org/officeDocument/2006/relationships/hyperlink" Target="https://podminky.urs.cz/item/CS_URS_2024_01/767851803" TargetMode="External" /><Relationship Id="rId85" Type="http://schemas.openxmlformats.org/officeDocument/2006/relationships/hyperlink" Target="https://podminky.urs.cz/item/CS_URS_2024_01/998767112" TargetMode="External" /><Relationship Id="rId86" Type="http://schemas.openxmlformats.org/officeDocument/2006/relationships/hyperlink" Target="https://podminky.urs.cz/item/CS_URS_2024_01/784211101" TargetMode="External" /><Relationship Id="rId8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30001000" TargetMode="External" /><Relationship Id="rId2" Type="http://schemas.openxmlformats.org/officeDocument/2006/relationships/hyperlink" Target="https://podminky.urs.cz/item/CS_URS_2024_01/040001000" TargetMode="External" /><Relationship Id="rId3" Type="http://schemas.openxmlformats.org/officeDocument/2006/relationships/hyperlink" Target="https://podminky.urs.cz/item/CS_URS_2024_01/060001000" TargetMode="External" /><Relationship Id="rId4" Type="http://schemas.openxmlformats.org/officeDocument/2006/relationships/hyperlink" Target="https://podminky.urs.cz/item/CS_URS_2024_01/070001000" TargetMode="External" /><Relationship Id="rId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32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34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96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2024-014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Oprava a rekonstrukce OÚ Náměstí č.p.12, Údlice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17. 3. 2024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Údlice, Náměstí 12, 431 41 Údlice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Bc.Tomáš Čtvrtečka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35</v>
      </c>
      <c r="AJ50" s="42"/>
      <c r="AK50" s="42"/>
      <c r="AL50" s="42"/>
      <c r="AM50" s="75" t="str">
        <f>IF(E20="","",E20)</f>
        <v>Valová R.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ROUND(SUM(AG55:AG57),2)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ROUND(SUM(AS55:AS57),2)</f>
        <v>0</v>
      </c>
      <c r="AT54" s="108">
        <f>ROUND(SUM(AV54:AW54),2)</f>
        <v>0</v>
      </c>
      <c r="AU54" s="109">
        <f>ROUND(SUM(AU55:AU57),5)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ROUND(SUM(AZ55:AZ57),2)</f>
        <v>0</v>
      </c>
      <c r="BA54" s="108">
        <f>ROUND(SUM(BA55:BA57),2)</f>
        <v>0</v>
      </c>
      <c r="BB54" s="108">
        <f>ROUND(SUM(BB55:BB57),2)</f>
        <v>0</v>
      </c>
      <c r="BC54" s="108">
        <f>ROUND(SUM(BC55:BC57),2)</f>
        <v>0</v>
      </c>
      <c r="BD54" s="110">
        <f>ROUND(SUM(BD55:BD57),2)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16.5" customHeight="1">
      <c r="A55" s="113" t="s">
        <v>77</v>
      </c>
      <c r="B55" s="114"/>
      <c r="C55" s="115"/>
      <c r="D55" s="116" t="s">
        <v>78</v>
      </c>
      <c r="E55" s="116"/>
      <c r="F55" s="116"/>
      <c r="G55" s="116"/>
      <c r="H55" s="116"/>
      <c r="I55" s="117"/>
      <c r="J55" s="116" t="s">
        <v>79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stavební část'!J30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80</v>
      </c>
      <c r="AR55" s="120"/>
      <c r="AS55" s="121">
        <v>0</v>
      </c>
      <c r="AT55" s="122">
        <f>ROUND(SUM(AV55:AW55),2)</f>
        <v>0</v>
      </c>
      <c r="AU55" s="123">
        <f>'01 - stavební část'!P95</f>
        <v>0</v>
      </c>
      <c r="AV55" s="122">
        <f>'01 - stavební část'!J33</f>
        <v>0</v>
      </c>
      <c r="AW55" s="122">
        <f>'01 - stavební část'!J34</f>
        <v>0</v>
      </c>
      <c r="AX55" s="122">
        <f>'01 - stavební část'!J35</f>
        <v>0</v>
      </c>
      <c r="AY55" s="122">
        <f>'01 - stavební část'!J36</f>
        <v>0</v>
      </c>
      <c r="AZ55" s="122">
        <f>'01 - stavební část'!F33</f>
        <v>0</v>
      </c>
      <c r="BA55" s="122">
        <f>'01 - stavební část'!F34</f>
        <v>0</v>
      </c>
      <c r="BB55" s="122">
        <f>'01 - stavební část'!F35</f>
        <v>0</v>
      </c>
      <c r="BC55" s="122">
        <f>'01 - stavební část'!F36</f>
        <v>0</v>
      </c>
      <c r="BD55" s="124">
        <f>'01 - stavební část'!F37</f>
        <v>0</v>
      </c>
      <c r="BE55" s="7"/>
      <c r="BT55" s="125" t="s">
        <v>81</v>
      </c>
      <c r="BV55" s="125" t="s">
        <v>75</v>
      </c>
      <c r="BW55" s="125" t="s">
        <v>82</v>
      </c>
      <c r="BX55" s="125" t="s">
        <v>5</v>
      </c>
      <c r="CL55" s="125" t="s">
        <v>19</v>
      </c>
      <c r="CM55" s="125" t="s">
        <v>83</v>
      </c>
    </row>
    <row r="56" s="7" customFormat="1" ht="24.75" customHeight="1">
      <c r="A56" s="113" t="s">
        <v>77</v>
      </c>
      <c r="B56" s="114"/>
      <c r="C56" s="115"/>
      <c r="D56" s="116" t="s">
        <v>84</v>
      </c>
      <c r="E56" s="116"/>
      <c r="F56" s="116"/>
      <c r="G56" s="116"/>
      <c r="H56" s="116"/>
      <c r="I56" s="117"/>
      <c r="J56" s="116" t="s">
        <v>85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Elektroinstalace - h...'!J30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80</v>
      </c>
      <c r="AR56" s="120"/>
      <c r="AS56" s="121">
        <v>0</v>
      </c>
      <c r="AT56" s="122">
        <f>ROUND(SUM(AV56:AW56),2)</f>
        <v>0</v>
      </c>
      <c r="AU56" s="123">
        <f>'02 - Elektroinstalace - h...'!P82</f>
        <v>0</v>
      </c>
      <c r="AV56" s="122">
        <f>'02 - Elektroinstalace - h...'!J33</f>
        <v>0</v>
      </c>
      <c r="AW56" s="122">
        <f>'02 - Elektroinstalace - h...'!J34</f>
        <v>0</v>
      </c>
      <c r="AX56" s="122">
        <f>'02 - Elektroinstalace - h...'!J35</f>
        <v>0</v>
      </c>
      <c r="AY56" s="122">
        <f>'02 - Elektroinstalace - h...'!J36</f>
        <v>0</v>
      </c>
      <c r="AZ56" s="122">
        <f>'02 - Elektroinstalace - h...'!F33</f>
        <v>0</v>
      </c>
      <c r="BA56" s="122">
        <f>'02 - Elektroinstalace - h...'!F34</f>
        <v>0</v>
      </c>
      <c r="BB56" s="122">
        <f>'02 - Elektroinstalace - h...'!F35</f>
        <v>0</v>
      </c>
      <c r="BC56" s="122">
        <f>'02 - Elektroinstalace - h...'!F36</f>
        <v>0</v>
      </c>
      <c r="BD56" s="124">
        <f>'02 - Elektroinstalace - h...'!F37</f>
        <v>0</v>
      </c>
      <c r="BE56" s="7"/>
      <c r="BT56" s="125" t="s">
        <v>81</v>
      </c>
      <c r="BV56" s="125" t="s">
        <v>75</v>
      </c>
      <c r="BW56" s="125" t="s">
        <v>86</v>
      </c>
      <c r="BX56" s="125" t="s">
        <v>5</v>
      </c>
      <c r="CL56" s="125" t="s">
        <v>19</v>
      </c>
      <c r="CM56" s="125" t="s">
        <v>83</v>
      </c>
    </row>
    <row r="57" s="7" customFormat="1" ht="16.5" customHeight="1">
      <c r="A57" s="113" t="s">
        <v>77</v>
      </c>
      <c r="B57" s="114"/>
      <c r="C57" s="115"/>
      <c r="D57" s="116" t="s">
        <v>87</v>
      </c>
      <c r="E57" s="116"/>
      <c r="F57" s="116"/>
      <c r="G57" s="116"/>
      <c r="H57" s="116"/>
      <c r="I57" s="117"/>
      <c r="J57" s="116" t="s">
        <v>88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VRN - vedlejší rozpo...'!J30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80</v>
      </c>
      <c r="AR57" s="120"/>
      <c r="AS57" s="126">
        <v>0</v>
      </c>
      <c r="AT57" s="127">
        <f>ROUND(SUM(AV57:AW57),2)</f>
        <v>0</v>
      </c>
      <c r="AU57" s="128">
        <f>'03 - VRN - vedlejší rozpo...'!P84</f>
        <v>0</v>
      </c>
      <c r="AV57" s="127">
        <f>'03 - VRN - vedlejší rozpo...'!J33</f>
        <v>0</v>
      </c>
      <c r="AW57" s="127">
        <f>'03 - VRN - vedlejší rozpo...'!J34</f>
        <v>0</v>
      </c>
      <c r="AX57" s="127">
        <f>'03 - VRN - vedlejší rozpo...'!J35</f>
        <v>0</v>
      </c>
      <c r="AY57" s="127">
        <f>'03 - VRN - vedlejší rozpo...'!J36</f>
        <v>0</v>
      </c>
      <c r="AZ57" s="127">
        <f>'03 - VRN - vedlejší rozpo...'!F33</f>
        <v>0</v>
      </c>
      <c r="BA57" s="127">
        <f>'03 - VRN - vedlejší rozpo...'!F34</f>
        <v>0</v>
      </c>
      <c r="BB57" s="127">
        <f>'03 - VRN - vedlejší rozpo...'!F35</f>
        <v>0</v>
      </c>
      <c r="BC57" s="127">
        <f>'03 - VRN - vedlejší rozpo...'!F36</f>
        <v>0</v>
      </c>
      <c r="BD57" s="129">
        <f>'03 - VRN - vedlejší rozpo...'!F37</f>
        <v>0</v>
      </c>
      <c r="BE57" s="7"/>
      <c r="BT57" s="125" t="s">
        <v>81</v>
      </c>
      <c r="BV57" s="125" t="s">
        <v>75</v>
      </c>
      <c r="BW57" s="125" t="s">
        <v>89</v>
      </c>
      <c r="BX57" s="125" t="s">
        <v>5</v>
      </c>
      <c r="CL57" s="125" t="s">
        <v>19</v>
      </c>
      <c r="CM57" s="125" t="s">
        <v>83</v>
      </c>
    </row>
    <row r="58" s="2" customFormat="1" ht="30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sheetProtection sheet="1" formatColumns="0" formatRows="0" objects="1" scenarios="1" spinCount="100000" saltValue="0dO5P5E2EGwmqCPS8lWuqvuEY/WajDTouBIgYEL5k/R8r5tVgA4J72UE0c6RVBrhvXyHZ1AkY21vtn2K4PXFmQ==" hashValue="7qPEf4Wl91yyHzbXBY9j9NCVSPtw/rKltM5YXPm2hFth5Ij+alHv1M8ziDBq5EGbMgn5PCsQUiTxr7x0phXrSA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01 - stavební část'!C2" display="/"/>
    <hyperlink ref="A56" location="'02 - Elektroinstalace - h...'!C2" display="/"/>
    <hyperlink ref="A57" location="'03 - VRN - vedlejší rozp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90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Oprava a rekonstrukce OÚ Náměstí č.p.12, Údlice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17. 3. 2024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35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36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ROUND(J95,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ROUND((SUM(BE95:BE767)),  2)</f>
        <v>0</v>
      </c>
      <c r="G33" s="40"/>
      <c r="H33" s="40"/>
      <c r="I33" s="150">
        <v>0.20999999999999999</v>
      </c>
      <c r="J33" s="149">
        <f>ROUND(((SUM(BE95:BE767))*I33),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ROUND((SUM(BF95:BF767)),  2)</f>
        <v>0</v>
      </c>
      <c r="G34" s="40"/>
      <c r="H34" s="40"/>
      <c r="I34" s="150">
        <v>0.12</v>
      </c>
      <c r="J34" s="149">
        <f>ROUND(((SUM(BF95:BF767))*I34),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ROUND((SUM(BG95:BG767)),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ROUND((SUM(BH95:BH767)),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ROUND((SUM(BI95:BI767)),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Oprava a rekonstrukce OÚ Náměstí č.p.12, Údlice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stavební část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17. 3. 2024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Údlice, Náměstí 12, 431 41 Údlice</v>
      </c>
      <c r="G54" s="42"/>
      <c r="H54" s="42"/>
      <c r="I54" s="34" t="s">
        <v>31</v>
      </c>
      <c r="J54" s="38" t="str">
        <f>E21</f>
        <v>Bc.Tomáš Čtvrtečka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>Valová R.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94</v>
      </c>
      <c r="D57" s="164"/>
      <c r="E57" s="164"/>
      <c r="F57" s="164"/>
      <c r="G57" s="164"/>
      <c r="H57" s="164"/>
      <c r="I57" s="164"/>
      <c r="J57" s="165" t="s">
        <v>95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J95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96</v>
      </c>
    </row>
    <row r="60" s="9" customFormat="1" ht="24.96" customHeight="1">
      <c r="A60" s="9"/>
      <c r="B60" s="167"/>
      <c r="C60" s="168"/>
      <c r="D60" s="169" t="s">
        <v>97</v>
      </c>
      <c r="E60" s="170"/>
      <c r="F60" s="170"/>
      <c r="G60" s="170"/>
      <c r="H60" s="170"/>
      <c r="I60" s="170"/>
      <c r="J60" s="171">
        <f>J96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98</v>
      </c>
      <c r="E61" s="176"/>
      <c r="F61" s="176"/>
      <c r="G61" s="176"/>
      <c r="H61" s="176"/>
      <c r="I61" s="176"/>
      <c r="J61" s="177">
        <f>J97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99</v>
      </c>
      <c r="E62" s="176"/>
      <c r="F62" s="176"/>
      <c r="G62" s="176"/>
      <c r="H62" s="176"/>
      <c r="I62" s="176"/>
      <c r="J62" s="177">
        <f>J101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100</v>
      </c>
      <c r="E63" s="176"/>
      <c r="F63" s="176"/>
      <c r="G63" s="176"/>
      <c r="H63" s="176"/>
      <c r="I63" s="176"/>
      <c r="J63" s="177">
        <f>J408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101</v>
      </c>
      <c r="E64" s="176"/>
      <c r="F64" s="176"/>
      <c r="G64" s="176"/>
      <c r="H64" s="176"/>
      <c r="I64" s="176"/>
      <c r="J64" s="177">
        <f>J468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102</v>
      </c>
      <c r="E65" s="176"/>
      <c r="F65" s="176"/>
      <c r="G65" s="176"/>
      <c r="H65" s="176"/>
      <c r="I65" s="176"/>
      <c r="J65" s="177">
        <f>J482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103</v>
      </c>
      <c r="E66" s="170"/>
      <c r="F66" s="170"/>
      <c r="G66" s="170"/>
      <c r="H66" s="170"/>
      <c r="I66" s="170"/>
      <c r="J66" s="171">
        <f>J486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104</v>
      </c>
      <c r="E67" s="176"/>
      <c r="F67" s="176"/>
      <c r="G67" s="176"/>
      <c r="H67" s="176"/>
      <c r="I67" s="176"/>
      <c r="J67" s="177">
        <f>J487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105</v>
      </c>
      <c r="E68" s="176"/>
      <c r="F68" s="176"/>
      <c r="G68" s="176"/>
      <c r="H68" s="176"/>
      <c r="I68" s="176"/>
      <c r="J68" s="177">
        <f>J510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106</v>
      </c>
      <c r="E69" s="176"/>
      <c r="F69" s="176"/>
      <c r="G69" s="176"/>
      <c r="H69" s="176"/>
      <c r="I69" s="176"/>
      <c r="J69" s="177">
        <f>J521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107</v>
      </c>
      <c r="E70" s="176"/>
      <c r="F70" s="176"/>
      <c r="G70" s="176"/>
      <c r="H70" s="176"/>
      <c r="I70" s="176"/>
      <c r="J70" s="177">
        <f>J545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108</v>
      </c>
      <c r="E71" s="176"/>
      <c r="F71" s="176"/>
      <c r="G71" s="176"/>
      <c r="H71" s="176"/>
      <c r="I71" s="176"/>
      <c r="J71" s="177">
        <f>J656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109</v>
      </c>
      <c r="E72" s="176"/>
      <c r="F72" s="176"/>
      <c r="G72" s="176"/>
      <c r="H72" s="176"/>
      <c r="I72" s="176"/>
      <c r="J72" s="177">
        <f>J687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110</v>
      </c>
      <c r="E73" s="176"/>
      <c r="F73" s="176"/>
      <c r="G73" s="176"/>
      <c r="H73" s="176"/>
      <c r="I73" s="176"/>
      <c r="J73" s="177">
        <f>J727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111</v>
      </c>
      <c r="E74" s="176"/>
      <c r="F74" s="176"/>
      <c r="G74" s="176"/>
      <c r="H74" s="176"/>
      <c r="I74" s="176"/>
      <c r="J74" s="177">
        <f>J757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67"/>
      <c r="C75" s="168"/>
      <c r="D75" s="169" t="s">
        <v>112</v>
      </c>
      <c r="E75" s="170"/>
      <c r="F75" s="170"/>
      <c r="G75" s="170"/>
      <c r="H75" s="170"/>
      <c r="I75" s="170"/>
      <c r="J75" s="171">
        <f>J761</f>
        <v>0</v>
      </c>
      <c r="K75" s="168"/>
      <c r="L75" s="17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113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62" t="str">
        <f>E7</f>
        <v>Oprava a rekonstrukce OÚ Náměstí č.p.12, Údlice</v>
      </c>
      <c r="F85" s="34"/>
      <c r="G85" s="34"/>
      <c r="H85" s="34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91</v>
      </c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E9</f>
        <v>01 - stavební část</v>
      </c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21</v>
      </c>
      <c r="D89" s="42"/>
      <c r="E89" s="42"/>
      <c r="F89" s="29" t="str">
        <f>F12</f>
        <v xml:space="preserve"> </v>
      </c>
      <c r="G89" s="42"/>
      <c r="H89" s="42"/>
      <c r="I89" s="34" t="s">
        <v>23</v>
      </c>
      <c r="J89" s="74" t="str">
        <f>IF(J12="","",J12)</f>
        <v>17. 3. 2024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25</v>
      </c>
      <c r="D91" s="42"/>
      <c r="E91" s="42"/>
      <c r="F91" s="29" t="str">
        <f>E15</f>
        <v>Obec Údlice, Náměstí 12, 431 41 Údlice</v>
      </c>
      <c r="G91" s="42"/>
      <c r="H91" s="42"/>
      <c r="I91" s="34" t="s">
        <v>31</v>
      </c>
      <c r="J91" s="38" t="str">
        <f>E21</f>
        <v>Bc.Tomáš Čtvrtečka</v>
      </c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29</v>
      </c>
      <c r="D92" s="42"/>
      <c r="E92" s="42"/>
      <c r="F92" s="29" t="str">
        <f>IF(E18="","",E18)</f>
        <v>Vyplň údaj</v>
      </c>
      <c r="G92" s="42"/>
      <c r="H92" s="42"/>
      <c r="I92" s="34" t="s">
        <v>35</v>
      </c>
      <c r="J92" s="38" t="str">
        <f>E24</f>
        <v>Valová R.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79"/>
      <c r="B94" s="180"/>
      <c r="C94" s="181" t="s">
        <v>114</v>
      </c>
      <c r="D94" s="182" t="s">
        <v>58</v>
      </c>
      <c r="E94" s="182" t="s">
        <v>54</v>
      </c>
      <c r="F94" s="182" t="s">
        <v>55</v>
      </c>
      <c r="G94" s="182" t="s">
        <v>115</v>
      </c>
      <c r="H94" s="182" t="s">
        <v>116</v>
      </c>
      <c r="I94" s="182" t="s">
        <v>117</v>
      </c>
      <c r="J94" s="182" t="s">
        <v>95</v>
      </c>
      <c r="K94" s="183" t="s">
        <v>118</v>
      </c>
      <c r="L94" s="184"/>
      <c r="M94" s="94" t="s">
        <v>19</v>
      </c>
      <c r="N94" s="95" t="s">
        <v>43</v>
      </c>
      <c r="O94" s="95" t="s">
        <v>119</v>
      </c>
      <c r="P94" s="95" t="s">
        <v>120</v>
      </c>
      <c r="Q94" s="95" t="s">
        <v>121</v>
      </c>
      <c r="R94" s="95" t="s">
        <v>122</v>
      </c>
      <c r="S94" s="95" t="s">
        <v>123</v>
      </c>
      <c r="T94" s="96" t="s">
        <v>124</v>
      </c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</row>
    <row r="95" s="2" customFormat="1" ht="22.8" customHeight="1">
      <c r="A95" s="40"/>
      <c r="B95" s="41"/>
      <c r="C95" s="101" t="s">
        <v>125</v>
      </c>
      <c r="D95" s="42"/>
      <c r="E95" s="42"/>
      <c r="F95" s="42"/>
      <c r="G95" s="42"/>
      <c r="H95" s="42"/>
      <c r="I95" s="42"/>
      <c r="J95" s="185">
        <f>BK95</f>
        <v>0</v>
      </c>
      <c r="K95" s="42"/>
      <c r="L95" s="46"/>
      <c r="M95" s="97"/>
      <c r="N95" s="186"/>
      <c r="O95" s="98"/>
      <c r="P95" s="187">
        <f>P96+P486+P761</f>
        <v>0</v>
      </c>
      <c r="Q95" s="98"/>
      <c r="R95" s="187">
        <f>R96+R486+R761</f>
        <v>25.095229629999999</v>
      </c>
      <c r="S95" s="98"/>
      <c r="T95" s="188">
        <f>T96+T486+T761</f>
        <v>11.020619629999999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72</v>
      </c>
      <c r="AU95" s="19" t="s">
        <v>96</v>
      </c>
      <c r="BK95" s="189">
        <f>BK96+BK486+BK761</f>
        <v>0</v>
      </c>
    </row>
    <row r="96" s="12" customFormat="1" ht="25.92" customHeight="1">
      <c r="A96" s="12"/>
      <c r="B96" s="190"/>
      <c r="C96" s="191"/>
      <c r="D96" s="192" t="s">
        <v>72</v>
      </c>
      <c r="E96" s="193" t="s">
        <v>126</v>
      </c>
      <c r="F96" s="193" t="s">
        <v>127</v>
      </c>
      <c r="G96" s="191"/>
      <c r="H96" s="191"/>
      <c r="I96" s="194"/>
      <c r="J96" s="195">
        <f>BK96</f>
        <v>0</v>
      </c>
      <c r="K96" s="191"/>
      <c r="L96" s="196"/>
      <c r="M96" s="197"/>
      <c r="N96" s="198"/>
      <c r="O96" s="198"/>
      <c r="P96" s="199">
        <f>P97+P101+P408+P468+P482</f>
        <v>0</v>
      </c>
      <c r="Q96" s="198"/>
      <c r="R96" s="199">
        <f>R97+R101+R408+R468+R482</f>
        <v>7.1182634999999994</v>
      </c>
      <c r="S96" s="198"/>
      <c r="T96" s="200">
        <f>T97+T101+T408+T468+T482</f>
        <v>8.1955730099999986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81</v>
      </c>
      <c r="AT96" s="202" t="s">
        <v>72</v>
      </c>
      <c r="AU96" s="202" t="s">
        <v>73</v>
      </c>
      <c r="AY96" s="201" t="s">
        <v>128</v>
      </c>
      <c r="BK96" s="203">
        <f>BK97+BK101+BK408+BK468+BK482</f>
        <v>0</v>
      </c>
    </row>
    <row r="97" s="12" customFormat="1" ht="22.8" customHeight="1">
      <c r="A97" s="12"/>
      <c r="B97" s="190"/>
      <c r="C97" s="191"/>
      <c r="D97" s="192" t="s">
        <v>72</v>
      </c>
      <c r="E97" s="204" t="s">
        <v>129</v>
      </c>
      <c r="F97" s="204" t="s">
        <v>130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SUM(P98:P100)</f>
        <v>0</v>
      </c>
      <c r="Q97" s="198"/>
      <c r="R97" s="199">
        <f>SUM(R98:R100)</f>
        <v>0.039559999999999998</v>
      </c>
      <c r="S97" s="198"/>
      <c r="T97" s="200">
        <f>SUM(T98:T100)</f>
        <v>0.00086000000000000009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81</v>
      </c>
      <c r="AT97" s="202" t="s">
        <v>72</v>
      </c>
      <c r="AU97" s="202" t="s">
        <v>81</v>
      </c>
      <c r="AY97" s="201" t="s">
        <v>128</v>
      </c>
      <c r="BK97" s="203">
        <f>SUM(BK98:BK100)</f>
        <v>0</v>
      </c>
    </row>
    <row r="98" s="2" customFormat="1" ht="24.15" customHeight="1">
      <c r="A98" s="40"/>
      <c r="B98" s="41"/>
      <c r="C98" s="206" t="s">
        <v>81</v>
      </c>
      <c r="D98" s="206" t="s">
        <v>131</v>
      </c>
      <c r="E98" s="207" t="s">
        <v>132</v>
      </c>
      <c r="F98" s="208" t="s">
        <v>133</v>
      </c>
      <c r="G98" s="209" t="s">
        <v>134</v>
      </c>
      <c r="H98" s="210">
        <v>21.5</v>
      </c>
      <c r="I98" s="211"/>
      <c r="J98" s="212">
        <f>ROUND(I98*H98,2)</f>
        <v>0</v>
      </c>
      <c r="K98" s="208" t="s">
        <v>135</v>
      </c>
      <c r="L98" s="46"/>
      <c r="M98" s="213" t="s">
        <v>19</v>
      </c>
      <c r="N98" s="214" t="s">
        <v>44</v>
      </c>
      <c r="O98" s="86"/>
      <c r="P98" s="215">
        <f>O98*H98</f>
        <v>0</v>
      </c>
      <c r="Q98" s="215">
        <v>0.0018400000000000001</v>
      </c>
      <c r="R98" s="215">
        <f>Q98*H98</f>
        <v>0.039559999999999998</v>
      </c>
      <c r="S98" s="215">
        <v>4.0000000000000003E-05</v>
      </c>
      <c r="T98" s="216">
        <f>S98*H98</f>
        <v>0.00086000000000000009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136</v>
      </c>
      <c r="AT98" s="217" t="s">
        <v>131</v>
      </c>
      <c r="AU98" s="217" t="s">
        <v>83</v>
      </c>
      <c r="AY98" s="19" t="s">
        <v>128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81</v>
      </c>
      <c r="BK98" s="218">
        <f>ROUND(I98*H98,2)</f>
        <v>0</v>
      </c>
      <c r="BL98" s="19" t="s">
        <v>136</v>
      </c>
      <c r="BM98" s="217" t="s">
        <v>137</v>
      </c>
    </row>
    <row r="99" s="2" customFormat="1">
      <c r="A99" s="40"/>
      <c r="B99" s="41"/>
      <c r="C99" s="42"/>
      <c r="D99" s="219" t="s">
        <v>138</v>
      </c>
      <c r="E99" s="42"/>
      <c r="F99" s="220" t="s">
        <v>139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138</v>
      </c>
      <c r="AU99" s="19" t="s">
        <v>83</v>
      </c>
    </row>
    <row r="100" s="2" customFormat="1">
      <c r="A100" s="40"/>
      <c r="B100" s="41"/>
      <c r="C100" s="42"/>
      <c r="D100" s="224" t="s">
        <v>140</v>
      </c>
      <c r="E100" s="42"/>
      <c r="F100" s="225" t="s">
        <v>141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140</v>
      </c>
      <c r="AU100" s="19" t="s">
        <v>83</v>
      </c>
    </row>
    <row r="101" s="12" customFormat="1" ht="22.8" customHeight="1">
      <c r="A101" s="12"/>
      <c r="B101" s="190"/>
      <c r="C101" s="191"/>
      <c r="D101" s="192" t="s">
        <v>72</v>
      </c>
      <c r="E101" s="204" t="s">
        <v>142</v>
      </c>
      <c r="F101" s="204" t="s">
        <v>143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SUM(P102:P407)</f>
        <v>0</v>
      </c>
      <c r="Q101" s="198"/>
      <c r="R101" s="199">
        <f>SUM(R102:R407)</f>
        <v>6.9058734999999993</v>
      </c>
      <c r="S101" s="198"/>
      <c r="T101" s="200">
        <f>SUM(T102:T407)</f>
        <v>0.00177101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81</v>
      </c>
      <c r="AT101" s="202" t="s">
        <v>72</v>
      </c>
      <c r="AU101" s="202" t="s">
        <v>81</v>
      </c>
      <c r="AY101" s="201" t="s">
        <v>128</v>
      </c>
      <c r="BK101" s="203">
        <f>SUM(BK102:BK407)</f>
        <v>0</v>
      </c>
    </row>
    <row r="102" s="2" customFormat="1" ht="24.15" customHeight="1">
      <c r="A102" s="40"/>
      <c r="B102" s="41"/>
      <c r="C102" s="206" t="s">
        <v>83</v>
      </c>
      <c r="D102" s="206" t="s">
        <v>131</v>
      </c>
      <c r="E102" s="207" t="s">
        <v>144</v>
      </c>
      <c r="F102" s="208" t="s">
        <v>145</v>
      </c>
      <c r="G102" s="209" t="s">
        <v>146</v>
      </c>
      <c r="H102" s="210">
        <v>22.805</v>
      </c>
      <c r="I102" s="211"/>
      <c r="J102" s="212">
        <f>ROUND(I102*H102,2)</f>
        <v>0</v>
      </c>
      <c r="K102" s="208" t="s">
        <v>135</v>
      </c>
      <c r="L102" s="46"/>
      <c r="M102" s="213" t="s">
        <v>19</v>
      </c>
      <c r="N102" s="214" t="s">
        <v>44</v>
      </c>
      <c r="O102" s="86"/>
      <c r="P102" s="215">
        <f>O102*H102</f>
        <v>0</v>
      </c>
      <c r="Q102" s="215">
        <v>0.033579999999999999</v>
      </c>
      <c r="R102" s="215">
        <f>Q102*H102</f>
        <v>0.76579189999999997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136</v>
      </c>
      <c r="AT102" s="217" t="s">
        <v>131</v>
      </c>
      <c r="AU102" s="217" t="s">
        <v>83</v>
      </c>
      <c r="AY102" s="19" t="s">
        <v>128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81</v>
      </c>
      <c r="BK102" s="218">
        <f>ROUND(I102*H102,2)</f>
        <v>0</v>
      </c>
      <c r="BL102" s="19" t="s">
        <v>136</v>
      </c>
      <c r="BM102" s="217" t="s">
        <v>147</v>
      </c>
    </row>
    <row r="103" s="2" customFormat="1">
      <c r="A103" s="40"/>
      <c r="B103" s="41"/>
      <c r="C103" s="42"/>
      <c r="D103" s="219" t="s">
        <v>138</v>
      </c>
      <c r="E103" s="42"/>
      <c r="F103" s="220" t="s">
        <v>148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138</v>
      </c>
      <c r="AU103" s="19" t="s">
        <v>83</v>
      </c>
    </row>
    <row r="104" s="2" customFormat="1">
      <c r="A104" s="40"/>
      <c r="B104" s="41"/>
      <c r="C104" s="42"/>
      <c r="D104" s="224" t="s">
        <v>140</v>
      </c>
      <c r="E104" s="42"/>
      <c r="F104" s="225" t="s">
        <v>149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140</v>
      </c>
      <c r="AU104" s="19" t="s">
        <v>83</v>
      </c>
    </row>
    <row r="105" s="13" customFormat="1">
      <c r="A105" s="13"/>
      <c r="B105" s="226"/>
      <c r="C105" s="227"/>
      <c r="D105" s="219" t="s">
        <v>150</v>
      </c>
      <c r="E105" s="228" t="s">
        <v>19</v>
      </c>
      <c r="F105" s="229" t="s">
        <v>151</v>
      </c>
      <c r="G105" s="227"/>
      <c r="H105" s="230">
        <v>22.805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150</v>
      </c>
      <c r="AU105" s="236" t="s">
        <v>83</v>
      </c>
      <c r="AV105" s="13" t="s">
        <v>83</v>
      </c>
      <c r="AW105" s="13" t="s">
        <v>34</v>
      </c>
      <c r="AX105" s="13" t="s">
        <v>81</v>
      </c>
      <c r="AY105" s="236" t="s">
        <v>128</v>
      </c>
    </row>
    <row r="106" s="2" customFormat="1" ht="24.15" customHeight="1">
      <c r="A106" s="40"/>
      <c r="B106" s="41"/>
      <c r="C106" s="206" t="s">
        <v>129</v>
      </c>
      <c r="D106" s="206" t="s">
        <v>131</v>
      </c>
      <c r="E106" s="207" t="s">
        <v>152</v>
      </c>
      <c r="F106" s="208" t="s">
        <v>153</v>
      </c>
      <c r="G106" s="209" t="s">
        <v>134</v>
      </c>
      <c r="H106" s="210">
        <v>91.219999999999999</v>
      </c>
      <c r="I106" s="211"/>
      <c r="J106" s="212">
        <f>ROUND(I106*H106,2)</f>
        <v>0</v>
      </c>
      <c r="K106" s="208" t="s">
        <v>135</v>
      </c>
      <c r="L106" s="46"/>
      <c r="M106" s="213" t="s">
        <v>19</v>
      </c>
      <c r="N106" s="214" t="s">
        <v>44</v>
      </c>
      <c r="O106" s="86"/>
      <c r="P106" s="215">
        <f>O106*H106</f>
        <v>0</v>
      </c>
      <c r="Q106" s="215">
        <v>0.0015</v>
      </c>
      <c r="R106" s="215">
        <f>Q106*H106</f>
        <v>0.13683000000000001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136</v>
      </c>
      <c r="AT106" s="217" t="s">
        <v>131</v>
      </c>
      <c r="AU106" s="217" t="s">
        <v>83</v>
      </c>
      <c r="AY106" s="19" t="s">
        <v>128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81</v>
      </c>
      <c r="BK106" s="218">
        <f>ROUND(I106*H106,2)</f>
        <v>0</v>
      </c>
      <c r="BL106" s="19" t="s">
        <v>136</v>
      </c>
      <c r="BM106" s="217" t="s">
        <v>154</v>
      </c>
    </row>
    <row r="107" s="2" customFormat="1">
      <c r="A107" s="40"/>
      <c r="B107" s="41"/>
      <c r="C107" s="42"/>
      <c r="D107" s="219" t="s">
        <v>138</v>
      </c>
      <c r="E107" s="42"/>
      <c r="F107" s="220" t="s">
        <v>155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138</v>
      </c>
      <c r="AU107" s="19" t="s">
        <v>83</v>
      </c>
    </row>
    <row r="108" s="2" customFormat="1">
      <c r="A108" s="40"/>
      <c r="B108" s="41"/>
      <c r="C108" s="42"/>
      <c r="D108" s="224" t="s">
        <v>140</v>
      </c>
      <c r="E108" s="42"/>
      <c r="F108" s="225" t="s">
        <v>156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140</v>
      </c>
      <c r="AU108" s="19" t="s">
        <v>83</v>
      </c>
    </row>
    <row r="109" s="14" customFormat="1">
      <c r="A109" s="14"/>
      <c r="B109" s="237"/>
      <c r="C109" s="238"/>
      <c r="D109" s="219" t="s">
        <v>150</v>
      </c>
      <c r="E109" s="239" t="s">
        <v>19</v>
      </c>
      <c r="F109" s="240" t="s">
        <v>157</v>
      </c>
      <c r="G109" s="238"/>
      <c r="H109" s="239" t="s">
        <v>19</v>
      </c>
      <c r="I109" s="241"/>
      <c r="J109" s="238"/>
      <c r="K109" s="238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150</v>
      </c>
      <c r="AU109" s="246" t="s">
        <v>83</v>
      </c>
      <c r="AV109" s="14" t="s">
        <v>81</v>
      </c>
      <c r="AW109" s="14" t="s">
        <v>34</v>
      </c>
      <c r="AX109" s="14" t="s">
        <v>73</v>
      </c>
      <c r="AY109" s="246" t="s">
        <v>128</v>
      </c>
    </row>
    <row r="110" s="13" customFormat="1">
      <c r="A110" s="13"/>
      <c r="B110" s="226"/>
      <c r="C110" s="227"/>
      <c r="D110" s="219" t="s">
        <v>150</v>
      </c>
      <c r="E110" s="228" t="s">
        <v>19</v>
      </c>
      <c r="F110" s="229" t="s">
        <v>158</v>
      </c>
      <c r="G110" s="227"/>
      <c r="H110" s="230">
        <v>33.359999999999999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150</v>
      </c>
      <c r="AU110" s="236" t="s">
        <v>83</v>
      </c>
      <c r="AV110" s="13" t="s">
        <v>83</v>
      </c>
      <c r="AW110" s="13" t="s">
        <v>34</v>
      </c>
      <c r="AX110" s="13" t="s">
        <v>73</v>
      </c>
      <c r="AY110" s="236" t="s">
        <v>128</v>
      </c>
    </row>
    <row r="111" s="13" customFormat="1">
      <c r="A111" s="13"/>
      <c r="B111" s="226"/>
      <c r="C111" s="227"/>
      <c r="D111" s="219" t="s">
        <v>150</v>
      </c>
      <c r="E111" s="228" t="s">
        <v>19</v>
      </c>
      <c r="F111" s="229" t="s">
        <v>159</v>
      </c>
      <c r="G111" s="227"/>
      <c r="H111" s="230">
        <v>18.16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150</v>
      </c>
      <c r="AU111" s="236" t="s">
        <v>83</v>
      </c>
      <c r="AV111" s="13" t="s">
        <v>83</v>
      </c>
      <c r="AW111" s="13" t="s">
        <v>34</v>
      </c>
      <c r="AX111" s="13" t="s">
        <v>73</v>
      </c>
      <c r="AY111" s="236" t="s">
        <v>128</v>
      </c>
    </row>
    <row r="112" s="13" customFormat="1">
      <c r="A112" s="13"/>
      <c r="B112" s="226"/>
      <c r="C112" s="227"/>
      <c r="D112" s="219" t="s">
        <v>150</v>
      </c>
      <c r="E112" s="228" t="s">
        <v>19</v>
      </c>
      <c r="F112" s="229" t="s">
        <v>160</v>
      </c>
      <c r="G112" s="227"/>
      <c r="H112" s="230">
        <v>15.48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150</v>
      </c>
      <c r="AU112" s="236" t="s">
        <v>83</v>
      </c>
      <c r="AV112" s="13" t="s">
        <v>83</v>
      </c>
      <c r="AW112" s="13" t="s">
        <v>34</v>
      </c>
      <c r="AX112" s="13" t="s">
        <v>73</v>
      </c>
      <c r="AY112" s="236" t="s">
        <v>128</v>
      </c>
    </row>
    <row r="113" s="13" customFormat="1">
      <c r="A113" s="13"/>
      <c r="B113" s="226"/>
      <c r="C113" s="227"/>
      <c r="D113" s="219" t="s">
        <v>150</v>
      </c>
      <c r="E113" s="228" t="s">
        <v>19</v>
      </c>
      <c r="F113" s="229" t="s">
        <v>161</v>
      </c>
      <c r="G113" s="227"/>
      <c r="H113" s="230">
        <v>9.3200000000000003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150</v>
      </c>
      <c r="AU113" s="236" t="s">
        <v>83</v>
      </c>
      <c r="AV113" s="13" t="s">
        <v>83</v>
      </c>
      <c r="AW113" s="13" t="s">
        <v>34</v>
      </c>
      <c r="AX113" s="13" t="s">
        <v>73</v>
      </c>
      <c r="AY113" s="236" t="s">
        <v>128</v>
      </c>
    </row>
    <row r="114" s="14" customFormat="1">
      <c r="A114" s="14"/>
      <c r="B114" s="237"/>
      <c r="C114" s="238"/>
      <c r="D114" s="219" t="s">
        <v>150</v>
      </c>
      <c r="E114" s="239" t="s">
        <v>19</v>
      </c>
      <c r="F114" s="240" t="s">
        <v>162</v>
      </c>
      <c r="G114" s="238"/>
      <c r="H114" s="239" t="s">
        <v>19</v>
      </c>
      <c r="I114" s="241"/>
      <c r="J114" s="238"/>
      <c r="K114" s="238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150</v>
      </c>
      <c r="AU114" s="246" t="s">
        <v>83</v>
      </c>
      <c r="AV114" s="14" t="s">
        <v>81</v>
      </c>
      <c r="AW114" s="14" t="s">
        <v>34</v>
      </c>
      <c r="AX114" s="14" t="s">
        <v>73</v>
      </c>
      <c r="AY114" s="246" t="s">
        <v>128</v>
      </c>
    </row>
    <row r="115" s="13" customFormat="1">
      <c r="A115" s="13"/>
      <c r="B115" s="226"/>
      <c r="C115" s="227"/>
      <c r="D115" s="219" t="s">
        <v>150</v>
      </c>
      <c r="E115" s="228" t="s">
        <v>19</v>
      </c>
      <c r="F115" s="229" t="s">
        <v>163</v>
      </c>
      <c r="G115" s="227"/>
      <c r="H115" s="230">
        <v>9.6999999999999993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150</v>
      </c>
      <c r="AU115" s="236" t="s">
        <v>83</v>
      </c>
      <c r="AV115" s="13" t="s">
        <v>83</v>
      </c>
      <c r="AW115" s="13" t="s">
        <v>34</v>
      </c>
      <c r="AX115" s="13" t="s">
        <v>73</v>
      </c>
      <c r="AY115" s="236" t="s">
        <v>128</v>
      </c>
    </row>
    <row r="116" s="14" customFormat="1">
      <c r="A116" s="14"/>
      <c r="B116" s="237"/>
      <c r="C116" s="238"/>
      <c r="D116" s="219" t="s">
        <v>150</v>
      </c>
      <c r="E116" s="239" t="s">
        <v>19</v>
      </c>
      <c r="F116" s="240" t="s">
        <v>164</v>
      </c>
      <c r="G116" s="238"/>
      <c r="H116" s="239" t="s">
        <v>19</v>
      </c>
      <c r="I116" s="241"/>
      <c r="J116" s="238"/>
      <c r="K116" s="238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150</v>
      </c>
      <c r="AU116" s="246" t="s">
        <v>83</v>
      </c>
      <c r="AV116" s="14" t="s">
        <v>81</v>
      </c>
      <c r="AW116" s="14" t="s">
        <v>34</v>
      </c>
      <c r="AX116" s="14" t="s">
        <v>73</v>
      </c>
      <c r="AY116" s="246" t="s">
        <v>128</v>
      </c>
    </row>
    <row r="117" s="13" customFormat="1">
      <c r="A117" s="13"/>
      <c r="B117" s="226"/>
      <c r="C117" s="227"/>
      <c r="D117" s="219" t="s">
        <v>150</v>
      </c>
      <c r="E117" s="228" t="s">
        <v>19</v>
      </c>
      <c r="F117" s="229" t="s">
        <v>165</v>
      </c>
      <c r="G117" s="227"/>
      <c r="H117" s="230">
        <v>5.2000000000000002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150</v>
      </c>
      <c r="AU117" s="236" t="s">
        <v>83</v>
      </c>
      <c r="AV117" s="13" t="s">
        <v>83</v>
      </c>
      <c r="AW117" s="13" t="s">
        <v>34</v>
      </c>
      <c r="AX117" s="13" t="s">
        <v>73</v>
      </c>
      <c r="AY117" s="236" t="s">
        <v>128</v>
      </c>
    </row>
    <row r="118" s="15" customFormat="1">
      <c r="A118" s="15"/>
      <c r="B118" s="247"/>
      <c r="C118" s="248"/>
      <c r="D118" s="219" t="s">
        <v>150</v>
      </c>
      <c r="E118" s="249" t="s">
        <v>19</v>
      </c>
      <c r="F118" s="250" t="s">
        <v>166</v>
      </c>
      <c r="G118" s="248"/>
      <c r="H118" s="251">
        <v>91.219999999999999</v>
      </c>
      <c r="I118" s="252"/>
      <c r="J118" s="248"/>
      <c r="K118" s="248"/>
      <c r="L118" s="253"/>
      <c r="M118" s="254"/>
      <c r="N118" s="255"/>
      <c r="O118" s="255"/>
      <c r="P118" s="255"/>
      <c r="Q118" s="255"/>
      <c r="R118" s="255"/>
      <c r="S118" s="255"/>
      <c r="T118" s="25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7" t="s">
        <v>150</v>
      </c>
      <c r="AU118" s="257" t="s">
        <v>83</v>
      </c>
      <c r="AV118" s="15" t="s">
        <v>136</v>
      </c>
      <c r="AW118" s="15" t="s">
        <v>34</v>
      </c>
      <c r="AX118" s="15" t="s">
        <v>81</v>
      </c>
      <c r="AY118" s="257" t="s">
        <v>128</v>
      </c>
    </row>
    <row r="119" s="2" customFormat="1" ht="16.5" customHeight="1">
      <c r="A119" s="40"/>
      <c r="B119" s="41"/>
      <c r="C119" s="206" t="s">
        <v>136</v>
      </c>
      <c r="D119" s="206" t="s">
        <v>131</v>
      </c>
      <c r="E119" s="207" t="s">
        <v>167</v>
      </c>
      <c r="F119" s="208" t="s">
        <v>168</v>
      </c>
      <c r="G119" s="209" t="s">
        <v>146</v>
      </c>
      <c r="H119" s="210">
        <v>30.890000000000001</v>
      </c>
      <c r="I119" s="211"/>
      <c r="J119" s="212">
        <f>ROUND(I119*H119,2)</f>
        <v>0</v>
      </c>
      <c r="K119" s="208" t="s">
        <v>135</v>
      </c>
      <c r="L119" s="46"/>
      <c r="M119" s="213" t="s">
        <v>19</v>
      </c>
      <c r="N119" s="214" t="s">
        <v>44</v>
      </c>
      <c r="O119" s="86"/>
      <c r="P119" s="215">
        <f>O119*H119</f>
        <v>0</v>
      </c>
      <c r="Q119" s="215">
        <v>0.00025999999999999998</v>
      </c>
      <c r="R119" s="215">
        <f>Q119*H119</f>
        <v>0.0080313999999999993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136</v>
      </c>
      <c r="AT119" s="217" t="s">
        <v>131</v>
      </c>
      <c r="AU119" s="217" t="s">
        <v>83</v>
      </c>
      <c r="AY119" s="19" t="s">
        <v>128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81</v>
      </c>
      <c r="BK119" s="218">
        <f>ROUND(I119*H119,2)</f>
        <v>0</v>
      </c>
      <c r="BL119" s="19" t="s">
        <v>136</v>
      </c>
      <c r="BM119" s="217" t="s">
        <v>169</v>
      </c>
    </row>
    <row r="120" s="2" customFormat="1">
      <c r="A120" s="40"/>
      <c r="B120" s="41"/>
      <c r="C120" s="42"/>
      <c r="D120" s="219" t="s">
        <v>138</v>
      </c>
      <c r="E120" s="42"/>
      <c r="F120" s="220" t="s">
        <v>170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138</v>
      </c>
      <c r="AU120" s="19" t="s">
        <v>83</v>
      </c>
    </row>
    <row r="121" s="2" customFormat="1">
      <c r="A121" s="40"/>
      <c r="B121" s="41"/>
      <c r="C121" s="42"/>
      <c r="D121" s="224" t="s">
        <v>140</v>
      </c>
      <c r="E121" s="42"/>
      <c r="F121" s="225" t="s">
        <v>171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140</v>
      </c>
      <c r="AU121" s="19" t="s">
        <v>83</v>
      </c>
    </row>
    <row r="122" s="14" customFormat="1">
      <c r="A122" s="14"/>
      <c r="B122" s="237"/>
      <c r="C122" s="238"/>
      <c r="D122" s="219" t="s">
        <v>150</v>
      </c>
      <c r="E122" s="239" t="s">
        <v>19</v>
      </c>
      <c r="F122" s="240" t="s">
        <v>172</v>
      </c>
      <c r="G122" s="238"/>
      <c r="H122" s="239" t="s">
        <v>19</v>
      </c>
      <c r="I122" s="241"/>
      <c r="J122" s="238"/>
      <c r="K122" s="238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150</v>
      </c>
      <c r="AU122" s="246" t="s">
        <v>83</v>
      </c>
      <c r="AV122" s="14" t="s">
        <v>81</v>
      </c>
      <c r="AW122" s="14" t="s">
        <v>34</v>
      </c>
      <c r="AX122" s="14" t="s">
        <v>73</v>
      </c>
      <c r="AY122" s="246" t="s">
        <v>128</v>
      </c>
    </row>
    <row r="123" s="14" customFormat="1">
      <c r="A123" s="14"/>
      <c r="B123" s="237"/>
      <c r="C123" s="238"/>
      <c r="D123" s="219" t="s">
        <v>150</v>
      </c>
      <c r="E123" s="239" t="s">
        <v>19</v>
      </c>
      <c r="F123" s="240" t="s">
        <v>173</v>
      </c>
      <c r="G123" s="238"/>
      <c r="H123" s="239" t="s">
        <v>19</v>
      </c>
      <c r="I123" s="241"/>
      <c r="J123" s="238"/>
      <c r="K123" s="238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150</v>
      </c>
      <c r="AU123" s="246" t="s">
        <v>83</v>
      </c>
      <c r="AV123" s="14" t="s">
        <v>81</v>
      </c>
      <c r="AW123" s="14" t="s">
        <v>34</v>
      </c>
      <c r="AX123" s="14" t="s">
        <v>73</v>
      </c>
      <c r="AY123" s="246" t="s">
        <v>128</v>
      </c>
    </row>
    <row r="124" s="13" customFormat="1">
      <c r="A124" s="13"/>
      <c r="B124" s="226"/>
      <c r="C124" s="227"/>
      <c r="D124" s="219" t="s">
        <v>150</v>
      </c>
      <c r="E124" s="228" t="s">
        <v>19</v>
      </c>
      <c r="F124" s="229" t="s">
        <v>174</v>
      </c>
      <c r="G124" s="227"/>
      <c r="H124" s="230">
        <v>3.6600000000000001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150</v>
      </c>
      <c r="AU124" s="236" t="s">
        <v>83</v>
      </c>
      <c r="AV124" s="13" t="s">
        <v>83</v>
      </c>
      <c r="AW124" s="13" t="s">
        <v>34</v>
      </c>
      <c r="AX124" s="13" t="s">
        <v>73</v>
      </c>
      <c r="AY124" s="236" t="s">
        <v>128</v>
      </c>
    </row>
    <row r="125" s="13" customFormat="1">
      <c r="A125" s="13"/>
      <c r="B125" s="226"/>
      <c r="C125" s="227"/>
      <c r="D125" s="219" t="s">
        <v>150</v>
      </c>
      <c r="E125" s="228" t="s">
        <v>19</v>
      </c>
      <c r="F125" s="229" t="s">
        <v>175</v>
      </c>
      <c r="G125" s="227"/>
      <c r="H125" s="230">
        <v>2.52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150</v>
      </c>
      <c r="AU125" s="236" t="s">
        <v>83</v>
      </c>
      <c r="AV125" s="13" t="s">
        <v>83</v>
      </c>
      <c r="AW125" s="13" t="s">
        <v>34</v>
      </c>
      <c r="AX125" s="13" t="s">
        <v>73</v>
      </c>
      <c r="AY125" s="236" t="s">
        <v>128</v>
      </c>
    </row>
    <row r="126" s="14" customFormat="1">
      <c r="A126" s="14"/>
      <c r="B126" s="237"/>
      <c r="C126" s="238"/>
      <c r="D126" s="219" t="s">
        <v>150</v>
      </c>
      <c r="E126" s="239" t="s">
        <v>19</v>
      </c>
      <c r="F126" s="240" t="s">
        <v>176</v>
      </c>
      <c r="G126" s="238"/>
      <c r="H126" s="239" t="s">
        <v>19</v>
      </c>
      <c r="I126" s="241"/>
      <c r="J126" s="238"/>
      <c r="K126" s="238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150</v>
      </c>
      <c r="AU126" s="246" t="s">
        <v>83</v>
      </c>
      <c r="AV126" s="14" t="s">
        <v>81</v>
      </c>
      <c r="AW126" s="14" t="s">
        <v>34</v>
      </c>
      <c r="AX126" s="14" t="s">
        <v>73</v>
      </c>
      <c r="AY126" s="246" t="s">
        <v>128</v>
      </c>
    </row>
    <row r="127" s="13" customFormat="1">
      <c r="A127" s="13"/>
      <c r="B127" s="226"/>
      <c r="C127" s="227"/>
      <c r="D127" s="219" t="s">
        <v>150</v>
      </c>
      <c r="E127" s="228" t="s">
        <v>19</v>
      </c>
      <c r="F127" s="229" t="s">
        <v>177</v>
      </c>
      <c r="G127" s="227"/>
      <c r="H127" s="230">
        <v>6.5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150</v>
      </c>
      <c r="AU127" s="236" t="s">
        <v>83</v>
      </c>
      <c r="AV127" s="13" t="s">
        <v>83</v>
      </c>
      <c r="AW127" s="13" t="s">
        <v>34</v>
      </c>
      <c r="AX127" s="13" t="s">
        <v>73</v>
      </c>
      <c r="AY127" s="236" t="s">
        <v>128</v>
      </c>
    </row>
    <row r="128" s="14" customFormat="1">
      <c r="A128" s="14"/>
      <c r="B128" s="237"/>
      <c r="C128" s="238"/>
      <c r="D128" s="219" t="s">
        <v>150</v>
      </c>
      <c r="E128" s="239" t="s">
        <v>19</v>
      </c>
      <c r="F128" s="240" t="s">
        <v>178</v>
      </c>
      <c r="G128" s="238"/>
      <c r="H128" s="239" t="s">
        <v>19</v>
      </c>
      <c r="I128" s="241"/>
      <c r="J128" s="238"/>
      <c r="K128" s="238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150</v>
      </c>
      <c r="AU128" s="246" t="s">
        <v>83</v>
      </c>
      <c r="AV128" s="14" t="s">
        <v>81</v>
      </c>
      <c r="AW128" s="14" t="s">
        <v>34</v>
      </c>
      <c r="AX128" s="14" t="s">
        <v>73</v>
      </c>
      <c r="AY128" s="246" t="s">
        <v>128</v>
      </c>
    </row>
    <row r="129" s="13" customFormat="1">
      <c r="A129" s="13"/>
      <c r="B129" s="226"/>
      <c r="C129" s="227"/>
      <c r="D129" s="219" t="s">
        <v>150</v>
      </c>
      <c r="E129" s="228" t="s">
        <v>19</v>
      </c>
      <c r="F129" s="229" t="s">
        <v>179</v>
      </c>
      <c r="G129" s="227"/>
      <c r="H129" s="230">
        <v>6.4000000000000004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150</v>
      </c>
      <c r="AU129" s="236" t="s">
        <v>83</v>
      </c>
      <c r="AV129" s="13" t="s">
        <v>83</v>
      </c>
      <c r="AW129" s="13" t="s">
        <v>34</v>
      </c>
      <c r="AX129" s="13" t="s">
        <v>73</v>
      </c>
      <c r="AY129" s="236" t="s">
        <v>128</v>
      </c>
    </row>
    <row r="130" s="14" customFormat="1">
      <c r="A130" s="14"/>
      <c r="B130" s="237"/>
      <c r="C130" s="238"/>
      <c r="D130" s="219" t="s">
        <v>150</v>
      </c>
      <c r="E130" s="239" t="s">
        <v>19</v>
      </c>
      <c r="F130" s="240" t="s">
        <v>180</v>
      </c>
      <c r="G130" s="238"/>
      <c r="H130" s="239" t="s">
        <v>19</v>
      </c>
      <c r="I130" s="241"/>
      <c r="J130" s="238"/>
      <c r="K130" s="238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150</v>
      </c>
      <c r="AU130" s="246" t="s">
        <v>83</v>
      </c>
      <c r="AV130" s="14" t="s">
        <v>81</v>
      </c>
      <c r="AW130" s="14" t="s">
        <v>34</v>
      </c>
      <c r="AX130" s="14" t="s">
        <v>73</v>
      </c>
      <c r="AY130" s="246" t="s">
        <v>128</v>
      </c>
    </row>
    <row r="131" s="13" customFormat="1">
      <c r="A131" s="13"/>
      <c r="B131" s="226"/>
      <c r="C131" s="227"/>
      <c r="D131" s="219" t="s">
        <v>150</v>
      </c>
      <c r="E131" s="228" t="s">
        <v>19</v>
      </c>
      <c r="F131" s="229" t="s">
        <v>181</v>
      </c>
      <c r="G131" s="227"/>
      <c r="H131" s="230">
        <v>11.810000000000001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150</v>
      </c>
      <c r="AU131" s="236" t="s">
        <v>83</v>
      </c>
      <c r="AV131" s="13" t="s">
        <v>83</v>
      </c>
      <c r="AW131" s="13" t="s">
        <v>34</v>
      </c>
      <c r="AX131" s="13" t="s">
        <v>73</v>
      </c>
      <c r="AY131" s="236" t="s">
        <v>128</v>
      </c>
    </row>
    <row r="132" s="15" customFormat="1">
      <c r="A132" s="15"/>
      <c r="B132" s="247"/>
      <c r="C132" s="248"/>
      <c r="D132" s="219" t="s">
        <v>150</v>
      </c>
      <c r="E132" s="249" t="s">
        <v>19</v>
      </c>
      <c r="F132" s="250" t="s">
        <v>166</v>
      </c>
      <c r="G132" s="248"/>
      <c r="H132" s="251">
        <v>30.890000000000001</v>
      </c>
      <c r="I132" s="252"/>
      <c r="J132" s="248"/>
      <c r="K132" s="248"/>
      <c r="L132" s="253"/>
      <c r="M132" s="254"/>
      <c r="N132" s="255"/>
      <c r="O132" s="255"/>
      <c r="P132" s="255"/>
      <c r="Q132" s="255"/>
      <c r="R132" s="255"/>
      <c r="S132" s="255"/>
      <c r="T132" s="25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7" t="s">
        <v>150</v>
      </c>
      <c r="AU132" s="257" t="s">
        <v>83</v>
      </c>
      <c r="AV132" s="15" t="s">
        <v>136</v>
      </c>
      <c r="AW132" s="15" t="s">
        <v>34</v>
      </c>
      <c r="AX132" s="15" t="s">
        <v>81</v>
      </c>
      <c r="AY132" s="257" t="s">
        <v>128</v>
      </c>
    </row>
    <row r="133" s="2" customFormat="1" ht="24.15" customHeight="1">
      <c r="A133" s="40"/>
      <c r="B133" s="41"/>
      <c r="C133" s="206" t="s">
        <v>182</v>
      </c>
      <c r="D133" s="206" t="s">
        <v>131</v>
      </c>
      <c r="E133" s="207" t="s">
        <v>183</v>
      </c>
      <c r="F133" s="208" t="s">
        <v>184</v>
      </c>
      <c r="G133" s="209" t="s">
        <v>146</v>
      </c>
      <c r="H133" s="210">
        <v>11.810000000000001</v>
      </c>
      <c r="I133" s="211"/>
      <c r="J133" s="212">
        <f>ROUND(I133*H133,2)</f>
        <v>0</v>
      </c>
      <c r="K133" s="208" t="s">
        <v>135</v>
      </c>
      <c r="L133" s="46"/>
      <c r="M133" s="213" t="s">
        <v>19</v>
      </c>
      <c r="N133" s="214" t="s">
        <v>44</v>
      </c>
      <c r="O133" s="86"/>
      <c r="P133" s="215">
        <f>O133*H133</f>
        <v>0</v>
      </c>
      <c r="Q133" s="215">
        <v>0.0089999999999999993</v>
      </c>
      <c r="R133" s="215">
        <f>Q133*H133</f>
        <v>0.10629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136</v>
      </c>
      <c r="AT133" s="217" t="s">
        <v>131</v>
      </c>
      <c r="AU133" s="217" t="s">
        <v>83</v>
      </c>
      <c r="AY133" s="19" t="s">
        <v>128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81</v>
      </c>
      <c r="BK133" s="218">
        <f>ROUND(I133*H133,2)</f>
        <v>0</v>
      </c>
      <c r="BL133" s="19" t="s">
        <v>136</v>
      </c>
      <c r="BM133" s="217" t="s">
        <v>185</v>
      </c>
    </row>
    <row r="134" s="2" customFormat="1">
      <c r="A134" s="40"/>
      <c r="B134" s="41"/>
      <c r="C134" s="42"/>
      <c r="D134" s="219" t="s">
        <v>138</v>
      </c>
      <c r="E134" s="42"/>
      <c r="F134" s="220" t="s">
        <v>186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138</v>
      </c>
      <c r="AU134" s="19" t="s">
        <v>83</v>
      </c>
    </row>
    <row r="135" s="2" customFormat="1">
      <c r="A135" s="40"/>
      <c r="B135" s="41"/>
      <c r="C135" s="42"/>
      <c r="D135" s="224" t="s">
        <v>140</v>
      </c>
      <c r="E135" s="42"/>
      <c r="F135" s="225" t="s">
        <v>187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140</v>
      </c>
      <c r="AU135" s="19" t="s">
        <v>83</v>
      </c>
    </row>
    <row r="136" s="14" customFormat="1">
      <c r="A136" s="14"/>
      <c r="B136" s="237"/>
      <c r="C136" s="238"/>
      <c r="D136" s="219" t="s">
        <v>150</v>
      </c>
      <c r="E136" s="239" t="s">
        <v>19</v>
      </c>
      <c r="F136" s="240" t="s">
        <v>180</v>
      </c>
      <c r="G136" s="238"/>
      <c r="H136" s="239" t="s">
        <v>19</v>
      </c>
      <c r="I136" s="241"/>
      <c r="J136" s="238"/>
      <c r="K136" s="238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150</v>
      </c>
      <c r="AU136" s="246" t="s">
        <v>83</v>
      </c>
      <c r="AV136" s="14" t="s">
        <v>81</v>
      </c>
      <c r="AW136" s="14" t="s">
        <v>34</v>
      </c>
      <c r="AX136" s="14" t="s">
        <v>73</v>
      </c>
      <c r="AY136" s="246" t="s">
        <v>128</v>
      </c>
    </row>
    <row r="137" s="13" customFormat="1">
      <c r="A137" s="13"/>
      <c r="B137" s="226"/>
      <c r="C137" s="227"/>
      <c r="D137" s="219" t="s">
        <v>150</v>
      </c>
      <c r="E137" s="228" t="s">
        <v>19</v>
      </c>
      <c r="F137" s="229" t="s">
        <v>181</v>
      </c>
      <c r="G137" s="227"/>
      <c r="H137" s="230">
        <v>11.810000000000001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150</v>
      </c>
      <c r="AU137" s="236" t="s">
        <v>83</v>
      </c>
      <c r="AV137" s="13" t="s">
        <v>83</v>
      </c>
      <c r="AW137" s="13" t="s">
        <v>34</v>
      </c>
      <c r="AX137" s="13" t="s">
        <v>81</v>
      </c>
      <c r="AY137" s="236" t="s">
        <v>128</v>
      </c>
    </row>
    <row r="138" s="2" customFormat="1" ht="21.75" customHeight="1">
      <c r="A138" s="40"/>
      <c r="B138" s="41"/>
      <c r="C138" s="206" t="s">
        <v>142</v>
      </c>
      <c r="D138" s="206" t="s">
        <v>131</v>
      </c>
      <c r="E138" s="207" t="s">
        <v>188</v>
      </c>
      <c r="F138" s="208" t="s">
        <v>189</v>
      </c>
      <c r="G138" s="209" t="s">
        <v>146</v>
      </c>
      <c r="H138" s="210">
        <v>11.810000000000001</v>
      </c>
      <c r="I138" s="211"/>
      <c r="J138" s="212">
        <f>ROUND(I138*H138,2)</f>
        <v>0</v>
      </c>
      <c r="K138" s="208" t="s">
        <v>135</v>
      </c>
      <c r="L138" s="46"/>
      <c r="M138" s="213" t="s">
        <v>19</v>
      </c>
      <c r="N138" s="214" t="s">
        <v>44</v>
      </c>
      <c r="O138" s="86"/>
      <c r="P138" s="215">
        <f>O138*H138</f>
        <v>0</v>
      </c>
      <c r="Q138" s="215">
        <v>0.0043800000000000002</v>
      </c>
      <c r="R138" s="215">
        <f>Q138*H138</f>
        <v>0.051727800000000004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136</v>
      </c>
      <c r="AT138" s="217" t="s">
        <v>131</v>
      </c>
      <c r="AU138" s="217" t="s">
        <v>83</v>
      </c>
      <c r="AY138" s="19" t="s">
        <v>128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81</v>
      </c>
      <c r="BK138" s="218">
        <f>ROUND(I138*H138,2)</f>
        <v>0</v>
      </c>
      <c r="BL138" s="19" t="s">
        <v>136</v>
      </c>
      <c r="BM138" s="217" t="s">
        <v>190</v>
      </c>
    </row>
    <row r="139" s="2" customFormat="1">
      <c r="A139" s="40"/>
      <c r="B139" s="41"/>
      <c r="C139" s="42"/>
      <c r="D139" s="219" t="s">
        <v>138</v>
      </c>
      <c r="E139" s="42"/>
      <c r="F139" s="220" t="s">
        <v>191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138</v>
      </c>
      <c r="AU139" s="19" t="s">
        <v>83</v>
      </c>
    </row>
    <row r="140" s="2" customFormat="1">
      <c r="A140" s="40"/>
      <c r="B140" s="41"/>
      <c r="C140" s="42"/>
      <c r="D140" s="224" t="s">
        <v>140</v>
      </c>
      <c r="E140" s="42"/>
      <c r="F140" s="225" t="s">
        <v>192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140</v>
      </c>
      <c r="AU140" s="19" t="s">
        <v>83</v>
      </c>
    </row>
    <row r="141" s="14" customFormat="1">
      <c r="A141" s="14"/>
      <c r="B141" s="237"/>
      <c r="C141" s="238"/>
      <c r="D141" s="219" t="s">
        <v>150</v>
      </c>
      <c r="E141" s="239" t="s">
        <v>19</v>
      </c>
      <c r="F141" s="240" t="s">
        <v>180</v>
      </c>
      <c r="G141" s="238"/>
      <c r="H141" s="239" t="s">
        <v>19</v>
      </c>
      <c r="I141" s="241"/>
      <c r="J141" s="238"/>
      <c r="K141" s="238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150</v>
      </c>
      <c r="AU141" s="246" t="s">
        <v>83</v>
      </c>
      <c r="AV141" s="14" t="s">
        <v>81</v>
      </c>
      <c r="AW141" s="14" t="s">
        <v>34</v>
      </c>
      <c r="AX141" s="14" t="s">
        <v>73</v>
      </c>
      <c r="AY141" s="246" t="s">
        <v>128</v>
      </c>
    </row>
    <row r="142" s="13" customFormat="1">
      <c r="A142" s="13"/>
      <c r="B142" s="226"/>
      <c r="C142" s="227"/>
      <c r="D142" s="219" t="s">
        <v>150</v>
      </c>
      <c r="E142" s="228" t="s">
        <v>19</v>
      </c>
      <c r="F142" s="229" t="s">
        <v>181</v>
      </c>
      <c r="G142" s="227"/>
      <c r="H142" s="230">
        <v>11.810000000000001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150</v>
      </c>
      <c r="AU142" s="236" t="s">
        <v>83</v>
      </c>
      <c r="AV142" s="13" t="s">
        <v>83</v>
      </c>
      <c r="AW142" s="13" t="s">
        <v>34</v>
      </c>
      <c r="AX142" s="13" t="s">
        <v>81</v>
      </c>
      <c r="AY142" s="236" t="s">
        <v>128</v>
      </c>
    </row>
    <row r="143" s="2" customFormat="1" ht="24.15" customHeight="1">
      <c r="A143" s="40"/>
      <c r="B143" s="41"/>
      <c r="C143" s="206" t="s">
        <v>193</v>
      </c>
      <c r="D143" s="206" t="s">
        <v>131</v>
      </c>
      <c r="E143" s="207" t="s">
        <v>194</v>
      </c>
      <c r="F143" s="208" t="s">
        <v>195</v>
      </c>
      <c r="G143" s="209" t="s">
        <v>146</v>
      </c>
      <c r="H143" s="210">
        <v>11.810000000000001</v>
      </c>
      <c r="I143" s="211"/>
      <c r="J143" s="212">
        <f>ROUND(I143*H143,2)</f>
        <v>0</v>
      </c>
      <c r="K143" s="208" t="s">
        <v>135</v>
      </c>
      <c r="L143" s="46"/>
      <c r="M143" s="213" t="s">
        <v>19</v>
      </c>
      <c r="N143" s="214" t="s">
        <v>44</v>
      </c>
      <c r="O143" s="86"/>
      <c r="P143" s="215">
        <f>O143*H143</f>
        <v>0</v>
      </c>
      <c r="Q143" s="215">
        <v>0.00022000000000000001</v>
      </c>
      <c r="R143" s="215">
        <f>Q143*H143</f>
        <v>0.0025982000000000002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136</v>
      </c>
      <c r="AT143" s="217" t="s">
        <v>131</v>
      </c>
      <c r="AU143" s="217" t="s">
        <v>83</v>
      </c>
      <c r="AY143" s="19" t="s">
        <v>128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81</v>
      </c>
      <c r="BK143" s="218">
        <f>ROUND(I143*H143,2)</f>
        <v>0</v>
      </c>
      <c r="BL143" s="19" t="s">
        <v>136</v>
      </c>
      <c r="BM143" s="217" t="s">
        <v>196</v>
      </c>
    </row>
    <row r="144" s="2" customFormat="1">
      <c r="A144" s="40"/>
      <c r="B144" s="41"/>
      <c r="C144" s="42"/>
      <c r="D144" s="219" t="s">
        <v>138</v>
      </c>
      <c r="E144" s="42"/>
      <c r="F144" s="220" t="s">
        <v>197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138</v>
      </c>
      <c r="AU144" s="19" t="s">
        <v>83</v>
      </c>
    </row>
    <row r="145" s="2" customFormat="1">
      <c r="A145" s="40"/>
      <c r="B145" s="41"/>
      <c r="C145" s="42"/>
      <c r="D145" s="224" t="s">
        <v>140</v>
      </c>
      <c r="E145" s="42"/>
      <c r="F145" s="225" t="s">
        <v>198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140</v>
      </c>
      <c r="AU145" s="19" t="s">
        <v>83</v>
      </c>
    </row>
    <row r="146" s="14" customFormat="1">
      <c r="A146" s="14"/>
      <c r="B146" s="237"/>
      <c r="C146" s="238"/>
      <c r="D146" s="219" t="s">
        <v>150</v>
      </c>
      <c r="E146" s="239" t="s">
        <v>19</v>
      </c>
      <c r="F146" s="240" t="s">
        <v>180</v>
      </c>
      <c r="G146" s="238"/>
      <c r="H146" s="239" t="s">
        <v>19</v>
      </c>
      <c r="I146" s="241"/>
      <c r="J146" s="238"/>
      <c r="K146" s="238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150</v>
      </c>
      <c r="AU146" s="246" t="s">
        <v>83</v>
      </c>
      <c r="AV146" s="14" t="s">
        <v>81</v>
      </c>
      <c r="AW146" s="14" t="s">
        <v>34</v>
      </c>
      <c r="AX146" s="14" t="s">
        <v>73</v>
      </c>
      <c r="AY146" s="246" t="s">
        <v>128</v>
      </c>
    </row>
    <row r="147" s="13" customFormat="1">
      <c r="A147" s="13"/>
      <c r="B147" s="226"/>
      <c r="C147" s="227"/>
      <c r="D147" s="219" t="s">
        <v>150</v>
      </c>
      <c r="E147" s="228" t="s">
        <v>19</v>
      </c>
      <c r="F147" s="229" t="s">
        <v>181</v>
      </c>
      <c r="G147" s="227"/>
      <c r="H147" s="230">
        <v>11.810000000000001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150</v>
      </c>
      <c r="AU147" s="236" t="s">
        <v>83</v>
      </c>
      <c r="AV147" s="13" t="s">
        <v>83</v>
      </c>
      <c r="AW147" s="13" t="s">
        <v>34</v>
      </c>
      <c r="AX147" s="13" t="s">
        <v>81</v>
      </c>
      <c r="AY147" s="236" t="s">
        <v>128</v>
      </c>
    </row>
    <row r="148" s="2" customFormat="1" ht="24.15" customHeight="1">
      <c r="A148" s="40"/>
      <c r="B148" s="41"/>
      <c r="C148" s="206" t="s">
        <v>199</v>
      </c>
      <c r="D148" s="206" t="s">
        <v>131</v>
      </c>
      <c r="E148" s="207" t="s">
        <v>200</v>
      </c>
      <c r="F148" s="208" t="s">
        <v>201</v>
      </c>
      <c r="G148" s="209" t="s">
        <v>146</v>
      </c>
      <c r="H148" s="210">
        <v>195.101</v>
      </c>
      <c r="I148" s="211"/>
      <c r="J148" s="212">
        <f>ROUND(I148*H148,2)</f>
        <v>0</v>
      </c>
      <c r="K148" s="208" t="s">
        <v>135</v>
      </c>
      <c r="L148" s="46"/>
      <c r="M148" s="213" t="s">
        <v>19</v>
      </c>
      <c r="N148" s="214" t="s">
        <v>44</v>
      </c>
      <c r="O148" s="86"/>
      <c r="P148" s="215">
        <f>O148*H148</f>
        <v>0</v>
      </c>
      <c r="Q148" s="215">
        <v>0.00013999999999999999</v>
      </c>
      <c r="R148" s="215">
        <f>Q148*H148</f>
        <v>0.027314139999999997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136</v>
      </c>
      <c r="AT148" s="217" t="s">
        <v>131</v>
      </c>
      <c r="AU148" s="217" t="s">
        <v>83</v>
      </c>
      <c r="AY148" s="19" t="s">
        <v>128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81</v>
      </c>
      <c r="BK148" s="218">
        <f>ROUND(I148*H148,2)</f>
        <v>0</v>
      </c>
      <c r="BL148" s="19" t="s">
        <v>136</v>
      </c>
      <c r="BM148" s="217" t="s">
        <v>202</v>
      </c>
    </row>
    <row r="149" s="2" customFormat="1">
      <c r="A149" s="40"/>
      <c r="B149" s="41"/>
      <c r="C149" s="42"/>
      <c r="D149" s="219" t="s">
        <v>138</v>
      </c>
      <c r="E149" s="42"/>
      <c r="F149" s="220" t="s">
        <v>203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138</v>
      </c>
      <c r="AU149" s="19" t="s">
        <v>83</v>
      </c>
    </row>
    <row r="150" s="2" customFormat="1">
      <c r="A150" s="40"/>
      <c r="B150" s="41"/>
      <c r="C150" s="42"/>
      <c r="D150" s="224" t="s">
        <v>140</v>
      </c>
      <c r="E150" s="42"/>
      <c r="F150" s="225" t="s">
        <v>204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140</v>
      </c>
      <c r="AU150" s="19" t="s">
        <v>83</v>
      </c>
    </row>
    <row r="151" s="14" customFormat="1">
      <c r="A151" s="14"/>
      <c r="B151" s="237"/>
      <c r="C151" s="238"/>
      <c r="D151" s="219" t="s">
        <v>150</v>
      </c>
      <c r="E151" s="239" t="s">
        <v>19</v>
      </c>
      <c r="F151" s="240" t="s">
        <v>172</v>
      </c>
      <c r="G151" s="238"/>
      <c r="H151" s="239" t="s">
        <v>19</v>
      </c>
      <c r="I151" s="241"/>
      <c r="J151" s="238"/>
      <c r="K151" s="238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150</v>
      </c>
      <c r="AU151" s="246" t="s">
        <v>83</v>
      </c>
      <c r="AV151" s="14" t="s">
        <v>81</v>
      </c>
      <c r="AW151" s="14" t="s">
        <v>34</v>
      </c>
      <c r="AX151" s="14" t="s">
        <v>73</v>
      </c>
      <c r="AY151" s="246" t="s">
        <v>128</v>
      </c>
    </row>
    <row r="152" s="14" customFormat="1">
      <c r="A152" s="14"/>
      <c r="B152" s="237"/>
      <c r="C152" s="238"/>
      <c r="D152" s="219" t="s">
        <v>150</v>
      </c>
      <c r="E152" s="239" t="s">
        <v>19</v>
      </c>
      <c r="F152" s="240" t="s">
        <v>173</v>
      </c>
      <c r="G152" s="238"/>
      <c r="H152" s="239" t="s">
        <v>19</v>
      </c>
      <c r="I152" s="241"/>
      <c r="J152" s="238"/>
      <c r="K152" s="238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150</v>
      </c>
      <c r="AU152" s="246" t="s">
        <v>83</v>
      </c>
      <c r="AV152" s="14" t="s">
        <v>81</v>
      </c>
      <c r="AW152" s="14" t="s">
        <v>34</v>
      </c>
      <c r="AX152" s="14" t="s">
        <v>73</v>
      </c>
      <c r="AY152" s="246" t="s">
        <v>128</v>
      </c>
    </row>
    <row r="153" s="13" customFormat="1">
      <c r="A153" s="13"/>
      <c r="B153" s="226"/>
      <c r="C153" s="227"/>
      <c r="D153" s="219" t="s">
        <v>150</v>
      </c>
      <c r="E153" s="228" t="s">
        <v>19</v>
      </c>
      <c r="F153" s="229" t="s">
        <v>174</v>
      </c>
      <c r="G153" s="227"/>
      <c r="H153" s="230">
        <v>3.6600000000000001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150</v>
      </c>
      <c r="AU153" s="236" t="s">
        <v>83</v>
      </c>
      <c r="AV153" s="13" t="s">
        <v>83</v>
      </c>
      <c r="AW153" s="13" t="s">
        <v>34</v>
      </c>
      <c r="AX153" s="13" t="s">
        <v>73</v>
      </c>
      <c r="AY153" s="236" t="s">
        <v>128</v>
      </c>
    </row>
    <row r="154" s="13" customFormat="1">
      <c r="A154" s="13"/>
      <c r="B154" s="226"/>
      <c r="C154" s="227"/>
      <c r="D154" s="219" t="s">
        <v>150</v>
      </c>
      <c r="E154" s="228" t="s">
        <v>19</v>
      </c>
      <c r="F154" s="229" t="s">
        <v>175</v>
      </c>
      <c r="G154" s="227"/>
      <c r="H154" s="230">
        <v>2.52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150</v>
      </c>
      <c r="AU154" s="236" t="s">
        <v>83</v>
      </c>
      <c r="AV154" s="13" t="s">
        <v>83</v>
      </c>
      <c r="AW154" s="13" t="s">
        <v>34</v>
      </c>
      <c r="AX154" s="13" t="s">
        <v>73</v>
      </c>
      <c r="AY154" s="236" t="s">
        <v>128</v>
      </c>
    </row>
    <row r="155" s="14" customFormat="1">
      <c r="A155" s="14"/>
      <c r="B155" s="237"/>
      <c r="C155" s="238"/>
      <c r="D155" s="219" t="s">
        <v>150</v>
      </c>
      <c r="E155" s="239" t="s">
        <v>19</v>
      </c>
      <c r="F155" s="240" t="s">
        <v>176</v>
      </c>
      <c r="G155" s="238"/>
      <c r="H155" s="239" t="s">
        <v>19</v>
      </c>
      <c r="I155" s="241"/>
      <c r="J155" s="238"/>
      <c r="K155" s="238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150</v>
      </c>
      <c r="AU155" s="246" t="s">
        <v>83</v>
      </c>
      <c r="AV155" s="14" t="s">
        <v>81</v>
      </c>
      <c r="AW155" s="14" t="s">
        <v>34</v>
      </c>
      <c r="AX155" s="14" t="s">
        <v>73</v>
      </c>
      <c r="AY155" s="246" t="s">
        <v>128</v>
      </c>
    </row>
    <row r="156" s="13" customFormat="1">
      <c r="A156" s="13"/>
      <c r="B156" s="226"/>
      <c r="C156" s="227"/>
      <c r="D156" s="219" t="s">
        <v>150</v>
      </c>
      <c r="E156" s="228" t="s">
        <v>19</v>
      </c>
      <c r="F156" s="229" t="s">
        <v>177</v>
      </c>
      <c r="G156" s="227"/>
      <c r="H156" s="230">
        <v>6.5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150</v>
      </c>
      <c r="AU156" s="236" t="s">
        <v>83</v>
      </c>
      <c r="AV156" s="13" t="s">
        <v>83</v>
      </c>
      <c r="AW156" s="13" t="s">
        <v>34</v>
      </c>
      <c r="AX156" s="13" t="s">
        <v>73</v>
      </c>
      <c r="AY156" s="236" t="s">
        <v>128</v>
      </c>
    </row>
    <row r="157" s="14" customFormat="1">
      <c r="A157" s="14"/>
      <c r="B157" s="237"/>
      <c r="C157" s="238"/>
      <c r="D157" s="219" t="s">
        <v>150</v>
      </c>
      <c r="E157" s="239" t="s">
        <v>19</v>
      </c>
      <c r="F157" s="240" t="s">
        <v>178</v>
      </c>
      <c r="G157" s="238"/>
      <c r="H157" s="239" t="s">
        <v>19</v>
      </c>
      <c r="I157" s="241"/>
      <c r="J157" s="238"/>
      <c r="K157" s="238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150</v>
      </c>
      <c r="AU157" s="246" t="s">
        <v>83</v>
      </c>
      <c r="AV157" s="14" t="s">
        <v>81</v>
      </c>
      <c r="AW157" s="14" t="s">
        <v>34</v>
      </c>
      <c r="AX157" s="14" t="s">
        <v>73</v>
      </c>
      <c r="AY157" s="246" t="s">
        <v>128</v>
      </c>
    </row>
    <row r="158" s="13" customFormat="1">
      <c r="A158" s="13"/>
      <c r="B158" s="226"/>
      <c r="C158" s="227"/>
      <c r="D158" s="219" t="s">
        <v>150</v>
      </c>
      <c r="E158" s="228" t="s">
        <v>19</v>
      </c>
      <c r="F158" s="229" t="s">
        <v>179</v>
      </c>
      <c r="G158" s="227"/>
      <c r="H158" s="230">
        <v>6.4000000000000004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150</v>
      </c>
      <c r="AU158" s="236" t="s">
        <v>83</v>
      </c>
      <c r="AV158" s="13" t="s">
        <v>83</v>
      </c>
      <c r="AW158" s="13" t="s">
        <v>34</v>
      </c>
      <c r="AX158" s="13" t="s">
        <v>73</v>
      </c>
      <c r="AY158" s="236" t="s">
        <v>128</v>
      </c>
    </row>
    <row r="159" s="14" customFormat="1">
      <c r="A159" s="14"/>
      <c r="B159" s="237"/>
      <c r="C159" s="238"/>
      <c r="D159" s="219" t="s">
        <v>150</v>
      </c>
      <c r="E159" s="239" t="s">
        <v>19</v>
      </c>
      <c r="F159" s="240" t="s">
        <v>205</v>
      </c>
      <c r="G159" s="238"/>
      <c r="H159" s="239" t="s">
        <v>19</v>
      </c>
      <c r="I159" s="241"/>
      <c r="J159" s="238"/>
      <c r="K159" s="238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150</v>
      </c>
      <c r="AU159" s="246" t="s">
        <v>83</v>
      </c>
      <c r="AV159" s="14" t="s">
        <v>81</v>
      </c>
      <c r="AW159" s="14" t="s">
        <v>34</v>
      </c>
      <c r="AX159" s="14" t="s">
        <v>73</v>
      </c>
      <c r="AY159" s="246" t="s">
        <v>128</v>
      </c>
    </row>
    <row r="160" s="13" customFormat="1">
      <c r="A160" s="13"/>
      <c r="B160" s="226"/>
      <c r="C160" s="227"/>
      <c r="D160" s="219" t="s">
        <v>150</v>
      </c>
      <c r="E160" s="228" t="s">
        <v>19</v>
      </c>
      <c r="F160" s="229" t="s">
        <v>206</v>
      </c>
      <c r="G160" s="227"/>
      <c r="H160" s="230">
        <v>153.44999999999999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150</v>
      </c>
      <c r="AU160" s="236" t="s">
        <v>83</v>
      </c>
      <c r="AV160" s="13" t="s">
        <v>83</v>
      </c>
      <c r="AW160" s="13" t="s">
        <v>34</v>
      </c>
      <c r="AX160" s="13" t="s">
        <v>73</v>
      </c>
      <c r="AY160" s="236" t="s">
        <v>128</v>
      </c>
    </row>
    <row r="161" s="14" customFormat="1">
      <c r="A161" s="14"/>
      <c r="B161" s="237"/>
      <c r="C161" s="238"/>
      <c r="D161" s="219" t="s">
        <v>150</v>
      </c>
      <c r="E161" s="239" t="s">
        <v>19</v>
      </c>
      <c r="F161" s="240" t="s">
        <v>207</v>
      </c>
      <c r="G161" s="238"/>
      <c r="H161" s="239" t="s">
        <v>19</v>
      </c>
      <c r="I161" s="241"/>
      <c r="J161" s="238"/>
      <c r="K161" s="238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150</v>
      </c>
      <c r="AU161" s="246" t="s">
        <v>83</v>
      </c>
      <c r="AV161" s="14" t="s">
        <v>81</v>
      </c>
      <c r="AW161" s="14" t="s">
        <v>34</v>
      </c>
      <c r="AX161" s="14" t="s">
        <v>73</v>
      </c>
      <c r="AY161" s="246" t="s">
        <v>128</v>
      </c>
    </row>
    <row r="162" s="13" customFormat="1">
      <c r="A162" s="13"/>
      <c r="B162" s="226"/>
      <c r="C162" s="227"/>
      <c r="D162" s="219" t="s">
        <v>150</v>
      </c>
      <c r="E162" s="228" t="s">
        <v>19</v>
      </c>
      <c r="F162" s="229" t="s">
        <v>208</v>
      </c>
      <c r="G162" s="227"/>
      <c r="H162" s="230">
        <v>8.3399999999999999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150</v>
      </c>
      <c r="AU162" s="236" t="s">
        <v>83</v>
      </c>
      <c r="AV162" s="13" t="s">
        <v>83</v>
      </c>
      <c r="AW162" s="13" t="s">
        <v>34</v>
      </c>
      <c r="AX162" s="13" t="s">
        <v>73</v>
      </c>
      <c r="AY162" s="236" t="s">
        <v>128</v>
      </c>
    </row>
    <row r="163" s="13" customFormat="1">
      <c r="A163" s="13"/>
      <c r="B163" s="226"/>
      <c r="C163" s="227"/>
      <c r="D163" s="219" t="s">
        <v>150</v>
      </c>
      <c r="E163" s="228" t="s">
        <v>19</v>
      </c>
      <c r="F163" s="229" t="s">
        <v>209</v>
      </c>
      <c r="G163" s="227"/>
      <c r="H163" s="230">
        <v>4.54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150</v>
      </c>
      <c r="AU163" s="236" t="s">
        <v>83</v>
      </c>
      <c r="AV163" s="13" t="s">
        <v>83</v>
      </c>
      <c r="AW163" s="13" t="s">
        <v>34</v>
      </c>
      <c r="AX163" s="13" t="s">
        <v>73</v>
      </c>
      <c r="AY163" s="236" t="s">
        <v>128</v>
      </c>
    </row>
    <row r="164" s="13" customFormat="1">
      <c r="A164" s="13"/>
      <c r="B164" s="226"/>
      <c r="C164" s="227"/>
      <c r="D164" s="219" t="s">
        <v>150</v>
      </c>
      <c r="E164" s="228" t="s">
        <v>19</v>
      </c>
      <c r="F164" s="229" t="s">
        <v>210</v>
      </c>
      <c r="G164" s="227"/>
      <c r="H164" s="230">
        <v>3.8700000000000001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150</v>
      </c>
      <c r="AU164" s="236" t="s">
        <v>83</v>
      </c>
      <c r="AV164" s="13" t="s">
        <v>83</v>
      </c>
      <c r="AW164" s="13" t="s">
        <v>34</v>
      </c>
      <c r="AX164" s="13" t="s">
        <v>73</v>
      </c>
      <c r="AY164" s="236" t="s">
        <v>128</v>
      </c>
    </row>
    <row r="165" s="13" customFormat="1">
      <c r="A165" s="13"/>
      <c r="B165" s="226"/>
      <c r="C165" s="227"/>
      <c r="D165" s="219" t="s">
        <v>150</v>
      </c>
      <c r="E165" s="228" t="s">
        <v>19</v>
      </c>
      <c r="F165" s="229" t="s">
        <v>211</v>
      </c>
      <c r="G165" s="227"/>
      <c r="H165" s="230">
        <v>2.3300000000000001</v>
      </c>
      <c r="I165" s="231"/>
      <c r="J165" s="227"/>
      <c r="K165" s="227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150</v>
      </c>
      <c r="AU165" s="236" t="s">
        <v>83</v>
      </c>
      <c r="AV165" s="13" t="s">
        <v>83</v>
      </c>
      <c r="AW165" s="13" t="s">
        <v>34</v>
      </c>
      <c r="AX165" s="13" t="s">
        <v>73</v>
      </c>
      <c r="AY165" s="236" t="s">
        <v>128</v>
      </c>
    </row>
    <row r="166" s="13" customFormat="1">
      <c r="A166" s="13"/>
      <c r="B166" s="226"/>
      <c r="C166" s="227"/>
      <c r="D166" s="219" t="s">
        <v>150</v>
      </c>
      <c r="E166" s="228" t="s">
        <v>19</v>
      </c>
      <c r="F166" s="229" t="s">
        <v>212</v>
      </c>
      <c r="G166" s="227"/>
      <c r="H166" s="230">
        <v>1.2829999999999999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150</v>
      </c>
      <c r="AU166" s="236" t="s">
        <v>83</v>
      </c>
      <c r="AV166" s="13" t="s">
        <v>83</v>
      </c>
      <c r="AW166" s="13" t="s">
        <v>34</v>
      </c>
      <c r="AX166" s="13" t="s">
        <v>73</v>
      </c>
      <c r="AY166" s="236" t="s">
        <v>128</v>
      </c>
    </row>
    <row r="167" s="13" customFormat="1">
      <c r="A167" s="13"/>
      <c r="B167" s="226"/>
      <c r="C167" s="227"/>
      <c r="D167" s="219" t="s">
        <v>150</v>
      </c>
      <c r="E167" s="228" t="s">
        <v>19</v>
      </c>
      <c r="F167" s="229" t="s">
        <v>213</v>
      </c>
      <c r="G167" s="227"/>
      <c r="H167" s="230">
        <v>2.2080000000000002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150</v>
      </c>
      <c r="AU167" s="236" t="s">
        <v>83</v>
      </c>
      <c r="AV167" s="13" t="s">
        <v>83</v>
      </c>
      <c r="AW167" s="13" t="s">
        <v>34</v>
      </c>
      <c r="AX167" s="13" t="s">
        <v>73</v>
      </c>
      <c r="AY167" s="236" t="s">
        <v>128</v>
      </c>
    </row>
    <row r="168" s="15" customFormat="1">
      <c r="A168" s="15"/>
      <c r="B168" s="247"/>
      <c r="C168" s="248"/>
      <c r="D168" s="219" t="s">
        <v>150</v>
      </c>
      <c r="E168" s="249" t="s">
        <v>19</v>
      </c>
      <c r="F168" s="250" t="s">
        <v>166</v>
      </c>
      <c r="G168" s="248"/>
      <c r="H168" s="251">
        <v>195.10099999999997</v>
      </c>
      <c r="I168" s="252"/>
      <c r="J168" s="248"/>
      <c r="K168" s="248"/>
      <c r="L168" s="253"/>
      <c r="M168" s="254"/>
      <c r="N168" s="255"/>
      <c r="O168" s="255"/>
      <c r="P168" s="255"/>
      <c r="Q168" s="255"/>
      <c r="R168" s="255"/>
      <c r="S168" s="255"/>
      <c r="T168" s="25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7" t="s">
        <v>150</v>
      </c>
      <c r="AU168" s="257" t="s">
        <v>83</v>
      </c>
      <c r="AV168" s="15" t="s">
        <v>136</v>
      </c>
      <c r="AW168" s="15" t="s">
        <v>34</v>
      </c>
      <c r="AX168" s="15" t="s">
        <v>81</v>
      </c>
      <c r="AY168" s="257" t="s">
        <v>128</v>
      </c>
    </row>
    <row r="169" s="2" customFormat="1" ht="44.25" customHeight="1">
      <c r="A169" s="40"/>
      <c r="B169" s="41"/>
      <c r="C169" s="206" t="s">
        <v>214</v>
      </c>
      <c r="D169" s="206" t="s">
        <v>131</v>
      </c>
      <c r="E169" s="207" t="s">
        <v>215</v>
      </c>
      <c r="F169" s="208" t="s">
        <v>216</v>
      </c>
      <c r="G169" s="209" t="s">
        <v>146</v>
      </c>
      <c r="H169" s="210">
        <v>11.810000000000001</v>
      </c>
      <c r="I169" s="211"/>
      <c r="J169" s="212">
        <f>ROUND(I169*H169,2)</f>
        <v>0</v>
      </c>
      <c r="K169" s="208" t="s">
        <v>135</v>
      </c>
      <c r="L169" s="46"/>
      <c r="M169" s="213" t="s">
        <v>19</v>
      </c>
      <c r="N169" s="214" t="s">
        <v>44</v>
      </c>
      <c r="O169" s="86"/>
      <c r="P169" s="215">
        <f>O169*H169</f>
        <v>0</v>
      </c>
      <c r="Q169" s="215">
        <v>0.0083499999999999998</v>
      </c>
      <c r="R169" s="215">
        <f>Q169*H169</f>
        <v>0.098613500000000007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136</v>
      </c>
      <c r="AT169" s="217" t="s">
        <v>131</v>
      </c>
      <c r="AU169" s="217" t="s">
        <v>83</v>
      </c>
      <c r="AY169" s="19" t="s">
        <v>128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81</v>
      </c>
      <c r="BK169" s="218">
        <f>ROUND(I169*H169,2)</f>
        <v>0</v>
      </c>
      <c r="BL169" s="19" t="s">
        <v>136</v>
      </c>
      <c r="BM169" s="217" t="s">
        <v>217</v>
      </c>
    </row>
    <row r="170" s="2" customFormat="1">
      <c r="A170" s="40"/>
      <c r="B170" s="41"/>
      <c r="C170" s="42"/>
      <c r="D170" s="219" t="s">
        <v>138</v>
      </c>
      <c r="E170" s="42"/>
      <c r="F170" s="220" t="s">
        <v>218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138</v>
      </c>
      <c r="AU170" s="19" t="s">
        <v>83</v>
      </c>
    </row>
    <row r="171" s="2" customFormat="1">
      <c r="A171" s="40"/>
      <c r="B171" s="41"/>
      <c r="C171" s="42"/>
      <c r="D171" s="224" t="s">
        <v>140</v>
      </c>
      <c r="E171" s="42"/>
      <c r="F171" s="225" t="s">
        <v>219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140</v>
      </c>
      <c r="AU171" s="19" t="s">
        <v>83</v>
      </c>
    </row>
    <row r="172" s="14" customFormat="1">
      <c r="A172" s="14"/>
      <c r="B172" s="237"/>
      <c r="C172" s="238"/>
      <c r="D172" s="219" t="s">
        <v>150</v>
      </c>
      <c r="E172" s="239" t="s">
        <v>19</v>
      </c>
      <c r="F172" s="240" t="s">
        <v>180</v>
      </c>
      <c r="G172" s="238"/>
      <c r="H172" s="239" t="s">
        <v>19</v>
      </c>
      <c r="I172" s="241"/>
      <c r="J172" s="238"/>
      <c r="K172" s="238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150</v>
      </c>
      <c r="AU172" s="246" t="s">
        <v>83</v>
      </c>
      <c r="AV172" s="14" t="s">
        <v>81</v>
      </c>
      <c r="AW172" s="14" t="s">
        <v>34</v>
      </c>
      <c r="AX172" s="14" t="s">
        <v>73</v>
      </c>
      <c r="AY172" s="246" t="s">
        <v>128</v>
      </c>
    </row>
    <row r="173" s="13" customFormat="1">
      <c r="A173" s="13"/>
      <c r="B173" s="226"/>
      <c r="C173" s="227"/>
      <c r="D173" s="219" t="s">
        <v>150</v>
      </c>
      <c r="E173" s="228" t="s">
        <v>19</v>
      </c>
      <c r="F173" s="229" t="s">
        <v>181</v>
      </c>
      <c r="G173" s="227"/>
      <c r="H173" s="230">
        <v>11.810000000000001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150</v>
      </c>
      <c r="AU173" s="236" t="s">
        <v>83</v>
      </c>
      <c r="AV173" s="13" t="s">
        <v>83</v>
      </c>
      <c r="AW173" s="13" t="s">
        <v>34</v>
      </c>
      <c r="AX173" s="13" t="s">
        <v>81</v>
      </c>
      <c r="AY173" s="236" t="s">
        <v>128</v>
      </c>
    </row>
    <row r="174" s="2" customFormat="1" ht="24.15" customHeight="1">
      <c r="A174" s="40"/>
      <c r="B174" s="41"/>
      <c r="C174" s="258" t="s">
        <v>220</v>
      </c>
      <c r="D174" s="258" t="s">
        <v>221</v>
      </c>
      <c r="E174" s="259" t="s">
        <v>222</v>
      </c>
      <c r="F174" s="260" t="s">
        <v>223</v>
      </c>
      <c r="G174" s="261" t="s">
        <v>146</v>
      </c>
      <c r="H174" s="262">
        <v>12.401</v>
      </c>
      <c r="I174" s="263"/>
      <c r="J174" s="264">
        <f>ROUND(I174*H174,2)</f>
        <v>0</v>
      </c>
      <c r="K174" s="260" t="s">
        <v>135</v>
      </c>
      <c r="L174" s="265"/>
      <c r="M174" s="266" t="s">
        <v>19</v>
      </c>
      <c r="N174" s="267" t="s">
        <v>44</v>
      </c>
      <c r="O174" s="86"/>
      <c r="P174" s="215">
        <f>O174*H174</f>
        <v>0</v>
      </c>
      <c r="Q174" s="215">
        <v>0.0023999999999999998</v>
      </c>
      <c r="R174" s="215">
        <f>Q174*H174</f>
        <v>0.029762399999999998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199</v>
      </c>
      <c r="AT174" s="217" t="s">
        <v>221</v>
      </c>
      <c r="AU174" s="217" t="s">
        <v>83</v>
      </c>
      <c r="AY174" s="19" t="s">
        <v>128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81</v>
      </c>
      <c r="BK174" s="218">
        <f>ROUND(I174*H174,2)</f>
        <v>0</v>
      </c>
      <c r="BL174" s="19" t="s">
        <v>136</v>
      </c>
      <c r="BM174" s="217" t="s">
        <v>224</v>
      </c>
    </row>
    <row r="175" s="2" customFormat="1">
      <c r="A175" s="40"/>
      <c r="B175" s="41"/>
      <c r="C175" s="42"/>
      <c r="D175" s="219" t="s">
        <v>138</v>
      </c>
      <c r="E175" s="42"/>
      <c r="F175" s="220" t="s">
        <v>223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138</v>
      </c>
      <c r="AU175" s="19" t="s">
        <v>83</v>
      </c>
    </row>
    <row r="176" s="13" customFormat="1">
      <c r="A176" s="13"/>
      <c r="B176" s="226"/>
      <c r="C176" s="227"/>
      <c r="D176" s="219" t="s">
        <v>150</v>
      </c>
      <c r="E176" s="227"/>
      <c r="F176" s="229" t="s">
        <v>225</v>
      </c>
      <c r="G176" s="227"/>
      <c r="H176" s="230">
        <v>12.401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150</v>
      </c>
      <c r="AU176" s="236" t="s">
        <v>83</v>
      </c>
      <c r="AV176" s="13" t="s">
        <v>83</v>
      </c>
      <c r="AW176" s="13" t="s">
        <v>4</v>
      </c>
      <c r="AX176" s="13" t="s">
        <v>81</v>
      </c>
      <c r="AY176" s="236" t="s">
        <v>128</v>
      </c>
    </row>
    <row r="177" s="2" customFormat="1" ht="44.25" customHeight="1">
      <c r="A177" s="40"/>
      <c r="B177" s="41"/>
      <c r="C177" s="206" t="s">
        <v>226</v>
      </c>
      <c r="D177" s="206" t="s">
        <v>131</v>
      </c>
      <c r="E177" s="207" t="s">
        <v>227</v>
      </c>
      <c r="F177" s="208" t="s">
        <v>228</v>
      </c>
      <c r="G177" s="209" t="s">
        <v>146</v>
      </c>
      <c r="H177" s="210">
        <v>153.44999999999999</v>
      </c>
      <c r="I177" s="211"/>
      <c r="J177" s="212">
        <f>ROUND(I177*H177,2)</f>
        <v>0</v>
      </c>
      <c r="K177" s="208" t="s">
        <v>135</v>
      </c>
      <c r="L177" s="46"/>
      <c r="M177" s="213" t="s">
        <v>19</v>
      </c>
      <c r="N177" s="214" t="s">
        <v>44</v>
      </c>
      <c r="O177" s="86"/>
      <c r="P177" s="215">
        <f>O177*H177</f>
        <v>0</v>
      </c>
      <c r="Q177" s="215">
        <v>0.0085199999999999998</v>
      </c>
      <c r="R177" s="215">
        <f>Q177*H177</f>
        <v>1.307394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136</v>
      </c>
      <c r="AT177" s="217" t="s">
        <v>131</v>
      </c>
      <c r="AU177" s="217" t="s">
        <v>83</v>
      </c>
      <c r="AY177" s="19" t="s">
        <v>128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81</v>
      </c>
      <c r="BK177" s="218">
        <f>ROUND(I177*H177,2)</f>
        <v>0</v>
      </c>
      <c r="BL177" s="19" t="s">
        <v>136</v>
      </c>
      <c r="BM177" s="217" t="s">
        <v>229</v>
      </c>
    </row>
    <row r="178" s="2" customFormat="1">
      <c r="A178" s="40"/>
      <c r="B178" s="41"/>
      <c r="C178" s="42"/>
      <c r="D178" s="219" t="s">
        <v>138</v>
      </c>
      <c r="E178" s="42"/>
      <c r="F178" s="220" t="s">
        <v>230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138</v>
      </c>
      <c r="AU178" s="19" t="s">
        <v>83</v>
      </c>
    </row>
    <row r="179" s="2" customFormat="1">
      <c r="A179" s="40"/>
      <c r="B179" s="41"/>
      <c r="C179" s="42"/>
      <c r="D179" s="224" t="s">
        <v>140</v>
      </c>
      <c r="E179" s="42"/>
      <c r="F179" s="225" t="s">
        <v>231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140</v>
      </c>
      <c r="AU179" s="19" t="s">
        <v>83</v>
      </c>
    </row>
    <row r="180" s="14" customFormat="1">
      <c r="A180" s="14"/>
      <c r="B180" s="237"/>
      <c r="C180" s="238"/>
      <c r="D180" s="219" t="s">
        <v>150</v>
      </c>
      <c r="E180" s="239" t="s">
        <v>19</v>
      </c>
      <c r="F180" s="240" t="s">
        <v>205</v>
      </c>
      <c r="G180" s="238"/>
      <c r="H180" s="239" t="s">
        <v>19</v>
      </c>
      <c r="I180" s="241"/>
      <c r="J180" s="238"/>
      <c r="K180" s="238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150</v>
      </c>
      <c r="AU180" s="246" t="s">
        <v>83</v>
      </c>
      <c r="AV180" s="14" t="s">
        <v>81</v>
      </c>
      <c r="AW180" s="14" t="s">
        <v>34</v>
      </c>
      <c r="AX180" s="14" t="s">
        <v>73</v>
      </c>
      <c r="AY180" s="246" t="s">
        <v>128</v>
      </c>
    </row>
    <row r="181" s="13" customFormat="1">
      <c r="A181" s="13"/>
      <c r="B181" s="226"/>
      <c r="C181" s="227"/>
      <c r="D181" s="219" t="s">
        <v>150</v>
      </c>
      <c r="E181" s="228" t="s">
        <v>19</v>
      </c>
      <c r="F181" s="229" t="s">
        <v>206</v>
      </c>
      <c r="G181" s="227"/>
      <c r="H181" s="230">
        <v>153.44999999999999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150</v>
      </c>
      <c r="AU181" s="236" t="s">
        <v>83</v>
      </c>
      <c r="AV181" s="13" t="s">
        <v>83</v>
      </c>
      <c r="AW181" s="13" t="s">
        <v>34</v>
      </c>
      <c r="AX181" s="13" t="s">
        <v>81</v>
      </c>
      <c r="AY181" s="236" t="s">
        <v>128</v>
      </c>
    </row>
    <row r="182" s="2" customFormat="1" ht="16.5" customHeight="1">
      <c r="A182" s="40"/>
      <c r="B182" s="41"/>
      <c r="C182" s="258" t="s">
        <v>8</v>
      </c>
      <c r="D182" s="258" t="s">
        <v>221</v>
      </c>
      <c r="E182" s="259" t="s">
        <v>232</v>
      </c>
      <c r="F182" s="260" t="s">
        <v>233</v>
      </c>
      <c r="G182" s="261" t="s">
        <v>146</v>
      </c>
      <c r="H182" s="262">
        <v>161.12299999999999</v>
      </c>
      <c r="I182" s="263"/>
      <c r="J182" s="264">
        <f>ROUND(I182*H182,2)</f>
        <v>0</v>
      </c>
      <c r="K182" s="260" t="s">
        <v>135</v>
      </c>
      <c r="L182" s="265"/>
      <c r="M182" s="266" t="s">
        <v>19</v>
      </c>
      <c r="N182" s="267" t="s">
        <v>44</v>
      </c>
      <c r="O182" s="86"/>
      <c r="P182" s="215">
        <f>O182*H182</f>
        <v>0</v>
      </c>
      <c r="Q182" s="215">
        <v>0.0016800000000000001</v>
      </c>
      <c r="R182" s="215">
        <f>Q182*H182</f>
        <v>0.27068663999999998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199</v>
      </c>
      <c r="AT182" s="217" t="s">
        <v>221</v>
      </c>
      <c r="AU182" s="217" t="s">
        <v>83</v>
      </c>
      <c r="AY182" s="19" t="s">
        <v>128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81</v>
      </c>
      <c r="BK182" s="218">
        <f>ROUND(I182*H182,2)</f>
        <v>0</v>
      </c>
      <c r="BL182" s="19" t="s">
        <v>136</v>
      </c>
      <c r="BM182" s="217" t="s">
        <v>234</v>
      </c>
    </row>
    <row r="183" s="2" customFormat="1">
      <c r="A183" s="40"/>
      <c r="B183" s="41"/>
      <c r="C183" s="42"/>
      <c r="D183" s="219" t="s">
        <v>138</v>
      </c>
      <c r="E183" s="42"/>
      <c r="F183" s="220" t="s">
        <v>233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138</v>
      </c>
      <c r="AU183" s="19" t="s">
        <v>83</v>
      </c>
    </row>
    <row r="184" s="13" customFormat="1">
      <c r="A184" s="13"/>
      <c r="B184" s="226"/>
      <c r="C184" s="227"/>
      <c r="D184" s="219" t="s">
        <v>150</v>
      </c>
      <c r="E184" s="227"/>
      <c r="F184" s="229" t="s">
        <v>235</v>
      </c>
      <c r="G184" s="227"/>
      <c r="H184" s="230">
        <v>161.12299999999999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150</v>
      </c>
      <c r="AU184" s="236" t="s">
        <v>83</v>
      </c>
      <c r="AV184" s="13" t="s">
        <v>83</v>
      </c>
      <c r="AW184" s="13" t="s">
        <v>4</v>
      </c>
      <c r="AX184" s="13" t="s">
        <v>81</v>
      </c>
      <c r="AY184" s="236" t="s">
        <v>128</v>
      </c>
    </row>
    <row r="185" s="2" customFormat="1" ht="37.8" customHeight="1">
      <c r="A185" s="40"/>
      <c r="B185" s="41"/>
      <c r="C185" s="206" t="s">
        <v>236</v>
      </c>
      <c r="D185" s="206" t="s">
        <v>131</v>
      </c>
      <c r="E185" s="207" t="s">
        <v>237</v>
      </c>
      <c r="F185" s="208" t="s">
        <v>238</v>
      </c>
      <c r="G185" s="209" t="s">
        <v>134</v>
      </c>
      <c r="H185" s="210">
        <v>90.283000000000001</v>
      </c>
      <c r="I185" s="211"/>
      <c r="J185" s="212">
        <f>ROUND(I185*H185,2)</f>
        <v>0</v>
      </c>
      <c r="K185" s="208" t="s">
        <v>135</v>
      </c>
      <c r="L185" s="46"/>
      <c r="M185" s="213" t="s">
        <v>19</v>
      </c>
      <c r="N185" s="214" t="s">
        <v>44</v>
      </c>
      <c r="O185" s="86"/>
      <c r="P185" s="215">
        <f>O185*H185</f>
        <v>0</v>
      </c>
      <c r="Q185" s="215">
        <v>0.0033899999999999998</v>
      </c>
      <c r="R185" s="215">
        <f>Q185*H185</f>
        <v>0.30605937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136</v>
      </c>
      <c r="AT185" s="217" t="s">
        <v>131</v>
      </c>
      <c r="AU185" s="217" t="s">
        <v>83</v>
      </c>
      <c r="AY185" s="19" t="s">
        <v>128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81</v>
      </c>
      <c r="BK185" s="218">
        <f>ROUND(I185*H185,2)</f>
        <v>0</v>
      </c>
      <c r="BL185" s="19" t="s">
        <v>136</v>
      </c>
      <c r="BM185" s="217" t="s">
        <v>239</v>
      </c>
    </row>
    <row r="186" s="2" customFormat="1">
      <c r="A186" s="40"/>
      <c r="B186" s="41"/>
      <c r="C186" s="42"/>
      <c r="D186" s="219" t="s">
        <v>138</v>
      </c>
      <c r="E186" s="42"/>
      <c r="F186" s="220" t="s">
        <v>240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138</v>
      </c>
      <c r="AU186" s="19" t="s">
        <v>83</v>
      </c>
    </row>
    <row r="187" s="2" customFormat="1">
      <c r="A187" s="40"/>
      <c r="B187" s="41"/>
      <c r="C187" s="42"/>
      <c r="D187" s="224" t="s">
        <v>140</v>
      </c>
      <c r="E187" s="42"/>
      <c r="F187" s="225" t="s">
        <v>241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140</v>
      </c>
      <c r="AU187" s="19" t="s">
        <v>83</v>
      </c>
    </row>
    <row r="188" s="14" customFormat="1">
      <c r="A188" s="14"/>
      <c r="B188" s="237"/>
      <c r="C188" s="238"/>
      <c r="D188" s="219" t="s">
        <v>150</v>
      </c>
      <c r="E188" s="239" t="s">
        <v>19</v>
      </c>
      <c r="F188" s="240" t="s">
        <v>207</v>
      </c>
      <c r="G188" s="238"/>
      <c r="H188" s="239" t="s">
        <v>19</v>
      </c>
      <c r="I188" s="241"/>
      <c r="J188" s="238"/>
      <c r="K188" s="238"/>
      <c r="L188" s="242"/>
      <c r="M188" s="243"/>
      <c r="N188" s="244"/>
      <c r="O188" s="244"/>
      <c r="P188" s="244"/>
      <c r="Q188" s="244"/>
      <c r="R188" s="244"/>
      <c r="S188" s="244"/>
      <c r="T188" s="24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6" t="s">
        <v>150</v>
      </c>
      <c r="AU188" s="246" t="s">
        <v>83</v>
      </c>
      <c r="AV188" s="14" t="s">
        <v>81</v>
      </c>
      <c r="AW188" s="14" t="s">
        <v>34</v>
      </c>
      <c r="AX188" s="14" t="s">
        <v>73</v>
      </c>
      <c r="AY188" s="246" t="s">
        <v>128</v>
      </c>
    </row>
    <row r="189" s="13" customFormat="1">
      <c r="A189" s="13"/>
      <c r="B189" s="226"/>
      <c r="C189" s="227"/>
      <c r="D189" s="219" t="s">
        <v>150</v>
      </c>
      <c r="E189" s="228" t="s">
        <v>19</v>
      </c>
      <c r="F189" s="229" t="s">
        <v>158</v>
      </c>
      <c r="G189" s="227"/>
      <c r="H189" s="230">
        <v>33.359999999999999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150</v>
      </c>
      <c r="AU189" s="236" t="s">
        <v>83</v>
      </c>
      <c r="AV189" s="13" t="s">
        <v>83</v>
      </c>
      <c r="AW189" s="13" t="s">
        <v>34</v>
      </c>
      <c r="AX189" s="13" t="s">
        <v>73</v>
      </c>
      <c r="AY189" s="236" t="s">
        <v>128</v>
      </c>
    </row>
    <row r="190" s="13" customFormat="1">
      <c r="A190" s="13"/>
      <c r="B190" s="226"/>
      <c r="C190" s="227"/>
      <c r="D190" s="219" t="s">
        <v>150</v>
      </c>
      <c r="E190" s="228" t="s">
        <v>19</v>
      </c>
      <c r="F190" s="229" t="s">
        <v>159</v>
      </c>
      <c r="G190" s="227"/>
      <c r="H190" s="230">
        <v>18.16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150</v>
      </c>
      <c r="AU190" s="236" t="s">
        <v>83</v>
      </c>
      <c r="AV190" s="13" t="s">
        <v>83</v>
      </c>
      <c r="AW190" s="13" t="s">
        <v>34</v>
      </c>
      <c r="AX190" s="13" t="s">
        <v>73</v>
      </c>
      <c r="AY190" s="236" t="s">
        <v>128</v>
      </c>
    </row>
    <row r="191" s="13" customFormat="1">
      <c r="A191" s="13"/>
      <c r="B191" s="226"/>
      <c r="C191" s="227"/>
      <c r="D191" s="219" t="s">
        <v>150</v>
      </c>
      <c r="E191" s="228" t="s">
        <v>19</v>
      </c>
      <c r="F191" s="229" t="s">
        <v>160</v>
      </c>
      <c r="G191" s="227"/>
      <c r="H191" s="230">
        <v>15.48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150</v>
      </c>
      <c r="AU191" s="236" t="s">
        <v>83</v>
      </c>
      <c r="AV191" s="13" t="s">
        <v>83</v>
      </c>
      <c r="AW191" s="13" t="s">
        <v>34</v>
      </c>
      <c r="AX191" s="13" t="s">
        <v>73</v>
      </c>
      <c r="AY191" s="236" t="s">
        <v>128</v>
      </c>
    </row>
    <row r="192" s="13" customFormat="1">
      <c r="A192" s="13"/>
      <c r="B192" s="226"/>
      <c r="C192" s="227"/>
      <c r="D192" s="219" t="s">
        <v>150</v>
      </c>
      <c r="E192" s="228" t="s">
        <v>19</v>
      </c>
      <c r="F192" s="229" t="s">
        <v>161</v>
      </c>
      <c r="G192" s="227"/>
      <c r="H192" s="230">
        <v>9.3200000000000003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150</v>
      </c>
      <c r="AU192" s="236" t="s">
        <v>83</v>
      </c>
      <c r="AV192" s="13" t="s">
        <v>83</v>
      </c>
      <c r="AW192" s="13" t="s">
        <v>34</v>
      </c>
      <c r="AX192" s="13" t="s">
        <v>73</v>
      </c>
      <c r="AY192" s="236" t="s">
        <v>128</v>
      </c>
    </row>
    <row r="193" s="13" customFormat="1">
      <c r="A193" s="13"/>
      <c r="B193" s="226"/>
      <c r="C193" s="227"/>
      <c r="D193" s="219" t="s">
        <v>150</v>
      </c>
      <c r="E193" s="228" t="s">
        <v>19</v>
      </c>
      <c r="F193" s="229" t="s">
        <v>242</v>
      </c>
      <c r="G193" s="227"/>
      <c r="H193" s="230">
        <v>5.133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150</v>
      </c>
      <c r="AU193" s="236" t="s">
        <v>83</v>
      </c>
      <c r="AV193" s="13" t="s">
        <v>83</v>
      </c>
      <c r="AW193" s="13" t="s">
        <v>34</v>
      </c>
      <c r="AX193" s="13" t="s">
        <v>73</v>
      </c>
      <c r="AY193" s="236" t="s">
        <v>128</v>
      </c>
    </row>
    <row r="194" s="13" customFormat="1">
      <c r="A194" s="13"/>
      <c r="B194" s="226"/>
      <c r="C194" s="227"/>
      <c r="D194" s="219" t="s">
        <v>150</v>
      </c>
      <c r="E194" s="228" t="s">
        <v>19</v>
      </c>
      <c r="F194" s="229" t="s">
        <v>243</v>
      </c>
      <c r="G194" s="227"/>
      <c r="H194" s="230">
        <v>8.8300000000000001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150</v>
      </c>
      <c r="AU194" s="236" t="s">
        <v>83</v>
      </c>
      <c r="AV194" s="13" t="s">
        <v>83</v>
      </c>
      <c r="AW194" s="13" t="s">
        <v>34</v>
      </c>
      <c r="AX194" s="13" t="s">
        <v>73</v>
      </c>
      <c r="AY194" s="236" t="s">
        <v>128</v>
      </c>
    </row>
    <row r="195" s="15" customFormat="1">
      <c r="A195" s="15"/>
      <c r="B195" s="247"/>
      <c r="C195" s="248"/>
      <c r="D195" s="219" t="s">
        <v>150</v>
      </c>
      <c r="E195" s="249" t="s">
        <v>19</v>
      </c>
      <c r="F195" s="250" t="s">
        <v>166</v>
      </c>
      <c r="G195" s="248"/>
      <c r="H195" s="251">
        <v>90.282999999999987</v>
      </c>
      <c r="I195" s="252"/>
      <c r="J195" s="248"/>
      <c r="K195" s="248"/>
      <c r="L195" s="253"/>
      <c r="M195" s="254"/>
      <c r="N195" s="255"/>
      <c r="O195" s="255"/>
      <c r="P195" s="255"/>
      <c r="Q195" s="255"/>
      <c r="R195" s="255"/>
      <c r="S195" s="255"/>
      <c r="T195" s="25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7" t="s">
        <v>150</v>
      </c>
      <c r="AU195" s="257" t="s">
        <v>83</v>
      </c>
      <c r="AV195" s="15" t="s">
        <v>136</v>
      </c>
      <c r="AW195" s="15" t="s">
        <v>34</v>
      </c>
      <c r="AX195" s="15" t="s">
        <v>81</v>
      </c>
      <c r="AY195" s="257" t="s">
        <v>128</v>
      </c>
    </row>
    <row r="196" s="2" customFormat="1" ht="16.5" customHeight="1">
      <c r="A196" s="40"/>
      <c r="B196" s="41"/>
      <c r="C196" s="258" t="s">
        <v>244</v>
      </c>
      <c r="D196" s="258" t="s">
        <v>221</v>
      </c>
      <c r="E196" s="259" t="s">
        <v>245</v>
      </c>
      <c r="F196" s="260" t="s">
        <v>246</v>
      </c>
      <c r="G196" s="261" t="s">
        <v>146</v>
      </c>
      <c r="H196" s="262">
        <v>24.827999999999999</v>
      </c>
      <c r="I196" s="263"/>
      <c r="J196" s="264">
        <f>ROUND(I196*H196,2)</f>
        <v>0</v>
      </c>
      <c r="K196" s="260" t="s">
        <v>135</v>
      </c>
      <c r="L196" s="265"/>
      <c r="M196" s="266" t="s">
        <v>19</v>
      </c>
      <c r="N196" s="267" t="s">
        <v>44</v>
      </c>
      <c r="O196" s="86"/>
      <c r="P196" s="215">
        <f>O196*H196</f>
        <v>0</v>
      </c>
      <c r="Q196" s="215">
        <v>0.00042000000000000002</v>
      </c>
      <c r="R196" s="215">
        <f>Q196*H196</f>
        <v>0.01042776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199</v>
      </c>
      <c r="AT196" s="217" t="s">
        <v>221</v>
      </c>
      <c r="AU196" s="217" t="s">
        <v>83</v>
      </c>
      <c r="AY196" s="19" t="s">
        <v>128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81</v>
      </c>
      <c r="BK196" s="218">
        <f>ROUND(I196*H196,2)</f>
        <v>0</v>
      </c>
      <c r="BL196" s="19" t="s">
        <v>136</v>
      </c>
      <c r="BM196" s="217" t="s">
        <v>247</v>
      </c>
    </row>
    <row r="197" s="2" customFormat="1">
      <c r="A197" s="40"/>
      <c r="B197" s="41"/>
      <c r="C197" s="42"/>
      <c r="D197" s="219" t="s">
        <v>138</v>
      </c>
      <c r="E197" s="42"/>
      <c r="F197" s="220" t="s">
        <v>246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138</v>
      </c>
      <c r="AU197" s="19" t="s">
        <v>83</v>
      </c>
    </row>
    <row r="198" s="13" customFormat="1">
      <c r="A198" s="13"/>
      <c r="B198" s="226"/>
      <c r="C198" s="227"/>
      <c r="D198" s="219" t="s">
        <v>150</v>
      </c>
      <c r="E198" s="228" t="s">
        <v>19</v>
      </c>
      <c r="F198" s="229" t="s">
        <v>248</v>
      </c>
      <c r="G198" s="227"/>
      <c r="H198" s="230">
        <v>22.571000000000002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150</v>
      </c>
      <c r="AU198" s="236" t="s">
        <v>83</v>
      </c>
      <c r="AV198" s="13" t="s">
        <v>83</v>
      </c>
      <c r="AW198" s="13" t="s">
        <v>34</v>
      </c>
      <c r="AX198" s="13" t="s">
        <v>81</v>
      </c>
      <c r="AY198" s="236" t="s">
        <v>128</v>
      </c>
    </row>
    <row r="199" s="13" customFormat="1">
      <c r="A199" s="13"/>
      <c r="B199" s="226"/>
      <c r="C199" s="227"/>
      <c r="D199" s="219" t="s">
        <v>150</v>
      </c>
      <c r="E199" s="227"/>
      <c r="F199" s="229" t="s">
        <v>249</v>
      </c>
      <c r="G199" s="227"/>
      <c r="H199" s="230">
        <v>24.827999999999999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150</v>
      </c>
      <c r="AU199" s="236" t="s">
        <v>83</v>
      </c>
      <c r="AV199" s="13" t="s">
        <v>83</v>
      </c>
      <c r="AW199" s="13" t="s">
        <v>4</v>
      </c>
      <c r="AX199" s="13" t="s">
        <v>81</v>
      </c>
      <c r="AY199" s="236" t="s">
        <v>128</v>
      </c>
    </row>
    <row r="200" s="2" customFormat="1" ht="37.8" customHeight="1">
      <c r="A200" s="40"/>
      <c r="B200" s="41"/>
      <c r="C200" s="206" t="s">
        <v>250</v>
      </c>
      <c r="D200" s="206" t="s">
        <v>131</v>
      </c>
      <c r="E200" s="207" t="s">
        <v>251</v>
      </c>
      <c r="F200" s="208" t="s">
        <v>252</v>
      </c>
      <c r="G200" s="209" t="s">
        <v>146</v>
      </c>
      <c r="H200" s="210">
        <v>16.190000000000001</v>
      </c>
      <c r="I200" s="211"/>
      <c r="J200" s="212">
        <f>ROUND(I200*H200,2)</f>
        <v>0</v>
      </c>
      <c r="K200" s="208" t="s">
        <v>135</v>
      </c>
      <c r="L200" s="46"/>
      <c r="M200" s="213" t="s">
        <v>19</v>
      </c>
      <c r="N200" s="214" t="s">
        <v>44</v>
      </c>
      <c r="O200" s="86"/>
      <c r="P200" s="215">
        <f>O200*H200</f>
        <v>0</v>
      </c>
      <c r="Q200" s="215">
        <v>0.01119</v>
      </c>
      <c r="R200" s="215">
        <f>Q200*H200</f>
        <v>0.18116610000000002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136</v>
      </c>
      <c r="AT200" s="217" t="s">
        <v>131</v>
      </c>
      <c r="AU200" s="217" t="s">
        <v>83</v>
      </c>
      <c r="AY200" s="19" t="s">
        <v>128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81</v>
      </c>
      <c r="BK200" s="218">
        <f>ROUND(I200*H200,2)</f>
        <v>0</v>
      </c>
      <c r="BL200" s="19" t="s">
        <v>136</v>
      </c>
      <c r="BM200" s="217" t="s">
        <v>253</v>
      </c>
    </row>
    <row r="201" s="2" customFormat="1">
      <c r="A201" s="40"/>
      <c r="B201" s="41"/>
      <c r="C201" s="42"/>
      <c r="D201" s="219" t="s">
        <v>138</v>
      </c>
      <c r="E201" s="42"/>
      <c r="F201" s="220" t="s">
        <v>254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138</v>
      </c>
      <c r="AU201" s="19" t="s">
        <v>83</v>
      </c>
    </row>
    <row r="202" s="2" customFormat="1">
      <c r="A202" s="40"/>
      <c r="B202" s="41"/>
      <c r="C202" s="42"/>
      <c r="D202" s="224" t="s">
        <v>140</v>
      </c>
      <c r="E202" s="42"/>
      <c r="F202" s="225" t="s">
        <v>255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140</v>
      </c>
      <c r="AU202" s="19" t="s">
        <v>83</v>
      </c>
    </row>
    <row r="203" s="14" customFormat="1">
      <c r="A203" s="14"/>
      <c r="B203" s="237"/>
      <c r="C203" s="238"/>
      <c r="D203" s="219" t="s">
        <v>150</v>
      </c>
      <c r="E203" s="239" t="s">
        <v>19</v>
      </c>
      <c r="F203" s="240" t="s">
        <v>256</v>
      </c>
      <c r="G203" s="238"/>
      <c r="H203" s="239" t="s">
        <v>19</v>
      </c>
      <c r="I203" s="241"/>
      <c r="J203" s="238"/>
      <c r="K203" s="238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150</v>
      </c>
      <c r="AU203" s="246" t="s">
        <v>83</v>
      </c>
      <c r="AV203" s="14" t="s">
        <v>81</v>
      </c>
      <c r="AW203" s="14" t="s">
        <v>34</v>
      </c>
      <c r="AX203" s="14" t="s">
        <v>73</v>
      </c>
      <c r="AY203" s="246" t="s">
        <v>128</v>
      </c>
    </row>
    <row r="204" s="13" customFormat="1">
      <c r="A204" s="13"/>
      <c r="B204" s="226"/>
      <c r="C204" s="227"/>
      <c r="D204" s="219" t="s">
        <v>150</v>
      </c>
      <c r="E204" s="228" t="s">
        <v>19</v>
      </c>
      <c r="F204" s="229" t="s">
        <v>257</v>
      </c>
      <c r="G204" s="227"/>
      <c r="H204" s="230">
        <v>16.190000000000001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150</v>
      </c>
      <c r="AU204" s="236" t="s">
        <v>83</v>
      </c>
      <c r="AV204" s="13" t="s">
        <v>83</v>
      </c>
      <c r="AW204" s="13" t="s">
        <v>34</v>
      </c>
      <c r="AX204" s="13" t="s">
        <v>81</v>
      </c>
      <c r="AY204" s="236" t="s">
        <v>128</v>
      </c>
    </row>
    <row r="205" s="2" customFormat="1" ht="16.5" customHeight="1">
      <c r="A205" s="40"/>
      <c r="B205" s="41"/>
      <c r="C205" s="258" t="s">
        <v>258</v>
      </c>
      <c r="D205" s="258" t="s">
        <v>221</v>
      </c>
      <c r="E205" s="259" t="s">
        <v>259</v>
      </c>
      <c r="F205" s="260" t="s">
        <v>260</v>
      </c>
      <c r="G205" s="261" t="s">
        <v>146</v>
      </c>
      <c r="H205" s="262">
        <v>17</v>
      </c>
      <c r="I205" s="263"/>
      <c r="J205" s="264">
        <f>ROUND(I205*H205,2)</f>
        <v>0</v>
      </c>
      <c r="K205" s="260" t="s">
        <v>135</v>
      </c>
      <c r="L205" s="265"/>
      <c r="M205" s="266" t="s">
        <v>19</v>
      </c>
      <c r="N205" s="267" t="s">
        <v>44</v>
      </c>
      <c r="O205" s="86"/>
      <c r="P205" s="215">
        <f>O205*H205</f>
        <v>0</v>
      </c>
      <c r="Q205" s="215">
        <v>0.00027999999999999998</v>
      </c>
      <c r="R205" s="215">
        <f>Q205*H205</f>
        <v>0.0047599999999999995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199</v>
      </c>
      <c r="AT205" s="217" t="s">
        <v>221</v>
      </c>
      <c r="AU205" s="217" t="s">
        <v>83</v>
      </c>
      <c r="AY205" s="19" t="s">
        <v>128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81</v>
      </c>
      <c r="BK205" s="218">
        <f>ROUND(I205*H205,2)</f>
        <v>0</v>
      </c>
      <c r="BL205" s="19" t="s">
        <v>136</v>
      </c>
      <c r="BM205" s="217" t="s">
        <v>261</v>
      </c>
    </row>
    <row r="206" s="2" customFormat="1">
      <c r="A206" s="40"/>
      <c r="B206" s="41"/>
      <c r="C206" s="42"/>
      <c r="D206" s="219" t="s">
        <v>138</v>
      </c>
      <c r="E206" s="42"/>
      <c r="F206" s="220" t="s">
        <v>260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138</v>
      </c>
      <c r="AU206" s="19" t="s">
        <v>83</v>
      </c>
    </row>
    <row r="207" s="13" customFormat="1">
      <c r="A207" s="13"/>
      <c r="B207" s="226"/>
      <c r="C207" s="227"/>
      <c r="D207" s="219" t="s">
        <v>150</v>
      </c>
      <c r="E207" s="227"/>
      <c r="F207" s="229" t="s">
        <v>262</v>
      </c>
      <c r="G207" s="227"/>
      <c r="H207" s="230">
        <v>17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150</v>
      </c>
      <c r="AU207" s="236" t="s">
        <v>83</v>
      </c>
      <c r="AV207" s="13" t="s">
        <v>83</v>
      </c>
      <c r="AW207" s="13" t="s">
        <v>4</v>
      </c>
      <c r="AX207" s="13" t="s">
        <v>81</v>
      </c>
      <c r="AY207" s="236" t="s">
        <v>128</v>
      </c>
    </row>
    <row r="208" s="2" customFormat="1" ht="37.8" customHeight="1">
      <c r="A208" s="40"/>
      <c r="B208" s="41"/>
      <c r="C208" s="206" t="s">
        <v>263</v>
      </c>
      <c r="D208" s="206" t="s">
        <v>131</v>
      </c>
      <c r="E208" s="207" t="s">
        <v>264</v>
      </c>
      <c r="F208" s="208" t="s">
        <v>265</v>
      </c>
      <c r="G208" s="209" t="s">
        <v>146</v>
      </c>
      <c r="H208" s="210">
        <v>9.6600000000000001</v>
      </c>
      <c r="I208" s="211"/>
      <c r="J208" s="212">
        <f>ROUND(I208*H208,2)</f>
        <v>0</v>
      </c>
      <c r="K208" s="208" t="s">
        <v>135</v>
      </c>
      <c r="L208" s="46"/>
      <c r="M208" s="213" t="s">
        <v>19</v>
      </c>
      <c r="N208" s="214" t="s">
        <v>44</v>
      </c>
      <c r="O208" s="86"/>
      <c r="P208" s="215">
        <f>O208*H208</f>
        <v>0</v>
      </c>
      <c r="Q208" s="215">
        <v>0.01119</v>
      </c>
      <c r="R208" s="215">
        <f>Q208*H208</f>
        <v>0.10809540000000001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136</v>
      </c>
      <c r="AT208" s="217" t="s">
        <v>131</v>
      </c>
      <c r="AU208" s="217" t="s">
        <v>83</v>
      </c>
      <c r="AY208" s="19" t="s">
        <v>128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81</v>
      </c>
      <c r="BK208" s="218">
        <f>ROUND(I208*H208,2)</f>
        <v>0</v>
      </c>
      <c r="BL208" s="19" t="s">
        <v>136</v>
      </c>
      <c r="BM208" s="217" t="s">
        <v>266</v>
      </c>
    </row>
    <row r="209" s="2" customFormat="1">
      <c r="A209" s="40"/>
      <c r="B209" s="41"/>
      <c r="C209" s="42"/>
      <c r="D209" s="219" t="s">
        <v>138</v>
      </c>
      <c r="E209" s="42"/>
      <c r="F209" s="220" t="s">
        <v>267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138</v>
      </c>
      <c r="AU209" s="19" t="s">
        <v>83</v>
      </c>
    </row>
    <row r="210" s="2" customFormat="1">
      <c r="A210" s="40"/>
      <c r="B210" s="41"/>
      <c r="C210" s="42"/>
      <c r="D210" s="224" t="s">
        <v>140</v>
      </c>
      <c r="E210" s="42"/>
      <c r="F210" s="225" t="s">
        <v>268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140</v>
      </c>
      <c r="AU210" s="19" t="s">
        <v>83</v>
      </c>
    </row>
    <row r="211" s="14" customFormat="1">
      <c r="A211" s="14"/>
      <c r="B211" s="237"/>
      <c r="C211" s="238"/>
      <c r="D211" s="219" t="s">
        <v>150</v>
      </c>
      <c r="E211" s="239" t="s">
        <v>19</v>
      </c>
      <c r="F211" s="240" t="s">
        <v>269</v>
      </c>
      <c r="G211" s="238"/>
      <c r="H211" s="239" t="s">
        <v>19</v>
      </c>
      <c r="I211" s="241"/>
      <c r="J211" s="238"/>
      <c r="K211" s="238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150</v>
      </c>
      <c r="AU211" s="246" t="s">
        <v>83</v>
      </c>
      <c r="AV211" s="14" t="s">
        <v>81</v>
      </c>
      <c r="AW211" s="14" t="s">
        <v>34</v>
      </c>
      <c r="AX211" s="14" t="s">
        <v>73</v>
      </c>
      <c r="AY211" s="246" t="s">
        <v>128</v>
      </c>
    </row>
    <row r="212" s="13" customFormat="1">
      <c r="A212" s="13"/>
      <c r="B212" s="226"/>
      <c r="C212" s="227"/>
      <c r="D212" s="219" t="s">
        <v>150</v>
      </c>
      <c r="E212" s="228" t="s">
        <v>19</v>
      </c>
      <c r="F212" s="229" t="s">
        <v>270</v>
      </c>
      <c r="G212" s="227"/>
      <c r="H212" s="230">
        <v>9.6600000000000001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150</v>
      </c>
      <c r="AU212" s="236" t="s">
        <v>83</v>
      </c>
      <c r="AV212" s="13" t="s">
        <v>83</v>
      </c>
      <c r="AW212" s="13" t="s">
        <v>34</v>
      </c>
      <c r="AX212" s="13" t="s">
        <v>81</v>
      </c>
      <c r="AY212" s="236" t="s">
        <v>128</v>
      </c>
    </row>
    <row r="213" s="2" customFormat="1" ht="16.5" customHeight="1">
      <c r="A213" s="40"/>
      <c r="B213" s="41"/>
      <c r="C213" s="258" t="s">
        <v>271</v>
      </c>
      <c r="D213" s="258" t="s">
        <v>221</v>
      </c>
      <c r="E213" s="259" t="s">
        <v>272</v>
      </c>
      <c r="F213" s="260" t="s">
        <v>273</v>
      </c>
      <c r="G213" s="261" t="s">
        <v>146</v>
      </c>
      <c r="H213" s="262">
        <v>10.143000000000001</v>
      </c>
      <c r="I213" s="263"/>
      <c r="J213" s="264">
        <f>ROUND(I213*H213,2)</f>
        <v>0</v>
      </c>
      <c r="K213" s="260" t="s">
        <v>135</v>
      </c>
      <c r="L213" s="265"/>
      <c r="M213" s="266" t="s">
        <v>19</v>
      </c>
      <c r="N213" s="267" t="s">
        <v>44</v>
      </c>
      <c r="O213" s="86"/>
      <c r="P213" s="215">
        <f>O213*H213</f>
        <v>0</v>
      </c>
      <c r="Q213" s="215">
        <v>0.00069999999999999999</v>
      </c>
      <c r="R213" s="215">
        <f>Q213*H213</f>
        <v>0.0071001000000000007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199</v>
      </c>
      <c r="AT213" s="217" t="s">
        <v>221</v>
      </c>
      <c r="AU213" s="217" t="s">
        <v>83</v>
      </c>
      <c r="AY213" s="19" t="s">
        <v>128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81</v>
      </c>
      <c r="BK213" s="218">
        <f>ROUND(I213*H213,2)</f>
        <v>0</v>
      </c>
      <c r="BL213" s="19" t="s">
        <v>136</v>
      </c>
      <c r="BM213" s="217" t="s">
        <v>274</v>
      </c>
    </row>
    <row r="214" s="2" customFormat="1">
      <c r="A214" s="40"/>
      <c r="B214" s="41"/>
      <c r="C214" s="42"/>
      <c r="D214" s="219" t="s">
        <v>138</v>
      </c>
      <c r="E214" s="42"/>
      <c r="F214" s="220" t="s">
        <v>273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138</v>
      </c>
      <c r="AU214" s="19" t="s">
        <v>83</v>
      </c>
    </row>
    <row r="215" s="13" customFormat="1">
      <c r="A215" s="13"/>
      <c r="B215" s="226"/>
      <c r="C215" s="227"/>
      <c r="D215" s="219" t="s">
        <v>150</v>
      </c>
      <c r="E215" s="227"/>
      <c r="F215" s="229" t="s">
        <v>275</v>
      </c>
      <c r="G215" s="227"/>
      <c r="H215" s="230">
        <v>10.143000000000001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150</v>
      </c>
      <c r="AU215" s="236" t="s">
        <v>83</v>
      </c>
      <c r="AV215" s="13" t="s">
        <v>83</v>
      </c>
      <c r="AW215" s="13" t="s">
        <v>4</v>
      </c>
      <c r="AX215" s="13" t="s">
        <v>81</v>
      </c>
      <c r="AY215" s="236" t="s">
        <v>128</v>
      </c>
    </row>
    <row r="216" s="2" customFormat="1" ht="37.8" customHeight="1">
      <c r="A216" s="40"/>
      <c r="B216" s="41"/>
      <c r="C216" s="206" t="s">
        <v>276</v>
      </c>
      <c r="D216" s="206" t="s">
        <v>131</v>
      </c>
      <c r="E216" s="207" t="s">
        <v>277</v>
      </c>
      <c r="F216" s="208" t="s">
        <v>278</v>
      </c>
      <c r="G216" s="209" t="s">
        <v>146</v>
      </c>
      <c r="H216" s="210">
        <v>165.25999999999999</v>
      </c>
      <c r="I216" s="211"/>
      <c r="J216" s="212">
        <f>ROUND(I216*H216,2)</f>
        <v>0</v>
      </c>
      <c r="K216" s="208" t="s">
        <v>135</v>
      </c>
      <c r="L216" s="46"/>
      <c r="M216" s="213" t="s">
        <v>19</v>
      </c>
      <c r="N216" s="214" t="s">
        <v>44</v>
      </c>
      <c r="O216" s="86"/>
      <c r="P216" s="215">
        <f>O216*H216</f>
        <v>0</v>
      </c>
      <c r="Q216" s="215">
        <v>8.0000000000000007E-05</v>
      </c>
      <c r="R216" s="215">
        <f>Q216*H216</f>
        <v>0.0132208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136</v>
      </c>
      <c r="AT216" s="217" t="s">
        <v>131</v>
      </c>
      <c r="AU216" s="217" t="s">
        <v>83</v>
      </c>
      <c r="AY216" s="19" t="s">
        <v>128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81</v>
      </c>
      <c r="BK216" s="218">
        <f>ROUND(I216*H216,2)</f>
        <v>0</v>
      </c>
      <c r="BL216" s="19" t="s">
        <v>136</v>
      </c>
      <c r="BM216" s="217" t="s">
        <v>279</v>
      </c>
    </row>
    <row r="217" s="2" customFormat="1">
      <c r="A217" s="40"/>
      <c r="B217" s="41"/>
      <c r="C217" s="42"/>
      <c r="D217" s="219" t="s">
        <v>138</v>
      </c>
      <c r="E217" s="42"/>
      <c r="F217" s="220" t="s">
        <v>280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138</v>
      </c>
      <c r="AU217" s="19" t="s">
        <v>83</v>
      </c>
    </row>
    <row r="218" s="2" customFormat="1">
      <c r="A218" s="40"/>
      <c r="B218" s="41"/>
      <c r="C218" s="42"/>
      <c r="D218" s="224" t="s">
        <v>140</v>
      </c>
      <c r="E218" s="42"/>
      <c r="F218" s="225" t="s">
        <v>281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140</v>
      </c>
      <c r="AU218" s="19" t="s">
        <v>83</v>
      </c>
    </row>
    <row r="219" s="14" customFormat="1">
      <c r="A219" s="14"/>
      <c r="B219" s="237"/>
      <c r="C219" s="238"/>
      <c r="D219" s="219" t="s">
        <v>150</v>
      </c>
      <c r="E219" s="239" t="s">
        <v>19</v>
      </c>
      <c r="F219" s="240" t="s">
        <v>282</v>
      </c>
      <c r="G219" s="238"/>
      <c r="H219" s="239" t="s">
        <v>19</v>
      </c>
      <c r="I219" s="241"/>
      <c r="J219" s="238"/>
      <c r="K219" s="238"/>
      <c r="L219" s="242"/>
      <c r="M219" s="243"/>
      <c r="N219" s="244"/>
      <c r="O219" s="244"/>
      <c r="P219" s="244"/>
      <c r="Q219" s="244"/>
      <c r="R219" s="244"/>
      <c r="S219" s="244"/>
      <c r="T219" s="24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6" t="s">
        <v>150</v>
      </c>
      <c r="AU219" s="246" t="s">
        <v>83</v>
      </c>
      <c r="AV219" s="14" t="s">
        <v>81</v>
      </c>
      <c r="AW219" s="14" t="s">
        <v>34</v>
      </c>
      <c r="AX219" s="14" t="s">
        <v>73</v>
      </c>
      <c r="AY219" s="246" t="s">
        <v>128</v>
      </c>
    </row>
    <row r="220" s="13" customFormat="1">
      <c r="A220" s="13"/>
      <c r="B220" s="226"/>
      <c r="C220" s="227"/>
      <c r="D220" s="219" t="s">
        <v>150</v>
      </c>
      <c r="E220" s="228" t="s">
        <v>19</v>
      </c>
      <c r="F220" s="229" t="s">
        <v>283</v>
      </c>
      <c r="G220" s="227"/>
      <c r="H220" s="230">
        <v>153.44999999999999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150</v>
      </c>
      <c r="AU220" s="236" t="s">
        <v>83</v>
      </c>
      <c r="AV220" s="13" t="s">
        <v>83</v>
      </c>
      <c r="AW220" s="13" t="s">
        <v>34</v>
      </c>
      <c r="AX220" s="13" t="s">
        <v>73</v>
      </c>
      <c r="AY220" s="236" t="s">
        <v>128</v>
      </c>
    </row>
    <row r="221" s="14" customFormat="1">
      <c r="A221" s="14"/>
      <c r="B221" s="237"/>
      <c r="C221" s="238"/>
      <c r="D221" s="219" t="s">
        <v>150</v>
      </c>
      <c r="E221" s="239" t="s">
        <v>19</v>
      </c>
      <c r="F221" s="240" t="s">
        <v>284</v>
      </c>
      <c r="G221" s="238"/>
      <c r="H221" s="239" t="s">
        <v>19</v>
      </c>
      <c r="I221" s="241"/>
      <c r="J221" s="238"/>
      <c r="K221" s="238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150</v>
      </c>
      <c r="AU221" s="246" t="s">
        <v>83</v>
      </c>
      <c r="AV221" s="14" t="s">
        <v>81</v>
      </c>
      <c r="AW221" s="14" t="s">
        <v>34</v>
      </c>
      <c r="AX221" s="14" t="s">
        <v>73</v>
      </c>
      <c r="AY221" s="246" t="s">
        <v>128</v>
      </c>
    </row>
    <row r="222" s="13" customFormat="1">
      <c r="A222" s="13"/>
      <c r="B222" s="226"/>
      <c r="C222" s="227"/>
      <c r="D222" s="219" t="s">
        <v>150</v>
      </c>
      <c r="E222" s="228" t="s">
        <v>19</v>
      </c>
      <c r="F222" s="229" t="s">
        <v>285</v>
      </c>
      <c r="G222" s="227"/>
      <c r="H222" s="230">
        <v>11.810000000000001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150</v>
      </c>
      <c r="AU222" s="236" t="s">
        <v>83</v>
      </c>
      <c r="AV222" s="13" t="s">
        <v>83</v>
      </c>
      <c r="AW222" s="13" t="s">
        <v>34</v>
      </c>
      <c r="AX222" s="13" t="s">
        <v>73</v>
      </c>
      <c r="AY222" s="236" t="s">
        <v>128</v>
      </c>
    </row>
    <row r="223" s="15" customFormat="1">
      <c r="A223" s="15"/>
      <c r="B223" s="247"/>
      <c r="C223" s="248"/>
      <c r="D223" s="219" t="s">
        <v>150</v>
      </c>
      <c r="E223" s="249" t="s">
        <v>19</v>
      </c>
      <c r="F223" s="250" t="s">
        <v>166</v>
      </c>
      <c r="G223" s="248"/>
      <c r="H223" s="251">
        <v>165.25999999999999</v>
      </c>
      <c r="I223" s="252"/>
      <c r="J223" s="248"/>
      <c r="K223" s="248"/>
      <c r="L223" s="253"/>
      <c r="M223" s="254"/>
      <c r="N223" s="255"/>
      <c r="O223" s="255"/>
      <c r="P223" s="255"/>
      <c r="Q223" s="255"/>
      <c r="R223" s="255"/>
      <c r="S223" s="255"/>
      <c r="T223" s="256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7" t="s">
        <v>150</v>
      </c>
      <c r="AU223" s="257" t="s">
        <v>83</v>
      </c>
      <c r="AV223" s="15" t="s">
        <v>136</v>
      </c>
      <c r="AW223" s="15" t="s">
        <v>34</v>
      </c>
      <c r="AX223" s="15" t="s">
        <v>81</v>
      </c>
      <c r="AY223" s="257" t="s">
        <v>128</v>
      </c>
    </row>
    <row r="224" s="2" customFormat="1" ht="24.15" customHeight="1">
      <c r="A224" s="40"/>
      <c r="B224" s="41"/>
      <c r="C224" s="206" t="s">
        <v>286</v>
      </c>
      <c r="D224" s="206" t="s">
        <v>131</v>
      </c>
      <c r="E224" s="207" t="s">
        <v>287</v>
      </c>
      <c r="F224" s="208" t="s">
        <v>288</v>
      </c>
      <c r="G224" s="209" t="s">
        <v>134</v>
      </c>
      <c r="H224" s="210">
        <v>21.5</v>
      </c>
      <c r="I224" s="211"/>
      <c r="J224" s="212">
        <f>ROUND(I224*H224,2)</f>
        <v>0</v>
      </c>
      <c r="K224" s="208" t="s">
        <v>135</v>
      </c>
      <c r="L224" s="46"/>
      <c r="M224" s="213" t="s">
        <v>19</v>
      </c>
      <c r="N224" s="214" t="s">
        <v>44</v>
      </c>
      <c r="O224" s="86"/>
      <c r="P224" s="215">
        <f>O224*H224</f>
        <v>0</v>
      </c>
      <c r="Q224" s="215">
        <v>3.0000000000000001E-05</v>
      </c>
      <c r="R224" s="215">
        <f>Q224*H224</f>
        <v>0.00064500000000000007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136</v>
      </c>
      <c r="AT224" s="217" t="s">
        <v>131</v>
      </c>
      <c r="AU224" s="217" t="s">
        <v>83</v>
      </c>
      <c r="AY224" s="19" t="s">
        <v>128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81</v>
      </c>
      <c r="BK224" s="218">
        <f>ROUND(I224*H224,2)</f>
        <v>0</v>
      </c>
      <c r="BL224" s="19" t="s">
        <v>136</v>
      </c>
      <c r="BM224" s="217" t="s">
        <v>289</v>
      </c>
    </row>
    <row r="225" s="2" customFormat="1">
      <c r="A225" s="40"/>
      <c r="B225" s="41"/>
      <c r="C225" s="42"/>
      <c r="D225" s="219" t="s">
        <v>138</v>
      </c>
      <c r="E225" s="42"/>
      <c r="F225" s="220" t="s">
        <v>290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138</v>
      </c>
      <c r="AU225" s="19" t="s">
        <v>83</v>
      </c>
    </row>
    <row r="226" s="2" customFormat="1">
      <c r="A226" s="40"/>
      <c r="B226" s="41"/>
      <c r="C226" s="42"/>
      <c r="D226" s="224" t="s">
        <v>140</v>
      </c>
      <c r="E226" s="42"/>
      <c r="F226" s="225" t="s">
        <v>291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140</v>
      </c>
      <c r="AU226" s="19" t="s">
        <v>83</v>
      </c>
    </row>
    <row r="227" s="13" customFormat="1">
      <c r="A227" s="13"/>
      <c r="B227" s="226"/>
      <c r="C227" s="227"/>
      <c r="D227" s="219" t="s">
        <v>150</v>
      </c>
      <c r="E227" s="228" t="s">
        <v>19</v>
      </c>
      <c r="F227" s="229" t="s">
        <v>292</v>
      </c>
      <c r="G227" s="227"/>
      <c r="H227" s="230">
        <v>21.5</v>
      </c>
      <c r="I227" s="231"/>
      <c r="J227" s="227"/>
      <c r="K227" s="227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150</v>
      </c>
      <c r="AU227" s="236" t="s">
        <v>83</v>
      </c>
      <c r="AV227" s="13" t="s">
        <v>83</v>
      </c>
      <c r="AW227" s="13" t="s">
        <v>34</v>
      </c>
      <c r="AX227" s="13" t="s">
        <v>81</v>
      </c>
      <c r="AY227" s="236" t="s">
        <v>128</v>
      </c>
    </row>
    <row r="228" s="2" customFormat="1" ht="24.15" customHeight="1">
      <c r="A228" s="40"/>
      <c r="B228" s="41"/>
      <c r="C228" s="258" t="s">
        <v>7</v>
      </c>
      <c r="D228" s="258" t="s">
        <v>221</v>
      </c>
      <c r="E228" s="259" t="s">
        <v>293</v>
      </c>
      <c r="F228" s="260" t="s">
        <v>294</v>
      </c>
      <c r="G228" s="261" t="s">
        <v>134</v>
      </c>
      <c r="H228" s="262">
        <v>22.574999999999999</v>
      </c>
      <c r="I228" s="263"/>
      <c r="J228" s="264">
        <f>ROUND(I228*H228,2)</f>
        <v>0</v>
      </c>
      <c r="K228" s="260" t="s">
        <v>135</v>
      </c>
      <c r="L228" s="265"/>
      <c r="M228" s="266" t="s">
        <v>19</v>
      </c>
      <c r="N228" s="267" t="s">
        <v>44</v>
      </c>
      <c r="O228" s="86"/>
      <c r="P228" s="215">
        <f>O228*H228</f>
        <v>0</v>
      </c>
      <c r="Q228" s="215">
        <v>0.00042000000000000002</v>
      </c>
      <c r="R228" s="215">
        <f>Q228*H228</f>
        <v>0.0094815000000000003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199</v>
      </c>
      <c r="AT228" s="217" t="s">
        <v>221</v>
      </c>
      <c r="AU228" s="217" t="s">
        <v>83</v>
      </c>
      <c r="AY228" s="19" t="s">
        <v>128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81</v>
      </c>
      <c r="BK228" s="218">
        <f>ROUND(I228*H228,2)</f>
        <v>0</v>
      </c>
      <c r="BL228" s="19" t="s">
        <v>136</v>
      </c>
      <c r="BM228" s="217" t="s">
        <v>295</v>
      </c>
    </row>
    <row r="229" s="2" customFormat="1">
      <c r="A229" s="40"/>
      <c r="B229" s="41"/>
      <c r="C229" s="42"/>
      <c r="D229" s="219" t="s">
        <v>138</v>
      </c>
      <c r="E229" s="42"/>
      <c r="F229" s="220" t="s">
        <v>294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138</v>
      </c>
      <c r="AU229" s="19" t="s">
        <v>83</v>
      </c>
    </row>
    <row r="230" s="13" customFormat="1">
      <c r="A230" s="13"/>
      <c r="B230" s="226"/>
      <c r="C230" s="227"/>
      <c r="D230" s="219" t="s">
        <v>150</v>
      </c>
      <c r="E230" s="227"/>
      <c r="F230" s="229" t="s">
        <v>296</v>
      </c>
      <c r="G230" s="227"/>
      <c r="H230" s="230">
        <v>22.574999999999999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150</v>
      </c>
      <c r="AU230" s="236" t="s">
        <v>83</v>
      </c>
      <c r="AV230" s="13" t="s">
        <v>83</v>
      </c>
      <c r="AW230" s="13" t="s">
        <v>4</v>
      </c>
      <c r="AX230" s="13" t="s">
        <v>81</v>
      </c>
      <c r="AY230" s="236" t="s">
        <v>128</v>
      </c>
    </row>
    <row r="231" s="2" customFormat="1" ht="16.5" customHeight="1">
      <c r="A231" s="40"/>
      <c r="B231" s="41"/>
      <c r="C231" s="206" t="s">
        <v>297</v>
      </c>
      <c r="D231" s="206" t="s">
        <v>131</v>
      </c>
      <c r="E231" s="207" t="s">
        <v>298</v>
      </c>
      <c r="F231" s="208" t="s">
        <v>299</v>
      </c>
      <c r="G231" s="209" t="s">
        <v>134</v>
      </c>
      <c r="H231" s="210">
        <v>447.06099999999998</v>
      </c>
      <c r="I231" s="211"/>
      <c r="J231" s="212">
        <f>ROUND(I231*H231,2)</f>
        <v>0</v>
      </c>
      <c r="K231" s="208" t="s">
        <v>135</v>
      </c>
      <c r="L231" s="46"/>
      <c r="M231" s="213" t="s">
        <v>19</v>
      </c>
      <c r="N231" s="214" t="s">
        <v>44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136</v>
      </c>
      <c r="AT231" s="217" t="s">
        <v>131</v>
      </c>
      <c r="AU231" s="217" t="s">
        <v>83</v>
      </c>
      <c r="AY231" s="19" t="s">
        <v>128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81</v>
      </c>
      <c r="BK231" s="218">
        <f>ROUND(I231*H231,2)</f>
        <v>0</v>
      </c>
      <c r="BL231" s="19" t="s">
        <v>136</v>
      </c>
      <c r="BM231" s="217" t="s">
        <v>300</v>
      </c>
    </row>
    <row r="232" s="2" customFormat="1">
      <c r="A232" s="40"/>
      <c r="B232" s="41"/>
      <c r="C232" s="42"/>
      <c r="D232" s="219" t="s">
        <v>138</v>
      </c>
      <c r="E232" s="42"/>
      <c r="F232" s="220" t="s">
        <v>301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138</v>
      </c>
      <c r="AU232" s="19" t="s">
        <v>83</v>
      </c>
    </row>
    <row r="233" s="2" customFormat="1">
      <c r="A233" s="40"/>
      <c r="B233" s="41"/>
      <c r="C233" s="42"/>
      <c r="D233" s="224" t="s">
        <v>140</v>
      </c>
      <c r="E233" s="42"/>
      <c r="F233" s="225" t="s">
        <v>302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140</v>
      </c>
      <c r="AU233" s="19" t="s">
        <v>83</v>
      </c>
    </row>
    <row r="234" s="14" customFormat="1">
      <c r="A234" s="14"/>
      <c r="B234" s="237"/>
      <c r="C234" s="238"/>
      <c r="D234" s="219" t="s">
        <v>150</v>
      </c>
      <c r="E234" s="239" t="s">
        <v>19</v>
      </c>
      <c r="F234" s="240" t="s">
        <v>303</v>
      </c>
      <c r="G234" s="238"/>
      <c r="H234" s="239" t="s">
        <v>19</v>
      </c>
      <c r="I234" s="241"/>
      <c r="J234" s="238"/>
      <c r="K234" s="238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150</v>
      </c>
      <c r="AU234" s="246" t="s">
        <v>83</v>
      </c>
      <c r="AV234" s="14" t="s">
        <v>81</v>
      </c>
      <c r="AW234" s="14" t="s">
        <v>34</v>
      </c>
      <c r="AX234" s="14" t="s">
        <v>73</v>
      </c>
      <c r="AY234" s="246" t="s">
        <v>128</v>
      </c>
    </row>
    <row r="235" s="13" customFormat="1">
      <c r="A235" s="13"/>
      <c r="B235" s="226"/>
      <c r="C235" s="227"/>
      <c r="D235" s="219" t="s">
        <v>150</v>
      </c>
      <c r="E235" s="228" t="s">
        <v>19</v>
      </c>
      <c r="F235" s="229" t="s">
        <v>304</v>
      </c>
      <c r="G235" s="227"/>
      <c r="H235" s="230">
        <v>82.238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150</v>
      </c>
      <c r="AU235" s="236" t="s">
        <v>83</v>
      </c>
      <c r="AV235" s="13" t="s">
        <v>83</v>
      </c>
      <c r="AW235" s="13" t="s">
        <v>34</v>
      </c>
      <c r="AX235" s="13" t="s">
        <v>73</v>
      </c>
      <c r="AY235" s="236" t="s">
        <v>128</v>
      </c>
    </row>
    <row r="236" s="14" customFormat="1">
      <c r="A236" s="14"/>
      <c r="B236" s="237"/>
      <c r="C236" s="238"/>
      <c r="D236" s="219" t="s">
        <v>150</v>
      </c>
      <c r="E236" s="239" t="s">
        <v>19</v>
      </c>
      <c r="F236" s="240" t="s">
        <v>305</v>
      </c>
      <c r="G236" s="238"/>
      <c r="H236" s="239" t="s">
        <v>19</v>
      </c>
      <c r="I236" s="241"/>
      <c r="J236" s="238"/>
      <c r="K236" s="238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150</v>
      </c>
      <c r="AU236" s="246" t="s">
        <v>83</v>
      </c>
      <c r="AV236" s="14" t="s">
        <v>81</v>
      </c>
      <c r="AW236" s="14" t="s">
        <v>34</v>
      </c>
      <c r="AX236" s="14" t="s">
        <v>73</v>
      </c>
      <c r="AY236" s="246" t="s">
        <v>128</v>
      </c>
    </row>
    <row r="237" s="13" customFormat="1">
      <c r="A237" s="13"/>
      <c r="B237" s="226"/>
      <c r="C237" s="227"/>
      <c r="D237" s="219" t="s">
        <v>150</v>
      </c>
      <c r="E237" s="228" t="s">
        <v>19</v>
      </c>
      <c r="F237" s="229" t="s">
        <v>306</v>
      </c>
      <c r="G237" s="227"/>
      <c r="H237" s="230">
        <v>65.200000000000003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150</v>
      </c>
      <c r="AU237" s="236" t="s">
        <v>83</v>
      </c>
      <c r="AV237" s="13" t="s">
        <v>83</v>
      </c>
      <c r="AW237" s="13" t="s">
        <v>34</v>
      </c>
      <c r="AX237" s="13" t="s">
        <v>73</v>
      </c>
      <c r="AY237" s="236" t="s">
        <v>128</v>
      </c>
    </row>
    <row r="238" s="14" customFormat="1">
      <c r="A238" s="14"/>
      <c r="B238" s="237"/>
      <c r="C238" s="238"/>
      <c r="D238" s="219" t="s">
        <v>150</v>
      </c>
      <c r="E238" s="239" t="s">
        <v>19</v>
      </c>
      <c r="F238" s="240" t="s">
        <v>307</v>
      </c>
      <c r="G238" s="238"/>
      <c r="H238" s="239" t="s">
        <v>19</v>
      </c>
      <c r="I238" s="241"/>
      <c r="J238" s="238"/>
      <c r="K238" s="238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150</v>
      </c>
      <c r="AU238" s="246" t="s">
        <v>83</v>
      </c>
      <c r="AV238" s="14" t="s">
        <v>81</v>
      </c>
      <c r="AW238" s="14" t="s">
        <v>34</v>
      </c>
      <c r="AX238" s="14" t="s">
        <v>73</v>
      </c>
      <c r="AY238" s="246" t="s">
        <v>128</v>
      </c>
    </row>
    <row r="239" s="13" customFormat="1">
      <c r="A239" s="13"/>
      <c r="B239" s="226"/>
      <c r="C239" s="227"/>
      <c r="D239" s="219" t="s">
        <v>150</v>
      </c>
      <c r="E239" s="228" t="s">
        <v>19</v>
      </c>
      <c r="F239" s="229" t="s">
        <v>308</v>
      </c>
      <c r="G239" s="227"/>
      <c r="H239" s="230">
        <v>38.159999999999997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150</v>
      </c>
      <c r="AU239" s="236" t="s">
        <v>83</v>
      </c>
      <c r="AV239" s="13" t="s">
        <v>83</v>
      </c>
      <c r="AW239" s="13" t="s">
        <v>34</v>
      </c>
      <c r="AX239" s="13" t="s">
        <v>73</v>
      </c>
      <c r="AY239" s="236" t="s">
        <v>128</v>
      </c>
    </row>
    <row r="240" s="13" customFormat="1">
      <c r="A240" s="13"/>
      <c r="B240" s="226"/>
      <c r="C240" s="227"/>
      <c r="D240" s="219" t="s">
        <v>150</v>
      </c>
      <c r="E240" s="228" t="s">
        <v>19</v>
      </c>
      <c r="F240" s="229" t="s">
        <v>309</v>
      </c>
      <c r="G240" s="227"/>
      <c r="H240" s="230">
        <v>21.359999999999999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150</v>
      </c>
      <c r="AU240" s="236" t="s">
        <v>83</v>
      </c>
      <c r="AV240" s="13" t="s">
        <v>83</v>
      </c>
      <c r="AW240" s="13" t="s">
        <v>34</v>
      </c>
      <c r="AX240" s="13" t="s">
        <v>73</v>
      </c>
      <c r="AY240" s="236" t="s">
        <v>128</v>
      </c>
    </row>
    <row r="241" s="13" customFormat="1">
      <c r="A241" s="13"/>
      <c r="B241" s="226"/>
      <c r="C241" s="227"/>
      <c r="D241" s="219" t="s">
        <v>150</v>
      </c>
      <c r="E241" s="228" t="s">
        <v>19</v>
      </c>
      <c r="F241" s="229" t="s">
        <v>310</v>
      </c>
      <c r="G241" s="227"/>
      <c r="H241" s="230">
        <v>17.879999999999999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150</v>
      </c>
      <c r="AU241" s="236" t="s">
        <v>83</v>
      </c>
      <c r="AV241" s="13" t="s">
        <v>83</v>
      </c>
      <c r="AW241" s="13" t="s">
        <v>34</v>
      </c>
      <c r="AX241" s="13" t="s">
        <v>73</v>
      </c>
      <c r="AY241" s="236" t="s">
        <v>128</v>
      </c>
    </row>
    <row r="242" s="13" customFormat="1">
      <c r="A242" s="13"/>
      <c r="B242" s="226"/>
      <c r="C242" s="227"/>
      <c r="D242" s="219" t="s">
        <v>150</v>
      </c>
      <c r="E242" s="228" t="s">
        <v>19</v>
      </c>
      <c r="F242" s="229" t="s">
        <v>311</v>
      </c>
      <c r="G242" s="227"/>
      <c r="H242" s="230">
        <v>10.92</v>
      </c>
      <c r="I242" s="231"/>
      <c r="J242" s="227"/>
      <c r="K242" s="227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150</v>
      </c>
      <c r="AU242" s="236" t="s">
        <v>83</v>
      </c>
      <c r="AV242" s="13" t="s">
        <v>83</v>
      </c>
      <c r="AW242" s="13" t="s">
        <v>34</v>
      </c>
      <c r="AX242" s="13" t="s">
        <v>73</v>
      </c>
      <c r="AY242" s="236" t="s">
        <v>128</v>
      </c>
    </row>
    <row r="243" s="13" customFormat="1">
      <c r="A243" s="13"/>
      <c r="B243" s="226"/>
      <c r="C243" s="227"/>
      <c r="D243" s="219" t="s">
        <v>150</v>
      </c>
      <c r="E243" s="228" t="s">
        <v>19</v>
      </c>
      <c r="F243" s="229" t="s">
        <v>312</v>
      </c>
      <c r="G243" s="227"/>
      <c r="H243" s="230">
        <v>9.8000000000000007</v>
      </c>
      <c r="I243" s="231"/>
      <c r="J243" s="227"/>
      <c r="K243" s="227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150</v>
      </c>
      <c r="AU243" s="236" t="s">
        <v>83</v>
      </c>
      <c r="AV243" s="13" t="s">
        <v>83</v>
      </c>
      <c r="AW243" s="13" t="s">
        <v>34</v>
      </c>
      <c r="AX243" s="13" t="s">
        <v>73</v>
      </c>
      <c r="AY243" s="236" t="s">
        <v>128</v>
      </c>
    </row>
    <row r="244" s="14" customFormat="1">
      <c r="A244" s="14"/>
      <c r="B244" s="237"/>
      <c r="C244" s="238"/>
      <c r="D244" s="219" t="s">
        <v>150</v>
      </c>
      <c r="E244" s="239" t="s">
        <v>19</v>
      </c>
      <c r="F244" s="240" t="s">
        <v>313</v>
      </c>
      <c r="G244" s="238"/>
      <c r="H244" s="239" t="s">
        <v>19</v>
      </c>
      <c r="I244" s="241"/>
      <c r="J244" s="238"/>
      <c r="K244" s="238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150</v>
      </c>
      <c r="AU244" s="246" t="s">
        <v>83</v>
      </c>
      <c r="AV244" s="14" t="s">
        <v>81</v>
      </c>
      <c r="AW244" s="14" t="s">
        <v>34</v>
      </c>
      <c r="AX244" s="14" t="s">
        <v>73</v>
      </c>
      <c r="AY244" s="246" t="s">
        <v>128</v>
      </c>
    </row>
    <row r="245" s="13" customFormat="1">
      <c r="A245" s="13"/>
      <c r="B245" s="226"/>
      <c r="C245" s="227"/>
      <c r="D245" s="219" t="s">
        <v>150</v>
      </c>
      <c r="E245" s="228" t="s">
        <v>19</v>
      </c>
      <c r="F245" s="229" t="s">
        <v>314</v>
      </c>
      <c r="G245" s="227"/>
      <c r="H245" s="230">
        <v>90.283000000000001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150</v>
      </c>
      <c r="AU245" s="236" t="s">
        <v>83</v>
      </c>
      <c r="AV245" s="13" t="s">
        <v>83</v>
      </c>
      <c r="AW245" s="13" t="s">
        <v>34</v>
      </c>
      <c r="AX245" s="13" t="s">
        <v>73</v>
      </c>
      <c r="AY245" s="236" t="s">
        <v>128</v>
      </c>
    </row>
    <row r="246" s="14" customFormat="1">
      <c r="A246" s="14"/>
      <c r="B246" s="237"/>
      <c r="C246" s="238"/>
      <c r="D246" s="219" t="s">
        <v>150</v>
      </c>
      <c r="E246" s="239" t="s">
        <v>19</v>
      </c>
      <c r="F246" s="240" t="s">
        <v>315</v>
      </c>
      <c r="G246" s="238"/>
      <c r="H246" s="239" t="s">
        <v>19</v>
      </c>
      <c r="I246" s="241"/>
      <c r="J246" s="238"/>
      <c r="K246" s="238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150</v>
      </c>
      <c r="AU246" s="246" t="s">
        <v>83</v>
      </c>
      <c r="AV246" s="14" t="s">
        <v>81</v>
      </c>
      <c r="AW246" s="14" t="s">
        <v>34</v>
      </c>
      <c r="AX246" s="14" t="s">
        <v>73</v>
      </c>
      <c r="AY246" s="246" t="s">
        <v>128</v>
      </c>
    </row>
    <row r="247" s="13" customFormat="1">
      <c r="A247" s="13"/>
      <c r="B247" s="226"/>
      <c r="C247" s="227"/>
      <c r="D247" s="219" t="s">
        <v>150</v>
      </c>
      <c r="E247" s="228" t="s">
        <v>19</v>
      </c>
      <c r="F247" s="229" t="s">
        <v>316</v>
      </c>
      <c r="G247" s="227"/>
      <c r="H247" s="230">
        <v>76.319999999999993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150</v>
      </c>
      <c r="AU247" s="236" t="s">
        <v>83</v>
      </c>
      <c r="AV247" s="13" t="s">
        <v>83</v>
      </c>
      <c r="AW247" s="13" t="s">
        <v>34</v>
      </c>
      <c r="AX247" s="13" t="s">
        <v>73</v>
      </c>
      <c r="AY247" s="236" t="s">
        <v>128</v>
      </c>
    </row>
    <row r="248" s="14" customFormat="1">
      <c r="A248" s="14"/>
      <c r="B248" s="237"/>
      <c r="C248" s="238"/>
      <c r="D248" s="219" t="s">
        <v>150</v>
      </c>
      <c r="E248" s="239" t="s">
        <v>19</v>
      </c>
      <c r="F248" s="240" t="s">
        <v>317</v>
      </c>
      <c r="G248" s="238"/>
      <c r="H248" s="239" t="s">
        <v>19</v>
      </c>
      <c r="I248" s="241"/>
      <c r="J248" s="238"/>
      <c r="K248" s="238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150</v>
      </c>
      <c r="AU248" s="246" t="s">
        <v>83</v>
      </c>
      <c r="AV248" s="14" t="s">
        <v>81</v>
      </c>
      <c r="AW248" s="14" t="s">
        <v>34</v>
      </c>
      <c r="AX248" s="14" t="s">
        <v>73</v>
      </c>
      <c r="AY248" s="246" t="s">
        <v>128</v>
      </c>
    </row>
    <row r="249" s="13" customFormat="1">
      <c r="A249" s="13"/>
      <c r="B249" s="226"/>
      <c r="C249" s="227"/>
      <c r="D249" s="219" t="s">
        <v>150</v>
      </c>
      <c r="E249" s="228" t="s">
        <v>19</v>
      </c>
      <c r="F249" s="229" t="s">
        <v>318</v>
      </c>
      <c r="G249" s="227"/>
      <c r="H249" s="230">
        <v>14.699999999999999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150</v>
      </c>
      <c r="AU249" s="236" t="s">
        <v>83</v>
      </c>
      <c r="AV249" s="13" t="s">
        <v>83</v>
      </c>
      <c r="AW249" s="13" t="s">
        <v>34</v>
      </c>
      <c r="AX249" s="13" t="s">
        <v>73</v>
      </c>
      <c r="AY249" s="236" t="s">
        <v>128</v>
      </c>
    </row>
    <row r="250" s="13" customFormat="1">
      <c r="A250" s="13"/>
      <c r="B250" s="226"/>
      <c r="C250" s="227"/>
      <c r="D250" s="219" t="s">
        <v>150</v>
      </c>
      <c r="E250" s="228" t="s">
        <v>19</v>
      </c>
      <c r="F250" s="229" t="s">
        <v>83</v>
      </c>
      <c r="G250" s="227"/>
      <c r="H250" s="230">
        <v>2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150</v>
      </c>
      <c r="AU250" s="236" t="s">
        <v>83</v>
      </c>
      <c r="AV250" s="13" t="s">
        <v>83</v>
      </c>
      <c r="AW250" s="13" t="s">
        <v>34</v>
      </c>
      <c r="AX250" s="13" t="s">
        <v>73</v>
      </c>
      <c r="AY250" s="236" t="s">
        <v>128</v>
      </c>
    </row>
    <row r="251" s="13" customFormat="1">
      <c r="A251" s="13"/>
      <c r="B251" s="226"/>
      <c r="C251" s="227"/>
      <c r="D251" s="219" t="s">
        <v>150</v>
      </c>
      <c r="E251" s="228" t="s">
        <v>19</v>
      </c>
      <c r="F251" s="229" t="s">
        <v>319</v>
      </c>
      <c r="G251" s="227"/>
      <c r="H251" s="230">
        <v>3.5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150</v>
      </c>
      <c r="AU251" s="236" t="s">
        <v>83</v>
      </c>
      <c r="AV251" s="13" t="s">
        <v>83</v>
      </c>
      <c r="AW251" s="13" t="s">
        <v>34</v>
      </c>
      <c r="AX251" s="13" t="s">
        <v>73</v>
      </c>
      <c r="AY251" s="236" t="s">
        <v>128</v>
      </c>
    </row>
    <row r="252" s="14" customFormat="1">
      <c r="A252" s="14"/>
      <c r="B252" s="237"/>
      <c r="C252" s="238"/>
      <c r="D252" s="219" t="s">
        <v>150</v>
      </c>
      <c r="E252" s="239" t="s">
        <v>19</v>
      </c>
      <c r="F252" s="240" t="s">
        <v>320</v>
      </c>
      <c r="G252" s="238"/>
      <c r="H252" s="239" t="s">
        <v>19</v>
      </c>
      <c r="I252" s="241"/>
      <c r="J252" s="238"/>
      <c r="K252" s="238"/>
      <c r="L252" s="242"/>
      <c r="M252" s="243"/>
      <c r="N252" s="244"/>
      <c r="O252" s="244"/>
      <c r="P252" s="244"/>
      <c r="Q252" s="244"/>
      <c r="R252" s="244"/>
      <c r="S252" s="244"/>
      <c r="T252" s="24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6" t="s">
        <v>150</v>
      </c>
      <c r="AU252" s="246" t="s">
        <v>83</v>
      </c>
      <c r="AV252" s="14" t="s">
        <v>81</v>
      </c>
      <c r="AW252" s="14" t="s">
        <v>34</v>
      </c>
      <c r="AX252" s="14" t="s">
        <v>73</v>
      </c>
      <c r="AY252" s="246" t="s">
        <v>128</v>
      </c>
    </row>
    <row r="253" s="13" customFormat="1">
      <c r="A253" s="13"/>
      <c r="B253" s="226"/>
      <c r="C253" s="227"/>
      <c r="D253" s="219" t="s">
        <v>150</v>
      </c>
      <c r="E253" s="228" t="s">
        <v>19</v>
      </c>
      <c r="F253" s="229" t="s">
        <v>321</v>
      </c>
      <c r="G253" s="227"/>
      <c r="H253" s="230">
        <v>14.699999999999999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150</v>
      </c>
      <c r="AU253" s="236" t="s">
        <v>83</v>
      </c>
      <c r="AV253" s="13" t="s">
        <v>83</v>
      </c>
      <c r="AW253" s="13" t="s">
        <v>34</v>
      </c>
      <c r="AX253" s="13" t="s">
        <v>73</v>
      </c>
      <c r="AY253" s="236" t="s">
        <v>128</v>
      </c>
    </row>
    <row r="254" s="15" customFormat="1">
      <c r="A254" s="15"/>
      <c r="B254" s="247"/>
      <c r="C254" s="248"/>
      <c r="D254" s="219" t="s">
        <v>150</v>
      </c>
      <c r="E254" s="249" t="s">
        <v>19</v>
      </c>
      <c r="F254" s="250" t="s">
        <v>166</v>
      </c>
      <c r="G254" s="248"/>
      <c r="H254" s="251">
        <v>447.06099999999992</v>
      </c>
      <c r="I254" s="252"/>
      <c r="J254" s="248"/>
      <c r="K254" s="248"/>
      <c r="L254" s="253"/>
      <c r="M254" s="254"/>
      <c r="N254" s="255"/>
      <c r="O254" s="255"/>
      <c r="P254" s="255"/>
      <c r="Q254" s="255"/>
      <c r="R254" s="255"/>
      <c r="S254" s="255"/>
      <c r="T254" s="25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7" t="s">
        <v>150</v>
      </c>
      <c r="AU254" s="257" t="s">
        <v>83</v>
      </c>
      <c r="AV254" s="15" t="s">
        <v>136</v>
      </c>
      <c r="AW254" s="15" t="s">
        <v>34</v>
      </c>
      <c r="AX254" s="15" t="s">
        <v>81</v>
      </c>
      <c r="AY254" s="257" t="s">
        <v>128</v>
      </c>
    </row>
    <row r="255" s="2" customFormat="1" ht="24.15" customHeight="1">
      <c r="A255" s="40"/>
      <c r="B255" s="41"/>
      <c r="C255" s="258" t="s">
        <v>322</v>
      </c>
      <c r="D255" s="258" t="s">
        <v>221</v>
      </c>
      <c r="E255" s="259" t="s">
        <v>323</v>
      </c>
      <c r="F255" s="260" t="s">
        <v>324</v>
      </c>
      <c r="G255" s="261" t="s">
        <v>134</v>
      </c>
      <c r="H255" s="262">
        <v>80.135999999999996</v>
      </c>
      <c r="I255" s="263"/>
      <c r="J255" s="264">
        <f>ROUND(I255*H255,2)</f>
        <v>0</v>
      </c>
      <c r="K255" s="260" t="s">
        <v>135</v>
      </c>
      <c r="L255" s="265"/>
      <c r="M255" s="266" t="s">
        <v>19</v>
      </c>
      <c r="N255" s="267" t="s">
        <v>44</v>
      </c>
      <c r="O255" s="86"/>
      <c r="P255" s="215">
        <f>O255*H255</f>
        <v>0</v>
      </c>
      <c r="Q255" s="215">
        <v>4.0000000000000003E-05</v>
      </c>
      <c r="R255" s="215">
        <f>Q255*H255</f>
        <v>0.0032054399999999999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199</v>
      </c>
      <c r="AT255" s="217" t="s">
        <v>221</v>
      </c>
      <c r="AU255" s="217" t="s">
        <v>83</v>
      </c>
      <c r="AY255" s="19" t="s">
        <v>128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81</v>
      </c>
      <c r="BK255" s="218">
        <f>ROUND(I255*H255,2)</f>
        <v>0</v>
      </c>
      <c r="BL255" s="19" t="s">
        <v>136</v>
      </c>
      <c r="BM255" s="217" t="s">
        <v>325</v>
      </c>
    </row>
    <row r="256" s="2" customFormat="1">
      <c r="A256" s="40"/>
      <c r="B256" s="41"/>
      <c r="C256" s="42"/>
      <c r="D256" s="219" t="s">
        <v>138</v>
      </c>
      <c r="E256" s="42"/>
      <c r="F256" s="220" t="s">
        <v>324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138</v>
      </c>
      <c r="AU256" s="19" t="s">
        <v>83</v>
      </c>
    </row>
    <row r="257" s="14" customFormat="1">
      <c r="A257" s="14"/>
      <c r="B257" s="237"/>
      <c r="C257" s="238"/>
      <c r="D257" s="219" t="s">
        <v>150</v>
      </c>
      <c r="E257" s="239" t="s">
        <v>19</v>
      </c>
      <c r="F257" s="240" t="s">
        <v>315</v>
      </c>
      <c r="G257" s="238"/>
      <c r="H257" s="239" t="s">
        <v>19</v>
      </c>
      <c r="I257" s="241"/>
      <c r="J257" s="238"/>
      <c r="K257" s="238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150</v>
      </c>
      <c r="AU257" s="246" t="s">
        <v>83</v>
      </c>
      <c r="AV257" s="14" t="s">
        <v>81</v>
      </c>
      <c r="AW257" s="14" t="s">
        <v>34</v>
      </c>
      <c r="AX257" s="14" t="s">
        <v>73</v>
      </c>
      <c r="AY257" s="246" t="s">
        <v>128</v>
      </c>
    </row>
    <row r="258" s="13" customFormat="1">
      <c r="A258" s="13"/>
      <c r="B258" s="226"/>
      <c r="C258" s="227"/>
      <c r="D258" s="219" t="s">
        <v>150</v>
      </c>
      <c r="E258" s="228" t="s">
        <v>19</v>
      </c>
      <c r="F258" s="229" t="s">
        <v>316</v>
      </c>
      <c r="G258" s="227"/>
      <c r="H258" s="230">
        <v>76.319999999999993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150</v>
      </c>
      <c r="AU258" s="236" t="s">
        <v>83</v>
      </c>
      <c r="AV258" s="13" t="s">
        <v>83</v>
      </c>
      <c r="AW258" s="13" t="s">
        <v>34</v>
      </c>
      <c r="AX258" s="13" t="s">
        <v>81</v>
      </c>
      <c r="AY258" s="236" t="s">
        <v>128</v>
      </c>
    </row>
    <row r="259" s="13" customFormat="1">
      <c r="A259" s="13"/>
      <c r="B259" s="226"/>
      <c r="C259" s="227"/>
      <c r="D259" s="219" t="s">
        <v>150</v>
      </c>
      <c r="E259" s="227"/>
      <c r="F259" s="229" t="s">
        <v>326</v>
      </c>
      <c r="G259" s="227"/>
      <c r="H259" s="230">
        <v>80.135999999999996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6" t="s">
        <v>150</v>
      </c>
      <c r="AU259" s="236" t="s">
        <v>83</v>
      </c>
      <c r="AV259" s="13" t="s">
        <v>83</v>
      </c>
      <c r="AW259" s="13" t="s">
        <v>4</v>
      </c>
      <c r="AX259" s="13" t="s">
        <v>81</v>
      </c>
      <c r="AY259" s="236" t="s">
        <v>128</v>
      </c>
    </row>
    <row r="260" s="2" customFormat="1" ht="24.15" customHeight="1">
      <c r="A260" s="40"/>
      <c r="B260" s="41"/>
      <c r="C260" s="258" t="s">
        <v>327</v>
      </c>
      <c r="D260" s="258" t="s">
        <v>221</v>
      </c>
      <c r="E260" s="259" t="s">
        <v>328</v>
      </c>
      <c r="F260" s="260" t="s">
        <v>329</v>
      </c>
      <c r="G260" s="261" t="s">
        <v>134</v>
      </c>
      <c r="H260" s="262">
        <v>21.210000000000001</v>
      </c>
      <c r="I260" s="263"/>
      <c r="J260" s="264">
        <f>ROUND(I260*H260,2)</f>
        <v>0</v>
      </c>
      <c r="K260" s="260" t="s">
        <v>135</v>
      </c>
      <c r="L260" s="265"/>
      <c r="M260" s="266" t="s">
        <v>19</v>
      </c>
      <c r="N260" s="267" t="s">
        <v>44</v>
      </c>
      <c r="O260" s="86"/>
      <c r="P260" s="215">
        <f>O260*H260</f>
        <v>0</v>
      </c>
      <c r="Q260" s="215">
        <v>0.00029999999999999997</v>
      </c>
      <c r="R260" s="215">
        <f>Q260*H260</f>
        <v>0.0063629999999999997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199</v>
      </c>
      <c r="AT260" s="217" t="s">
        <v>221</v>
      </c>
      <c r="AU260" s="217" t="s">
        <v>83</v>
      </c>
      <c r="AY260" s="19" t="s">
        <v>128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81</v>
      </c>
      <c r="BK260" s="218">
        <f>ROUND(I260*H260,2)</f>
        <v>0</v>
      </c>
      <c r="BL260" s="19" t="s">
        <v>136</v>
      </c>
      <c r="BM260" s="217" t="s">
        <v>330</v>
      </c>
    </row>
    <row r="261" s="2" customFormat="1">
      <c r="A261" s="40"/>
      <c r="B261" s="41"/>
      <c r="C261" s="42"/>
      <c r="D261" s="219" t="s">
        <v>138</v>
      </c>
      <c r="E261" s="42"/>
      <c r="F261" s="220" t="s">
        <v>329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138</v>
      </c>
      <c r="AU261" s="19" t="s">
        <v>83</v>
      </c>
    </row>
    <row r="262" s="14" customFormat="1">
      <c r="A262" s="14"/>
      <c r="B262" s="237"/>
      <c r="C262" s="238"/>
      <c r="D262" s="219" t="s">
        <v>150</v>
      </c>
      <c r="E262" s="239" t="s">
        <v>19</v>
      </c>
      <c r="F262" s="240" t="s">
        <v>317</v>
      </c>
      <c r="G262" s="238"/>
      <c r="H262" s="239" t="s">
        <v>19</v>
      </c>
      <c r="I262" s="241"/>
      <c r="J262" s="238"/>
      <c r="K262" s="238"/>
      <c r="L262" s="242"/>
      <c r="M262" s="243"/>
      <c r="N262" s="244"/>
      <c r="O262" s="244"/>
      <c r="P262" s="244"/>
      <c r="Q262" s="244"/>
      <c r="R262" s="244"/>
      <c r="S262" s="244"/>
      <c r="T262" s="24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6" t="s">
        <v>150</v>
      </c>
      <c r="AU262" s="246" t="s">
        <v>83</v>
      </c>
      <c r="AV262" s="14" t="s">
        <v>81</v>
      </c>
      <c r="AW262" s="14" t="s">
        <v>34</v>
      </c>
      <c r="AX262" s="14" t="s">
        <v>73</v>
      </c>
      <c r="AY262" s="246" t="s">
        <v>128</v>
      </c>
    </row>
    <row r="263" s="13" customFormat="1">
      <c r="A263" s="13"/>
      <c r="B263" s="226"/>
      <c r="C263" s="227"/>
      <c r="D263" s="219" t="s">
        <v>150</v>
      </c>
      <c r="E263" s="228" t="s">
        <v>19</v>
      </c>
      <c r="F263" s="229" t="s">
        <v>318</v>
      </c>
      <c r="G263" s="227"/>
      <c r="H263" s="230">
        <v>14.699999999999999</v>
      </c>
      <c r="I263" s="231"/>
      <c r="J263" s="227"/>
      <c r="K263" s="227"/>
      <c r="L263" s="232"/>
      <c r="M263" s="233"/>
      <c r="N263" s="234"/>
      <c r="O263" s="234"/>
      <c r="P263" s="234"/>
      <c r="Q263" s="234"/>
      <c r="R263" s="234"/>
      <c r="S263" s="234"/>
      <c r="T263" s="23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6" t="s">
        <v>150</v>
      </c>
      <c r="AU263" s="236" t="s">
        <v>83</v>
      </c>
      <c r="AV263" s="13" t="s">
        <v>83</v>
      </c>
      <c r="AW263" s="13" t="s">
        <v>34</v>
      </c>
      <c r="AX263" s="13" t="s">
        <v>73</v>
      </c>
      <c r="AY263" s="236" t="s">
        <v>128</v>
      </c>
    </row>
    <row r="264" s="13" customFormat="1">
      <c r="A264" s="13"/>
      <c r="B264" s="226"/>
      <c r="C264" s="227"/>
      <c r="D264" s="219" t="s">
        <v>150</v>
      </c>
      <c r="E264" s="228" t="s">
        <v>19</v>
      </c>
      <c r="F264" s="229" t="s">
        <v>83</v>
      </c>
      <c r="G264" s="227"/>
      <c r="H264" s="230">
        <v>2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150</v>
      </c>
      <c r="AU264" s="236" t="s">
        <v>83</v>
      </c>
      <c r="AV264" s="13" t="s">
        <v>83</v>
      </c>
      <c r="AW264" s="13" t="s">
        <v>34</v>
      </c>
      <c r="AX264" s="13" t="s">
        <v>73</v>
      </c>
      <c r="AY264" s="236" t="s">
        <v>128</v>
      </c>
    </row>
    <row r="265" s="13" customFormat="1">
      <c r="A265" s="13"/>
      <c r="B265" s="226"/>
      <c r="C265" s="227"/>
      <c r="D265" s="219" t="s">
        <v>150</v>
      </c>
      <c r="E265" s="228" t="s">
        <v>19</v>
      </c>
      <c r="F265" s="229" t="s">
        <v>319</v>
      </c>
      <c r="G265" s="227"/>
      <c r="H265" s="230">
        <v>3.5</v>
      </c>
      <c r="I265" s="231"/>
      <c r="J265" s="227"/>
      <c r="K265" s="227"/>
      <c r="L265" s="232"/>
      <c r="M265" s="233"/>
      <c r="N265" s="234"/>
      <c r="O265" s="234"/>
      <c r="P265" s="234"/>
      <c r="Q265" s="234"/>
      <c r="R265" s="234"/>
      <c r="S265" s="234"/>
      <c r="T265" s="23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6" t="s">
        <v>150</v>
      </c>
      <c r="AU265" s="236" t="s">
        <v>83</v>
      </c>
      <c r="AV265" s="13" t="s">
        <v>83</v>
      </c>
      <c r="AW265" s="13" t="s">
        <v>34</v>
      </c>
      <c r="AX265" s="13" t="s">
        <v>73</v>
      </c>
      <c r="AY265" s="236" t="s">
        <v>128</v>
      </c>
    </row>
    <row r="266" s="15" customFormat="1">
      <c r="A266" s="15"/>
      <c r="B266" s="247"/>
      <c r="C266" s="248"/>
      <c r="D266" s="219" t="s">
        <v>150</v>
      </c>
      <c r="E266" s="249" t="s">
        <v>19</v>
      </c>
      <c r="F266" s="250" t="s">
        <v>166</v>
      </c>
      <c r="G266" s="248"/>
      <c r="H266" s="251">
        <v>20.199999999999999</v>
      </c>
      <c r="I266" s="252"/>
      <c r="J266" s="248"/>
      <c r="K266" s="248"/>
      <c r="L266" s="253"/>
      <c r="M266" s="254"/>
      <c r="N266" s="255"/>
      <c r="O266" s="255"/>
      <c r="P266" s="255"/>
      <c r="Q266" s="255"/>
      <c r="R266" s="255"/>
      <c r="S266" s="255"/>
      <c r="T266" s="256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57" t="s">
        <v>150</v>
      </c>
      <c r="AU266" s="257" t="s">
        <v>83</v>
      </c>
      <c r="AV266" s="15" t="s">
        <v>136</v>
      </c>
      <c r="AW266" s="15" t="s">
        <v>34</v>
      </c>
      <c r="AX266" s="15" t="s">
        <v>81</v>
      </c>
      <c r="AY266" s="257" t="s">
        <v>128</v>
      </c>
    </row>
    <row r="267" s="13" customFormat="1">
      <c r="A267" s="13"/>
      <c r="B267" s="226"/>
      <c r="C267" s="227"/>
      <c r="D267" s="219" t="s">
        <v>150</v>
      </c>
      <c r="E267" s="227"/>
      <c r="F267" s="229" t="s">
        <v>331</v>
      </c>
      <c r="G267" s="227"/>
      <c r="H267" s="230">
        <v>21.210000000000001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150</v>
      </c>
      <c r="AU267" s="236" t="s">
        <v>83</v>
      </c>
      <c r="AV267" s="13" t="s">
        <v>83</v>
      </c>
      <c r="AW267" s="13" t="s">
        <v>4</v>
      </c>
      <c r="AX267" s="13" t="s">
        <v>81</v>
      </c>
      <c r="AY267" s="236" t="s">
        <v>128</v>
      </c>
    </row>
    <row r="268" s="2" customFormat="1" ht="24.15" customHeight="1">
      <c r="A268" s="40"/>
      <c r="B268" s="41"/>
      <c r="C268" s="258" t="s">
        <v>332</v>
      </c>
      <c r="D268" s="258" t="s">
        <v>221</v>
      </c>
      <c r="E268" s="259" t="s">
        <v>333</v>
      </c>
      <c r="F268" s="260" t="s">
        <v>334</v>
      </c>
      <c r="G268" s="261" t="s">
        <v>134</v>
      </c>
      <c r="H268" s="262">
        <v>15.435000000000001</v>
      </c>
      <c r="I268" s="263"/>
      <c r="J268" s="264">
        <f>ROUND(I268*H268,2)</f>
        <v>0</v>
      </c>
      <c r="K268" s="260" t="s">
        <v>135</v>
      </c>
      <c r="L268" s="265"/>
      <c r="M268" s="266" t="s">
        <v>19</v>
      </c>
      <c r="N268" s="267" t="s">
        <v>44</v>
      </c>
      <c r="O268" s="86"/>
      <c r="P268" s="215">
        <f>O268*H268</f>
        <v>0</v>
      </c>
      <c r="Q268" s="215">
        <v>0.00020000000000000001</v>
      </c>
      <c r="R268" s="215">
        <f>Q268*H268</f>
        <v>0.0030870000000000003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199</v>
      </c>
      <c r="AT268" s="217" t="s">
        <v>221</v>
      </c>
      <c r="AU268" s="217" t="s">
        <v>83</v>
      </c>
      <c r="AY268" s="19" t="s">
        <v>128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81</v>
      </c>
      <c r="BK268" s="218">
        <f>ROUND(I268*H268,2)</f>
        <v>0</v>
      </c>
      <c r="BL268" s="19" t="s">
        <v>136</v>
      </c>
      <c r="BM268" s="217" t="s">
        <v>335</v>
      </c>
    </row>
    <row r="269" s="2" customFormat="1">
      <c r="A269" s="40"/>
      <c r="B269" s="41"/>
      <c r="C269" s="42"/>
      <c r="D269" s="219" t="s">
        <v>138</v>
      </c>
      <c r="E269" s="42"/>
      <c r="F269" s="220" t="s">
        <v>334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138</v>
      </c>
      <c r="AU269" s="19" t="s">
        <v>83</v>
      </c>
    </row>
    <row r="270" s="14" customFormat="1">
      <c r="A270" s="14"/>
      <c r="B270" s="237"/>
      <c r="C270" s="238"/>
      <c r="D270" s="219" t="s">
        <v>150</v>
      </c>
      <c r="E270" s="239" t="s">
        <v>19</v>
      </c>
      <c r="F270" s="240" t="s">
        <v>320</v>
      </c>
      <c r="G270" s="238"/>
      <c r="H270" s="239" t="s">
        <v>19</v>
      </c>
      <c r="I270" s="241"/>
      <c r="J270" s="238"/>
      <c r="K270" s="238"/>
      <c r="L270" s="242"/>
      <c r="M270" s="243"/>
      <c r="N270" s="244"/>
      <c r="O270" s="244"/>
      <c r="P270" s="244"/>
      <c r="Q270" s="244"/>
      <c r="R270" s="244"/>
      <c r="S270" s="244"/>
      <c r="T270" s="24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6" t="s">
        <v>150</v>
      </c>
      <c r="AU270" s="246" t="s">
        <v>83</v>
      </c>
      <c r="AV270" s="14" t="s">
        <v>81</v>
      </c>
      <c r="AW270" s="14" t="s">
        <v>34</v>
      </c>
      <c r="AX270" s="14" t="s">
        <v>73</v>
      </c>
      <c r="AY270" s="246" t="s">
        <v>128</v>
      </c>
    </row>
    <row r="271" s="13" customFormat="1">
      <c r="A271" s="13"/>
      <c r="B271" s="226"/>
      <c r="C271" s="227"/>
      <c r="D271" s="219" t="s">
        <v>150</v>
      </c>
      <c r="E271" s="228" t="s">
        <v>19</v>
      </c>
      <c r="F271" s="229" t="s">
        <v>321</v>
      </c>
      <c r="G271" s="227"/>
      <c r="H271" s="230">
        <v>14.699999999999999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150</v>
      </c>
      <c r="AU271" s="236" t="s">
        <v>83</v>
      </c>
      <c r="AV271" s="13" t="s">
        <v>83</v>
      </c>
      <c r="AW271" s="13" t="s">
        <v>34</v>
      </c>
      <c r="AX271" s="13" t="s">
        <v>81</v>
      </c>
      <c r="AY271" s="236" t="s">
        <v>128</v>
      </c>
    </row>
    <row r="272" s="13" customFormat="1">
      <c r="A272" s="13"/>
      <c r="B272" s="226"/>
      <c r="C272" s="227"/>
      <c r="D272" s="219" t="s">
        <v>150</v>
      </c>
      <c r="E272" s="227"/>
      <c r="F272" s="229" t="s">
        <v>336</v>
      </c>
      <c r="G272" s="227"/>
      <c r="H272" s="230">
        <v>15.435000000000001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150</v>
      </c>
      <c r="AU272" s="236" t="s">
        <v>83</v>
      </c>
      <c r="AV272" s="13" t="s">
        <v>83</v>
      </c>
      <c r="AW272" s="13" t="s">
        <v>4</v>
      </c>
      <c r="AX272" s="13" t="s">
        <v>81</v>
      </c>
      <c r="AY272" s="236" t="s">
        <v>128</v>
      </c>
    </row>
    <row r="273" s="2" customFormat="1" ht="24.15" customHeight="1">
      <c r="A273" s="40"/>
      <c r="B273" s="41"/>
      <c r="C273" s="258" t="s">
        <v>337</v>
      </c>
      <c r="D273" s="258" t="s">
        <v>221</v>
      </c>
      <c r="E273" s="259" t="s">
        <v>338</v>
      </c>
      <c r="F273" s="260" t="s">
        <v>339</v>
      </c>
      <c r="G273" s="261" t="s">
        <v>134</v>
      </c>
      <c r="H273" s="262">
        <v>352.63299999999998</v>
      </c>
      <c r="I273" s="263"/>
      <c r="J273" s="264">
        <f>ROUND(I273*H273,2)</f>
        <v>0</v>
      </c>
      <c r="K273" s="260" t="s">
        <v>135</v>
      </c>
      <c r="L273" s="265"/>
      <c r="M273" s="266" t="s">
        <v>19</v>
      </c>
      <c r="N273" s="267" t="s">
        <v>44</v>
      </c>
      <c r="O273" s="86"/>
      <c r="P273" s="215">
        <f>O273*H273</f>
        <v>0</v>
      </c>
      <c r="Q273" s="215">
        <v>3.0000000000000001E-05</v>
      </c>
      <c r="R273" s="215">
        <f>Q273*H273</f>
        <v>0.01057899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199</v>
      </c>
      <c r="AT273" s="217" t="s">
        <v>221</v>
      </c>
      <c r="AU273" s="217" t="s">
        <v>83</v>
      </c>
      <c r="AY273" s="19" t="s">
        <v>128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81</v>
      </c>
      <c r="BK273" s="218">
        <f>ROUND(I273*H273,2)</f>
        <v>0</v>
      </c>
      <c r="BL273" s="19" t="s">
        <v>136</v>
      </c>
      <c r="BM273" s="217" t="s">
        <v>340</v>
      </c>
    </row>
    <row r="274" s="2" customFormat="1">
      <c r="A274" s="40"/>
      <c r="B274" s="41"/>
      <c r="C274" s="42"/>
      <c r="D274" s="219" t="s">
        <v>138</v>
      </c>
      <c r="E274" s="42"/>
      <c r="F274" s="220" t="s">
        <v>339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138</v>
      </c>
      <c r="AU274" s="19" t="s">
        <v>83</v>
      </c>
    </row>
    <row r="275" s="14" customFormat="1">
      <c r="A275" s="14"/>
      <c r="B275" s="237"/>
      <c r="C275" s="238"/>
      <c r="D275" s="219" t="s">
        <v>150</v>
      </c>
      <c r="E275" s="239" t="s">
        <v>19</v>
      </c>
      <c r="F275" s="240" t="s">
        <v>303</v>
      </c>
      <c r="G275" s="238"/>
      <c r="H275" s="239" t="s">
        <v>19</v>
      </c>
      <c r="I275" s="241"/>
      <c r="J275" s="238"/>
      <c r="K275" s="238"/>
      <c r="L275" s="242"/>
      <c r="M275" s="243"/>
      <c r="N275" s="244"/>
      <c r="O275" s="244"/>
      <c r="P275" s="244"/>
      <c r="Q275" s="244"/>
      <c r="R275" s="244"/>
      <c r="S275" s="244"/>
      <c r="T275" s="24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6" t="s">
        <v>150</v>
      </c>
      <c r="AU275" s="246" t="s">
        <v>83</v>
      </c>
      <c r="AV275" s="14" t="s">
        <v>81</v>
      </c>
      <c r="AW275" s="14" t="s">
        <v>34</v>
      </c>
      <c r="AX275" s="14" t="s">
        <v>73</v>
      </c>
      <c r="AY275" s="246" t="s">
        <v>128</v>
      </c>
    </row>
    <row r="276" s="13" customFormat="1">
      <c r="A276" s="13"/>
      <c r="B276" s="226"/>
      <c r="C276" s="227"/>
      <c r="D276" s="219" t="s">
        <v>150</v>
      </c>
      <c r="E276" s="228" t="s">
        <v>19</v>
      </c>
      <c r="F276" s="229" t="s">
        <v>304</v>
      </c>
      <c r="G276" s="227"/>
      <c r="H276" s="230">
        <v>82.238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150</v>
      </c>
      <c r="AU276" s="236" t="s">
        <v>83</v>
      </c>
      <c r="AV276" s="13" t="s">
        <v>83</v>
      </c>
      <c r="AW276" s="13" t="s">
        <v>34</v>
      </c>
      <c r="AX276" s="13" t="s">
        <v>73</v>
      </c>
      <c r="AY276" s="236" t="s">
        <v>128</v>
      </c>
    </row>
    <row r="277" s="14" customFormat="1">
      <c r="A277" s="14"/>
      <c r="B277" s="237"/>
      <c r="C277" s="238"/>
      <c r="D277" s="219" t="s">
        <v>150</v>
      </c>
      <c r="E277" s="239" t="s">
        <v>19</v>
      </c>
      <c r="F277" s="240" t="s">
        <v>305</v>
      </c>
      <c r="G277" s="238"/>
      <c r="H277" s="239" t="s">
        <v>19</v>
      </c>
      <c r="I277" s="241"/>
      <c r="J277" s="238"/>
      <c r="K277" s="238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150</v>
      </c>
      <c r="AU277" s="246" t="s">
        <v>83</v>
      </c>
      <c r="AV277" s="14" t="s">
        <v>81</v>
      </c>
      <c r="AW277" s="14" t="s">
        <v>34</v>
      </c>
      <c r="AX277" s="14" t="s">
        <v>73</v>
      </c>
      <c r="AY277" s="246" t="s">
        <v>128</v>
      </c>
    </row>
    <row r="278" s="13" customFormat="1">
      <c r="A278" s="13"/>
      <c r="B278" s="226"/>
      <c r="C278" s="227"/>
      <c r="D278" s="219" t="s">
        <v>150</v>
      </c>
      <c r="E278" s="228" t="s">
        <v>19</v>
      </c>
      <c r="F278" s="229" t="s">
        <v>306</v>
      </c>
      <c r="G278" s="227"/>
      <c r="H278" s="230">
        <v>65.200000000000003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150</v>
      </c>
      <c r="AU278" s="236" t="s">
        <v>83</v>
      </c>
      <c r="AV278" s="13" t="s">
        <v>83</v>
      </c>
      <c r="AW278" s="13" t="s">
        <v>34</v>
      </c>
      <c r="AX278" s="13" t="s">
        <v>73</v>
      </c>
      <c r="AY278" s="236" t="s">
        <v>128</v>
      </c>
    </row>
    <row r="279" s="14" customFormat="1">
      <c r="A279" s="14"/>
      <c r="B279" s="237"/>
      <c r="C279" s="238"/>
      <c r="D279" s="219" t="s">
        <v>150</v>
      </c>
      <c r="E279" s="239" t="s">
        <v>19</v>
      </c>
      <c r="F279" s="240" t="s">
        <v>307</v>
      </c>
      <c r="G279" s="238"/>
      <c r="H279" s="239" t="s">
        <v>19</v>
      </c>
      <c r="I279" s="241"/>
      <c r="J279" s="238"/>
      <c r="K279" s="238"/>
      <c r="L279" s="242"/>
      <c r="M279" s="243"/>
      <c r="N279" s="244"/>
      <c r="O279" s="244"/>
      <c r="P279" s="244"/>
      <c r="Q279" s="244"/>
      <c r="R279" s="244"/>
      <c r="S279" s="244"/>
      <c r="T279" s="24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150</v>
      </c>
      <c r="AU279" s="246" t="s">
        <v>83</v>
      </c>
      <c r="AV279" s="14" t="s">
        <v>81</v>
      </c>
      <c r="AW279" s="14" t="s">
        <v>34</v>
      </c>
      <c r="AX279" s="14" t="s">
        <v>73</v>
      </c>
      <c r="AY279" s="246" t="s">
        <v>128</v>
      </c>
    </row>
    <row r="280" s="13" customFormat="1">
      <c r="A280" s="13"/>
      <c r="B280" s="226"/>
      <c r="C280" s="227"/>
      <c r="D280" s="219" t="s">
        <v>150</v>
      </c>
      <c r="E280" s="228" t="s">
        <v>19</v>
      </c>
      <c r="F280" s="229" t="s">
        <v>308</v>
      </c>
      <c r="G280" s="227"/>
      <c r="H280" s="230">
        <v>38.159999999999997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150</v>
      </c>
      <c r="AU280" s="236" t="s">
        <v>83</v>
      </c>
      <c r="AV280" s="13" t="s">
        <v>83</v>
      </c>
      <c r="AW280" s="13" t="s">
        <v>34</v>
      </c>
      <c r="AX280" s="13" t="s">
        <v>73</v>
      </c>
      <c r="AY280" s="236" t="s">
        <v>128</v>
      </c>
    </row>
    <row r="281" s="13" customFormat="1">
      <c r="A281" s="13"/>
      <c r="B281" s="226"/>
      <c r="C281" s="227"/>
      <c r="D281" s="219" t="s">
        <v>150</v>
      </c>
      <c r="E281" s="228" t="s">
        <v>19</v>
      </c>
      <c r="F281" s="229" t="s">
        <v>309</v>
      </c>
      <c r="G281" s="227"/>
      <c r="H281" s="230">
        <v>21.359999999999999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150</v>
      </c>
      <c r="AU281" s="236" t="s">
        <v>83</v>
      </c>
      <c r="AV281" s="13" t="s">
        <v>83</v>
      </c>
      <c r="AW281" s="13" t="s">
        <v>34</v>
      </c>
      <c r="AX281" s="13" t="s">
        <v>73</v>
      </c>
      <c r="AY281" s="236" t="s">
        <v>128</v>
      </c>
    </row>
    <row r="282" s="13" customFormat="1">
      <c r="A282" s="13"/>
      <c r="B282" s="226"/>
      <c r="C282" s="227"/>
      <c r="D282" s="219" t="s">
        <v>150</v>
      </c>
      <c r="E282" s="228" t="s">
        <v>19</v>
      </c>
      <c r="F282" s="229" t="s">
        <v>310</v>
      </c>
      <c r="G282" s="227"/>
      <c r="H282" s="230">
        <v>17.879999999999999</v>
      </c>
      <c r="I282" s="231"/>
      <c r="J282" s="227"/>
      <c r="K282" s="227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150</v>
      </c>
      <c r="AU282" s="236" t="s">
        <v>83</v>
      </c>
      <c r="AV282" s="13" t="s">
        <v>83</v>
      </c>
      <c r="AW282" s="13" t="s">
        <v>34</v>
      </c>
      <c r="AX282" s="13" t="s">
        <v>73</v>
      </c>
      <c r="AY282" s="236" t="s">
        <v>128</v>
      </c>
    </row>
    <row r="283" s="13" customFormat="1">
      <c r="A283" s="13"/>
      <c r="B283" s="226"/>
      <c r="C283" s="227"/>
      <c r="D283" s="219" t="s">
        <v>150</v>
      </c>
      <c r="E283" s="228" t="s">
        <v>19</v>
      </c>
      <c r="F283" s="229" t="s">
        <v>311</v>
      </c>
      <c r="G283" s="227"/>
      <c r="H283" s="230">
        <v>10.92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150</v>
      </c>
      <c r="AU283" s="236" t="s">
        <v>83</v>
      </c>
      <c r="AV283" s="13" t="s">
        <v>83</v>
      </c>
      <c r="AW283" s="13" t="s">
        <v>34</v>
      </c>
      <c r="AX283" s="13" t="s">
        <v>73</v>
      </c>
      <c r="AY283" s="236" t="s">
        <v>128</v>
      </c>
    </row>
    <row r="284" s="13" customFormat="1">
      <c r="A284" s="13"/>
      <c r="B284" s="226"/>
      <c r="C284" s="227"/>
      <c r="D284" s="219" t="s">
        <v>150</v>
      </c>
      <c r="E284" s="228" t="s">
        <v>19</v>
      </c>
      <c r="F284" s="229" t="s">
        <v>312</v>
      </c>
      <c r="G284" s="227"/>
      <c r="H284" s="230">
        <v>9.8000000000000007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150</v>
      </c>
      <c r="AU284" s="236" t="s">
        <v>83</v>
      </c>
      <c r="AV284" s="13" t="s">
        <v>83</v>
      </c>
      <c r="AW284" s="13" t="s">
        <v>34</v>
      </c>
      <c r="AX284" s="13" t="s">
        <v>73</v>
      </c>
      <c r="AY284" s="236" t="s">
        <v>128</v>
      </c>
    </row>
    <row r="285" s="14" customFormat="1">
      <c r="A285" s="14"/>
      <c r="B285" s="237"/>
      <c r="C285" s="238"/>
      <c r="D285" s="219" t="s">
        <v>150</v>
      </c>
      <c r="E285" s="239" t="s">
        <v>19</v>
      </c>
      <c r="F285" s="240" t="s">
        <v>313</v>
      </c>
      <c r="G285" s="238"/>
      <c r="H285" s="239" t="s">
        <v>19</v>
      </c>
      <c r="I285" s="241"/>
      <c r="J285" s="238"/>
      <c r="K285" s="238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150</v>
      </c>
      <c r="AU285" s="246" t="s">
        <v>83</v>
      </c>
      <c r="AV285" s="14" t="s">
        <v>81</v>
      </c>
      <c r="AW285" s="14" t="s">
        <v>34</v>
      </c>
      <c r="AX285" s="14" t="s">
        <v>73</v>
      </c>
      <c r="AY285" s="246" t="s">
        <v>128</v>
      </c>
    </row>
    <row r="286" s="13" customFormat="1">
      <c r="A286" s="13"/>
      <c r="B286" s="226"/>
      <c r="C286" s="227"/>
      <c r="D286" s="219" t="s">
        <v>150</v>
      </c>
      <c r="E286" s="228" t="s">
        <v>19</v>
      </c>
      <c r="F286" s="229" t="s">
        <v>314</v>
      </c>
      <c r="G286" s="227"/>
      <c r="H286" s="230">
        <v>90.283000000000001</v>
      </c>
      <c r="I286" s="231"/>
      <c r="J286" s="227"/>
      <c r="K286" s="227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150</v>
      </c>
      <c r="AU286" s="236" t="s">
        <v>83</v>
      </c>
      <c r="AV286" s="13" t="s">
        <v>83</v>
      </c>
      <c r="AW286" s="13" t="s">
        <v>34</v>
      </c>
      <c r="AX286" s="13" t="s">
        <v>73</v>
      </c>
      <c r="AY286" s="236" t="s">
        <v>128</v>
      </c>
    </row>
    <row r="287" s="15" customFormat="1">
      <c r="A287" s="15"/>
      <c r="B287" s="247"/>
      <c r="C287" s="248"/>
      <c r="D287" s="219" t="s">
        <v>150</v>
      </c>
      <c r="E287" s="249" t="s">
        <v>19</v>
      </c>
      <c r="F287" s="250" t="s">
        <v>166</v>
      </c>
      <c r="G287" s="248"/>
      <c r="H287" s="251">
        <v>335.84099999999995</v>
      </c>
      <c r="I287" s="252"/>
      <c r="J287" s="248"/>
      <c r="K287" s="248"/>
      <c r="L287" s="253"/>
      <c r="M287" s="254"/>
      <c r="N287" s="255"/>
      <c r="O287" s="255"/>
      <c r="P287" s="255"/>
      <c r="Q287" s="255"/>
      <c r="R287" s="255"/>
      <c r="S287" s="255"/>
      <c r="T287" s="256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7" t="s">
        <v>150</v>
      </c>
      <c r="AU287" s="257" t="s">
        <v>83</v>
      </c>
      <c r="AV287" s="15" t="s">
        <v>136</v>
      </c>
      <c r="AW287" s="15" t="s">
        <v>34</v>
      </c>
      <c r="AX287" s="15" t="s">
        <v>81</v>
      </c>
      <c r="AY287" s="257" t="s">
        <v>128</v>
      </c>
    </row>
    <row r="288" s="13" customFormat="1">
      <c r="A288" s="13"/>
      <c r="B288" s="226"/>
      <c r="C288" s="227"/>
      <c r="D288" s="219" t="s">
        <v>150</v>
      </c>
      <c r="E288" s="227"/>
      <c r="F288" s="229" t="s">
        <v>341</v>
      </c>
      <c r="G288" s="227"/>
      <c r="H288" s="230">
        <v>352.63299999999998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150</v>
      </c>
      <c r="AU288" s="236" t="s">
        <v>83</v>
      </c>
      <c r="AV288" s="13" t="s">
        <v>83</v>
      </c>
      <c r="AW288" s="13" t="s">
        <v>4</v>
      </c>
      <c r="AX288" s="13" t="s">
        <v>81</v>
      </c>
      <c r="AY288" s="236" t="s">
        <v>128</v>
      </c>
    </row>
    <row r="289" s="2" customFormat="1" ht="24.15" customHeight="1">
      <c r="A289" s="40"/>
      <c r="B289" s="41"/>
      <c r="C289" s="206" t="s">
        <v>342</v>
      </c>
      <c r="D289" s="206" t="s">
        <v>131</v>
      </c>
      <c r="E289" s="207" t="s">
        <v>343</v>
      </c>
      <c r="F289" s="208" t="s">
        <v>344</v>
      </c>
      <c r="G289" s="209" t="s">
        <v>146</v>
      </c>
      <c r="H289" s="210">
        <v>11.810000000000001</v>
      </c>
      <c r="I289" s="211"/>
      <c r="J289" s="212">
        <f>ROUND(I289*H289,2)</f>
        <v>0</v>
      </c>
      <c r="K289" s="208" t="s">
        <v>135</v>
      </c>
      <c r="L289" s="46"/>
      <c r="M289" s="213" t="s">
        <v>19</v>
      </c>
      <c r="N289" s="214" t="s">
        <v>44</v>
      </c>
      <c r="O289" s="86"/>
      <c r="P289" s="215">
        <f>O289*H289</f>
        <v>0</v>
      </c>
      <c r="Q289" s="215">
        <v>0.02</v>
      </c>
      <c r="R289" s="215">
        <f>Q289*H289</f>
        <v>0.23620000000000002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136</v>
      </c>
      <c r="AT289" s="217" t="s">
        <v>131</v>
      </c>
      <c r="AU289" s="217" t="s">
        <v>83</v>
      </c>
      <c r="AY289" s="19" t="s">
        <v>128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81</v>
      </c>
      <c r="BK289" s="218">
        <f>ROUND(I289*H289,2)</f>
        <v>0</v>
      </c>
      <c r="BL289" s="19" t="s">
        <v>136</v>
      </c>
      <c r="BM289" s="217" t="s">
        <v>345</v>
      </c>
    </row>
    <row r="290" s="2" customFormat="1">
      <c r="A290" s="40"/>
      <c r="B290" s="41"/>
      <c r="C290" s="42"/>
      <c r="D290" s="219" t="s">
        <v>138</v>
      </c>
      <c r="E290" s="42"/>
      <c r="F290" s="220" t="s">
        <v>346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138</v>
      </c>
      <c r="AU290" s="19" t="s">
        <v>83</v>
      </c>
    </row>
    <row r="291" s="2" customFormat="1">
      <c r="A291" s="40"/>
      <c r="B291" s="41"/>
      <c r="C291" s="42"/>
      <c r="D291" s="224" t="s">
        <v>140</v>
      </c>
      <c r="E291" s="42"/>
      <c r="F291" s="225" t="s">
        <v>347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140</v>
      </c>
      <c r="AU291" s="19" t="s">
        <v>83</v>
      </c>
    </row>
    <row r="292" s="14" customFormat="1">
      <c r="A292" s="14"/>
      <c r="B292" s="237"/>
      <c r="C292" s="238"/>
      <c r="D292" s="219" t="s">
        <v>150</v>
      </c>
      <c r="E292" s="239" t="s">
        <v>19</v>
      </c>
      <c r="F292" s="240" t="s">
        <v>180</v>
      </c>
      <c r="G292" s="238"/>
      <c r="H292" s="239" t="s">
        <v>19</v>
      </c>
      <c r="I292" s="241"/>
      <c r="J292" s="238"/>
      <c r="K292" s="238"/>
      <c r="L292" s="242"/>
      <c r="M292" s="243"/>
      <c r="N292" s="244"/>
      <c r="O292" s="244"/>
      <c r="P292" s="244"/>
      <c r="Q292" s="244"/>
      <c r="R292" s="244"/>
      <c r="S292" s="244"/>
      <c r="T292" s="24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6" t="s">
        <v>150</v>
      </c>
      <c r="AU292" s="246" t="s">
        <v>83</v>
      </c>
      <c r="AV292" s="14" t="s">
        <v>81</v>
      </c>
      <c r="AW292" s="14" t="s">
        <v>34</v>
      </c>
      <c r="AX292" s="14" t="s">
        <v>73</v>
      </c>
      <c r="AY292" s="246" t="s">
        <v>128</v>
      </c>
    </row>
    <row r="293" s="13" customFormat="1">
      <c r="A293" s="13"/>
      <c r="B293" s="226"/>
      <c r="C293" s="227"/>
      <c r="D293" s="219" t="s">
        <v>150</v>
      </c>
      <c r="E293" s="228" t="s">
        <v>19</v>
      </c>
      <c r="F293" s="229" t="s">
        <v>181</v>
      </c>
      <c r="G293" s="227"/>
      <c r="H293" s="230">
        <v>11.810000000000001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150</v>
      </c>
      <c r="AU293" s="236" t="s">
        <v>83</v>
      </c>
      <c r="AV293" s="13" t="s">
        <v>83</v>
      </c>
      <c r="AW293" s="13" t="s">
        <v>34</v>
      </c>
      <c r="AX293" s="13" t="s">
        <v>81</v>
      </c>
      <c r="AY293" s="236" t="s">
        <v>128</v>
      </c>
    </row>
    <row r="294" s="2" customFormat="1" ht="37.8" customHeight="1">
      <c r="A294" s="40"/>
      <c r="B294" s="41"/>
      <c r="C294" s="206" t="s">
        <v>348</v>
      </c>
      <c r="D294" s="206" t="s">
        <v>131</v>
      </c>
      <c r="E294" s="207" t="s">
        <v>349</v>
      </c>
      <c r="F294" s="208" t="s">
        <v>350</v>
      </c>
      <c r="G294" s="209" t="s">
        <v>146</v>
      </c>
      <c r="H294" s="210">
        <v>23.620000000000001</v>
      </c>
      <c r="I294" s="211"/>
      <c r="J294" s="212">
        <f>ROUND(I294*H294,2)</f>
        <v>0</v>
      </c>
      <c r="K294" s="208" t="s">
        <v>135</v>
      </c>
      <c r="L294" s="46"/>
      <c r="M294" s="213" t="s">
        <v>19</v>
      </c>
      <c r="N294" s="214" t="s">
        <v>44</v>
      </c>
      <c r="O294" s="86"/>
      <c r="P294" s="215">
        <f>O294*H294</f>
        <v>0</v>
      </c>
      <c r="Q294" s="215">
        <v>0.0050000000000000001</v>
      </c>
      <c r="R294" s="215">
        <f>Q294*H294</f>
        <v>0.11810000000000001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136</v>
      </c>
      <c r="AT294" s="217" t="s">
        <v>131</v>
      </c>
      <c r="AU294" s="217" t="s">
        <v>83</v>
      </c>
      <c r="AY294" s="19" t="s">
        <v>128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81</v>
      </c>
      <c r="BK294" s="218">
        <f>ROUND(I294*H294,2)</f>
        <v>0</v>
      </c>
      <c r="BL294" s="19" t="s">
        <v>136</v>
      </c>
      <c r="BM294" s="217" t="s">
        <v>351</v>
      </c>
    </row>
    <row r="295" s="2" customFormat="1">
      <c r="A295" s="40"/>
      <c r="B295" s="41"/>
      <c r="C295" s="42"/>
      <c r="D295" s="219" t="s">
        <v>138</v>
      </c>
      <c r="E295" s="42"/>
      <c r="F295" s="220" t="s">
        <v>352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138</v>
      </c>
      <c r="AU295" s="19" t="s">
        <v>83</v>
      </c>
    </row>
    <row r="296" s="2" customFormat="1">
      <c r="A296" s="40"/>
      <c r="B296" s="41"/>
      <c r="C296" s="42"/>
      <c r="D296" s="224" t="s">
        <v>140</v>
      </c>
      <c r="E296" s="42"/>
      <c r="F296" s="225" t="s">
        <v>353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140</v>
      </c>
      <c r="AU296" s="19" t="s">
        <v>83</v>
      </c>
    </row>
    <row r="297" s="13" customFormat="1">
      <c r="A297" s="13"/>
      <c r="B297" s="226"/>
      <c r="C297" s="227"/>
      <c r="D297" s="219" t="s">
        <v>150</v>
      </c>
      <c r="E297" s="228" t="s">
        <v>19</v>
      </c>
      <c r="F297" s="229" t="s">
        <v>354</v>
      </c>
      <c r="G297" s="227"/>
      <c r="H297" s="230">
        <v>23.620000000000001</v>
      </c>
      <c r="I297" s="231"/>
      <c r="J297" s="227"/>
      <c r="K297" s="227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150</v>
      </c>
      <c r="AU297" s="236" t="s">
        <v>83</v>
      </c>
      <c r="AV297" s="13" t="s">
        <v>83</v>
      </c>
      <c r="AW297" s="13" t="s">
        <v>34</v>
      </c>
      <c r="AX297" s="13" t="s">
        <v>81</v>
      </c>
      <c r="AY297" s="236" t="s">
        <v>128</v>
      </c>
    </row>
    <row r="298" s="2" customFormat="1" ht="37.8" customHeight="1">
      <c r="A298" s="40"/>
      <c r="B298" s="41"/>
      <c r="C298" s="206" t="s">
        <v>355</v>
      </c>
      <c r="D298" s="206" t="s">
        <v>131</v>
      </c>
      <c r="E298" s="207" t="s">
        <v>356</v>
      </c>
      <c r="F298" s="208" t="s">
        <v>357</v>
      </c>
      <c r="G298" s="209" t="s">
        <v>146</v>
      </c>
      <c r="H298" s="210">
        <v>19.079999999999998</v>
      </c>
      <c r="I298" s="211"/>
      <c r="J298" s="212">
        <f>ROUND(I298*H298,2)</f>
        <v>0</v>
      </c>
      <c r="K298" s="208" t="s">
        <v>19</v>
      </c>
      <c r="L298" s="46"/>
      <c r="M298" s="213" t="s">
        <v>19</v>
      </c>
      <c r="N298" s="214" t="s">
        <v>44</v>
      </c>
      <c r="O298" s="86"/>
      <c r="P298" s="215">
        <f>O298*H298</f>
        <v>0</v>
      </c>
      <c r="Q298" s="215">
        <v>0.0065599999999999999</v>
      </c>
      <c r="R298" s="215">
        <f>Q298*H298</f>
        <v>0.12516479999999999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136</v>
      </c>
      <c r="AT298" s="217" t="s">
        <v>131</v>
      </c>
      <c r="AU298" s="217" t="s">
        <v>83</v>
      </c>
      <c r="AY298" s="19" t="s">
        <v>128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81</v>
      </c>
      <c r="BK298" s="218">
        <f>ROUND(I298*H298,2)</f>
        <v>0</v>
      </c>
      <c r="BL298" s="19" t="s">
        <v>136</v>
      </c>
      <c r="BM298" s="217" t="s">
        <v>358</v>
      </c>
    </row>
    <row r="299" s="2" customFormat="1">
      <c r="A299" s="40"/>
      <c r="B299" s="41"/>
      <c r="C299" s="42"/>
      <c r="D299" s="219" t="s">
        <v>138</v>
      </c>
      <c r="E299" s="42"/>
      <c r="F299" s="220" t="s">
        <v>359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138</v>
      </c>
      <c r="AU299" s="19" t="s">
        <v>83</v>
      </c>
    </row>
    <row r="300" s="2" customFormat="1">
      <c r="A300" s="40"/>
      <c r="B300" s="41"/>
      <c r="C300" s="42"/>
      <c r="D300" s="219" t="s">
        <v>360</v>
      </c>
      <c r="E300" s="42"/>
      <c r="F300" s="268" t="s">
        <v>361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360</v>
      </c>
      <c r="AU300" s="19" t="s">
        <v>83</v>
      </c>
    </row>
    <row r="301" s="14" customFormat="1">
      <c r="A301" s="14"/>
      <c r="B301" s="237"/>
      <c r="C301" s="238"/>
      <c r="D301" s="219" t="s">
        <v>150</v>
      </c>
      <c r="E301" s="239" t="s">
        <v>19</v>
      </c>
      <c r="F301" s="240" t="s">
        <v>172</v>
      </c>
      <c r="G301" s="238"/>
      <c r="H301" s="239" t="s">
        <v>19</v>
      </c>
      <c r="I301" s="241"/>
      <c r="J301" s="238"/>
      <c r="K301" s="238"/>
      <c r="L301" s="242"/>
      <c r="M301" s="243"/>
      <c r="N301" s="244"/>
      <c r="O301" s="244"/>
      <c r="P301" s="244"/>
      <c r="Q301" s="244"/>
      <c r="R301" s="244"/>
      <c r="S301" s="244"/>
      <c r="T301" s="245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6" t="s">
        <v>150</v>
      </c>
      <c r="AU301" s="246" t="s">
        <v>83</v>
      </c>
      <c r="AV301" s="14" t="s">
        <v>81</v>
      </c>
      <c r="AW301" s="14" t="s">
        <v>34</v>
      </c>
      <c r="AX301" s="14" t="s">
        <v>73</v>
      </c>
      <c r="AY301" s="246" t="s">
        <v>128</v>
      </c>
    </row>
    <row r="302" s="14" customFormat="1">
      <c r="A302" s="14"/>
      <c r="B302" s="237"/>
      <c r="C302" s="238"/>
      <c r="D302" s="219" t="s">
        <v>150</v>
      </c>
      <c r="E302" s="239" t="s">
        <v>19</v>
      </c>
      <c r="F302" s="240" t="s">
        <v>362</v>
      </c>
      <c r="G302" s="238"/>
      <c r="H302" s="239" t="s">
        <v>19</v>
      </c>
      <c r="I302" s="241"/>
      <c r="J302" s="238"/>
      <c r="K302" s="238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150</v>
      </c>
      <c r="AU302" s="246" t="s">
        <v>83</v>
      </c>
      <c r="AV302" s="14" t="s">
        <v>81</v>
      </c>
      <c r="AW302" s="14" t="s">
        <v>34</v>
      </c>
      <c r="AX302" s="14" t="s">
        <v>73</v>
      </c>
      <c r="AY302" s="246" t="s">
        <v>128</v>
      </c>
    </row>
    <row r="303" s="13" customFormat="1">
      <c r="A303" s="13"/>
      <c r="B303" s="226"/>
      <c r="C303" s="227"/>
      <c r="D303" s="219" t="s">
        <v>150</v>
      </c>
      <c r="E303" s="228" t="s">
        <v>19</v>
      </c>
      <c r="F303" s="229" t="s">
        <v>174</v>
      </c>
      <c r="G303" s="227"/>
      <c r="H303" s="230">
        <v>3.6600000000000001</v>
      </c>
      <c r="I303" s="231"/>
      <c r="J303" s="227"/>
      <c r="K303" s="227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150</v>
      </c>
      <c r="AU303" s="236" t="s">
        <v>83</v>
      </c>
      <c r="AV303" s="13" t="s">
        <v>83</v>
      </c>
      <c r="AW303" s="13" t="s">
        <v>34</v>
      </c>
      <c r="AX303" s="13" t="s">
        <v>73</v>
      </c>
      <c r="AY303" s="236" t="s">
        <v>128</v>
      </c>
    </row>
    <row r="304" s="13" customFormat="1">
      <c r="A304" s="13"/>
      <c r="B304" s="226"/>
      <c r="C304" s="227"/>
      <c r="D304" s="219" t="s">
        <v>150</v>
      </c>
      <c r="E304" s="228" t="s">
        <v>19</v>
      </c>
      <c r="F304" s="229" t="s">
        <v>175</v>
      </c>
      <c r="G304" s="227"/>
      <c r="H304" s="230">
        <v>2.52</v>
      </c>
      <c r="I304" s="231"/>
      <c r="J304" s="227"/>
      <c r="K304" s="227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150</v>
      </c>
      <c r="AU304" s="236" t="s">
        <v>83</v>
      </c>
      <c r="AV304" s="13" t="s">
        <v>83</v>
      </c>
      <c r="AW304" s="13" t="s">
        <v>34</v>
      </c>
      <c r="AX304" s="13" t="s">
        <v>73</v>
      </c>
      <c r="AY304" s="236" t="s">
        <v>128</v>
      </c>
    </row>
    <row r="305" s="14" customFormat="1">
      <c r="A305" s="14"/>
      <c r="B305" s="237"/>
      <c r="C305" s="238"/>
      <c r="D305" s="219" t="s">
        <v>150</v>
      </c>
      <c r="E305" s="239" t="s">
        <v>19</v>
      </c>
      <c r="F305" s="240" t="s">
        <v>176</v>
      </c>
      <c r="G305" s="238"/>
      <c r="H305" s="239" t="s">
        <v>19</v>
      </c>
      <c r="I305" s="241"/>
      <c r="J305" s="238"/>
      <c r="K305" s="238"/>
      <c r="L305" s="242"/>
      <c r="M305" s="243"/>
      <c r="N305" s="244"/>
      <c r="O305" s="244"/>
      <c r="P305" s="244"/>
      <c r="Q305" s="244"/>
      <c r="R305" s="244"/>
      <c r="S305" s="244"/>
      <c r="T305" s="24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6" t="s">
        <v>150</v>
      </c>
      <c r="AU305" s="246" t="s">
        <v>83</v>
      </c>
      <c r="AV305" s="14" t="s">
        <v>81</v>
      </c>
      <c r="AW305" s="14" t="s">
        <v>34</v>
      </c>
      <c r="AX305" s="14" t="s">
        <v>73</v>
      </c>
      <c r="AY305" s="246" t="s">
        <v>128</v>
      </c>
    </row>
    <row r="306" s="13" customFormat="1">
      <c r="A306" s="13"/>
      <c r="B306" s="226"/>
      <c r="C306" s="227"/>
      <c r="D306" s="219" t="s">
        <v>150</v>
      </c>
      <c r="E306" s="228" t="s">
        <v>19</v>
      </c>
      <c r="F306" s="229" t="s">
        <v>177</v>
      </c>
      <c r="G306" s="227"/>
      <c r="H306" s="230">
        <v>6.5</v>
      </c>
      <c r="I306" s="231"/>
      <c r="J306" s="227"/>
      <c r="K306" s="227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150</v>
      </c>
      <c r="AU306" s="236" t="s">
        <v>83</v>
      </c>
      <c r="AV306" s="13" t="s">
        <v>83</v>
      </c>
      <c r="AW306" s="13" t="s">
        <v>34</v>
      </c>
      <c r="AX306" s="13" t="s">
        <v>73</v>
      </c>
      <c r="AY306" s="236" t="s">
        <v>128</v>
      </c>
    </row>
    <row r="307" s="14" customFormat="1">
      <c r="A307" s="14"/>
      <c r="B307" s="237"/>
      <c r="C307" s="238"/>
      <c r="D307" s="219" t="s">
        <v>150</v>
      </c>
      <c r="E307" s="239" t="s">
        <v>19</v>
      </c>
      <c r="F307" s="240" t="s">
        <v>178</v>
      </c>
      <c r="G307" s="238"/>
      <c r="H307" s="239" t="s">
        <v>19</v>
      </c>
      <c r="I307" s="241"/>
      <c r="J307" s="238"/>
      <c r="K307" s="238"/>
      <c r="L307" s="242"/>
      <c r="M307" s="243"/>
      <c r="N307" s="244"/>
      <c r="O307" s="244"/>
      <c r="P307" s="244"/>
      <c r="Q307" s="244"/>
      <c r="R307" s="244"/>
      <c r="S307" s="244"/>
      <c r="T307" s="24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6" t="s">
        <v>150</v>
      </c>
      <c r="AU307" s="246" t="s">
        <v>83</v>
      </c>
      <c r="AV307" s="14" t="s">
        <v>81</v>
      </c>
      <c r="AW307" s="14" t="s">
        <v>34</v>
      </c>
      <c r="AX307" s="14" t="s">
        <v>73</v>
      </c>
      <c r="AY307" s="246" t="s">
        <v>128</v>
      </c>
    </row>
    <row r="308" s="13" customFormat="1">
      <c r="A308" s="13"/>
      <c r="B308" s="226"/>
      <c r="C308" s="227"/>
      <c r="D308" s="219" t="s">
        <v>150</v>
      </c>
      <c r="E308" s="228" t="s">
        <v>19</v>
      </c>
      <c r="F308" s="229" t="s">
        <v>179</v>
      </c>
      <c r="G308" s="227"/>
      <c r="H308" s="230">
        <v>6.4000000000000004</v>
      </c>
      <c r="I308" s="231"/>
      <c r="J308" s="227"/>
      <c r="K308" s="227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150</v>
      </c>
      <c r="AU308" s="236" t="s">
        <v>83</v>
      </c>
      <c r="AV308" s="13" t="s">
        <v>83</v>
      </c>
      <c r="AW308" s="13" t="s">
        <v>34</v>
      </c>
      <c r="AX308" s="13" t="s">
        <v>73</v>
      </c>
      <c r="AY308" s="236" t="s">
        <v>128</v>
      </c>
    </row>
    <row r="309" s="15" customFormat="1">
      <c r="A309" s="15"/>
      <c r="B309" s="247"/>
      <c r="C309" s="248"/>
      <c r="D309" s="219" t="s">
        <v>150</v>
      </c>
      <c r="E309" s="249" t="s">
        <v>19</v>
      </c>
      <c r="F309" s="250" t="s">
        <v>166</v>
      </c>
      <c r="G309" s="248"/>
      <c r="H309" s="251">
        <v>19.079999999999998</v>
      </c>
      <c r="I309" s="252"/>
      <c r="J309" s="248"/>
      <c r="K309" s="248"/>
      <c r="L309" s="253"/>
      <c r="M309" s="254"/>
      <c r="N309" s="255"/>
      <c r="O309" s="255"/>
      <c r="P309" s="255"/>
      <c r="Q309" s="255"/>
      <c r="R309" s="255"/>
      <c r="S309" s="255"/>
      <c r="T309" s="256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57" t="s">
        <v>150</v>
      </c>
      <c r="AU309" s="257" t="s">
        <v>83</v>
      </c>
      <c r="AV309" s="15" t="s">
        <v>136</v>
      </c>
      <c r="AW309" s="15" t="s">
        <v>34</v>
      </c>
      <c r="AX309" s="15" t="s">
        <v>81</v>
      </c>
      <c r="AY309" s="257" t="s">
        <v>128</v>
      </c>
    </row>
    <row r="310" s="2" customFormat="1" ht="24.15" customHeight="1">
      <c r="A310" s="40"/>
      <c r="B310" s="41"/>
      <c r="C310" s="206" t="s">
        <v>363</v>
      </c>
      <c r="D310" s="206" t="s">
        <v>131</v>
      </c>
      <c r="E310" s="207" t="s">
        <v>364</v>
      </c>
      <c r="F310" s="208" t="s">
        <v>365</v>
      </c>
      <c r="G310" s="209" t="s">
        <v>146</v>
      </c>
      <c r="H310" s="210">
        <v>176.02099999999999</v>
      </c>
      <c r="I310" s="211"/>
      <c r="J310" s="212">
        <f>ROUND(I310*H310,2)</f>
        <v>0</v>
      </c>
      <c r="K310" s="208" t="s">
        <v>135</v>
      </c>
      <c r="L310" s="46"/>
      <c r="M310" s="213" t="s">
        <v>19</v>
      </c>
      <c r="N310" s="214" t="s">
        <v>44</v>
      </c>
      <c r="O310" s="86"/>
      <c r="P310" s="215">
        <f>O310*H310</f>
        <v>0</v>
      </c>
      <c r="Q310" s="215">
        <v>0.01321</v>
      </c>
      <c r="R310" s="215">
        <f>Q310*H310</f>
        <v>2.3252374099999997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136</v>
      </c>
      <c r="AT310" s="217" t="s">
        <v>131</v>
      </c>
      <c r="AU310" s="217" t="s">
        <v>83</v>
      </c>
      <c r="AY310" s="19" t="s">
        <v>128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81</v>
      </c>
      <c r="BK310" s="218">
        <f>ROUND(I310*H310,2)</f>
        <v>0</v>
      </c>
      <c r="BL310" s="19" t="s">
        <v>136</v>
      </c>
      <c r="BM310" s="217" t="s">
        <v>366</v>
      </c>
    </row>
    <row r="311" s="2" customFormat="1">
      <c r="A311" s="40"/>
      <c r="B311" s="41"/>
      <c r="C311" s="42"/>
      <c r="D311" s="219" t="s">
        <v>138</v>
      </c>
      <c r="E311" s="42"/>
      <c r="F311" s="220" t="s">
        <v>367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138</v>
      </c>
      <c r="AU311" s="19" t="s">
        <v>83</v>
      </c>
    </row>
    <row r="312" s="2" customFormat="1">
      <c r="A312" s="40"/>
      <c r="B312" s="41"/>
      <c r="C312" s="42"/>
      <c r="D312" s="224" t="s">
        <v>140</v>
      </c>
      <c r="E312" s="42"/>
      <c r="F312" s="225" t="s">
        <v>368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140</v>
      </c>
      <c r="AU312" s="19" t="s">
        <v>83</v>
      </c>
    </row>
    <row r="313" s="14" customFormat="1">
      <c r="A313" s="14"/>
      <c r="B313" s="237"/>
      <c r="C313" s="238"/>
      <c r="D313" s="219" t="s">
        <v>150</v>
      </c>
      <c r="E313" s="239" t="s">
        <v>19</v>
      </c>
      <c r="F313" s="240" t="s">
        <v>205</v>
      </c>
      <c r="G313" s="238"/>
      <c r="H313" s="239" t="s">
        <v>19</v>
      </c>
      <c r="I313" s="241"/>
      <c r="J313" s="238"/>
      <c r="K313" s="238"/>
      <c r="L313" s="242"/>
      <c r="M313" s="243"/>
      <c r="N313" s="244"/>
      <c r="O313" s="244"/>
      <c r="P313" s="244"/>
      <c r="Q313" s="244"/>
      <c r="R313" s="244"/>
      <c r="S313" s="244"/>
      <c r="T313" s="24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6" t="s">
        <v>150</v>
      </c>
      <c r="AU313" s="246" t="s">
        <v>83</v>
      </c>
      <c r="AV313" s="14" t="s">
        <v>81</v>
      </c>
      <c r="AW313" s="14" t="s">
        <v>34</v>
      </c>
      <c r="AX313" s="14" t="s">
        <v>73</v>
      </c>
      <c r="AY313" s="246" t="s">
        <v>128</v>
      </c>
    </row>
    <row r="314" s="13" customFormat="1">
      <c r="A314" s="13"/>
      <c r="B314" s="226"/>
      <c r="C314" s="227"/>
      <c r="D314" s="219" t="s">
        <v>150</v>
      </c>
      <c r="E314" s="228" t="s">
        <v>19</v>
      </c>
      <c r="F314" s="229" t="s">
        <v>206</v>
      </c>
      <c r="G314" s="227"/>
      <c r="H314" s="230">
        <v>153.44999999999999</v>
      </c>
      <c r="I314" s="231"/>
      <c r="J314" s="227"/>
      <c r="K314" s="227"/>
      <c r="L314" s="232"/>
      <c r="M314" s="233"/>
      <c r="N314" s="234"/>
      <c r="O314" s="234"/>
      <c r="P314" s="234"/>
      <c r="Q314" s="234"/>
      <c r="R314" s="234"/>
      <c r="S314" s="234"/>
      <c r="T314" s="23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6" t="s">
        <v>150</v>
      </c>
      <c r="AU314" s="236" t="s">
        <v>83</v>
      </c>
      <c r="AV314" s="13" t="s">
        <v>83</v>
      </c>
      <c r="AW314" s="13" t="s">
        <v>34</v>
      </c>
      <c r="AX314" s="13" t="s">
        <v>73</v>
      </c>
      <c r="AY314" s="236" t="s">
        <v>128</v>
      </c>
    </row>
    <row r="315" s="14" customFormat="1">
      <c r="A315" s="14"/>
      <c r="B315" s="237"/>
      <c r="C315" s="238"/>
      <c r="D315" s="219" t="s">
        <v>150</v>
      </c>
      <c r="E315" s="239" t="s">
        <v>19</v>
      </c>
      <c r="F315" s="240" t="s">
        <v>207</v>
      </c>
      <c r="G315" s="238"/>
      <c r="H315" s="239" t="s">
        <v>19</v>
      </c>
      <c r="I315" s="241"/>
      <c r="J315" s="238"/>
      <c r="K315" s="238"/>
      <c r="L315" s="242"/>
      <c r="M315" s="243"/>
      <c r="N315" s="244"/>
      <c r="O315" s="244"/>
      <c r="P315" s="244"/>
      <c r="Q315" s="244"/>
      <c r="R315" s="244"/>
      <c r="S315" s="244"/>
      <c r="T315" s="24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6" t="s">
        <v>150</v>
      </c>
      <c r="AU315" s="246" t="s">
        <v>83</v>
      </c>
      <c r="AV315" s="14" t="s">
        <v>81</v>
      </c>
      <c r="AW315" s="14" t="s">
        <v>34</v>
      </c>
      <c r="AX315" s="14" t="s">
        <v>73</v>
      </c>
      <c r="AY315" s="246" t="s">
        <v>128</v>
      </c>
    </row>
    <row r="316" s="13" customFormat="1">
      <c r="A316" s="13"/>
      <c r="B316" s="226"/>
      <c r="C316" s="227"/>
      <c r="D316" s="219" t="s">
        <v>150</v>
      </c>
      <c r="E316" s="228" t="s">
        <v>19</v>
      </c>
      <c r="F316" s="229" t="s">
        <v>208</v>
      </c>
      <c r="G316" s="227"/>
      <c r="H316" s="230">
        <v>8.3399999999999999</v>
      </c>
      <c r="I316" s="231"/>
      <c r="J316" s="227"/>
      <c r="K316" s="227"/>
      <c r="L316" s="232"/>
      <c r="M316" s="233"/>
      <c r="N316" s="234"/>
      <c r="O316" s="234"/>
      <c r="P316" s="234"/>
      <c r="Q316" s="234"/>
      <c r="R316" s="234"/>
      <c r="S316" s="234"/>
      <c r="T316" s="23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6" t="s">
        <v>150</v>
      </c>
      <c r="AU316" s="236" t="s">
        <v>83</v>
      </c>
      <c r="AV316" s="13" t="s">
        <v>83</v>
      </c>
      <c r="AW316" s="13" t="s">
        <v>34</v>
      </c>
      <c r="AX316" s="13" t="s">
        <v>73</v>
      </c>
      <c r="AY316" s="236" t="s">
        <v>128</v>
      </c>
    </row>
    <row r="317" s="13" customFormat="1">
      <c r="A317" s="13"/>
      <c r="B317" s="226"/>
      <c r="C317" s="227"/>
      <c r="D317" s="219" t="s">
        <v>150</v>
      </c>
      <c r="E317" s="228" t="s">
        <v>19</v>
      </c>
      <c r="F317" s="229" t="s">
        <v>209</v>
      </c>
      <c r="G317" s="227"/>
      <c r="H317" s="230">
        <v>4.54</v>
      </c>
      <c r="I317" s="231"/>
      <c r="J317" s="227"/>
      <c r="K317" s="227"/>
      <c r="L317" s="232"/>
      <c r="M317" s="233"/>
      <c r="N317" s="234"/>
      <c r="O317" s="234"/>
      <c r="P317" s="234"/>
      <c r="Q317" s="234"/>
      <c r="R317" s="234"/>
      <c r="S317" s="234"/>
      <c r="T317" s="23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6" t="s">
        <v>150</v>
      </c>
      <c r="AU317" s="236" t="s">
        <v>83</v>
      </c>
      <c r="AV317" s="13" t="s">
        <v>83</v>
      </c>
      <c r="AW317" s="13" t="s">
        <v>34</v>
      </c>
      <c r="AX317" s="13" t="s">
        <v>73</v>
      </c>
      <c r="AY317" s="236" t="s">
        <v>128</v>
      </c>
    </row>
    <row r="318" s="13" customFormat="1">
      <c r="A318" s="13"/>
      <c r="B318" s="226"/>
      <c r="C318" s="227"/>
      <c r="D318" s="219" t="s">
        <v>150</v>
      </c>
      <c r="E318" s="228" t="s">
        <v>19</v>
      </c>
      <c r="F318" s="229" t="s">
        <v>210</v>
      </c>
      <c r="G318" s="227"/>
      <c r="H318" s="230">
        <v>3.8700000000000001</v>
      </c>
      <c r="I318" s="231"/>
      <c r="J318" s="227"/>
      <c r="K318" s="227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150</v>
      </c>
      <c r="AU318" s="236" t="s">
        <v>83</v>
      </c>
      <c r="AV318" s="13" t="s">
        <v>83</v>
      </c>
      <c r="AW318" s="13" t="s">
        <v>34</v>
      </c>
      <c r="AX318" s="13" t="s">
        <v>73</v>
      </c>
      <c r="AY318" s="236" t="s">
        <v>128</v>
      </c>
    </row>
    <row r="319" s="13" customFormat="1">
      <c r="A319" s="13"/>
      <c r="B319" s="226"/>
      <c r="C319" s="227"/>
      <c r="D319" s="219" t="s">
        <v>150</v>
      </c>
      <c r="E319" s="228" t="s">
        <v>19</v>
      </c>
      <c r="F319" s="229" t="s">
        <v>211</v>
      </c>
      <c r="G319" s="227"/>
      <c r="H319" s="230">
        <v>2.3300000000000001</v>
      </c>
      <c r="I319" s="231"/>
      <c r="J319" s="227"/>
      <c r="K319" s="227"/>
      <c r="L319" s="232"/>
      <c r="M319" s="233"/>
      <c r="N319" s="234"/>
      <c r="O319" s="234"/>
      <c r="P319" s="234"/>
      <c r="Q319" s="234"/>
      <c r="R319" s="234"/>
      <c r="S319" s="234"/>
      <c r="T319" s="23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6" t="s">
        <v>150</v>
      </c>
      <c r="AU319" s="236" t="s">
        <v>83</v>
      </c>
      <c r="AV319" s="13" t="s">
        <v>83</v>
      </c>
      <c r="AW319" s="13" t="s">
        <v>34</v>
      </c>
      <c r="AX319" s="13" t="s">
        <v>73</v>
      </c>
      <c r="AY319" s="236" t="s">
        <v>128</v>
      </c>
    </row>
    <row r="320" s="13" customFormat="1">
      <c r="A320" s="13"/>
      <c r="B320" s="226"/>
      <c r="C320" s="227"/>
      <c r="D320" s="219" t="s">
        <v>150</v>
      </c>
      <c r="E320" s="228" t="s">
        <v>19</v>
      </c>
      <c r="F320" s="229" t="s">
        <v>212</v>
      </c>
      <c r="G320" s="227"/>
      <c r="H320" s="230">
        <v>1.2829999999999999</v>
      </c>
      <c r="I320" s="231"/>
      <c r="J320" s="227"/>
      <c r="K320" s="227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150</v>
      </c>
      <c r="AU320" s="236" t="s">
        <v>83</v>
      </c>
      <c r="AV320" s="13" t="s">
        <v>83</v>
      </c>
      <c r="AW320" s="13" t="s">
        <v>34</v>
      </c>
      <c r="AX320" s="13" t="s">
        <v>73</v>
      </c>
      <c r="AY320" s="236" t="s">
        <v>128</v>
      </c>
    </row>
    <row r="321" s="13" customFormat="1">
      <c r="A321" s="13"/>
      <c r="B321" s="226"/>
      <c r="C321" s="227"/>
      <c r="D321" s="219" t="s">
        <v>150</v>
      </c>
      <c r="E321" s="228" t="s">
        <v>19</v>
      </c>
      <c r="F321" s="229" t="s">
        <v>213</v>
      </c>
      <c r="G321" s="227"/>
      <c r="H321" s="230">
        <v>2.2080000000000002</v>
      </c>
      <c r="I321" s="231"/>
      <c r="J321" s="227"/>
      <c r="K321" s="227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150</v>
      </c>
      <c r="AU321" s="236" t="s">
        <v>83</v>
      </c>
      <c r="AV321" s="13" t="s">
        <v>83</v>
      </c>
      <c r="AW321" s="13" t="s">
        <v>34</v>
      </c>
      <c r="AX321" s="13" t="s">
        <v>73</v>
      </c>
      <c r="AY321" s="236" t="s">
        <v>128</v>
      </c>
    </row>
    <row r="322" s="15" customFormat="1">
      <c r="A322" s="15"/>
      <c r="B322" s="247"/>
      <c r="C322" s="248"/>
      <c r="D322" s="219" t="s">
        <v>150</v>
      </c>
      <c r="E322" s="249" t="s">
        <v>19</v>
      </c>
      <c r="F322" s="250" t="s">
        <v>166</v>
      </c>
      <c r="G322" s="248"/>
      <c r="H322" s="251">
        <v>176.02099999999999</v>
      </c>
      <c r="I322" s="252"/>
      <c r="J322" s="248"/>
      <c r="K322" s="248"/>
      <c r="L322" s="253"/>
      <c r="M322" s="254"/>
      <c r="N322" s="255"/>
      <c r="O322" s="255"/>
      <c r="P322" s="255"/>
      <c r="Q322" s="255"/>
      <c r="R322" s="255"/>
      <c r="S322" s="255"/>
      <c r="T322" s="256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57" t="s">
        <v>150</v>
      </c>
      <c r="AU322" s="257" t="s">
        <v>83</v>
      </c>
      <c r="AV322" s="15" t="s">
        <v>136</v>
      </c>
      <c r="AW322" s="15" t="s">
        <v>34</v>
      </c>
      <c r="AX322" s="15" t="s">
        <v>81</v>
      </c>
      <c r="AY322" s="257" t="s">
        <v>128</v>
      </c>
    </row>
    <row r="323" s="2" customFormat="1" ht="24.15" customHeight="1">
      <c r="A323" s="40"/>
      <c r="B323" s="41"/>
      <c r="C323" s="206" t="s">
        <v>369</v>
      </c>
      <c r="D323" s="206" t="s">
        <v>131</v>
      </c>
      <c r="E323" s="207" t="s">
        <v>370</v>
      </c>
      <c r="F323" s="208" t="s">
        <v>371</v>
      </c>
      <c r="G323" s="209" t="s">
        <v>146</v>
      </c>
      <c r="H323" s="210">
        <v>11.810000000000001</v>
      </c>
      <c r="I323" s="211"/>
      <c r="J323" s="212">
        <f>ROUND(I323*H323,2)</f>
        <v>0</v>
      </c>
      <c r="K323" s="208" t="s">
        <v>135</v>
      </c>
      <c r="L323" s="46"/>
      <c r="M323" s="213" t="s">
        <v>19</v>
      </c>
      <c r="N323" s="214" t="s">
        <v>44</v>
      </c>
      <c r="O323" s="86"/>
      <c r="P323" s="215">
        <f>O323*H323</f>
        <v>0</v>
      </c>
      <c r="Q323" s="215">
        <v>0.0057000000000000002</v>
      </c>
      <c r="R323" s="215">
        <f>Q323*H323</f>
        <v>0.067317000000000002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136</v>
      </c>
      <c r="AT323" s="217" t="s">
        <v>131</v>
      </c>
      <c r="AU323" s="217" t="s">
        <v>83</v>
      </c>
      <c r="AY323" s="19" t="s">
        <v>128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81</v>
      </c>
      <c r="BK323" s="218">
        <f>ROUND(I323*H323,2)</f>
        <v>0</v>
      </c>
      <c r="BL323" s="19" t="s">
        <v>136</v>
      </c>
      <c r="BM323" s="217" t="s">
        <v>372</v>
      </c>
    </row>
    <row r="324" s="2" customFormat="1">
      <c r="A324" s="40"/>
      <c r="B324" s="41"/>
      <c r="C324" s="42"/>
      <c r="D324" s="219" t="s">
        <v>138</v>
      </c>
      <c r="E324" s="42"/>
      <c r="F324" s="220" t="s">
        <v>373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138</v>
      </c>
      <c r="AU324" s="19" t="s">
        <v>83</v>
      </c>
    </row>
    <row r="325" s="2" customFormat="1">
      <c r="A325" s="40"/>
      <c r="B325" s="41"/>
      <c r="C325" s="42"/>
      <c r="D325" s="224" t="s">
        <v>140</v>
      </c>
      <c r="E325" s="42"/>
      <c r="F325" s="225" t="s">
        <v>374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140</v>
      </c>
      <c r="AU325" s="19" t="s">
        <v>83</v>
      </c>
    </row>
    <row r="326" s="14" customFormat="1">
      <c r="A326" s="14"/>
      <c r="B326" s="237"/>
      <c r="C326" s="238"/>
      <c r="D326" s="219" t="s">
        <v>150</v>
      </c>
      <c r="E326" s="239" t="s">
        <v>19</v>
      </c>
      <c r="F326" s="240" t="s">
        <v>180</v>
      </c>
      <c r="G326" s="238"/>
      <c r="H326" s="239" t="s">
        <v>19</v>
      </c>
      <c r="I326" s="241"/>
      <c r="J326" s="238"/>
      <c r="K326" s="238"/>
      <c r="L326" s="242"/>
      <c r="M326" s="243"/>
      <c r="N326" s="244"/>
      <c r="O326" s="244"/>
      <c r="P326" s="244"/>
      <c r="Q326" s="244"/>
      <c r="R326" s="244"/>
      <c r="S326" s="244"/>
      <c r="T326" s="24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150</v>
      </c>
      <c r="AU326" s="246" t="s">
        <v>83</v>
      </c>
      <c r="AV326" s="14" t="s">
        <v>81</v>
      </c>
      <c r="AW326" s="14" t="s">
        <v>34</v>
      </c>
      <c r="AX326" s="14" t="s">
        <v>73</v>
      </c>
      <c r="AY326" s="246" t="s">
        <v>128</v>
      </c>
    </row>
    <row r="327" s="13" customFormat="1">
      <c r="A327" s="13"/>
      <c r="B327" s="226"/>
      <c r="C327" s="227"/>
      <c r="D327" s="219" t="s">
        <v>150</v>
      </c>
      <c r="E327" s="228" t="s">
        <v>19</v>
      </c>
      <c r="F327" s="229" t="s">
        <v>181</v>
      </c>
      <c r="G327" s="227"/>
      <c r="H327" s="230">
        <v>11.810000000000001</v>
      </c>
      <c r="I327" s="231"/>
      <c r="J327" s="227"/>
      <c r="K327" s="227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150</v>
      </c>
      <c r="AU327" s="236" t="s">
        <v>83</v>
      </c>
      <c r="AV327" s="13" t="s">
        <v>83</v>
      </c>
      <c r="AW327" s="13" t="s">
        <v>34</v>
      </c>
      <c r="AX327" s="13" t="s">
        <v>81</v>
      </c>
      <c r="AY327" s="236" t="s">
        <v>128</v>
      </c>
    </row>
    <row r="328" s="2" customFormat="1" ht="24.15" customHeight="1">
      <c r="A328" s="40"/>
      <c r="B328" s="41"/>
      <c r="C328" s="206" t="s">
        <v>375</v>
      </c>
      <c r="D328" s="206" t="s">
        <v>131</v>
      </c>
      <c r="E328" s="207" t="s">
        <v>376</v>
      </c>
      <c r="F328" s="208" t="s">
        <v>377</v>
      </c>
      <c r="G328" s="209" t="s">
        <v>146</v>
      </c>
      <c r="H328" s="210">
        <v>176.02099999999999</v>
      </c>
      <c r="I328" s="211"/>
      <c r="J328" s="212">
        <f>ROUND(I328*H328,2)</f>
        <v>0</v>
      </c>
      <c r="K328" s="208" t="s">
        <v>135</v>
      </c>
      <c r="L328" s="46"/>
      <c r="M328" s="213" t="s">
        <v>19</v>
      </c>
      <c r="N328" s="214" t="s">
        <v>44</v>
      </c>
      <c r="O328" s="86"/>
      <c r="P328" s="215">
        <f>O328*H328</f>
        <v>0</v>
      </c>
      <c r="Q328" s="215">
        <v>0.0028500000000000001</v>
      </c>
      <c r="R328" s="215">
        <f>Q328*H328</f>
        <v>0.50165985000000002</v>
      </c>
      <c r="S328" s="215">
        <v>0</v>
      </c>
      <c r="T328" s="21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136</v>
      </c>
      <c r="AT328" s="217" t="s">
        <v>131</v>
      </c>
      <c r="AU328" s="217" t="s">
        <v>83</v>
      </c>
      <c r="AY328" s="19" t="s">
        <v>128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81</v>
      </c>
      <c r="BK328" s="218">
        <f>ROUND(I328*H328,2)</f>
        <v>0</v>
      </c>
      <c r="BL328" s="19" t="s">
        <v>136</v>
      </c>
      <c r="BM328" s="217" t="s">
        <v>378</v>
      </c>
    </row>
    <row r="329" s="2" customFormat="1">
      <c r="A329" s="40"/>
      <c r="B329" s="41"/>
      <c r="C329" s="42"/>
      <c r="D329" s="219" t="s">
        <v>138</v>
      </c>
      <c r="E329" s="42"/>
      <c r="F329" s="220" t="s">
        <v>379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138</v>
      </c>
      <c r="AU329" s="19" t="s">
        <v>83</v>
      </c>
    </row>
    <row r="330" s="2" customFormat="1">
      <c r="A330" s="40"/>
      <c r="B330" s="41"/>
      <c r="C330" s="42"/>
      <c r="D330" s="224" t="s">
        <v>140</v>
      </c>
      <c r="E330" s="42"/>
      <c r="F330" s="225" t="s">
        <v>380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140</v>
      </c>
      <c r="AU330" s="19" t="s">
        <v>83</v>
      </c>
    </row>
    <row r="331" s="14" customFormat="1">
      <c r="A331" s="14"/>
      <c r="B331" s="237"/>
      <c r="C331" s="238"/>
      <c r="D331" s="219" t="s">
        <v>150</v>
      </c>
      <c r="E331" s="239" t="s">
        <v>19</v>
      </c>
      <c r="F331" s="240" t="s">
        <v>205</v>
      </c>
      <c r="G331" s="238"/>
      <c r="H331" s="239" t="s">
        <v>19</v>
      </c>
      <c r="I331" s="241"/>
      <c r="J331" s="238"/>
      <c r="K331" s="238"/>
      <c r="L331" s="242"/>
      <c r="M331" s="243"/>
      <c r="N331" s="244"/>
      <c r="O331" s="244"/>
      <c r="P331" s="244"/>
      <c r="Q331" s="244"/>
      <c r="R331" s="244"/>
      <c r="S331" s="244"/>
      <c r="T331" s="24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6" t="s">
        <v>150</v>
      </c>
      <c r="AU331" s="246" t="s">
        <v>83</v>
      </c>
      <c r="AV331" s="14" t="s">
        <v>81</v>
      </c>
      <c r="AW331" s="14" t="s">
        <v>34</v>
      </c>
      <c r="AX331" s="14" t="s">
        <v>73</v>
      </c>
      <c r="AY331" s="246" t="s">
        <v>128</v>
      </c>
    </row>
    <row r="332" s="13" customFormat="1">
      <c r="A332" s="13"/>
      <c r="B332" s="226"/>
      <c r="C332" s="227"/>
      <c r="D332" s="219" t="s">
        <v>150</v>
      </c>
      <c r="E332" s="228" t="s">
        <v>19</v>
      </c>
      <c r="F332" s="229" t="s">
        <v>206</v>
      </c>
      <c r="G332" s="227"/>
      <c r="H332" s="230">
        <v>153.44999999999999</v>
      </c>
      <c r="I332" s="231"/>
      <c r="J332" s="227"/>
      <c r="K332" s="227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150</v>
      </c>
      <c r="AU332" s="236" t="s">
        <v>83</v>
      </c>
      <c r="AV332" s="13" t="s">
        <v>83</v>
      </c>
      <c r="AW332" s="13" t="s">
        <v>34</v>
      </c>
      <c r="AX332" s="13" t="s">
        <v>73</v>
      </c>
      <c r="AY332" s="236" t="s">
        <v>128</v>
      </c>
    </row>
    <row r="333" s="14" customFormat="1">
      <c r="A333" s="14"/>
      <c r="B333" s="237"/>
      <c r="C333" s="238"/>
      <c r="D333" s="219" t="s">
        <v>150</v>
      </c>
      <c r="E333" s="239" t="s">
        <v>19</v>
      </c>
      <c r="F333" s="240" t="s">
        <v>207</v>
      </c>
      <c r="G333" s="238"/>
      <c r="H333" s="239" t="s">
        <v>19</v>
      </c>
      <c r="I333" s="241"/>
      <c r="J333" s="238"/>
      <c r="K333" s="238"/>
      <c r="L333" s="242"/>
      <c r="M333" s="243"/>
      <c r="N333" s="244"/>
      <c r="O333" s="244"/>
      <c r="P333" s="244"/>
      <c r="Q333" s="244"/>
      <c r="R333" s="244"/>
      <c r="S333" s="244"/>
      <c r="T333" s="24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6" t="s">
        <v>150</v>
      </c>
      <c r="AU333" s="246" t="s">
        <v>83</v>
      </c>
      <c r="AV333" s="14" t="s">
        <v>81</v>
      </c>
      <c r="AW333" s="14" t="s">
        <v>34</v>
      </c>
      <c r="AX333" s="14" t="s">
        <v>73</v>
      </c>
      <c r="AY333" s="246" t="s">
        <v>128</v>
      </c>
    </row>
    <row r="334" s="13" customFormat="1">
      <c r="A334" s="13"/>
      <c r="B334" s="226"/>
      <c r="C334" s="227"/>
      <c r="D334" s="219" t="s">
        <v>150</v>
      </c>
      <c r="E334" s="228" t="s">
        <v>19</v>
      </c>
      <c r="F334" s="229" t="s">
        <v>208</v>
      </c>
      <c r="G334" s="227"/>
      <c r="H334" s="230">
        <v>8.3399999999999999</v>
      </c>
      <c r="I334" s="231"/>
      <c r="J334" s="227"/>
      <c r="K334" s="227"/>
      <c r="L334" s="232"/>
      <c r="M334" s="233"/>
      <c r="N334" s="234"/>
      <c r="O334" s="234"/>
      <c r="P334" s="234"/>
      <c r="Q334" s="234"/>
      <c r="R334" s="234"/>
      <c r="S334" s="234"/>
      <c r="T334" s="23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150</v>
      </c>
      <c r="AU334" s="236" t="s">
        <v>83</v>
      </c>
      <c r="AV334" s="13" t="s">
        <v>83</v>
      </c>
      <c r="AW334" s="13" t="s">
        <v>34</v>
      </c>
      <c r="AX334" s="13" t="s">
        <v>73</v>
      </c>
      <c r="AY334" s="236" t="s">
        <v>128</v>
      </c>
    </row>
    <row r="335" s="13" customFormat="1">
      <c r="A335" s="13"/>
      <c r="B335" s="226"/>
      <c r="C335" s="227"/>
      <c r="D335" s="219" t="s">
        <v>150</v>
      </c>
      <c r="E335" s="228" t="s">
        <v>19</v>
      </c>
      <c r="F335" s="229" t="s">
        <v>209</v>
      </c>
      <c r="G335" s="227"/>
      <c r="H335" s="230">
        <v>4.54</v>
      </c>
      <c r="I335" s="231"/>
      <c r="J335" s="227"/>
      <c r="K335" s="227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150</v>
      </c>
      <c r="AU335" s="236" t="s">
        <v>83</v>
      </c>
      <c r="AV335" s="13" t="s">
        <v>83</v>
      </c>
      <c r="AW335" s="13" t="s">
        <v>34</v>
      </c>
      <c r="AX335" s="13" t="s">
        <v>73</v>
      </c>
      <c r="AY335" s="236" t="s">
        <v>128</v>
      </c>
    </row>
    <row r="336" s="13" customFormat="1">
      <c r="A336" s="13"/>
      <c r="B336" s="226"/>
      <c r="C336" s="227"/>
      <c r="D336" s="219" t="s">
        <v>150</v>
      </c>
      <c r="E336" s="228" t="s">
        <v>19</v>
      </c>
      <c r="F336" s="229" t="s">
        <v>210</v>
      </c>
      <c r="G336" s="227"/>
      <c r="H336" s="230">
        <v>3.8700000000000001</v>
      </c>
      <c r="I336" s="231"/>
      <c r="J336" s="227"/>
      <c r="K336" s="227"/>
      <c r="L336" s="232"/>
      <c r="M336" s="233"/>
      <c r="N336" s="234"/>
      <c r="O336" s="234"/>
      <c r="P336" s="234"/>
      <c r="Q336" s="234"/>
      <c r="R336" s="234"/>
      <c r="S336" s="234"/>
      <c r="T336" s="23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150</v>
      </c>
      <c r="AU336" s="236" t="s">
        <v>83</v>
      </c>
      <c r="AV336" s="13" t="s">
        <v>83</v>
      </c>
      <c r="AW336" s="13" t="s">
        <v>34</v>
      </c>
      <c r="AX336" s="13" t="s">
        <v>73</v>
      </c>
      <c r="AY336" s="236" t="s">
        <v>128</v>
      </c>
    </row>
    <row r="337" s="13" customFormat="1">
      <c r="A337" s="13"/>
      <c r="B337" s="226"/>
      <c r="C337" s="227"/>
      <c r="D337" s="219" t="s">
        <v>150</v>
      </c>
      <c r="E337" s="228" t="s">
        <v>19</v>
      </c>
      <c r="F337" s="229" t="s">
        <v>211</v>
      </c>
      <c r="G337" s="227"/>
      <c r="H337" s="230">
        <v>2.3300000000000001</v>
      </c>
      <c r="I337" s="231"/>
      <c r="J337" s="227"/>
      <c r="K337" s="227"/>
      <c r="L337" s="232"/>
      <c r="M337" s="233"/>
      <c r="N337" s="234"/>
      <c r="O337" s="234"/>
      <c r="P337" s="234"/>
      <c r="Q337" s="234"/>
      <c r="R337" s="234"/>
      <c r="S337" s="234"/>
      <c r="T337" s="23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6" t="s">
        <v>150</v>
      </c>
      <c r="AU337" s="236" t="s">
        <v>83</v>
      </c>
      <c r="AV337" s="13" t="s">
        <v>83</v>
      </c>
      <c r="AW337" s="13" t="s">
        <v>34</v>
      </c>
      <c r="AX337" s="13" t="s">
        <v>73</v>
      </c>
      <c r="AY337" s="236" t="s">
        <v>128</v>
      </c>
    </row>
    <row r="338" s="13" customFormat="1">
      <c r="A338" s="13"/>
      <c r="B338" s="226"/>
      <c r="C338" s="227"/>
      <c r="D338" s="219" t="s">
        <v>150</v>
      </c>
      <c r="E338" s="228" t="s">
        <v>19</v>
      </c>
      <c r="F338" s="229" t="s">
        <v>212</v>
      </c>
      <c r="G338" s="227"/>
      <c r="H338" s="230">
        <v>1.2829999999999999</v>
      </c>
      <c r="I338" s="231"/>
      <c r="J338" s="227"/>
      <c r="K338" s="227"/>
      <c r="L338" s="232"/>
      <c r="M338" s="233"/>
      <c r="N338" s="234"/>
      <c r="O338" s="234"/>
      <c r="P338" s="234"/>
      <c r="Q338" s="234"/>
      <c r="R338" s="234"/>
      <c r="S338" s="234"/>
      <c r="T338" s="23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6" t="s">
        <v>150</v>
      </c>
      <c r="AU338" s="236" t="s">
        <v>83</v>
      </c>
      <c r="AV338" s="13" t="s">
        <v>83</v>
      </c>
      <c r="AW338" s="13" t="s">
        <v>34</v>
      </c>
      <c r="AX338" s="13" t="s">
        <v>73</v>
      </c>
      <c r="AY338" s="236" t="s">
        <v>128</v>
      </c>
    </row>
    <row r="339" s="13" customFormat="1">
      <c r="A339" s="13"/>
      <c r="B339" s="226"/>
      <c r="C339" s="227"/>
      <c r="D339" s="219" t="s">
        <v>150</v>
      </c>
      <c r="E339" s="228" t="s">
        <v>19</v>
      </c>
      <c r="F339" s="229" t="s">
        <v>213</v>
      </c>
      <c r="G339" s="227"/>
      <c r="H339" s="230">
        <v>2.2080000000000002</v>
      </c>
      <c r="I339" s="231"/>
      <c r="J339" s="227"/>
      <c r="K339" s="227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150</v>
      </c>
      <c r="AU339" s="236" t="s">
        <v>83</v>
      </c>
      <c r="AV339" s="13" t="s">
        <v>83</v>
      </c>
      <c r="AW339" s="13" t="s">
        <v>34</v>
      </c>
      <c r="AX339" s="13" t="s">
        <v>73</v>
      </c>
      <c r="AY339" s="236" t="s">
        <v>128</v>
      </c>
    </row>
    <row r="340" s="15" customFormat="1">
      <c r="A340" s="15"/>
      <c r="B340" s="247"/>
      <c r="C340" s="248"/>
      <c r="D340" s="219" t="s">
        <v>150</v>
      </c>
      <c r="E340" s="249" t="s">
        <v>19</v>
      </c>
      <c r="F340" s="250" t="s">
        <v>166</v>
      </c>
      <c r="G340" s="248"/>
      <c r="H340" s="251">
        <v>176.02099999999999</v>
      </c>
      <c r="I340" s="252"/>
      <c r="J340" s="248"/>
      <c r="K340" s="248"/>
      <c r="L340" s="253"/>
      <c r="M340" s="254"/>
      <c r="N340" s="255"/>
      <c r="O340" s="255"/>
      <c r="P340" s="255"/>
      <c r="Q340" s="255"/>
      <c r="R340" s="255"/>
      <c r="S340" s="255"/>
      <c r="T340" s="256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57" t="s">
        <v>150</v>
      </c>
      <c r="AU340" s="257" t="s">
        <v>83</v>
      </c>
      <c r="AV340" s="15" t="s">
        <v>136</v>
      </c>
      <c r="AW340" s="15" t="s">
        <v>34</v>
      </c>
      <c r="AX340" s="15" t="s">
        <v>81</v>
      </c>
      <c r="AY340" s="257" t="s">
        <v>128</v>
      </c>
    </row>
    <row r="341" s="2" customFormat="1" ht="24.15" customHeight="1">
      <c r="A341" s="40"/>
      <c r="B341" s="41"/>
      <c r="C341" s="206" t="s">
        <v>381</v>
      </c>
      <c r="D341" s="206" t="s">
        <v>131</v>
      </c>
      <c r="E341" s="207" t="s">
        <v>382</v>
      </c>
      <c r="F341" s="208" t="s">
        <v>383</v>
      </c>
      <c r="G341" s="209" t="s">
        <v>146</v>
      </c>
      <c r="H341" s="210">
        <v>19.079999999999998</v>
      </c>
      <c r="I341" s="211"/>
      <c r="J341" s="212">
        <f>ROUND(I341*H341,2)</f>
        <v>0</v>
      </c>
      <c r="K341" s="208" t="s">
        <v>135</v>
      </c>
      <c r="L341" s="46"/>
      <c r="M341" s="213" t="s">
        <v>19</v>
      </c>
      <c r="N341" s="214" t="s">
        <v>44</v>
      </c>
      <c r="O341" s="86"/>
      <c r="P341" s="215">
        <f>O341*H341</f>
        <v>0</v>
      </c>
      <c r="Q341" s="215">
        <v>0.0033</v>
      </c>
      <c r="R341" s="215">
        <f>Q341*H341</f>
        <v>0.062963999999999992</v>
      </c>
      <c r="S341" s="215">
        <v>0</v>
      </c>
      <c r="T341" s="21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136</v>
      </c>
      <c r="AT341" s="217" t="s">
        <v>131</v>
      </c>
      <c r="AU341" s="217" t="s">
        <v>83</v>
      </c>
      <c r="AY341" s="19" t="s">
        <v>128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81</v>
      </c>
      <c r="BK341" s="218">
        <f>ROUND(I341*H341,2)</f>
        <v>0</v>
      </c>
      <c r="BL341" s="19" t="s">
        <v>136</v>
      </c>
      <c r="BM341" s="217" t="s">
        <v>384</v>
      </c>
    </row>
    <row r="342" s="2" customFormat="1">
      <c r="A342" s="40"/>
      <c r="B342" s="41"/>
      <c r="C342" s="42"/>
      <c r="D342" s="219" t="s">
        <v>138</v>
      </c>
      <c r="E342" s="42"/>
      <c r="F342" s="220" t="s">
        <v>385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138</v>
      </c>
      <c r="AU342" s="19" t="s">
        <v>83</v>
      </c>
    </row>
    <row r="343" s="2" customFormat="1">
      <c r="A343" s="40"/>
      <c r="B343" s="41"/>
      <c r="C343" s="42"/>
      <c r="D343" s="224" t="s">
        <v>140</v>
      </c>
      <c r="E343" s="42"/>
      <c r="F343" s="225" t="s">
        <v>386</v>
      </c>
      <c r="G343" s="42"/>
      <c r="H343" s="42"/>
      <c r="I343" s="221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140</v>
      </c>
      <c r="AU343" s="19" t="s">
        <v>83</v>
      </c>
    </row>
    <row r="344" s="14" customFormat="1">
      <c r="A344" s="14"/>
      <c r="B344" s="237"/>
      <c r="C344" s="238"/>
      <c r="D344" s="219" t="s">
        <v>150</v>
      </c>
      <c r="E344" s="239" t="s">
        <v>19</v>
      </c>
      <c r="F344" s="240" t="s">
        <v>172</v>
      </c>
      <c r="G344" s="238"/>
      <c r="H344" s="239" t="s">
        <v>19</v>
      </c>
      <c r="I344" s="241"/>
      <c r="J344" s="238"/>
      <c r="K344" s="238"/>
      <c r="L344" s="242"/>
      <c r="M344" s="243"/>
      <c r="N344" s="244"/>
      <c r="O344" s="244"/>
      <c r="P344" s="244"/>
      <c r="Q344" s="244"/>
      <c r="R344" s="244"/>
      <c r="S344" s="244"/>
      <c r="T344" s="24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6" t="s">
        <v>150</v>
      </c>
      <c r="AU344" s="246" t="s">
        <v>83</v>
      </c>
      <c r="AV344" s="14" t="s">
        <v>81</v>
      </c>
      <c r="AW344" s="14" t="s">
        <v>34</v>
      </c>
      <c r="AX344" s="14" t="s">
        <v>73</v>
      </c>
      <c r="AY344" s="246" t="s">
        <v>128</v>
      </c>
    </row>
    <row r="345" s="14" customFormat="1">
      <c r="A345" s="14"/>
      <c r="B345" s="237"/>
      <c r="C345" s="238"/>
      <c r="D345" s="219" t="s">
        <v>150</v>
      </c>
      <c r="E345" s="239" t="s">
        <v>19</v>
      </c>
      <c r="F345" s="240" t="s">
        <v>362</v>
      </c>
      <c r="G345" s="238"/>
      <c r="H345" s="239" t="s">
        <v>19</v>
      </c>
      <c r="I345" s="241"/>
      <c r="J345" s="238"/>
      <c r="K345" s="238"/>
      <c r="L345" s="242"/>
      <c r="M345" s="243"/>
      <c r="N345" s="244"/>
      <c r="O345" s="244"/>
      <c r="P345" s="244"/>
      <c r="Q345" s="244"/>
      <c r="R345" s="244"/>
      <c r="S345" s="244"/>
      <c r="T345" s="24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6" t="s">
        <v>150</v>
      </c>
      <c r="AU345" s="246" t="s">
        <v>83</v>
      </c>
      <c r="AV345" s="14" t="s">
        <v>81</v>
      </c>
      <c r="AW345" s="14" t="s">
        <v>34</v>
      </c>
      <c r="AX345" s="14" t="s">
        <v>73</v>
      </c>
      <c r="AY345" s="246" t="s">
        <v>128</v>
      </c>
    </row>
    <row r="346" s="13" customFormat="1">
      <c r="A346" s="13"/>
      <c r="B346" s="226"/>
      <c r="C346" s="227"/>
      <c r="D346" s="219" t="s">
        <v>150</v>
      </c>
      <c r="E346" s="228" t="s">
        <v>19</v>
      </c>
      <c r="F346" s="229" t="s">
        <v>174</v>
      </c>
      <c r="G346" s="227"/>
      <c r="H346" s="230">
        <v>3.6600000000000001</v>
      </c>
      <c r="I346" s="231"/>
      <c r="J346" s="227"/>
      <c r="K346" s="227"/>
      <c r="L346" s="232"/>
      <c r="M346" s="233"/>
      <c r="N346" s="234"/>
      <c r="O346" s="234"/>
      <c r="P346" s="234"/>
      <c r="Q346" s="234"/>
      <c r="R346" s="234"/>
      <c r="S346" s="234"/>
      <c r="T346" s="23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6" t="s">
        <v>150</v>
      </c>
      <c r="AU346" s="236" t="s">
        <v>83</v>
      </c>
      <c r="AV346" s="13" t="s">
        <v>83</v>
      </c>
      <c r="AW346" s="13" t="s">
        <v>34</v>
      </c>
      <c r="AX346" s="13" t="s">
        <v>73</v>
      </c>
      <c r="AY346" s="236" t="s">
        <v>128</v>
      </c>
    </row>
    <row r="347" s="13" customFormat="1">
      <c r="A347" s="13"/>
      <c r="B347" s="226"/>
      <c r="C347" s="227"/>
      <c r="D347" s="219" t="s">
        <v>150</v>
      </c>
      <c r="E347" s="228" t="s">
        <v>19</v>
      </c>
      <c r="F347" s="229" t="s">
        <v>175</v>
      </c>
      <c r="G347" s="227"/>
      <c r="H347" s="230">
        <v>2.52</v>
      </c>
      <c r="I347" s="231"/>
      <c r="J347" s="227"/>
      <c r="K347" s="227"/>
      <c r="L347" s="232"/>
      <c r="M347" s="233"/>
      <c r="N347" s="234"/>
      <c r="O347" s="234"/>
      <c r="P347" s="234"/>
      <c r="Q347" s="234"/>
      <c r="R347" s="234"/>
      <c r="S347" s="234"/>
      <c r="T347" s="23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6" t="s">
        <v>150</v>
      </c>
      <c r="AU347" s="236" t="s">
        <v>83</v>
      </c>
      <c r="AV347" s="13" t="s">
        <v>83</v>
      </c>
      <c r="AW347" s="13" t="s">
        <v>34</v>
      </c>
      <c r="AX347" s="13" t="s">
        <v>73</v>
      </c>
      <c r="AY347" s="236" t="s">
        <v>128</v>
      </c>
    </row>
    <row r="348" s="14" customFormat="1">
      <c r="A348" s="14"/>
      <c r="B348" s="237"/>
      <c r="C348" s="238"/>
      <c r="D348" s="219" t="s">
        <v>150</v>
      </c>
      <c r="E348" s="239" t="s">
        <v>19</v>
      </c>
      <c r="F348" s="240" t="s">
        <v>176</v>
      </c>
      <c r="G348" s="238"/>
      <c r="H348" s="239" t="s">
        <v>19</v>
      </c>
      <c r="I348" s="241"/>
      <c r="J348" s="238"/>
      <c r="K348" s="238"/>
      <c r="L348" s="242"/>
      <c r="M348" s="243"/>
      <c r="N348" s="244"/>
      <c r="O348" s="244"/>
      <c r="P348" s="244"/>
      <c r="Q348" s="244"/>
      <c r="R348" s="244"/>
      <c r="S348" s="244"/>
      <c r="T348" s="24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6" t="s">
        <v>150</v>
      </c>
      <c r="AU348" s="246" t="s">
        <v>83</v>
      </c>
      <c r="AV348" s="14" t="s">
        <v>81</v>
      </c>
      <c r="AW348" s="14" t="s">
        <v>34</v>
      </c>
      <c r="AX348" s="14" t="s">
        <v>73</v>
      </c>
      <c r="AY348" s="246" t="s">
        <v>128</v>
      </c>
    </row>
    <row r="349" s="13" customFormat="1">
      <c r="A349" s="13"/>
      <c r="B349" s="226"/>
      <c r="C349" s="227"/>
      <c r="D349" s="219" t="s">
        <v>150</v>
      </c>
      <c r="E349" s="228" t="s">
        <v>19</v>
      </c>
      <c r="F349" s="229" t="s">
        <v>177</v>
      </c>
      <c r="G349" s="227"/>
      <c r="H349" s="230">
        <v>6.5</v>
      </c>
      <c r="I349" s="231"/>
      <c r="J349" s="227"/>
      <c r="K349" s="227"/>
      <c r="L349" s="232"/>
      <c r="M349" s="233"/>
      <c r="N349" s="234"/>
      <c r="O349" s="234"/>
      <c r="P349" s="234"/>
      <c r="Q349" s="234"/>
      <c r="R349" s="234"/>
      <c r="S349" s="234"/>
      <c r="T349" s="23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6" t="s">
        <v>150</v>
      </c>
      <c r="AU349" s="236" t="s">
        <v>83</v>
      </c>
      <c r="AV349" s="13" t="s">
        <v>83</v>
      </c>
      <c r="AW349" s="13" t="s">
        <v>34</v>
      </c>
      <c r="AX349" s="13" t="s">
        <v>73</v>
      </c>
      <c r="AY349" s="236" t="s">
        <v>128</v>
      </c>
    </row>
    <row r="350" s="14" customFormat="1">
      <c r="A350" s="14"/>
      <c r="B350" s="237"/>
      <c r="C350" s="238"/>
      <c r="D350" s="219" t="s">
        <v>150</v>
      </c>
      <c r="E350" s="239" t="s">
        <v>19</v>
      </c>
      <c r="F350" s="240" t="s">
        <v>178</v>
      </c>
      <c r="G350" s="238"/>
      <c r="H350" s="239" t="s">
        <v>19</v>
      </c>
      <c r="I350" s="241"/>
      <c r="J350" s="238"/>
      <c r="K350" s="238"/>
      <c r="L350" s="242"/>
      <c r="M350" s="243"/>
      <c r="N350" s="244"/>
      <c r="O350" s="244"/>
      <c r="P350" s="244"/>
      <c r="Q350" s="244"/>
      <c r="R350" s="244"/>
      <c r="S350" s="244"/>
      <c r="T350" s="24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6" t="s">
        <v>150</v>
      </c>
      <c r="AU350" s="246" t="s">
        <v>83</v>
      </c>
      <c r="AV350" s="14" t="s">
        <v>81</v>
      </c>
      <c r="AW350" s="14" t="s">
        <v>34</v>
      </c>
      <c r="AX350" s="14" t="s">
        <v>73</v>
      </c>
      <c r="AY350" s="246" t="s">
        <v>128</v>
      </c>
    </row>
    <row r="351" s="13" customFormat="1">
      <c r="A351" s="13"/>
      <c r="B351" s="226"/>
      <c r="C351" s="227"/>
      <c r="D351" s="219" t="s">
        <v>150</v>
      </c>
      <c r="E351" s="228" t="s">
        <v>19</v>
      </c>
      <c r="F351" s="229" t="s">
        <v>179</v>
      </c>
      <c r="G351" s="227"/>
      <c r="H351" s="230">
        <v>6.4000000000000004</v>
      </c>
      <c r="I351" s="231"/>
      <c r="J351" s="227"/>
      <c r="K351" s="227"/>
      <c r="L351" s="232"/>
      <c r="M351" s="233"/>
      <c r="N351" s="234"/>
      <c r="O351" s="234"/>
      <c r="P351" s="234"/>
      <c r="Q351" s="234"/>
      <c r="R351" s="234"/>
      <c r="S351" s="234"/>
      <c r="T351" s="23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6" t="s">
        <v>150</v>
      </c>
      <c r="AU351" s="236" t="s">
        <v>83</v>
      </c>
      <c r="AV351" s="13" t="s">
        <v>83</v>
      </c>
      <c r="AW351" s="13" t="s">
        <v>34</v>
      </c>
      <c r="AX351" s="13" t="s">
        <v>73</v>
      </c>
      <c r="AY351" s="236" t="s">
        <v>128</v>
      </c>
    </row>
    <row r="352" s="15" customFormat="1">
      <c r="A352" s="15"/>
      <c r="B352" s="247"/>
      <c r="C352" s="248"/>
      <c r="D352" s="219" t="s">
        <v>150</v>
      </c>
      <c r="E352" s="249" t="s">
        <v>19</v>
      </c>
      <c r="F352" s="250" t="s">
        <v>166</v>
      </c>
      <c r="G352" s="248"/>
      <c r="H352" s="251">
        <v>19.079999999999998</v>
      </c>
      <c r="I352" s="252"/>
      <c r="J352" s="248"/>
      <c r="K352" s="248"/>
      <c r="L352" s="253"/>
      <c r="M352" s="254"/>
      <c r="N352" s="255"/>
      <c r="O352" s="255"/>
      <c r="P352" s="255"/>
      <c r="Q352" s="255"/>
      <c r="R352" s="255"/>
      <c r="S352" s="255"/>
      <c r="T352" s="256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57" t="s">
        <v>150</v>
      </c>
      <c r="AU352" s="257" t="s">
        <v>83</v>
      </c>
      <c r="AV352" s="15" t="s">
        <v>136</v>
      </c>
      <c r="AW352" s="15" t="s">
        <v>34</v>
      </c>
      <c r="AX352" s="15" t="s">
        <v>81</v>
      </c>
      <c r="AY352" s="257" t="s">
        <v>128</v>
      </c>
    </row>
    <row r="353" s="2" customFormat="1" ht="16.5" customHeight="1">
      <c r="A353" s="40"/>
      <c r="B353" s="41"/>
      <c r="C353" s="206" t="s">
        <v>387</v>
      </c>
      <c r="D353" s="206" t="s">
        <v>131</v>
      </c>
      <c r="E353" s="207" t="s">
        <v>388</v>
      </c>
      <c r="F353" s="208" t="s">
        <v>389</v>
      </c>
      <c r="G353" s="209" t="s">
        <v>146</v>
      </c>
      <c r="H353" s="210">
        <v>24.289999999999999</v>
      </c>
      <c r="I353" s="211"/>
      <c r="J353" s="212">
        <f>ROUND(I353*H353,2)</f>
        <v>0</v>
      </c>
      <c r="K353" s="208" t="s">
        <v>135</v>
      </c>
      <c r="L353" s="46"/>
      <c r="M353" s="213" t="s">
        <v>19</v>
      </c>
      <c r="N353" s="214" t="s">
        <v>44</v>
      </c>
      <c r="O353" s="86"/>
      <c r="P353" s="215">
        <f>O353*H353</f>
        <v>0</v>
      </c>
      <c r="Q353" s="215">
        <v>0</v>
      </c>
      <c r="R353" s="215">
        <f>Q353*H353</f>
        <v>0</v>
      </c>
      <c r="S353" s="215">
        <v>6.0000000000000002E-05</v>
      </c>
      <c r="T353" s="216">
        <f>S353*H353</f>
        <v>0.0014574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7" t="s">
        <v>136</v>
      </c>
      <c r="AT353" s="217" t="s">
        <v>131</v>
      </c>
      <c r="AU353" s="217" t="s">
        <v>83</v>
      </c>
      <c r="AY353" s="19" t="s">
        <v>128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9" t="s">
        <v>81</v>
      </c>
      <c r="BK353" s="218">
        <f>ROUND(I353*H353,2)</f>
        <v>0</v>
      </c>
      <c r="BL353" s="19" t="s">
        <v>136</v>
      </c>
      <c r="BM353" s="217" t="s">
        <v>390</v>
      </c>
    </row>
    <row r="354" s="2" customFormat="1">
      <c r="A354" s="40"/>
      <c r="B354" s="41"/>
      <c r="C354" s="42"/>
      <c r="D354" s="219" t="s">
        <v>138</v>
      </c>
      <c r="E354" s="42"/>
      <c r="F354" s="220" t="s">
        <v>391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138</v>
      </c>
      <c r="AU354" s="19" t="s">
        <v>83</v>
      </c>
    </row>
    <row r="355" s="2" customFormat="1">
      <c r="A355" s="40"/>
      <c r="B355" s="41"/>
      <c r="C355" s="42"/>
      <c r="D355" s="224" t="s">
        <v>140</v>
      </c>
      <c r="E355" s="42"/>
      <c r="F355" s="225" t="s">
        <v>392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140</v>
      </c>
      <c r="AU355" s="19" t="s">
        <v>83</v>
      </c>
    </row>
    <row r="356" s="13" customFormat="1">
      <c r="A356" s="13"/>
      <c r="B356" s="226"/>
      <c r="C356" s="227"/>
      <c r="D356" s="219" t="s">
        <v>150</v>
      </c>
      <c r="E356" s="228" t="s">
        <v>19</v>
      </c>
      <c r="F356" s="229" t="s">
        <v>393</v>
      </c>
      <c r="G356" s="227"/>
      <c r="H356" s="230">
        <v>16.289999999999999</v>
      </c>
      <c r="I356" s="231"/>
      <c r="J356" s="227"/>
      <c r="K356" s="227"/>
      <c r="L356" s="232"/>
      <c r="M356" s="233"/>
      <c r="N356" s="234"/>
      <c r="O356" s="234"/>
      <c r="P356" s="234"/>
      <c r="Q356" s="234"/>
      <c r="R356" s="234"/>
      <c r="S356" s="234"/>
      <c r="T356" s="23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6" t="s">
        <v>150</v>
      </c>
      <c r="AU356" s="236" t="s">
        <v>83</v>
      </c>
      <c r="AV356" s="13" t="s">
        <v>83</v>
      </c>
      <c r="AW356" s="13" t="s">
        <v>34</v>
      </c>
      <c r="AX356" s="13" t="s">
        <v>73</v>
      </c>
      <c r="AY356" s="236" t="s">
        <v>128</v>
      </c>
    </row>
    <row r="357" s="13" customFormat="1">
      <c r="A357" s="13"/>
      <c r="B357" s="226"/>
      <c r="C357" s="227"/>
      <c r="D357" s="219" t="s">
        <v>150</v>
      </c>
      <c r="E357" s="228" t="s">
        <v>19</v>
      </c>
      <c r="F357" s="229" t="s">
        <v>394</v>
      </c>
      <c r="G357" s="227"/>
      <c r="H357" s="230">
        <v>8</v>
      </c>
      <c r="I357" s="231"/>
      <c r="J357" s="227"/>
      <c r="K357" s="227"/>
      <c r="L357" s="232"/>
      <c r="M357" s="233"/>
      <c r="N357" s="234"/>
      <c r="O357" s="234"/>
      <c r="P357" s="234"/>
      <c r="Q357" s="234"/>
      <c r="R357" s="234"/>
      <c r="S357" s="234"/>
      <c r="T357" s="23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150</v>
      </c>
      <c r="AU357" s="236" t="s">
        <v>83</v>
      </c>
      <c r="AV357" s="13" t="s">
        <v>83</v>
      </c>
      <c r="AW357" s="13" t="s">
        <v>34</v>
      </c>
      <c r="AX357" s="13" t="s">
        <v>73</v>
      </c>
      <c r="AY357" s="236" t="s">
        <v>128</v>
      </c>
    </row>
    <row r="358" s="15" customFormat="1">
      <c r="A358" s="15"/>
      <c r="B358" s="247"/>
      <c r="C358" s="248"/>
      <c r="D358" s="219" t="s">
        <v>150</v>
      </c>
      <c r="E358" s="249" t="s">
        <v>19</v>
      </c>
      <c r="F358" s="250" t="s">
        <v>166</v>
      </c>
      <c r="G358" s="248"/>
      <c r="H358" s="251">
        <v>24.289999999999999</v>
      </c>
      <c r="I358" s="252"/>
      <c r="J358" s="248"/>
      <c r="K358" s="248"/>
      <c r="L358" s="253"/>
      <c r="M358" s="254"/>
      <c r="N358" s="255"/>
      <c r="O358" s="255"/>
      <c r="P358" s="255"/>
      <c r="Q358" s="255"/>
      <c r="R358" s="255"/>
      <c r="S358" s="255"/>
      <c r="T358" s="256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57" t="s">
        <v>150</v>
      </c>
      <c r="AU358" s="257" t="s">
        <v>83</v>
      </c>
      <c r="AV358" s="15" t="s">
        <v>136</v>
      </c>
      <c r="AW358" s="15" t="s">
        <v>34</v>
      </c>
      <c r="AX358" s="15" t="s">
        <v>81</v>
      </c>
      <c r="AY358" s="257" t="s">
        <v>128</v>
      </c>
    </row>
    <row r="359" s="2" customFormat="1" ht="24.15" customHeight="1">
      <c r="A359" s="40"/>
      <c r="B359" s="41"/>
      <c r="C359" s="206" t="s">
        <v>395</v>
      </c>
      <c r="D359" s="206" t="s">
        <v>131</v>
      </c>
      <c r="E359" s="207" t="s">
        <v>396</v>
      </c>
      <c r="F359" s="208" t="s">
        <v>397</v>
      </c>
      <c r="G359" s="209" t="s">
        <v>146</v>
      </c>
      <c r="H359" s="210">
        <v>31.361000000000001</v>
      </c>
      <c r="I359" s="211"/>
      <c r="J359" s="212">
        <f>ROUND(I359*H359,2)</f>
        <v>0</v>
      </c>
      <c r="K359" s="208" t="s">
        <v>135</v>
      </c>
      <c r="L359" s="46"/>
      <c r="M359" s="213" t="s">
        <v>19</v>
      </c>
      <c r="N359" s="214" t="s">
        <v>44</v>
      </c>
      <c r="O359" s="86"/>
      <c r="P359" s="215">
        <f>O359*H359</f>
        <v>0</v>
      </c>
      <c r="Q359" s="215">
        <v>0</v>
      </c>
      <c r="R359" s="215">
        <f>Q359*H359</f>
        <v>0</v>
      </c>
      <c r="S359" s="215">
        <v>1.0000000000000001E-05</v>
      </c>
      <c r="T359" s="216">
        <f>S359*H359</f>
        <v>0.00031361000000000003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7" t="s">
        <v>136</v>
      </c>
      <c r="AT359" s="217" t="s">
        <v>131</v>
      </c>
      <c r="AU359" s="217" t="s">
        <v>83</v>
      </c>
      <c r="AY359" s="19" t="s">
        <v>128</v>
      </c>
      <c r="BE359" s="218">
        <f>IF(N359="základní",J359,0)</f>
        <v>0</v>
      </c>
      <c r="BF359" s="218">
        <f>IF(N359="snížená",J359,0)</f>
        <v>0</v>
      </c>
      <c r="BG359" s="218">
        <f>IF(N359="zákl. přenesená",J359,0)</f>
        <v>0</v>
      </c>
      <c r="BH359" s="218">
        <f>IF(N359="sníž. přenesená",J359,0)</f>
        <v>0</v>
      </c>
      <c r="BI359" s="218">
        <f>IF(N359="nulová",J359,0)</f>
        <v>0</v>
      </c>
      <c r="BJ359" s="19" t="s">
        <v>81</v>
      </c>
      <c r="BK359" s="218">
        <f>ROUND(I359*H359,2)</f>
        <v>0</v>
      </c>
      <c r="BL359" s="19" t="s">
        <v>136</v>
      </c>
      <c r="BM359" s="217" t="s">
        <v>398</v>
      </c>
    </row>
    <row r="360" s="2" customFormat="1">
      <c r="A360" s="40"/>
      <c r="B360" s="41"/>
      <c r="C360" s="42"/>
      <c r="D360" s="219" t="s">
        <v>138</v>
      </c>
      <c r="E360" s="42"/>
      <c r="F360" s="220" t="s">
        <v>399</v>
      </c>
      <c r="G360" s="42"/>
      <c r="H360" s="42"/>
      <c r="I360" s="221"/>
      <c r="J360" s="42"/>
      <c r="K360" s="42"/>
      <c r="L360" s="46"/>
      <c r="M360" s="222"/>
      <c r="N360" s="223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138</v>
      </c>
      <c r="AU360" s="19" t="s">
        <v>83</v>
      </c>
    </row>
    <row r="361" s="2" customFormat="1">
      <c r="A361" s="40"/>
      <c r="B361" s="41"/>
      <c r="C361" s="42"/>
      <c r="D361" s="224" t="s">
        <v>140</v>
      </c>
      <c r="E361" s="42"/>
      <c r="F361" s="225" t="s">
        <v>400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140</v>
      </c>
      <c r="AU361" s="19" t="s">
        <v>83</v>
      </c>
    </row>
    <row r="362" s="13" customFormat="1">
      <c r="A362" s="13"/>
      <c r="B362" s="226"/>
      <c r="C362" s="227"/>
      <c r="D362" s="219" t="s">
        <v>150</v>
      </c>
      <c r="E362" s="228" t="s">
        <v>19</v>
      </c>
      <c r="F362" s="229" t="s">
        <v>401</v>
      </c>
      <c r="G362" s="227"/>
      <c r="H362" s="230">
        <v>10.584</v>
      </c>
      <c r="I362" s="231"/>
      <c r="J362" s="227"/>
      <c r="K362" s="227"/>
      <c r="L362" s="232"/>
      <c r="M362" s="233"/>
      <c r="N362" s="234"/>
      <c r="O362" s="234"/>
      <c r="P362" s="234"/>
      <c r="Q362" s="234"/>
      <c r="R362" s="234"/>
      <c r="S362" s="234"/>
      <c r="T362" s="23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6" t="s">
        <v>150</v>
      </c>
      <c r="AU362" s="236" t="s">
        <v>83</v>
      </c>
      <c r="AV362" s="13" t="s">
        <v>83</v>
      </c>
      <c r="AW362" s="13" t="s">
        <v>34</v>
      </c>
      <c r="AX362" s="13" t="s">
        <v>73</v>
      </c>
      <c r="AY362" s="236" t="s">
        <v>128</v>
      </c>
    </row>
    <row r="363" s="13" customFormat="1">
      <c r="A363" s="13"/>
      <c r="B363" s="226"/>
      <c r="C363" s="227"/>
      <c r="D363" s="219" t="s">
        <v>150</v>
      </c>
      <c r="E363" s="228" t="s">
        <v>19</v>
      </c>
      <c r="F363" s="229" t="s">
        <v>402</v>
      </c>
      <c r="G363" s="227"/>
      <c r="H363" s="230">
        <v>5.0570000000000004</v>
      </c>
      <c r="I363" s="231"/>
      <c r="J363" s="227"/>
      <c r="K363" s="227"/>
      <c r="L363" s="232"/>
      <c r="M363" s="233"/>
      <c r="N363" s="234"/>
      <c r="O363" s="234"/>
      <c r="P363" s="234"/>
      <c r="Q363" s="234"/>
      <c r="R363" s="234"/>
      <c r="S363" s="234"/>
      <c r="T363" s="23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6" t="s">
        <v>150</v>
      </c>
      <c r="AU363" s="236" t="s">
        <v>83</v>
      </c>
      <c r="AV363" s="13" t="s">
        <v>83</v>
      </c>
      <c r="AW363" s="13" t="s">
        <v>34</v>
      </c>
      <c r="AX363" s="13" t="s">
        <v>73</v>
      </c>
      <c r="AY363" s="236" t="s">
        <v>128</v>
      </c>
    </row>
    <row r="364" s="13" customFormat="1">
      <c r="A364" s="13"/>
      <c r="B364" s="226"/>
      <c r="C364" s="227"/>
      <c r="D364" s="219" t="s">
        <v>150</v>
      </c>
      <c r="E364" s="228" t="s">
        <v>19</v>
      </c>
      <c r="F364" s="229" t="s">
        <v>403</v>
      </c>
      <c r="G364" s="227"/>
      <c r="H364" s="230">
        <v>4.7039999999999997</v>
      </c>
      <c r="I364" s="231"/>
      <c r="J364" s="227"/>
      <c r="K364" s="227"/>
      <c r="L364" s="232"/>
      <c r="M364" s="233"/>
      <c r="N364" s="234"/>
      <c r="O364" s="234"/>
      <c r="P364" s="234"/>
      <c r="Q364" s="234"/>
      <c r="R364" s="234"/>
      <c r="S364" s="234"/>
      <c r="T364" s="23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6" t="s">
        <v>150</v>
      </c>
      <c r="AU364" s="236" t="s">
        <v>83</v>
      </c>
      <c r="AV364" s="13" t="s">
        <v>83</v>
      </c>
      <c r="AW364" s="13" t="s">
        <v>34</v>
      </c>
      <c r="AX364" s="13" t="s">
        <v>73</v>
      </c>
      <c r="AY364" s="236" t="s">
        <v>128</v>
      </c>
    </row>
    <row r="365" s="13" customFormat="1">
      <c r="A365" s="13"/>
      <c r="B365" s="226"/>
      <c r="C365" s="227"/>
      <c r="D365" s="219" t="s">
        <v>150</v>
      </c>
      <c r="E365" s="228" t="s">
        <v>19</v>
      </c>
      <c r="F365" s="229" t="s">
        <v>404</v>
      </c>
      <c r="G365" s="227"/>
      <c r="H365" s="230">
        <v>2.6459999999999999</v>
      </c>
      <c r="I365" s="231"/>
      <c r="J365" s="227"/>
      <c r="K365" s="227"/>
      <c r="L365" s="232"/>
      <c r="M365" s="233"/>
      <c r="N365" s="234"/>
      <c r="O365" s="234"/>
      <c r="P365" s="234"/>
      <c r="Q365" s="234"/>
      <c r="R365" s="234"/>
      <c r="S365" s="234"/>
      <c r="T365" s="23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6" t="s">
        <v>150</v>
      </c>
      <c r="AU365" s="236" t="s">
        <v>83</v>
      </c>
      <c r="AV365" s="13" t="s">
        <v>83</v>
      </c>
      <c r="AW365" s="13" t="s">
        <v>34</v>
      </c>
      <c r="AX365" s="13" t="s">
        <v>73</v>
      </c>
      <c r="AY365" s="236" t="s">
        <v>128</v>
      </c>
    </row>
    <row r="366" s="13" customFormat="1">
      <c r="A366" s="13"/>
      <c r="B366" s="226"/>
      <c r="C366" s="227"/>
      <c r="D366" s="219" t="s">
        <v>150</v>
      </c>
      <c r="E366" s="228" t="s">
        <v>19</v>
      </c>
      <c r="F366" s="229" t="s">
        <v>405</v>
      </c>
      <c r="G366" s="227"/>
      <c r="H366" s="230">
        <v>8.3699999999999992</v>
      </c>
      <c r="I366" s="231"/>
      <c r="J366" s="227"/>
      <c r="K366" s="227"/>
      <c r="L366" s="232"/>
      <c r="M366" s="233"/>
      <c r="N366" s="234"/>
      <c r="O366" s="234"/>
      <c r="P366" s="234"/>
      <c r="Q366" s="234"/>
      <c r="R366" s="234"/>
      <c r="S366" s="234"/>
      <c r="T366" s="23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6" t="s">
        <v>150</v>
      </c>
      <c r="AU366" s="236" t="s">
        <v>83</v>
      </c>
      <c r="AV366" s="13" t="s">
        <v>83</v>
      </c>
      <c r="AW366" s="13" t="s">
        <v>34</v>
      </c>
      <c r="AX366" s="13" t="s">
        <v>73</v>
      </c>
      <c r="AY366" s="236" t="s">
        <v>128</v>
      </c>
    </row>
    <row r="367" s="15" customFormat="1">
      <c r="A367" s="15"/>
      <c r="B367" s="247"/>
      <c r="C367" s="248"/>
      <c r="D367" s="219" t="s">
        <v>150</v>
      </c>
      <c r="E367" s="249" t="s">
        <v>19</v>
      </c>
      <c r="F367" s="250" t="s">
        <v>166</v>
      </c>
      <c r="G367" s="248"/>
      <c r="H367" s="251">
        <v>31.360999999999997</v>
      </c>
      <c r="I367" s="252"/>
      <c r="J367" s="248"/>
      <c r="K367" s="248"/>
      <c r="L367" s="253"/>
      <c r="M367" s="254"/>
      <c r="N367" s="255"/>
      <c r="O367" s="255"/>
      <c r="P367" s="255"/>
      <c r="Q367" s="255"/>
      <c r="R367" s="255"/>
      <c r="S367" s="255"/>
      <c r="T367" s="256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57" t="s">
        <v>150</v>
      </c>
      <c r="AU367" s="257" t="s">
        <v>83</v>
      </c>
      <c r="AV367" s="15" t="s">
        <v>136</v>
      </c>
      <c r="AW367" s="15" t="s">
        <v>34</v>
      </c>
      <c r="AX367" s="15" t="s">
        <v>81</v>
      </c>
      <c r="AY367" s="257" t="s">
        <v>128</v>
      </c>
    </row>
    <row r="368" s="2" customFormat="1" ht="16.5" customHeight="1">
      <c r="A368" s="40"/>
      <c r="B368" s="41"/>
      <c r="C368" s="206" t="s">
        <v>406</v>
      </c>
      <c r="D368" s="206" t="s">
        <v>131</v>
      </c>
      <c r="E368" s="207" t="s">
        <v>407</v>
      </c>
      <c r="F368" s="208" t="s">
        <v>408</v>
      </c>
      <c r="G368" s="209" t="s">
        <v>146</v>
      </c>
      <c r="H368" s="210">
        <v>206.911</v>
      </c>
      <c r="I368" s="211"/>
      <c r="J368" s="212">
        <f>ROUND(I368*H368,2)</f>
        <v>0</v>
      </c>
      <c r="K368" s="208" t="s">
        <v>135</v>
      </c>
      <c r="L368" s="46"/>
      <c r="M368" s="213" t="s">
        <v>19</v>
      </c>
      <c r="N368" s="214" t="s">
        <v>44</v>
      </c>
      <c r="O368" s="86"/>
      <c r="P368" s="215">
        <f>O368*H368</f>
        <v>0</v>
      </c>
      <c r="Q368" s="215">
        <v>0</v>
      </c>
      <c r="R368" s="215">
        <f>Q368*H368</f>
        <v>0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136</v>
      </c>
      <c r="AT368" s="217" t="s">
        <v>131</v>
      </c>
      <c r="AU368" s="217" t="s">
        <v>83</v>
      </c>
      <c r="AY368" s="19" t="s">
        <v>128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81</v>
      </c>
      <c r="BK368" s="218">
        <f>ROUND(I368*H368,2)</f>
        <v>0</v>
      </c>
      <c r="BL368" s="19" t="s">
        <v>136</v>
      </c>
      <c r="BM368" s="217" t="s">
        <v>409</v>
      </c>
    </row>
    <row r="369" s="2" customFormat="1">
      <c r="A369" s="40"/>
      <c r="B369" s="41"/>
      <c r="C369" s="42"/>
      <c r="D369" s="219" t="s">
        <v>138</v>
      </c>
      <c r="E369" s="42"/>
      <c r="F369" s="220" t="s">
        <v>410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138</v>
      </c>
      <c r="AU369" s="19" t="s">
        <v>83</v>
      </c>
    </row>
    <row r="370" s="2" customFormat="1">
      <c r="A370" s="40"/>
      <c r="B370" s="41"/>
      <c r="C370" s="42"/>
      <c r="D370" s="224" t="s">
        <v>140</v>
      </c>
      <c r="E370" s="42"/>
      <c r="F370" s="225" t="s">
        <v>411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140</v>
      </c>
      <c r="AU370" s="19" t="s">
        <v>83</v>
      </c>
    </row>
    <row r="371" s="14" customFormat="1">
      <c r="A371" s="14"/>
      <c r="B371" s="237"/>
      <c r="C371" s="238"/>
      <c r="D371" s="219" t="s">
        <v>150</v>
      </c>
      <c r="E371" s="239" t="s">
        <v>19</v>
      </c>
      <c r="F371" s="240" t="s">
        <v>172</v>
      </c>
      <c r="G371" s="238"/>
      <c r="H371" s="239" t="s">
        <v>19</v>
      </c>
      <c r="I371" s="241"/>
      <c r="J371" s="238"/>
      <c r="K371" s="238"/>
      <c r="L371" s="242"/>
      <c r="M371" s="243"/>
      <c r="N371" s="244"/>
      <c r="O371" s="244"/>
      <c r="P371" s="244"/>
      <c r="Q371" s="244"/>
      <c r="R371" s="244"/>
      <c r="S371" s="244"/>
      <c r="T371" s="24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6" t="s">
        <v>150</v>
      </c>
      <c r="AU371" s="246" t="s">
        <v>83</v>
      </c>
      <c r="AV371" s="14" t="s">
        <v>81</v>
      </c>
      <c r="AW371" s="14" t="s">
        <v>34</v>
      </c>
      <c r="AX371" s="14" t="s">
        <v>73</v>
      </c>
      <c r="AY371" s="246" t="s">
        <v>128</v>
      </c>
    </row>
    <row r="372" s="14" customFormat="1">
      <c r="A372" s="14"/>
      <c r="B372" s="237"/>
      <c r="C372" s="238"/>
      <c r="D372" s="219" t="s">
        <v>150</v>
      </c>
      <c r="E372" s="239" t="s">
        <v>19</v>
      </c>
      <c r="F372" s="240" t="s">
        <v>362</v>
      </c>
      <c r="G372" s="238"/>
      <c r="H372" s="239" t="s">
        <v>19</v>
      </c>
      <c r="I372" s="241"/>
      <c r="J372" s="238"/>
      <c r="K372" s="238"/>
      <c r="L372" s="242"/>
      <c r="M372" s="243"/>
      <c r="N372" s="244"/>
      <c r="O372" s="244"/>
      <c r="P372" s="244"/>
      <c r="Q372" s="244"/>
      <c r="R372" s="244"/>
      <c r="S372" s="244"/>
      <c r="T372" s="24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6" t="s">
        <v>150</v>
      </c>
      <c r="AU372" s="246" t="s">
        <v>83</v>
      </c>
      <c r="AV372" s="14" t="s">
        <v>81</v>
      </c>
      <c r="AW372" s="14" t="s">
        <v>34</v>
      </c>
      <c r="AX372" s="14" t="s">
        <v>73</v>
      </c>
      <c r="AY372" s="246" t="s">
        <v>128</v>
      </c>
    </row>
    <row r="373" s="13" customFormat="1">
      <c r="A373" s="13"/>
      <c r="B373" s="226"/>
      <c r="C373" s="227"/>
      <c r="D373" s="219" t="s">
        <v>150</v>
      </c>
      <c r="E373" s="228" t="s">
        <v>19</v>
      </c>
      <c r="F373" s="229" t="s">
        <v>174</v>
      </c>
      <c r="G373" s="227"/>
      <c r="H373" s="230">
        <v>3.6600000000000001</v>
      </c>
      <c r="I373" s="231"/>
      <c r="J373" s="227"/>
      <c r="K373" s="227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150</v>
      </c>
      <c r="AU373" s="236" t="s">
        <v>83</v>
      </c>
      <c r="AV373" s="13" t="s">
        <v>83</v>
      </c>
      <c r="AW373" s="13" t="s">
        <v>34</v>
      </c>
      <c r="AX373" s="13" t="s">
        <v>73</v>
      </c>
      <c r="AY373" s="236" t="s">
        <v>128</v>
      </c>
    </row>
    <row r="374" s="13" customFormat="1">
      <c r="A374" s="13"/>
      <c r="B374" s="226"/>
      <c r="C374" s="227"/>
      <c r="D374" s="219" t="s">
        <v>150</v>
      </c>
      <c r="E374" s="228" t="s">
        <v>19</v>
      </c>
      <c r="F374" s="229" t="s">
        <v>175</v>
      </c>
      <c r="G374" s="227"/>
      <c r="H374" s="230">
        <v>2.52</v>
      </c>
      <c r="I374" s="231"/>
      <c r="J374" s="227"/>
      <c r="K374" s="227"/>
      <c r="L374" s="232"/>
      <c r="M374" s="233"/>
      <c r="N374" s="234"/>
      <c r="O374" s="234"/>
      <c r="P374" s="234"/>
      <c r="Q374" s="234"/>
      <c r="R374" s="234"/>
      <c r="S374" s="234"/>
      <c r="T374" s="23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6" t="s">
        <v>150</v>
      </c>
      <c r="AU374" s="236" t="s">
        <v>83</v>
      </c>
      <c r="AV374" s="13" t="s">
        <v>83</v>
      </c>
      <c r="AW374" s="13" t="s">
        <v>34</v>
      </c>
      <c r="AX374" s="13" t="s">
        <v>73</v>
      </c>
      <c r="AY374" s="236" t="s">
        <v>128</v>
      </c>
    </row>
    <row r="375" s="14" customFormat="1">
      <c r="A375" s="14"/>
      <c r="B375" s="237"/>
      <c r="C375" s="238"/>
      <c r="D375" s="219" t="s">
        <v>150</v>
      </c>
      <c r="E375" s="239" t="s">
        <v>19</v>
      </c>
      <c r="F375" s="240" t="s">
        <v>176</v>
      </c>
      <c r="G375" s="238"/>
      <c r="H375" s="239" t="s">
        <v>19</v>
      </c>
      <c r="I375" s="241"/>
      <c r="J375" s="238"/>
      <c r="K375" s="238"/>
      <c r="L375" s="242"/>
      <c r="M375" s="243"/>
      <c r="N375" s="244"/>
      <c r="O375" s="244"/>
      <c r="P375" s="244"/>
      <c r="Q375" s="244"/>
      <c r="R375" s="244"/>
      <c r="S375" s="244"/>
      <c r="T375" s="24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6" t="s">
        <v>150</v>
      </c>
      <c r="AU375" s="246" t="s">
        <v>83</v>
      </c>
      <c r="AV375" s="14" t="s">
        <v>81</v>
      </c>
      <c r="AW375" s="14" t="s">
        <v>34</v>
      </c>
      <c r="AX375" s="14" t="s">
        <v>73</v>
      </c>
      <c r="AY375" s="246" t="s">
        <v>128</v>
      </c>
    </row>
    <row r="376" s="13" customFormat="1">
      <c r="A376" s="13"/>
      <c r="B376" s="226"/>
      <c r="C376" s="227"/>
      <c r="D376" s="219" t="s">
        <v>150</v>
      </c>
      <c r="E376" s="228" t="s">
        <v>19</v>
      </c>
      <c r="F376" s="229" t="s">
        <v>177</v>
      </c>
      <c r="G376" s="227"/>
      <c r="H376" s="230">
        <v>6.5</v>
      </c>
      <c r="I376" s="231"/>
      <c r="J376" s="227"/>
      <c r="K376" s="227"/>
      <c r="L376" s="232"/>
      <c r="M376" s="233"/>
      <c r="N376" s="234"/>
      <c r="O376" s="234"/>
      <c r="P376" s="234"/>
      <c r="Q376" s="234"/>
      <c r="R376" s="234"/>
      <c r="S376" s="234"/>
      <c r="T376" s="23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6" t="s">
        <v>150</v>
      </c>
      <c r="AU376" s="236" t="s">
        <v>83</v>
      </c>
      <c r="AV376" s="13" t="s">
        <v>83</v>
      </c>
      <c r="AW376" s="13" t="s">
        <v>34</v>
      </c>
      <c r="AX376" s="13" t="s">
        <v>73</v>
      </c>
      <c r="AY376" s="236" t="s">
        <v>128</v>
      </c>
    </row>
    <row r="377" s="14" customFormat="1">
      <c r="A377" s="14"/>
      <c r="B377" s="237"/>
      <c r="C377" s="238"/>
      <c r="D377" s="219" t="s">
        <v>150</v>
      </c>
      <c r="E377" s="239" t="s">
        <v>19</v>
      </c>
      <c r="F377" s="240" t="s">
        <v>178</v>
      </c>
      <c r="G377" s="238"/>
      <c r="H377" s="239" t="s">
        <v>19</v>
      </c>
      <c r="I377" s="241"/>
      <c r="J377" s="238"/>
      <c r="K377" s="238"/>
      <c r="L377" s="242"/>
      <c r="M377" s="243"/>
      <c r="N377" s="244"/>
      <c r="O377" s="244"/>
      <c r="P377" s="244"/>
      <c r="Q377" s="244"/>
      <c r="R377" s="244"/>
      <c r="S377" s="244"/>
      <c r="T377" s="24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6" t="s">
        <v>150</v>
      </c>
      <c r="AU377" s="246" t="s">
        <v>83</v>
      </c>
      <c r="AV377" s="14" t="s">
        <v>81</v>
      </c>
      <c r="AW377" s="14" t="s">
        <v>34</v>
      </c>
      <c r="AX377" s="14" t="s">
        <v>73</v>
      </c>
      <c r="AY377" s="246" t="s">
        <v>128</v>
      </c>
    </row>
    <row r="378" s="13" customFormat="1">
      <c r="A378" s="13"/>
      <c r="B378" s="226"/>
      <c r="C378" s="227"/>
      <c r="D378" s="219" t="s">
        <v>150</v>
      </c>
      <c r="E378" s="228" t="s">
        <v>19</v>
      </c>
      <c r="F378" s="229" t="s">
        <v>179</v>
      </c>
      <c r="G378" s="227"/>
      <c r="H378" s="230">
        <v>6.4000000000000004</v>
      </c>
      <c r="I378" s="231"/>
      <c r="J378" s="227"/>
      <c r="K378" s="227"/>
      <c r="L378" s="232"/>
      <c r="M378" s="233"/>
      <c r="N378" s="234"/>
      <c r="O378" s="234"/>
      <c r="P378" s="234"/>
      <c r="Q378" s="234"/>
      <c r="R378" s="234"/>
      <c r="S378" s="234"/>
      <c r="T378" s="23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6" t="s">
        <v>150</v>
      </c>
      <c r="AU378" s="236" t="s">
        <v>83</v>
      </c>
      <c r="AV378" s="13" t="s">
        <v>83</v>
      </c>
      <c r="AW378" s="13" t="s">
        <v>34</v>
      </c>
      <c r="AX378" s="13" t="s">
        <v>73</v>
      </c>
      <c r="AY378" s="236" t="s">
        <v>128</v>
      </c>
    </row>
    <row r="379" s="14" customFormat="1">
      <c r="A379" s="14"/>
      <c r="B379" s="237"/>
      <c r="C379" s="238"/>
      <c r="D379" s="219" t="s">
        <v>150</v>
      </c>
      <c r="E379" s="239" t="s">
        <v>19</v>
      </c>
      <c r="F379" s="240" t="s">
        <v>180</v>
      </c>
      <c r="G379" s="238"/>
      <c r="H379" s="239" t="s">
        <v>19</v>
      </c>
      <c r="I379" s="241"/>
      <c r="J379" s="238"/>
      <c r="K379" s="238"/>
      <c r="L379" s="242"/>
      <c r="M379" s="243"/>
      <c r="N379" s="244"/>
      <c r="O379" s="244"/>
      <c r="P379" s="244"/>
      <c r="Q379" s="244"/>
      <c r="R379" s="244"/>
      <c r="S379" s="244"/>
      <c r="T379" s="24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6" t="s">
        <v>150</v>
      </c>
      <c r="AU379" s="246" t="s">
        <v>83</v>
      </c>
      <c r="AV379" s="14" t="s">
        <v>81</v>
      </c>
      <c r="AW379" s="14" t="s">
        <v>34</v>
      </c>
      <c r="AX379" s="14" t="s">
        <v>73</v>
      </c>
      <c r="AY379" s="246" t="s">
        <v>128</v>
      </c>
    </row>
    <row r="380" s="13" customFormat="1">
      <c r="A380" s="13"/>
      <c r="B380" s="226"/>
      <c r="C380" s="227"/>
      <c r="D380" s="219" t="s">
        <v>150</v>
      </c>
      <c r="E380" s="228" t="s">
        <v>19</v>
      </c>
      <c r="F380" s="229" t="s">
        <v>181</v>
      </c>
      <c r="G380" s="227"/>
      <c r="H380" s="230">
        <v>11.810000000000001</v>
      </c>
      <c r="I380" s="231"/>
      <c r="J380" s="227"/>
      <c r="K380" s="227"/>
      <c r="L380" s="232"/>
      <c r="M380" s="233"/>
      <c r="N380" s="234"/>
      <c r="O380" s="234"/>
      <c r="P380" s="234"/>
      <c r="Q380" s="234"/>
      <c r="R380" s="234"/>
      <c r="S380" s="234"/>
      <c r="T380" s="23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6" t="s">
        <v>150</v>
      </c>
      <c r="AU380" s="236" t="s">
        <v>83</v>
      </c>
      <c r="AV380" s="13" t="s">
        <v>83</v>
      </c>
      <c r="AW380" s="13" t="s">
        <v>34</v>
      </c>
      <c r="AX380" s="13" t="s">
        <v>73</v>
      </c>
      <c r="AY380" s="236" t="s">
        <v>128</v>
      </c>
    </row>
    <row r="381" s="14" customFormat="1">
      <c r="A381" s="14"/>
      <c r="B381" s="237"/>
      <c r="C381" s="238"/>
      <c r="D381" s="219" t="s">
        <v>150</v>
      </c>
      <c r="E381" s="239" t="s">
        <v>19</v>
      </c>
      <c r="F381" s="240" t="s">
        <v>205</v>
      </c>
      <c r="G381" s="238"/>
      <c r="H381" s="239" t="s">
        <v>19</v>
      </c>
      <c r="I381" s="241"/>
      <c r="J381" s="238"/>
      <c r="K381" s="238"/>
      <c r="L381" s="242"/>
      <c r="M381" s="243"/>
      <c r="N381" s="244"/>
      <c r="O381" s="244"/>
      <c r="P381" s="244"/>
      <c r="Q381" s="244"/>
      <c r="R381" s="244"/>
      <c r="S381" s="244"/>
      <c r="T381" s="245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6" t="s">
        <v>150</v>
      </c>
      <c r="AU381" s="246" t="s">
        <v>83</v>
      </c>
      <c r="AV381" s="14" t="s">
        <v>81</v>
      </c>
      <c r="AW381" s="14" t="s">
        <v>34</v>
      </c>
      <c r="AX381" s="14" t="s">
        <v>73</v>
      </c>
      <c r="AY381" s="246" t="s">
        <v>128</v>
      </c>
    </row>
    <row r="382" s="13" customFormat="1">
      <c r="A382" s="13"/>
      <c r="B382" s="226"/>
      <c r="C382" s="227"/>
      <c r="D382" s="219" t="s">
        <v>150</v>
      </c>
      <c r="E382" s="228" t="s">
        <v>19</v>
      </c>
      <c r="F382" s="229" t="s">
        <v>206</v>
      </c>
      <c r="G382" s="227"/>
      <c r="H382" s="230">
        <v>153.44999999999999</v>
      </c>
      <c r="I382" s="231"/>
      <c r="J382" s="227"/>
      <c r="K382" s="227"/>
      <c r="L382" s="232"/>
      <c r="M382" s="233"/>
      <c r="N382" s="234"/>
      <c r="O382" s="234"/>
      <c r="P382" s="234"/>
      <c r="Q382" s="234"/>
      <c r="R382" s="234"/>
      <c r="S382" s="234"/>
      <c r="T382" s="23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6" t="s">
        <v>150</v>
      </c>
      <c r="AU382" s="236" t="s">
        <v>83</v>
      </c>
      <c r="AV382" s="13" t="s">
        <v>83</v>
      </c>
      <c r="AW382" s="13" t="s">
        <v>34</v>
      </c>
      <c r="AX382" s="13" t="s">
        <v>73</v>
      </c>
      <c r="AY382" s="236" t="s">
        <v>128</v>
      </c>
    </row>
    <row r="383" s="14" customFormat="1">
      <c r="A383" s="14"/>
      <c r="B383" s="237"/>
      <c r="C383" s="238"/>
      <c r="D383" s="219" t="s">
        <v>150</v>
      </c>
      <c r="E383" s="239" t="s">
        <v>19</v>
      </c>
      <c r="F383" s="240" t="s">
        <v>207</v>
      </c>
      <c r="G383" s="238"/>
      <c r="H383" s="239" t="s">
        <v>19</v>
      </c>
      <c r="I383" s="241"/>
      <c r="J383" s="238"/>
      <c r="K383" s="238"/>
      <c r="L383" s="242"/>
      <c r="M383" s="243"/>
      <c r="N383" s="244"/>
      <c r="O383" s="244"/>
      <c r="P383" s="244"/>
      <c r="Q383" s="244"/>
      <c r="R383" s="244"/>
      <c r="S383" s="244"/>
      <c r="T383" s="24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6" t="s">
        <v>150</v>
      </c>
      <c r="AU383" s="246" t="s">
        <v>83</v>
      </c>
      <c r="AV383" s="14" t="s">
        <v>81</v>
      </c>
      <c r="AW383" s="14" t="s">
        <v>34</v>
      </c>
      <c r="AX383" s="14" t="s">
        <v>73</v>
      </c>
      <c r="AY383" s="246" t="s">
        <v>128</v>
      </c>
    </row>
    <row r="384" s="13" customFormat="1">
      <c r="A384" s="13"/>
      <c r="B384" s="226"/>
      <c r="C384" s="227"/>
      <c r="D384" s="219" t="s">
        <v>150</v>
      </c>
      <c r="E384" s="228" t="s">
        <v>19</v>
      </c>
      <c r="F384" s="229" t="s">
        <v>208</v>
      </c>
      <c r="G384" s="227"/>
      <c r="H384" s="230">
        <v>8.3399999999999999</v>
      </c>
      <c r="I384" s="231"/>
      <c r="J384" s="227"/>
      <c r="K384" s="227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150</v>
      </c>
      <c r="AU384" s="236" t="s">
        <v>83</v>
      </c>
      <c r="AV384" s="13" t="s">
        <v>83</v>
      </c>
      <c r="AW384" s="13" t="s">
        <v>34</v>
      </c>
      <c r="AX384" s="13" t="s">
        <v>73</v>
      </c>
      <c r="AY384" s="236" t="s">
        <v>128</v>
      </c>
    </row>
    <row r="385" s="13" customFormat="1">
      <c r="A385" s="13"/>
      <c r="B385" s="226"/>
      <c r="C385" s="227"/>
      <c r="D385" s="219" t="s">
        <v>150</v>
      </c>
      <c r="E385" s="228" t="s">
        <v>19</v>
      </c>
      <c r="F385" s="229" t="s">
        <v>209</v>
      </c>
      <c r="G385" s="227"/>
      <c r="H385" s="230">
        <v>4.54</v>
      </c>
      <c r="I385" s="231"/>
      <c r="J385" s="227"/>
      <c r="K385" s="227"/>
      <c r="L385" s="232"/>
      <c r="M385" s="233"/>
      <c r="N385" s="234"/>
      <c r="O385" s="234"/>
      <c r="P385" s="234"/>
      <c r="Q385" s="234"/>
      <c r="R385" s="234"/>
      <c r="S385" s="234"/>
      <c r="T385" s="23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6" t="s">
        <v>150</v>
      </c>
      <c r="AU385" s="236" t="s">
        <v>83</v>
      </c>
      <c r="AV385" s="13" t="s">
        <v>83</v>
      </c>
      <c r="AW385" s="13" t="s">
        <v>34</v>
      </c>
      <c r="AX385" s="13" t="s">
        <v>73</v>
      </c>
      <c r="AY385" s="236" t="s">
        <v>128</v>
      </c>
    </row>
    <row r="386" s="13" customFormat="1">
      <c r="A386" s="13"/>
      <c r="B386" s="226"/>
      <c r="C386" s="227"/>
      <c r="D386" s="219" t="s">
        <v>150</v>
      </c>
      <c r="E386" s="228" t="s">
        <v>19</v>
      </c>
      <c r="F386" s="229" t="s">
        <v>210</v>
      </c>
      <c r="G386" s="227"/>
      <c r="H386" s="230">
        <v>3.8700000000000001</v>
      </c>
      <c r="I386" s="231"/>
      <c r="J386" s="227"/>
      <c r="K386" s="227"/>
      <c r="L386" s="232"/>
      <c r="M386" s="233"/>
      <c r="N386" s="234"/>
      <c r="O386" s="234"/>
      <c r="P386" s="234"/>
      <c r="Q386" s="234"/>
      <c r="R386" s="234"/>
      <c r="S386" s="234"/>
      <c r="T386" s="23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6" t="s">
        <v>150</v>
      </c>
      <c r="AU386" s="236" t="s">
        <v>83</v>
      </c>
      <c r="AV386" s="13" t="s">
        <v>83</v>
      </c>
      <c r="AW386" s="13" t="s">
        <v>34</v>
      </c>
      <c r="AX386" s="13" t="s">
        <v>73</v>
      </c>
      <c r="AY386" s="236" t="s">
        <v>128</v>
      </c>
    </row>
    <row r="387" s="13" customFormat="1">
      <c r="A387" s="13"/>
      <c r="B387" s="226"/>
      <c r="C387" s="227"/>
      <c r="D387" s="219" t="s">
        <v>150</v>
      </c>
      <c r="E387" s="228" t="s">
        <v>19</v>
      </c>
      <c r="F387" s="229" t="s">
        <v>211</v>
      </c>
      <c r="G387" s="227"/>
      <c r="H387" s="230">
        <v>2.3300000000000001</v>
      </c>
      <c r="I387" s="231"/>
      <c r="J387" s="227"/>
      <c r="K387" s="227"/>
      <c r="L387" s="232"/>
      <c r="M387" s="233"/>
      <c r="N387" s="234"/>
      <c r="O387" s="234"/>
      <c r="P387" s="234"/>
      <c r="Q387" s="234"/>
      <c r="R387" s="234"/>
      <c r="S387" s="234"/>
      <c r="T387" s="23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6" t="s">
        <v>150</v>
      </c>
      <c r="AU387" s="236" t="s">
        <v>83</v>
      </c>
      <c r="AV387" s="13" t="s">
        <v>83</v>
      </c>
      <c r="AW387" s="13" t="s">
        <v>34</v>
      </c>
      <c r="AX387" s="13" t="s">
        <v>73</v>
      </c>
      <c r="AY387" s="236" t="s">
        <v>128</v>
      </c>
    </row>
    <row r="388" s="13" customFormat="1">
      <c r="A388" s="13"/>
      <c r="B388" s="226"/>
      <c r="C388" s="227"/>
      <c r="D388" s="219" t="s">
        <v>150</v>
      </c>
      <c r="E388" s="228" t="s">
        <v>19</v>
      </c>
      <c r="F388" s="229" t="s">
        <v>212</v>
      </c>
      <c r="G388" s="227"/>
      <c r="H388" s="230">
        <v>1.2829999999999999</v>
      </c>
      <c r="I388" s="231"/>
      <c r="J388" s="227"/>
      <c r="K388" s="227"/>
      <c r="L388" s="232"/>
      <c r="M388" s="233"/>
      <c r="N388" s="234"/>
      <c r="O388" s="234"/>
      <c r="P388" s="234"/>
      <c r="Q388" s="234"/>
      <c r="R388" s="234"/>
      <c r="S388" s="234"/>
      <c r="T388" s="23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6" t="s">
        <v>150</v>
      </c>
      <c r="AU388" s="236" t="s">
        <v>83</v>
      </c>
      <c r="AV388" s="13" t="s">
        <v>83</v>
      </c>
      <c r="AW388" s="13" t="s">
        <v>34</v>
      </c>
      <c r="AX388" s="13" t="s">
        <v>73</v>
      </c>
      <c r="AY388" s="236" t="s">
        <v>128</v>
      </c>
    </row>
    <row r="389" s="13" customFormat="1">
      <c r="A389" s="13"/>
      <c r="B389" s="226"/>
      <c r="C389" s="227"/>
      <c r="D389" s="219" t="s">
        <v>150</v>
      </c>
      <c r="E389" s="228" t="s">
        <v>19</v>
      </c>
      <c r="F389" s="229" t="s">
        <v>213</v>
      </c>
      <c r="G389" s="227"/>
      <c r="H389" s="230">
        <v>2.2080000000000002</v>
      </c>
      <c r="I389" s="231"/>
      <c r="J389" s="227"/>
      <c r="K389" s="227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150</v>
      </c>
      <c r="AU389" s="236" t="s">
        <v>83</v>
      </c>
      <c r="AV389" s="13" t="s">
        <v>83</v>
      </c>
      <c r="AW389" s="13" t="s">
        <v>34</v>
      </c>
      <c r="AX389" s="13" t="s">
        <v>73</v>
      </c>
      <c r="AY389" s="236" t="s">
        <v>128</v>
      </c>
    </row>
    <row r="390" s="15" customFormat="1">
      <c r="A390" s="15"/>
      <c r="B390" s="247"/>
      <c r="C390" s="248"/>
      <c r="D390" s="219" t="s">
        <v>150</v>
      </c>
      <c r="E390" s="249" t="s">
        <v>19</v>
      </c>
      <c r="F390" s="250" t="s">
        <v>166</v>
      </c>
      <c r="G390" s="248"/>
      <c r="H390" s="251">
        <v>206.91099999999997</v>
      </c>
      <c r="I390" s="252"/>
      <c r="J390" s="248"/>
      <c r="K390" s="248"/>
      <c r="L390" s="253"/>
      <c r="M390" s="254"/>
      <c r="N390" s="255"/>
      <c r="O390" s="255"/>
      <c r="P390" s="255"/>
      <c r="Q390" s="255"/>
      <c r="R390" s="255"/>
      <c r="S390" s="255"/>
      <c r="T390" s="256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57" t="s">
        <v>150</v>
      </c>
      <c r="AU390" s="257" t="s">
        <v>83</v>
      </c>
      <c r="AV390" s="15" t="s">
        <v>136</v>
      </c>
      <c r="AW390" s="15" t="s">
        <v>34</v>
      </c>
      <c r="AX390" s="15" t="s">
        <v>81</v>
      </c>
      <c r="AY390" s="257" t="s">
        <v>128</v>
      </c>
    </row>
    <row r="391" s="2" customFormat="1" ht="24.15" customHeight="1">
      <c r="A391" s="40"/>
      <c r="B391" s="41"/>
      <c r="C391" s="206" t="s">
        <v>412</v>
      </c>
      <c r="D391" s="206" t="s">
        <v>131</v>
      </c>
      <c r="E391" s="207" t="s">
        <v>413</v>
      </c>
      <c r="F391" s="208" t="s">
        <v>414</v>
      </c>
      <c r="G391" s="209" t="s">
        <v>146</v>
      </c>
      <c r="H391" s="210">
        <v>25.850000000000001</v>
      </c>
      <c r="I391" s="211"/>
      <c r="J391" s="212">
        <f>ROUND(I391*H391,2)</f>
        <v>0</v>
      </c>
      <c r="K391" s="208" t="s">
        <v>19</v>
      </c>
      <c r="L391" s="46"/>
      <c r="M391" s="213" t="s">
        <v>19</v>
      </c>
      <c r="N391" s="214" t="s">
        <v>44</v>
      </c>
      <c r="O391" s="86"/>
      <c r="P391" s="215">
        <f>O391*H391</f>
        <v>0</v>
      </c>
      <c r="Q391" s="215">
        <v>0</v>
      </c>
      <c r="R391" s="215">
        <f>Q391*H391</f>
        <v>0</v>
      </c>
      <c r="S391" s="215">
        <v>0</v>
      </c>
      <c r="T391" s="216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7" t="s">
        <v>136</v>
      </c>
      <c r="AT391" s="217" t="s">
        <v>131</v>
      </c>
      <c r="AU391" s="217" t="s">
        <v>83</v>
      </c>
      <c r="AY391" s="19" t="s">
        <v>128</v>
      </c>
      <c r="BE391" s="218">
        <f>IF(N391="základní",J391,0)</f>
        <v>0</v>
      </c>
      <c r="BF391" s="218">
        <f>IF(N391="snížená",J391,0)</f>
        <v>0</v>
      </c>
      <c r="BG391" s="218">
        <f>IF(N391="zákl. přenesená",J391,0)</f>
        <v>0</v>
      </c>
      <c r="BH391" s="218">
        <f>IF(N391="sníž. přenesená",J391,0)</f>
        <v>0</v>
      </c>
      <c r="BI391" s="218">
        <f>IF(N391="nulová",J391,0)</f>
        <v>0</v>
      </c>
      <c r="BJ391" s="19" t="s">
        <v>81</v>
      </c>
      <c r="BK391" s="218">
        <f>ROUND(I391*H391,2)</f>
        <v>0</v>
      </c>
      <c r="BL391" s="19" t="s">
        <v>136</v>
      </c>
      <c r="BM391" s="217" t="s">
        <v>415</v>
      </c>
    </row>
    <row r="392" s="2" customFormat="1">
      <c r="A392" s="40"/>
      <c r="B392" s="41"/>
      <c r="C392" s="42"/>
      <c r="D392" s="219" t="s">
        <v>138</v>
      </c>
      <c r="E392" s="42"/>
      <c r="F392" s="220" t="s">
        <v>414</v>
      </c>
      <c r="G392" s="42"/>
      <c r="H392" s="42"/>
      <c r="I392" s="221"/>
      <c r="J392" s="42"/>
      <c r="K392" s="42"/>
      <c r="L392" s="46"/>
      <c r="M392" s="222"/>
      <c r="N392" s="223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138</v>
      </c>
      <c r="AU392" s="19" t="s">
        <v>83</v>
      </c>
    </row>
    <row r="393" s="13" customFormat="1">
      <c r="A393" s="13"/>
      <c r="B393" s="226"/>
      <c r="C393" s="227"/>
      <c r="D393" s="219" t="s">
        <v>150</v>
      </c>
      <c r="E393" s="228" t="s">
        <v>19</v>
      </c>
      <c r="F393" s="229" t="s">
        <v>416</v>
      </c>
      <c r="G393" s="227"/>
      <c r="H393" s="230">
        <v>25.850000000000001</v>
      </c>
      <c r="I393" s="231"/>
      <c r="J393" s="227"/>
      <c r="K393" s="227"/>
      <c r="L393" s="232"/>
      <c r="M393" s="233"/>
      <c r="N393" s="234"/>
      <c r="O393" s="234"/>
      <c r="P393" s="234"/>
      <c r="Q393" s="234"/>
      <c r="R393" s="234"/>
      <c r="S393" s="234"/>
      <c r="T393" s="23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6" t="s">
        <v>150</v>
      </c>
      <c r="AU393" s="236" t="s">
        <v>83</v>
      </c>
      <c r="AV393" s="13" t="s">
        <v>83</v>
      </c>
      <c r="AW393" s="13" t="s">
        <v>34</v>
      </c>
      <c r="AX393" s="13" t="s">
        <v>81</v>
      </c>
      <c r="AY393" s="236" t="s">
        <v>128</v>
      </c>
    </row>
    <row r="394" s="2" customFormat="1" ht="24.15" customHeight="1">
      <c r="A394" s="40"/>
      <c r="B394" s="41"/>
      <c r="C394" s="206" t="s">
        <v>417</v>
      </c>
      <c r="D394" s="206" t="s">
        <v>131</v>
      </c>
      <c r="E394" s="207" t="s">
        <v>418</v>
      </c>
      <c r="F394" s="208" t="s">
        <v>419</v>
      </c>
      <c r="G394" s="209" t="s">
        <v>134</v>
      </c>
      <c r="H394" s="210">
        <v>245.55799999999999</v>
      </c>
      <c r="I394" s="211"/>
      <c r="J394" s="212">
        <f>ROUND(I394*H394,2)</f>
        <v>0</v>
      </c>
      <c r="K394" s="208" t="s">
        <v>135</v>
      </c>
      <c r="L394" s="46"/>
      <c r="M394" s="213" t="s">
        <v>19</v>
      </c>
      <c r="N394" s="214" t="s">
        <v>44</v>
      </c>
      <c r="O394" s="86"/>
      <c r="P394" s="215">
        <f>O394*H394</f>
        <v>0</v>
      </c>
      <c r="Q394" s="215">
        <v>0</v>
      </c>
      <c r="R394" s="215">
        <f>Q394*H394</f>
        <v>0</v>
      </c>
      <c r="S394" s="215">
        <v>0</v>
      </c>
      <c r="T394" s="216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17" t="s">
        <v>136</v>
      </c>
      <c r="AT394" s="217" t="s">
        <v>131</v>
      </c>
      <c r="AU394" s="217" t="s">
        <v>83</v>
      </c>
      <c r="AY394" s="19" t="s">
        <v>128</v>
      </c>
      <c r="BE394" s="218">
        <f>IF(N394="základní",J394,0)</f>
        <v>0</v>
      </c>
      <c r="BF394" s="218">
        <f>IF(N394="snížená",J394,0)</f>
        <v>0</v>
      </c>
      <c r="BG394" s="218">
        <f>IF(N394="zákl. přenesená",J394,0)</f>
        <v>0</v>
      </c>
      <c r="BH394" s="218">
        <f>IF(N394="sníž. přenesená",J394,0)</f>
        <v>0</v>
      </c>
      <c r="BI394" s="218">
        <f>IF(N394="nulová",J394,0)</f>
        <v>0</v>
      </c>
      <c r="BJ394" s="19" t="s">
        <v>81</v>
      </c>
      <c r="BK394" s="218">
        <f>ROUND(I394*H394,2)</f>
        <v>0</v>
      </c>
      <c r="BL394" s="19" t="s">
        <v>136</v>
      </c>
      <c r="BM394" s="217" t="s">
        <v>420</v>
      </c>
    </row>
    <row r="395" s="2" customFormat="1">
      <c r="A395" s="40"/>
      <c r="B395" s="41"/>
      <c r="C395" s="42"/>
      <c r="D395" s="219" t="s">
        <v>138</v>
      </c>
      <c r="E395" s="42"/>
      <c r="F395" s="220" t="s">
        <v>421</v>
      </c>
      <c r="G395" s="42"/>
      <c r="H395" s="42"/>
      <c r="I395" s="221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138</v>
      </c>
      <c r="AU395" s="19" t="s">
        <v>83</v>
      </c>
    </row>
    <row r="396" s="2" customFormat="1">
      <c r="A396" s="40"/>
      <c r="B396" s="41"/>
      <c r="C396" s="42"/>
      <c r="D396" s="224" t="s">
        <v>140</v>
      </c>
      <c r="E396" s="42"/>
      <c r="F396" s="225" t="s">
        <v>422</v>
      </c>
      <c r="G396" s="42"/>
      <c r="H396" s="42"/>
      <c r="I396" s="221"/>
      <c r="J396" s="42"/>
      <c r="K396" s="42"/>
      <c r="L396" s="46"/>
      <c r="M396" s="222"/>
      <c r="N396" s="223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140</v>
      </c>
      <c r="AU396" s="19" t="s">
        <v>83</v>
      </c>
    </row>
    <row r="397" s="14" customFormat="1">
      <c r="A397" s="14"/>
      <c r="B397" s="237"/>
      <c r="C397" s="238"/>
      <c r="D397" s="219" t="s">
        <v>150</v>
      </c>
      <c r="E397" s="239" t="s">
        <v>19</v>
      </c>
      <c r="F397" s="240" t="s">
        <v>423</v>
      </c>
      <c r="G397" s="238"/>
      <c r="H397" s="239" t="s">
        <v>19</v>
      </c>
      <c r="I397" s="241"/>
      <c r="J397" s="238"/>
      <c r="K397" s="238"/>
      <c r="L397" s="242"/>
      <c r="M397" s="243"/>
      <c r="N397" s="244"/>
      <c r="O397" s="244"/>
      <c r="P397" s="244"/>
      <c r="Q397" s="244"/>
      <c r="R397" s="244"/>
      <c r="S397" s="244"/>
      <c r="T397" s="24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6" t="s">
        <v>150</v>
      </c>
      <c r="AU397" s="246" t="s">
        <v>83</v>
      </c>
      <c r="AV397" s="14" t="s">
        <v>81</v>
      </c>
      <c r="AW397" s="14" t="s">
        <v>34</v>
      </c>
      <c r="AX397" s="14" t="s">
        <v>73</v>
      </c>
      <c r="AY397" s="246" t="s">
        <v>128</v>
      </c>
    </row>
    <row r="398" s="13" customFormat="1">
      <c r="A398" s="13"/>
      <c r="B398" s="226"/>
      <c r="C398" s="227"/>
      <c r="D398" s="219" t="s">
        <v>150</v>
      </c>
      <c r="E398" s="228" t="s">
        <v>19</v>
      </c>
      <c r="F398" s="229" t="s">
        <v>304</v>
      </c>
      <c r="G398" s="227"/>
      <c r="H398" s="230">
        <v>82.238</v>
      </c>
      <c r="I398" s="231"/>
      <c r="J398" s="227"/>
      <c r="K398" s="227"/>
      <c r="L398" s="232"/>
      <c r="M398" s="233"/>
      <c r="N398" s="234"/>
      <c r="O398" s="234"/>
      <c r="P398" s="234"/>
      <c r="Q398" s="234"/>
      <c r="R398" s="234"/>
      <c r="S398" s="234"/>
      <c r="T398" s="23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6" t="s">
        <v>150</v>
      </c>
      <c r="AU398" s="236" t="s">
        <v>83</v>
      </c>
      <c r="AV398" s="13" t="s">
        <v>83</v>
      </c>
      <c r="AW398" s="13" t="s">
        <v>34</v>
      </c>
      <c r="AX398" s="13" t="s">
        <v>73</v>
      </c>
      <c r="AY398" s="236" t="s">
        <v>128</v>
      </c>
    </row>
    <row r="399" s="14" customFormat="1">
      <c r="A399" s="14"/>
      <c r="B399" s="237"/>
      <c r="C399" s="238"/>
      <c r="D399" s="219" t="s">
        <v>150</v>
      </c>
      <c r="E399" s="239" t="s">
        <v>19</v>
      </c>
      <c r="F399" s="240" t="s">
        <v>424</v>
      </c>
      <c r="G399" s="238"/>
      <c r="H399" s="239" t="s">
        <v>19</v>
      </c>
      <c r="I399" s="241"/>
      <c r="J399" s="238"/>
      <c r="K399" s="238"/>
      <c r="L399" s="242"/>
      <c r="M399" s="243"/>
      <c r="N399" s="244"/>
      <c r="O399" s="244"/>
      <c r="P399" s="244"/>
      <c r="Q399" s="244"/>
      <c r="R399" s="244"/>
      <c r="S399" s="244"/>
      <c r="T399" s="24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6" t="s">
        <v>150</v>
      </c>
      <c r="AU399" s="246" t="s">
        <v>83</v>
      </c>
      <c r="AV399" s="14" t="s">
        <v>81</v>
      </c>
      <c r="AW399" s="14" t="s">
        <v>34</v>
      </c>
      <c r="AX399" s="14" t="s">
        <v>73</v>
      </c>
      <c r="AY399" s="246" t="s">
        <v>128</v>
      </c>
    </row>
    <row r="400" s="13" customFormat="1">
      <c r="A400" s="13"/>
      <c r="B400" s="226"/>
      <c r="C400" s="227"/>
      <c r="D400" s="219" t="s">
        <v>150</v>
      </c>
      <c r="E400" s="228" t="s">
        <v>19</v>
      </c>
      <c r="F400" s="229" t="s">
        <v>306</v>
      </c>
      <c r="G400" s="227"/>
      <c r="H400" s="230">
        <v>65.200000000000003</v>
      </c>
      <c r="I400" s="231"/>
      <c r="J400" s="227"/>
      <c r="K400" s="227"/>
      <c r="L400" s="232"/>
      <c r="M400" s="233"/>
      <c r="N400" s="234"/>
      <c r="O400" s="234"/>
      <c r="P400" s="234"/>
      <c r="Q400" s="234"/>
      <c r="R400" s="234"/>
      <c r="S400" s="234"/>
      <c r="T400" s="23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6" t="s">
        <v>150</v>
      </c>
      <c r="AU400" s="236" t="s">
        <v>83</v>
      </c>
      <c r="AV400" s="13" t="s">
        <v>83</v>
      </c>
      <c r="AW400" s="13" t="s">
        <v>34</v>
      </c>
      <c r="AX400" s="13" t="s">
        <v>73</v>
      </c>
      <c r="AY400" s="236" t="s">
        <v>128</v>
      </c>
    </row>
    <row r="401" s="14" customFormat="1">
      <c r="A401" s="14"/>
      <c r="B401" s="237"/>
      <c r="C401" s="238"/>
      <c r="D401" s="219" t="s">
        <v>150</v>
      </c>
      <c r="E401" s="239" t="s">
        <v>19</v>
      </c>
      <c r="F401" s="240" t="s">
        <v>425</v>
      </c>
      <c r="G401" s="238"/>
      <c r="H401" s="239" t="s">
        <v>19</v>
      </c>
      <c r="I401" s="241"/>
      <c r="J401" s="238"/>
      <c r="K401" s="238"/>
      <c r="L401" s="242"/>
      <c r="M401" s="243"/>
      <c r="N401" s="244"/>
      <c r="O401" s="244"/>
      <c r="P401" s="244"/>
      <c r="Q401" s="244"/>
      <c r="R401" s="244"/>
      <c r="S401" s="244"/>
      <c r="T401" s="24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6" t="s">
        <v>150</v>
      </c>
      <c r="AU401" s="246" t="s">
        <v>83</v>
      </c>
      <c r="AV401" s="14" t="s">
        <v>81</v>
      </c>
      <c r="AW401" s="14" t="s">
        <v>34</v>
      </c>
      <c r="AX401" s="14" t="s">
        <v>73</v>
      </c>
      <c r="AY401" s="246" t="s">
        <v>128</v>
      </c>
    </row>
    <row r="402" s="13" customFormat="1">
      <c r="A402" s="13"/>
      <c r="B402" s="226"/>
      <c r="C402" s="227"/>
      <c r="D402" s="219" t="s">
        <v>150</v>
      </c>
      <c r="E402" s="228" t="s">
        <v>19</v>
      </c>
      <c r="F402" s="229" t="s">
        <v>308</v>
      </c>
      <c r="G402" s="227"/>
      <c r="H402" s="230">
        <v>38.159999999999997</v>
      </c>
      <c r="I402" s="231"/>
      <c r="J402" s="227"/>
      <c r="K402" s="227"/>
      <c r="L402" s="232"/>
      <c r="M402" s="233"/>
      <c r="N402" s="234"/>
      <c r="O402" s="234"/>
      <c r="P402" s="234"/>
      <c r="Q402" s="234"/>
      <c r="R402" s="234"/>
      <c r="S402" s="234"/>
      <c r="T402" s="23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6" t="s">
        <v>150</v>
      </c>
      <c r="AU402" s="236" t="s">
        <v>83</v>
      </c>
      <c r="AV402" s="13" t="s">
        <v>83</v>
      </c>
      <c r="AW402" s="13" t="s">
        <v>34</v>
      </c>
      <c r="AX402" s="13" t="s">
        <v>73</v>
      </c>
      <c r="AY402" s="236" t="s">
        <v>128</v>
      </c>
    </row>
    <row r="403" s="13" customFormat="1">
      <c r="A403" s="13"/>
      <c r="B403" s="226"/>
      <c r="C403" s="227"/>
      <c r="D403" s="219" t="s">
        <v>150</v>
      </c>
      <c r="E403" s="228" t="s">
        <v>19</v>
      </c>
      <c r="F403" s="229" t="s">
        <v>309</v>
      </c>
      <c r="G403" s="227"/>
      <c r="H403" s="230">
        <v>21.359999999999999</v>
      </c>
      <c r="I403" s="231"/>
      <c r="J403" s="227"/>
      <c r="K403" s="227"/>
      <c r="L403" s="232"/>
      <c r="M403" s="233"/>
      <c r="N403" s="234"/>
      <c r="O403" s="234"/>
      <c r="P403" s="234"/>
      <c r="Q403" s="234"/>
      <c r="R403" s="234"/>
      <c r="S403" s="234"/>
      <c r="T403" s="23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6" t="s">
        <v>150</v>
      </c>
      <c r="AU403" s="236" t="s">
        <v>83</v>
      </c>
      <c r="AV403" s="13" t="s">
        <v>83</v>
      </c>
      <c r="AW403" s="13" t="s">
        <v>34</v>
      </c>
      <c r="AX403" s="13" t="s">
        <v>73</v>
      </c>
      <c r="AY403" s="236" t="s">
        <v>128</v>
      </c>
    </row>
    <row r="404" s="13" customFormat="1">
      <c r="A404" s="13"/>
      <c r="B404" s="226"/>
      <c r="C404" s="227"/>
      <c r="D404" s="219" t="s">
        <v>150</v>
      </c>
      <c r="E404" s="228" t="s">
        <v>19</v>
      </c>
      <c r="F404" s="229" t="s">
        <v>310</v>
      </c>
      <c r="G404" s="227"/>
      <c r="H404" s="230">
        <v>17.879999999999999</v>
      </c>
      <c r="I404" s="231"/>
      <c r="J404" s="227"/>
      <c r="K404" s="227"/>
      <c r="L404" s="232"/>
      <c r="M404" s="233"/>
      <c r="N404" s="234"/>
      <c r="O404" s="234"/>
      <c r="P404" s="234"/>
      <c r="Q404" s="234"/>
      <c r="R404" s="234"/>
      <c r="S404" s="234"/>
      <c r="T404" s="23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6" t="s">
        <v>150</v>
      </c>
      <c r="AU404" s="236" t="s">
        <v>83</v>
      </c>
      <c r="AV404" s="13" t="s">
        <v>83</v>
      </c>
      <c r="AW404" s="13" t="s">
        <v>34</v>
      </c>
      <c r="AX404" s="13" t="s">
        <v>73</v>
      </c>
      <c r="AY404" s="236" t="s">
        <v>128</v>
      </c>
    </row>
    <row r="405" s="13" customFormat="1">
      <c r="A405" s="13"/>
      <c r="B405" s="226"/>
      <c r="C405" s="227"/>
      <c r="D405" s="219" t="s">
        <v>150</v>
      </c>
      <c r="E405" s="228" t="s">
        <v>19</v>
      </c>
      <c r="F405" s="229" t="s">
        <v>311</v>
      </c>
      <c r="G405" s="227"/>
      <c r="H405" s="230">
        <v>10.92</v>
      </c>
      <c r="I405" s="231"/>
      <c r="J405" s="227"/>
      <c r="K405" s="227"/>
      <c r="L405" s="232"/>
      <c r="M405" s="233"/>
      <c r="N405" s="234"/>
      <c r="O405" s="234"/>
      <c r="P405" s="234"/>
      <c r="Q405" s="234"/>
      <c r="R405" s="234"/>
      <c r="S405" s="234"/>
      <c r="T405" s="23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6" t="s">
        <v>150</v>
      </c>
      <c r="AU405" s="236" t="s">
        <v>83</v>
      </c>
      <c r="AV405" s="13" t="s">
        <v>83</v>
      </c>
      <c r="AW405" s="13" t="s">
        <v>34</v>
      </c>
      <c r="AX405" s="13" t="s">
        <v>73</v>
      </c>
      <c r="AY405" s="236" t="s">
        <v>128</v>
      </c>
    </row>
    <row r="406" s="13" customFormat="1">
      <c r="A406" s="13"/>
      <c r="B406" s="226"/>
      <c r="C406" s="227"/>
      <c r="D406" s="219" t="s">
        <v>150</v>
      </c>
      <c r="E406" s="228" t="s">
        <v>19</v>
      </c>
      <c r="F406" s="229" t="s">
        <v>312</v>
      </c>
      <c r="G406" s="227"/>
      <c r="H406" s="230">
        <v>9.8000000000000007</v>
      </c>
      <c r="I406" s="231"/>
      <c r="J406" s="227"/>
      <c r="K406" s="227"/>
      <c r="L406" s="232"/>
      <c r="M406" s="233"/>
      <c r="N406" s="234"/>
      <c r="O406" s="234"/>
      <c r="P406" s="234"/>
      <c r="Q406" s="234"/>
      <c r="R406" s="234"/>
      <c r="S406" s="234"/>
      <c r="T406" s="235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6" t="s">
        <v>150</v>
      </c>
      <c r="AU406" s="236" t="s">
        <v>83</v>
      </c>
      <c r="AV406" s="13" t="s">
        <v>83</v>
      </c>
      <c r="AW406" s="13" t="s">
        <v>34</v>
      </c>
      <c r="AX406" s="13" t="s">
        <v>73</v>
      </c>
      <c r="AY406" s="236" t="s">
        <v>128</v>
      </c>
    </row>
    <row r="407" s="15" customFormat="1">
      <c r="A407" s="15"/>
      <c r="B407" s="247"/>
      <c r="C407" s="248"/>
      <c r="D407" s="219" t="s">
        <v>150</v>
      </c>
      <c r="E407" s="249" t="s">
        <v>19</v>
      </c>
      <c r="F407" s="250" t="s">
        <v>166</v>
      </c>
      <c r="G407" s="248"/>
      <c r="H407" s="251">
        <v>245.55799999999996</v>
      </c>
      <c r="I407" s="252"/>
      <c r="J407" s="248"/>
      <c r="K407" s="248"/>
      <c r="L407" s="253"/>
      <c r="M407" s="254"/>
      <c r="N407" s="255"/>
      <c r="O407" s="255"/>
      <c r="P407" s="255"/>
      <c r="Q407" s="255"/>
      <c r="R407" s="255"/>
      <c r="S407" s="255"/>
      <c r="T407" s="256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57" t="s">
        <v>150</v>
      </c>
      <c r="AU407" s="257" t="s">
        <v>83</v>
      </c>
      <c r="AV407" s="15" t="s">
        <v>136</v>
      </c>
      <c r="AW407" s="15" t="s">
        <v>34</v>
      </c>
      <c r="AX407" s="15" t="s">
        <v>81</v>
      </c>
      <c r="AY407" s="257" t="s">
        <v>128</v>
      </c>
    </row>
    <row r="408" s="12" customFormat="1" ht="22.8" customHeight="1">
      <c r="A408" s="12"/>
      <c r="B408" s="190"/>
      <c r="C408" s="191"/>
      <c r="D408" s="192" t="s">
        <v>72</v>
      </c>
      <c r="E408" s="204" t="s">
        <v>214</v>
      </c>
      <c r="F408" s="204" t="s">
        <v>426</v>
      </c>
      <c r="G408" s="191"/>
      <c r="H408" s="191"/>
      <c r="I408" s="194"/>
      <c r="J408" s="205">
        <f>BK408</f>
        <v>0</v>
      </c>
      <c r="K408" s="191"/>
      <c r="L408" s="196"/>
      <c r="M408" s="197"/>
      <c r="N408" s="198"/>
      <c r="O408" s="198"/>
      <c r="P408" s="199">
        <f>SUM(P409:P467)</f>
        <v>0</v>
      </c>
      <c r="Q408" s="198"/>
      <c r="R408" s="199">
        <f>SUM(R409:R467)</f>
        <v>0.17283000000000001</v>
      </c>
      <c r="S408" s="198"/>
      <c r="T408" s="200">
        <f>SUM(T409:T467)</f>
        <v>8.1929419999999986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01" t="s">
        <v>81</v>
      </c>
      <c r="AT408" s="202" t="s">
        <v>72</v>
      </c>
      <c r="AU408" s="202" t="s">
        <v>81</v>
      </c>
      <c r="AY408" s="201" t="s">
        <v>128</v>
      </c>
      <c r="BK408" s="203">
        <f>SUM(BK409:BK467)</f>
        <v>0</v>
      </c>
    </row>
    <row r="409" s="2" customFormat="1" ht="24.15" customHeight="1">
      <c r="A409" s="40"/>
      <c r="B409" s="41"/>
      <c r="C409" s="206" t="s">
        <v>427</v>
      </c>
      <c r="D409" s="206" t="s">
        <v>131</v>
      </c>
      <c r="E409" s="207" t="s">
        <v>428</v>
      </c>
      <c r="F409" s="208" t="s">
        <v>429</v>
      </c>
      <c r="G409" s="209" t="s">
        <v>430</v>
      </c>
      <c r="H409" s="210">
        <v>1.103</v>
      </c>
      <c r="I409" s="211"/>
      <c r="J409" s="212">
        <f>ROUND(I409*H409,2)</f>
        <v>0</v>
      </c>
      <c r="K409" s="208" t="s">
        <v>135</v>
      </c>
      <c r="L409" s="46"/>
      <c r="M409" s="213" t="s">
        <v>19</v>
      </c>
      <c r="N409" s="214" t="s">
        <v>44</v>
      </c>
      <c r="O409" s="86"/>
      <c r="P409" s="215">
        <f>O409*H409</f>
        <v>0</v>
      </c>
      <c r="Q409" s="215">
        <v>0</v>
      </c>
      <c r="R409" s="215">
        <f>Q409*H409</f>
        <v>0</v>
      </c>
      <c r="S409" s="215">
        <v>1.95</v>
      </c>
      <c r="T409" s="216">
        <f>S409*H409</f>
        <v>2.1508499999999997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7" t="s">
        <v>136</v>
      </c>
      <c r="AT409" s="217" t="s">
        <v>131</v>
      </c>
      <c r="AU409" s="217" t="s">
        <v>83</v>
      </c>
      <c r="AY409" s="19" t="s">
        <v>128</v>
      </c>
      <c r="BE409" s="218">
        <f>IF(N409="základní",J409,0)</f>
        <v>0</v>
      </c>
      <c r="BF409" s="218">
        <f>IF(N409="snížená",J409,0)</f>
        <v>0</v>
      </c>
      <c r="BG409" s="218">
        <f>IF(N409="zákl. přenesená",J409,0)</f>
        <v>0</v>
      </c>
      <c r="BH409" s="218">
        <f>IF(N409="sníž. přenesená",J409,0)</f>
        <v>0</v>
      </c>
      <c r="BI409" s="218">
        <f>IF(N409="nulová",J409,0)</f>
        <v>0</v>
      </c>
      <c r="BJ409" s="19" t="s">
        <v>81</v>
      </c>
      <c r="BK409" s="218">
        <f>ROUND(I409*H409,2)</f>
        <v>0</v>
      </c>
      <c r="BL409" s="19" t="s">
        <v>136</v>
      </c>
      <c r="BM409" s="217" t="s">
        <v>431</v>
      </c>
    </row>
    <row r="410" s="2" customFormat="1">
      <c r="A410" s="40"/>
      <c r="B410" s="41"/>
      <c r="C410" s="42"/>
      <c r="D410" s="219" t="s">
        <v>138</v>
      </c>
      <c r="E410" s="42"/>
      <c r="F410" s="220" t="s">
        <v>432</v>
      </c>
      <c r="G410" s="42"/>
      <c r="H410" s="42"/>
      <c r="I410" s="221"/>
      <c r="J410" s="42"/>
      <c r="K410" s="42"/>
      <c r="L410" s="46"/>
      <c r="M410" s="222"/>
      <c r="N410" s="223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138</v>
      </c>
      <c r="AU410" s="19" t="s">
        <v>83</v>
      </c>
    </row>
    <row r="411" s="2" customFormat="1">
      <c r="A411" s="40"/>
      <c r="B411" s="41"/>
      <c r="C411" s="42"/>
      <c r="D411" s="224" t="s">
        <v>140</v>
      </c>
      <c r="E411" s="42"/>
      <c r="F411" s="225" t="s">
        <v>433</v>
      </c>
      <c r="G411" s="42"/>
      <c r="H411" s="42"/>
      <c r="I411" s="221"/>
      <c r="J411" s="42"/>
      <c r="K411" s="42"/>
      <c r="L411" s="46"/>
      <c r="M411" s="222"/>
      <c r="N411" s="223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140</v>
      </c>
      <c r="AU411" s="19" t="s">
        <v>83</v>
      </c>
    </row>
    <row r="412" s="14" customFormat="1">
      <c r="A412" s="14"/>
      <c r="B412" s="237"/>
      <c r="C412" s="238"/>
      <c r="D412" s="219" t="s">
        <v>150</v>
      </c>
      <c r="E412" s="239" t="s">
        <v>19</v>
      </c>
      <c r="F412" s="240" t="s">
        <v>434</v>
      </c>
      <c r="G412" s="238"/>
      <c r="H412" s="239" t="s">
        <v>19</v>
      </c>
      <c r="I412" s="241"/>
      <c r="J412" s="238"/>
      <c r="K412" s="238"/>
      <c r="L412" s="242"/>
      <c r="M412" s="243"/>
      <c r="N412" s="244"/>
      <c r="O412" s="244"/>
      <c r="P412" s="244"/>
      <c r="Q412" s="244"/>
      <c r="R412" s="244"/>
      <c r="S412" s="244"/>
      <c r="T412" s="245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6" t="s">
        <v>150</v>
      </c>
      <c r="AU412" s="246" t="s">
        <v>83</v>
      </c>
      <c r="AV412" s="14" t="s">
        <v>81</v>
      </c>
      <c r="AW412" s="14" t="s">
        <v>34</v>
      </c>
      <c r="AX412" s="14" t="s">
        <v>73</v>
      </c>
      <c r="AY412" s="246" t="s">
        <v>128</v>
      </c>
    </row>
    <row r="413" s="13" customFormat="1">
      <c r="A413" s="13"/>
      <c r="B413" s="226"/>
      <c r="C413" s="227"/>
      <c r="D413" s="219" t="s">
        <v>150</v>
      </c>
      <c r="E413" s="228" t="s">
        <v>19</v>
      </c>
      <c r="F413" s="229" t="s">
        <v>435</v>
      </c>
      <c r="G413" s="227"/>
      <c r="H413" s="230">
        <v>1.103</v>
      </c>
      <c r="I413" s="231"/>
      <c r="J413" s="227"/>
      <c r="K413" s="227"/>
      <c r="L413" s="232"/>
      <c r="M413" s="233"/>
      <c r="N413" s="234"/>
      <c r="O413" s="234"/>
      <c r="P413" s="234"/>
      <c r="Q413" s="234"/>
      <c r="R413" s="234"/>
      <c r="S413" s="234"/>
      <c r="T413" s="23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6" t="s">
        <v>150</v>
      </c>
      <c r="AU413" s="236" t="s">
        <v>83</v>
      </c>
      <c r="AV413" s="13" t="s">
        <v>83</v>
      </c>
      <c r="AW413" s="13" t="s">
        <v>34</v>
      </c>
      <c r="AX413" s="13" t="s">
        <v>81</v>
      </c>
      <c r="AY413" s="236" t="s">
        <v>128</v>
      </c>
    </row>
    <row r="414" s="2" customFormat="1" ht="24.15" customHeight="1">
      <c r="A414" s="40"/>
      <c r="B414" s="41"/>
      <c r="C414" s="206" t="s">
        <v>436</v>
      </c>
      <c r="D414" s="206" t="s">
        <v>131</v>
      </c>
      <c r="E414" s="207" t="s">
        <v>437</v>
      </c>
      <c r="F414" s="208" t="s">
        <v>438</v>
      </c>
      <c r="G414" s="209" t="s">
        <v>430</v>
      </c>
      <c r="H414" s="210">
        <v>0.158</v>
      </c>
      <c r="I414" s="211"/>
      <c r="J414" s="212">
        <f>ROUND(I414*H414,2)</f>
        <v>0</v>
      </c>
      <c r="K414" s="208" t="s">
        <v>135</v>
      </c>
      <c r="L414" s="46"/>
      <c r="M414" s="213" t="s">
        <v>19</v>
      </c>
      <c r="N414" s="214" t="s">
        <v>44</v>
      </c>
      <c r="O414" s="86"/>
      <c r="P414" s="215">
        <f>O414*H414</f>
        <v>0</v>
      </c>
      <c r="Q414" s="215">
        <v>0</v>
      </c>
      <c r="R414" s="215">
        <f>Q414*H414</f>
        <v>0</v>
      </c>
      <c r="S414" s="215">
        <v>2.3999999999999999</v>
      </c>
      <c r="T414" s="216">
        <f>S414*H414</f>
        <v>0.37919999999999998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7" t="s">
        <v>136</v>
      </c>
      <c r="AT414" s="217" t="s">
        <v>131</v>
      </c>
      <c r="AU414" s="217" t="s">
        <v>83</v>
      </c>
      <c r="AY414" s="19" t="s">
        <v>128</v>
      </c>
      <c r="BE414" s="218">
        <f>IF(N414="základní",J414,0)</f>
        <v>0</v>
      </c>
      <c r="BF414" s="218">
        <f>IF(N414="snížená",J414,0)</f>
        <v>0</v>
      </c>
      <c r="BG414" s="218">
        <f>IF(N414="zákl. přenesená",J414,0)</f>
        <v>0</v>
      </c>
      <c r="BH414" s="218">
        <f>IF(N414="sníž. přenesená",J414,0)</f>
        <v>0</v>
      </c>
      <c r="BI414" s="218">
        <f>IF(N414="nulová",J414,0)</f>
        <v>0</v>
      </c>
      <c r="BJ414" s="19" t="s">
        <v>81</v>
      </c>
      <c r="BK414" s="218">
        <f>ROUND(I414*H414,2)</f>
        <v>0</v>
      </c>
      <c r="BL414" s="19" t="s">
        <v>136</v>
      </c>
      <c r="BM414" s="217" t="s">
        <v>439</v>
      </c>
    </row>
    <row r="415" s="2" customFormat="1">
      <c r="A415" s="40"/>
      <c r="B415" s="41"/>
      <c r="C415" s="42"/>
      <c r="D415" s="219" t="s">
        <v>138</v>
      </c>
      <c r="E415" s="42"/>
      <c r="F415" s="220" t="s">
        <v>440</v>
      </c>
      <c r="G415" s="42"/>
      <c r="H415" s="42"/>
      <c r="I415" s="221"/>
      <c r="J415" s="42"/>
      <c r="K415" s="42"/>
      <c r="L415" s="46"/>
      <c r="M415" s="222"/>
      <c r="N415" s="223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138</v>
      </c>
      <c r="AU415" s="19" t="s">
        <v>83</v>
      </c>
    </row>
    <row r="416" s="2" customFormat="1">
      <c r="A416" s="40"/>
      <c r="B416" s="41"/>
      <c r="C416" s="42"/>
      <c r="D416" s="224" t="s">
        <v>140</v>
      </c>
      <c r="E416" s="42"/>
      <c r="F416" s="225" t="s">
        <v>441</v>
      </c>
      <c r="G416" s="42"/>
      <c r="H416" s="42"/>
      <c r="I416" s="221"/>
      <c r="J416" s="42"/>
      <c r="K416" s="42"/>
      <c r="L416" s="46"/>
      <c r="M416" s="222"/>
      <c r="N416" s="223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140</v>
      </c>
      <c r="AU416" s="19" t="s">
        <v>83</v>
      </c>
    </row>
    <row r="417" s="13" customFormat="1">
      <c r="A417" s="13"/>
      <c r="B417" s="226"/>
      <c r="C417" s="227"/>
      <c r="D417" s="219" t="s">
        <v>150</v>
      </c>
      <c r="E417" s="228" t="s">
        <v>19</v>
      </c>
      <c r="F417" s="229" t="s">
        <v>442</v>
      </c>
      <c r="G417" s="227"/>
      <c r="H417" s="230">
        <v>0.158</v>
      </c>
      <c r="I417" s="231"/>
      <c r="J417" s="227"/>
      <c r="K417" s="227"/>
      <c r="L417" s="232"/>
      <c r="M417" s="233"/>
      <c r="N417" s="234"/>
      <c r="O417" s="234"/>
      <c r="P417" s="234"/>
      <c r="Q417" s="234"/>
      <c r="R417" s="234"/>
      <c r="S417" s="234"/>
      <c r="T417" s="235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6" t="s">
        <v>150</v>
      </c>
      <c r="AU417" s="236" t="s">
        <v>83</v>
      </c>
      <c r="AV417" s="13" t="s">
        <v>83</v>
      </c>
      <c r="AW417" s="13" t="s">
        <v>34</v>
      </c>
      <c r="AX417" s="13" t="s">
        <v>81</v>
      </c>
      <c r="AY417" s="236" t="s">
        <v>128</v>
      </c>
    </row>
    <row r="418" s="2" customFormat="1" ht="24.15" customHeight="1">
      <c r="A418" s="40"/>
      <c r="B418" s="41"/>
      <c r="C418" s="206" t="s">
        <v>443</v>
      </c>
      <c r="D418" s="206" t="s">
        <v>131</v>
      </c>
      <c r="E418" s="207" t="s">
        <v>444</v>
      </c>
      <c r="F418" s="208" t="s">
        <v>445</v>
      </c>
      <c r="G418" s="209" t="s">
        <v>146</v>
      </c>
      <c r="H418" s="210">
        <v>22.991</v>
      </c>
      <c r="I418" s="211"/>
      <c r="J418" s="212">
        <f>ROUND(I418*H418,2)</f>
        <v>0</v>
      </c>
      <c r="K418" s="208" t="s">
        <v>135</v>
      </c>
      <c r="L418" s="46"/>
      <c r="M418" s="213" t="s">
        <v>19</v>
      </c>
      <c r="N418" s="214" t="s">
        <v>44</v>
      </c>
      <c r="O418" s="86"/>
      <c r="P418" s="215">
        <f>O418*H418</f>
        <v>0</v>
      </c>
      <c r="Q418" s="215">
        <v>0</v>
      </c>
      <c r="R418" s="215">
        <f>Q418*H418</f>
        <v>0</v>
      </c>
      <c r="S418" s="215">
        <v>0.037999999999999999</v>
      </c>
      <c r="T418" s="216">
        <f>S418*H418</f>
        <v>0.87365799999999993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217" t="s">
        <v>136</v>
      </c>
      <c r="AT418" s="217" t="s">
        <v>131</v>
      </c>
      <c r="AU418" s="217" t="s">
        <v>83</v>
      </c>
      <c r="AY418" s="19" t="s">
        <v>128</v>
      </c>
      <c r="BE418" s="218">
        <f>IF(N418="základní",J418,0)</f>
        <v>0</v>
      </c>
      <c r="BF418" s="218">
        <f>IF(N418="snížená",J418,0)</f>
        <v>0</v>
      </c>
      <c r="BG418" s="218">
        <f>IF(N418="zákl. přenesená",J418,0)</f>
        <v>0</v>
      </c>
      <c r="BH418" s="218">
        <f>IF(N418="sníž. přenesená",J418,0)</f>
        <v>0</v>
      </c>
      <c r="BI418" s="218">
        <f>IF(N418="nulová",J418,0)</f>
        <v>0</v>
      </c>
      <c r="BJ418" s="19" t="s">
        <v>81</v>
      </c>
      <c r="BK418" s="218">
        <f>ROUND(I418*H418,2)</f>
        <v>0</v>
      </c>
      <c r="BL418" s="19" t="s">
        <v>136</v>
      </c>
      <c r="BM418" s="217" t="s">
        <v>446</v>
      </c>
    </row>
    <row r="419" s="2" customFormat="1">
      <c r="A419" s="40"/>
      <c r="B419" s="41"/>
      <c r="C419" s="42"/>
      <c r="D419" s="219" t="s">
        <v>138</v>
      </c>
      <c r="E419" s="42"/>
      <c r="F419" s="220" t="s">
        <v>447</v>
      </c>
      <c r="G419" s="42"/>
      <c r="H419" s="42"/>
      <c r="I419" s="221"/>
      <c r="J419" s="42"/>
      <c r="K419" s="42"/>
      <c r="L419" s="46"/>
      <c r="M419" s="222"/>
      <c r="N419" s="223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138</v>
      </c>
      <c r="AU419" s="19" t="s">
        <v>83</v>
      </c>
    </row>
    <row r="420" s="2" customFormat="1">
      <c r="A420" s="40"/>
      <c r="B420" s="41"/>
      <c r="C420" s="42"/>
      <c r="D420" s="224" t="s">
        <v>140</v>
      </c>
      <c r="E420" s="42"/>
      <c r="F420" s="225" t="s">
        <v>448</v>
      </c>
      <c r="G420" s="42"/>
      <c r="H420" s="42"/>
      <c r="I420" s="221"/>
      <c r="J420" s="42"/>
      <c r="K420" s="42"/>
      <c r="L420" s="46"/>
      <c r="M420" s="222"/>
      <c r="N420" s="223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140</v>
      </c>
      <c r="AU420" s="19" t="s">
        <v>83</v>
      </c>
    </row>
    <row r="421" s="14" customFormat="1">
      <c r="A421" s="14"/>
      <c r="B421" s="237"/>
      <c r="C421" s="238"/>
      <c r="D421" s="219" t="s">
        <v>150</v>
      </c>
      <c r="E421" s="239" t="s">
        <v>19</v>
      </c>
      <c r="F421" s="240" t="s">
        <v>449</v>
      </c>
      <c r="G421" s="238"/>
      <c r="H421" s="239" t="s">
        <v>19</v>
      </c>
      <c r="I421" s="241"/>
      <c r="J421" s="238"/>
      <c r="K421" s="238"/>
      <c r="L421" s="242"/>
      <c r="M421" s="243"/>
      <c r="N421" s="244"/>
      <c r="O421" s="244"/>
      <c r="P421" s="244"/>
      <c r="Q421" s="244"/>
      <c r="R421" s="244"/>
      <c r="S421" s="244"/>
      <c r="T421" s="24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6" t="s">
        <v>150</v>
      </c>
      <c r="AU421" s="246" t="s">
        <v>83</v>
      </c>
      <c r="AV421" s="14" t="s">
        <v>81</v>
      </c>
      <c r="AW421" s="14" t="s">
        <v>34</v>
      </c>
      <c r="AX421" s="14" t="s">
        <v>73</v>
      </c>
      <c r="AY421" s="246" t="s">
        <v>128</v>
      </c>
    </row>
    <row r="422" s="13" customFormat="1">
      <c r="A422" s="13"/>
      <c r="B422" s="226"/>
      <c r="C422" s="227"/>
      <c r="D422" s="219" t="s">
        <v>150</v>
      </c>
      <c r="E422" s="228" t="s">
        <v>19</v>
      </c>
      <c r="F422" s="229" t="s">
        <v>401</v>
      </c>
      <c r="G422" s="227"/>
      <c r="H422" s="230">
        <v>10.584</v>
      </c>
      <c r="I422" s="231"/>
      <c r="J422" s="227"/>
      <c r="K422" s="227"/>
      <c r="L422" s="232"/>
      <c r="M422" s="233"/>
      <c r="N422" s="234"/>
      <c r="O422" s="234"/>
      <c r="P422" s="234"/>
      <c r="Q422" s="234"/>
      <c r="R422" s="234"/>
      <c r="S422" s="234"/>
      <c r="T422" s="23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6" t="s">
        <v>150</v>
      </c>
      <c r="AU422" s="236" t="s">
        <v>83</v>
      </c>
      <c r="AV422" s="13" t="s">
        <v>83</v>
      </c>
      <c r="AW422" s="13" t="s">
        <v>34</v>
      </c>
      <c r="AX422" s="13" t="s">
        <v>73</v>
      </c>
      <c r="AY422" s="236" t="s">
        <v>128</v>
      </c>
    </row>
    <row r="423" s="13" customFormat="1">
      <c r="A423" s="13"/>
      <c r="B423" s="226"/>
      <c r="C423" s="227"/>
      <c r="D423" s="219" t="s">
        <v>150</v>
      </c>
      <c r="E423" s="228" t="s">
        <v>19</v>
      </c>
      <c r="F423" s="229" t="s">
        <v>402</v>
      </c>
      <c r="G423" s="227"/>
      <c r="H423" s="230">
        <v>5.0570000000000004</v>
      </c>
      <c r="I423" s="231"/>
      <c r="J423" s="227"/>
      <c r="K423" s="227"/>
      <c r="L423" s="232"/>
      <c r="M423" s="233"/>
      <c r="N423" s="234"/>
      <c r="O423" s="234"/>
      <c r="P423" s="234"/>
      <c r="Q423" s="234"/>
      <c r="R423" s="234"/>
      <c r="S423" s="234"/>
      <c r="T423" s="23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6" t="s">
        <v>150</v>
      </c>
      <c r="AU423" s="236" t="s">
        <v>83</v>
      </c>
      <c r="AV423" s="13" t="s">
        <v>83</v>
      </c>
      <c r="AW423" s="13" t="s">
        <v>34</v>
      </c>
      <c r="AX423" s="13" t="s">
        <v>73</v>
      </c>
      <c r="AY423" s="236" t="s">
        <v>128</v>
      </c>
    </row>
    <row r="424" s="14" customFormat="1">
      <c r="A424" s="14"/>
      <c r="B424" s="237"/>
      <c r="C424" s="238"/>
      <c r="D424" s="219" t="s">
        <v>150</v>
      </c>
      <c r="E424" s="239" t="s">
        <v>19</v>
      </c>
      <c r="F424" s="240" t="s">
        <v>450</v>
      </c>
      <c r="G424" s="238"/>
      <c r="H424" s="239" t="s">
        <v>19</v>
      </c>
      <c r="I424" s="241"/>
      <c r="J424" s="238"/>
      <c r="K424" s="238"/>
      <c r="L424" s="242"/>
      <c r="M424" s="243"/>
      <c r="N424" s="244"/>
      <c r="O424" s="244"/>
      <c r="P424" s="244"/>
      <c r="Q424" s="244"/>
      <c r="R424" s="244"/>
      <c r="S424" s="244"/>
      <c r="T424" s="24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6" t="s">
        <v>150</v>
      </c>
      <c r="AU424" s="246" t="s">
        <v>83</v>
      </c>
      <c r="AV424" s="14" t="s">
        <v>81</v>
      </c>
      <c r="AW424" s="14" t="s">
        <v>34</v>
      </c>
      <c r="AX424" s="14" t="s">
        <v>73</v>
      </c>
      <c r="AY424" s="246" t="s">
        <v>128</v>
      </c>
    </row>
    <row r="425" s="13" customFormat="1">
      <c r="A425" s="13"/>
      <c r="B425" s="226"/>
      <c r="C425" s="227"/>
      <c r="D425" s="219" t="s">
        <v>150</v>
      </c>
      <c r="E425" s="228" t="s">
        <v>19</v>
      </c>
      <c r="F425" s="229" t="s">
        <v>403</v>
      </c>
      <c r="G425" s="227"/>
      <c r="H425" s="230">
        <v>4.7039999999999997</v>
      </c>
      <c r="I425" s="231"/>
      <c r="J425" s="227"/>
      <c r="K425" s="227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150</v>
      </c>
      <c r="AU425" s="236" t="s">
        <v>83</v>
      </c>
      <c r="AV425" s="13" t="s">
        <v>83</v>
      </c>
      <c r="AW425" s="13" t="s">
        <v>34</v>
      </c>
      <c r="AX425" s="13" t="s">
        <v>73</v>
      </c>
      <c r="AY425" s="236" t="s">
        <v>128</v>
      </c>
    </row>
    <row r="426" s="13" customFormat="1">
      <c r="A426" s="13"/>
      <c r="B426" s="226"/>
      <c r="C426" s="227"/>
      <c r="D426" s="219" t="s">
        <v>150</v>
      </c>
      <c r="E426" s="228" t="s">
        <v>19</v>
      </c>
      <c r="F426" s="229" t="s">
        <v>404</v>
      </c>
      <c r="G426" s="227"/>
      <c r="H426" s="230">
        <v>2.6459999999999999</v>
      </c>
      <c r="I426" s="231"/>
      <c r="J426" s="227"/>
      <c r="K426" s="227"/>
      <c r="L426" s="232"/>
      <c r="M426" s="233"/>
      <c r="N426" s="234"/>
      <c r="O426" s="234"/>
      <c r="P426" s="234"/>
      <c r="Q426" s="234"/>
      <c r="R426" s="234"/>
      <c r="S426" s="234"/>
      <c r="T426" s="23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6" t="s">
        <v>150</v>
      </c>
      <c r="AU426" s="236" t="s">
        <v>83</v>
      </c>
      <c r="AV426" s="13" t="s">
        <v>83</v>
      </c>
      <c r="AW426" s="13" t="s">
        <v>34</v>
      </c>
      <c r="AX426" s="13" t="s">
        <v>73</v>
      </c>
      <c r="AY426" s="236" t="s">
        <v>128</v>
      </c>
    </row>
    <row r="427" s="15" customFormat="1">
      <c r="A427" s="15"/>
      <c r="B427" s="247"/>
      <c r="C427" s="248"/>
      <c r="D427" s="219" t="s">
        <v>150</v>
      </c>
      <c r="E427" s="249" t="s">
        <v>19</v>
      </c>
      <c r="F427" s="250" t="s">
        <v>166</v>
      </c>
      <c r="G427" s="248"/>
      <c r="H427" s="251">
        <v>22.991</v>
      </c>
      <c r="I427" s="252"/>
      <c r="J427" s="248"/>
      <c r="K427" s="248"/>
      <c r="L427" s="253"/>
      <c r="M427" s="254"/>
      <c r="N427" s="255"/>
      <c r="O427" s="255"/>
      <c r="P427" s="255"/>
      <c r="Q427" s="255"/>
      <c r="R427" s="255"/>
      <c r="S427" s="255"/>
      <c r="T427" s="256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57" t="s">
        <v>150</v>
      </c>
      <c r="AU427" s="257" t="s">
        <v>83</v>
      </c>
      <c r="AV427" s="15" t="s">
        <v>136</v>
      </c>
      <c r="AW427" s="15" t="s">
        <v>34</v>
      </c>
      <c r="AX427" s="15" t="s">
        <v>81</v>
      </c>
      <c r="AY427" s="257" t="s">
        <v>128</v>
      </c>
    </row>
    <row r="428" s="2" customFormat="1" ht="21.75" customHeight="1">
      <c r="A428" s="40"/>
      <c r="B428" s="41"/>
      <c r="C428" s="206" t="s">
        <v>451</v>
      </c>
      <c r="D428" s="206" t="s">
        <v>131</v>
      </c>
      <c r="E428" s="207" t="s">
        <v>452</v>
      </c>
      <c r="F428" s="208" t="s">
        <v>453</v>
      </c>
      <c r="G428" s="209" t="s">
        <v>146</v>
      </c>
      <c r="H428" s="210">
        <v>6.3940000000000001</v>
      </c>
      <c r="I428" s="211"/>
      <c r="J428" s="212">
        <f>ROUND(I428*H428,2)</f>
        <v>0</v>
      </c>
      <c r="K428" s="208" t="s">
        <v>135</v>
      </c>
      <c r="L428" s="46"/>
      <c r="M428" s="213" t="s">
        <v>19</v>
      </c>
      <c r="N428" s="214" t="s">
        <v>44</v>
      </c>
      <c r="O428" s="86"/>
      <c r="P428" s="215">
        <f>O428*H428</f>
        <v>0</v>
      </c>
      <c r="Q428" s="215">
        <v>0</v>
      </c>
      <c r="R428" s="215">
        <f>Q428*H428</f>
        <v>0</v>
      </c>
      <c r="S428" s="215">
        <v>0.067000000000000004</v>
      </c>
      <c r="T428" s="216">
        <f>S428*H428</f>
        <v>0.42839800000000006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17" t="s">
        <v>136</v>
      </c>
      <c r="AT428" s="217" t="s">
        <v>131</v>
      </c>
      <c r="AU428" s="217" t="s">
        <v>83</v>
      </c>
      <c r="AY428" s="19" t="s">
        <v>128</v>
      </c>
      <c r="BE428" s="218">
        <f>IF(N428="základní",J428,0)</f>
        <v>0</v>
      </c>
      <c r="BF428" s="218">
        <f>IF(N428="snížená",J428,0)</f>
        <v>0</v>
      </c>
      <c r="BG428" s="218">
        <f>IF(N428="zákl. přenesená",J428,0)</f>
        <v>0</v>
      </c>
      <c r="BH428" s="218">
        <f>IF(N428="sníž. přenesená",J428,0)</f>
        <v>0</v>
      </c>
      <c r="BI428" s="218">
        <f>IF(N428="nulová",J428,0)</f>
        <v>0</v>
      </c>
      <c r="BJ428" s="19" t="s">
        <v>81</v>
      </c>
      <c r="BK428" s="218">
        <f>ROUND(I428*H428,2)</f>
        <v>0</v>
      </c>
      <c r="BL428" s="19" t="s">
        <v>136</v>
      </c>
      <c r="BM428" s="217" t="s">
        <v>454</v>
      </c>
    </row>
    <row r="429" s="2" customFormat="1">
      <c r="A429" s="40"/>
      <c r="B429" s="41"/>
      <c r="C429" s="42"/>
      <c r="D429" s="219" t="s">
        <v>138</v>
      </c>
      <c r="E429" s="42"/>
      <c r="F429" s="220" t="s">
        <v>455</v>
      </c>
      <c r="G429" s="42"/>
      <c r="H429" s="42"/>
      <c r="I429" s="221"/>
      <c r="J429" s="42"/>
      <c r="K429" s="42"/>
      <c r="L429" s="46"/>
      <c r="M429" s="222"/>
      <c r="N429" s="223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138</v>
      </c>
      <c r="AU429" s="19" t="s">
        <v>83</v>
      </c>
    </row>
    <row r="430" s="2" customFormat="1">
      <c r="A430" s="40"/>
      <c r="B430" s="41"/>
      <c r="C430" s="42"/>
      <c r="D430" s="224" t="s">
        <v>140</v>
      </c>
      <c r="E430" s="42"/>
      <c r="F430" s="225" t="s">
        <v>456</v>
      </c>
      <c r="G430" s="42"/>
      <c r="H430" s="42"/>
      <c r="I430" s="221"/>
      <c r="J430" s="42"/>
      <c r="K430" s="42"/>
      <c r="L430" s="46"/>
      <c r="M430" s="222"/>
      <c r="N430" s="223"/>
      <c r="O430" s="86"/>
      <c r="P430" s="86"/>
      <c r="Q430" s="86"/>
      <c r="R430" s="86"/>
      <c r="S430" s="86"/>
      <c r="T430" s="87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9" t="s">
        <v>140</v>
      </c>
      <c r="AU430" s="19" t="s">
        <v>83</v>
      </c>
    </row>
    <row r="431" s="14" customFormat="1">
      <c r="A431" s="14"/>
      <c r="B431" s="237"/>
      <c r="C431" s="238"/>
      <c r="D431" s="219" t="s">
        <v>150</v>
      </c>
      <c r="E431" s="239" t="s">
        <v>19</v>
      </c>
      <c r="F431" s="240" t="s">
        <v>457</v>
      </c>
      <c r="G431" s="238"/>
      <c r="H431" s="239" t="s">
        <v>19</v>
      </c>
      <c r="I431" s="241"/>
      <c r="J431" s="238"/>
      <c r="K431" s="238"/>
      <c r="L431" s="242"/>
      <c r="M431" s="243"/>
      <c r="N431" s="244"/>
      <c r="O431" s="244"/>
      <c r="P431" s="244"/>
      <c r="Q431" s="244"/>
      <c r="R431" s="244"/>
      <c r="S431" s="244"/>
      <c r="T431" s="24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6" t="s">
        <v>150</v>
      </c>
      <c r="AU431" s="246" t="s">
        <v>83</v>
      </c>
      <c r="AV431" s="14" t="s">
        <v>81</v>
      </c>
      <c r="AW431" s="14" t="s">
        <v>34</v>
      </c>
      <c r="AX431" s="14" t="s">
        <v>73</v>
      </c>
      <c r="AY431" s="246" t="s">
        <v>128</v>
      </c>
    </row>
    <row r="432" s="13" customFormat="1">
      <c r="A432" s="13"/>
      <c r="B432" s="226"/>
      <c r="C432" s="227"/>
      <c r="D432" s="219" t="s">
        <v>150</v>
      </c>
      <c r="E432" s="228" t="s">
        <v>19</v>
      </c>
      <c r="F432" s="229" t="s">
        <v>458</v>
      </c>
      <c r="G432" s="227"/>
      <c r="H432" s="230">
        <v>4.2939999999999996</v>
      </c>
      <c r="I432" s="231"/>
      <c r="J432" s="227"/>
      <c r="K432" s="227"/>
      <c r="L432" s="232"/>
      <c r="M432" s="233"/>
      <c r="N432" s="234"/>
      <c r="O432" s="234"/>
      <c r="P432" s="234"/>
      <c r="Q432" s="234"/>
      <c r="R432" s="234"/>
      <c r="S432" s="234"/>
      <c r="T432" s="235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6" t="s">
        <v>150</v>
      </c>
      <c r="AU432" s="236" t="s">
        <v>83</v>
      </c>
      <c r="AV432" s="13" t="s">
        <v>83</v>
      </c>
      <c r="AW432" s="13" t="s">
        <v>34</v>
      </c>
      <c r="AX432" s="13" t="s">
        <v>73</v>
      </c>
      <c r="AY432" s="236" t="s">
        <v>128</v>
      </c>
    </row>
    <row r="433" s="14" customFormat="1">
      <c r="A433" s="14"/>
      <c r="B433" s="237"/>
      <c r="C433" s="238"/>
      <c r="D433" s="219" t="s">
        <v>150</v>
      </c>
      <c r="E433" s="239" t="s">
        <v>19</v>
      </c>
      <c r="F433" s="240" t="s">
        <v>459</v>
      </c>
      <c r="G433" s="238"/>
      <c r="H433" s="239" t="s">
        <v>19</v>
      </c>
      <c r="I433" s="241"/>
      <c r="J433" s="238"/>
      <c r="K433" s="238"/>
      <c r="L433" s="242"/>
      <c r="M433" s="243"/>
      <c r="N433" s="244"/>
      <c r="O433" s="244"/>
      <c r="P433" s="244"/>
      <c r="Q433" s="244"/>
      <c r="R433" s="244"/>
      <c r="S433" s="244"/>
      <c r="T433" s="24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6" t="s">
        <v>150</v>
      </c>
      <c r="AU433" s="246" t="s">
        <v>83</v>
      </c>
      <c r="AV433" s="14" t="s">
        <v>81</v>
      </c>
      <c r="AW433" s="14" t="s">
        <v>34</v>
      </c>
      <c r="AX433" s="14" t="s">
        <v>73</v>
      </c>
      <c r="AY433" s="246" t="s">
        <v>128</v>
      </c>
    </row>
    <row r="434" s="13" customFormat="1">
      <c r="A434" s="13"/>
      <c r="B434" s="226"/>
      <c r="C434" s="227"/>
      <c r="D434" s="219" t="s">
        <v>150</v>
      </c>
      <c r="E434" s="228" t="s">
        <v>19</v>
      </c>
      <c r="F434" s="229" t="s">
        <v>460</v>
      </c>
      <c r="G434" s="227"/>
      <c r="H434" s="230">
        <v>2.1000000000000001</v>
      </c>
      <c r="I434" s="231"/>
      <c r="J434" s="227"/>
      <c r="K434" s="227"/>
      <c r="L434" s="232"/>
      <c r="M434" s="233"/>
      <c r="N434" s="234"/>
      <c r="O434" s="234"/>
      <c r="P434" s="234"/>
      <c r="Q434" s="234"/>
      <c r="R434" s="234"/>
      <c r="S434" s="234"/>
      <c r="T434" s="23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6" t="s">
        <v>150</v>
      </c>
      <c r="AU434" s="236" t="s">
        <v>83</v>
      </c>
      <c r="AV434" s="13" t="s">
        <v>83</v>
      </c>
      <c r="AW434" s="13" t="s">
        <v>34</v>
      </c>
      <c r="AX434" s="13" t="s">
        <v>73</v>
      </c>
      <c r="AY434" s="236" t="s">
        <v>128</v>
      </c>
    </row>
    <row r="435" s="15" customFormat="1">
      <c r="A435" s="15"/>
      <c r="B435" s="247"/>
      <c r="C435" s="248"/>
      <c r="D435" s="219" t="s">
        <v>150</v>
      </c>
      <c r="E435" s="249" t="s">
        <v>19</v>
      </c>
      <c r="F435" s="250" t="s">
        <v>166</v>
      </c>
      <c r="G435" s="248"/>
      <c r="H435" s="251">
        <v>6.3940000000000001</v>
      </c>
      <c r="I435" s="252"/>
      <c r="J435" s="248"/>
      <c r="K435" s="248"/>
      <c r="L435" s="253"/>
      <c r="M435" s="254"/>
      <c r="N435" s="255"/>
      <c r="O435" s="255"/>
      <c r="P435" s="255"/>
      <c r="Q435" s="255"/>
      <c r="R435" s="255"/>
      <c r="S435" s="255"/>
      <c r="T435" s="256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57" t="s">
        <v>150</v>
      </c>
      <c r="AU435" s="257" t="s">
        <v>83</v>
      </c>
      <c r="AV435" s="15" t="s">
        <v>136</v>
      </c>
      <c r="AW435" s="15" t="s">
        <v>34</v>
      </c>
      <c r="AX435" s="15" t="s">
        <v>81</v>
      </c>
      <c r="AY435" s="257" t="s">
        <v>128</v>
      </c>
    </row>
    <row r="436" s="2" customFormat="1" ht="24.15" customHeight="1">
      <c r="A436" s="40"/>
      <c r="B436" s="41"/>
      <c r="C436" s="206" t="s">
        <v>461</v>
      </c>
      <c r="D436" s="206" t="s">
        <v>131</v>
      </c>
      <c r="E436" s="207" t="s">
        <v>462</v>
      </c>
      <c r="F436" s="208" t="s">
        <v>463</v>
      </c>
      <c r="G436" s="209" t="s">
        <v>134</v>
      </c>
      <c r="H436" s="210">
        <v>3.5</v>
      </c>
      <c r="I436" s="211"/>
      <c r="J436" s="212">
        <f>ROUND(I436*H436,2)</f>
        <v>0</v>
      </c>
      <c r="K436" s="208" t="s">
        <v>135</v>
      </c>
      <c r="L436" s="46"/>
      <c r="M436" s="213" t="s">
        <v>19</v>
      </c>
      <c r="N436" s="214" t="s">
        <v>44</v>
      </c>
      <c r="O436" s="86"/>
      <c r="P436" s="215">
        <f>O436*H436</f>
        <v>0</v>
      </c>
      <c r="Q436" s="215">
        <v>0.04938</v>
      </c>
      <c r="R436" s="215">
        <f>Q436*H436</f>
        <v>0.17283000000000001</v>
      </c>
      <c r="S436" s="215">
        <v>0</v>
      </c>
      <c r="T436" s="216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17" t="s">
        <v>136</v>
      </c>
      <c r="AT436" s="217" t="s">
        <v>131</v>
      </c>
      <c r="AU436" s="217" t="s">
        <v>83</v>
      </c>
      <c r="AY436" s="19" t="s">
        <v>128</v>
      </c>
      <c r="BE436" s="218">
        <f>IF(N436="základní",J436,0)</f>
        <v>0</v>
      </c>
      <c r="BF436" s="218">
        <f>IF(N436="snížená",J436,0)</f>
        <v>0</v>
      </c>
      <c r="BG436" s="218">
        <f>IF(N436="zákl. přenesená",J436,0)</f>
        <v>0</v>
      </c>
      <c r="BH436" s="218">
        <f>IF(N436="sníž. přenesená",J436,0)</f>
        <v>0</v>
      </c>
      <c r="BI436" s="218">
        <f>IF(N436="nulová",J436,0)</f>
        <v>0</v>
      </c>
      <c r="BJ436" s="19" t="s">
        <v>81</v>
      </c>
      <c r="BK436" s="218">
        <f>ROUND(I436*H436,2)</f>
        <v>0</v>
      </c>
      <c r="BL436" s="19" t="s">
        <v>136</v>
      </c>
      <c r="BM436" s="217" t="s">
        <v>464</v>
      </c>
    </row>
    <row r="437" s="2" customFormat="1">
      <c r="A437" s="40"/>
      <c r="B437" s="41"/>
      <c r="C437" s="42"/>
      <c r="D437" s="219" t="s">
        <v>138</v>
      </c>
      <c r="E437" s="42"/>
      <c r="F437" s="220" t="s">
        <v>465</v>
      </c>
      <c r="G437" s="42"/>
      <c r="H437" s="42"/>
      <c r="I437" s="221"/>
      <c r="J437" s="42"/>
      <c r="K437" s="42"/>
      <c r="L437" s="46"/>
      <c r="M437" s="222"/>
      <c r="N437" s="223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19" t="s">
        <v>138</v>
      </c>
      <c r="AU437" s="19" t="s">
        <v>83</v>
      </c>
    </row>
    <row r="438" s="2" customFormat="1">
      <c r="A438" s="40"/>
      <c r="B438" s="41"/>
      <c r="C438" s="42"/>
      <c r="D438" s="224" t="s">
        <v>140</v>
      </c>
      <c r="E438" s="42"/>
      <c r="F438" s="225" t="s">
        <v>466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140</v>
      </c>
      <c r="AU438" s="19" t="s">
        <v>83</v>
      </c>
    </row>
    <row r="439" s="14" customFormat="1">
      <c r="A439" s="14"/>
      <c r="B439" s="237"/>
      <c r="C439" s="238"/>
      <c r="D439" s="219" t="s">
        <v>150</v>
      </c>
      <c r="E439" s="239" t="s">
        <v>19</v>
      </c>
      <c r="F439" s="240" t="s">
        <v>467</v>
      </c>
      <c r="G439" s="238"/>
      <c r="H439" s="239" t="s">
        <v>19</v>
      </c>
      <c r="I439" s="241"/>
      <c r="J439" s="238"/>
      <c r="K439" s="238"/>
      <c r="L439" s="242"/>
      <c r="M439" s="243"/>
      <c r="N439" s="244"/>
      <c r="O439" s="244"/>
      <c r="P439" s="244"/>
      <c r="Q439" s="244"/>
      <c r="R439" s="244"/>
      <c r="S439" s="244"/>
      <c r="T439" s="24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6" t="s">
        <v>150</v>
      </c>
      <c r="AU439" s="246" t="s">
        <v>83</v>
      </c>
      <c r="AV439" s="14" t="s">
        <v>81</v>
      </c>
      <c r="AW439" s="14" t="s">
        <v>34</v>
      </c>
      <c r="AX439" s="14" t="s">
        <v>73</v>
      </c>
      <c r="AY439" s="246" t="s">
        <v>128</v>
      </c>
    </row>
    <row r="440" s="13" customFormat="1">
      <c r="A440" s="13"/>
      <c r="B440" s="226"/>
      <c r="C440" s="227"/>
      <c r="D440" s="219" t="s">
        <v>150</v>
      </c>
      <c r="E440" s="228" t="s">
        <v>19</v>
      </c>
      <c r="F440" s="229" t="s">
        <v>319</v>
      </c>
      <c r="G440" s="227"/>
      <c r="H440" s="230">
        <v>3.5</v>
      </c>
      <c r="I440" s="231"/>
      <c r="J440" s="227"/>
      <c r="K440" s="227"/>
      <c r="L440" s="232"/>
      <c r="M440" s="233"/>
      <c r="N440" s="234"/>
      <c r="O440" s="234"/>
      <c r="P440" s="234"/>
      <c r="Q440" s="234"/>
      <c r="R440" s="234"/>
      <c r="S440" s="234"/>
      <c r="T440" s="23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6" t="s">
        <v>150</v>
      </c>
      <c r="AU440" s="236" t="s">
        <v>83</v>
      </c>
      <c r="AV440" s="13" t="s">
        <v>83</v>
      </c>
      <c r="AW440" s="13" t="s">
        <v>34</v>
      </c>
      <c r="AX440" s="13" t="s">
        <v>81</v>
      </c>
      <c r="AY440" s="236" t="s">
        <v>128</v>
      </c>
    </row>
    <row r="441" s="2" customFormat="1" ht="24.15" customHeight="1">
      <c r="A441" s="40"/>
      <c r="B441" s="41"/>
      <c r="C441" s="206" t="s">
        <v>468</v>
      </c>
      <c r="D441" s="206" t="s">
        <v>131</v>
      </c>
      <c r="E441" s="207" t="s">
        <v>469</v>
      </c>
      <c r="F441" s="208" t="s">
        <v>470</v>
      </c>
      <c r="G441" s="209" t="s">
        <v>146</v>
      </c>
      <c r="H441" s="210">
        <v>176.02099999999999</v>
      </c>
      <c r="I441" s="211"/>
      <c r="J441" s="212">
        <f>ROUND(I441*H441,2)</f>
        <v>0</v>
      </c>
      <c r="K441" s="208" t="s">
        <v>135</v>
      </c>
      <c r="L441" s="46"/>
      <c r="M441" s="213" t="s">
        <v>19</v>
      </c>
      <c r="N441" s="214" t="s">
        <v>44</v>
      </c>
      <c r="O441" s="86"/>
      <c r="P441" s="215">
        <f>O441*H441</f>
        <v>0</v>
      </c>
      <c r="Q441" s="215">
        <v>0</v>
      </c>
      <c r="R441" s="215">
        <f>Q441*H441</f>
        <v>0</v>
      </c>
      <c r="S441" s="215">
        <v>0.016</v>
      </c>
      <c r="T441" s="216">
        <f>S441*H441</f>
        <v>2.8163359999999997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7" t="s">
        <v>136</v>
      </c>
      <c r="AT441" s="217" t="s">
        <v>131</v>
      </c>
      <c r="AU441" s="217" t="s">
        <v>83</v>
      </c>
      <c r="AY441" s="19" t="s">
        <v>128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9" t="s">
        <v>81</v>
      </c>
      <c r="BK441" s="218">
        <f>ROUND(I441*H441,2)</f>
        <v>0</v>
      </c>
      <c r="BL441" s="19" t="s">
        <v>136</v>
      </c>
      <c r="BM441" s="217" t="s">
        <v>471</v>
      </c>
    </row>
    <row r="442" s="2" customFormat="1">
      <c r="A442" s="40"/>
      <c r="B442" s="41"/>
      <c r="C442" s="42"/>
      <c r="D442" s="219" t="s">
        <v>138</v>
      </c>
      <c r="E442" s="42"/>
      <c r="F442" s="220" t="s">
        <v>472</v>
      </c>
      <c r="G442" s="42"/>
      <c r="H442" s="42"/>
      <c r="I442" s="221"/>
      <c r="J442" s="42"/>
      <c r="K442" s="42"/>
      <c r="L442" s="46"/>
      <c r="M442" s="222"/>
      <c r="N442" s="223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138</v>
      </c>
      <c r="AU442" s="19" t="s">
        <v>83</v>
      </c>
    </row>
    <row r="443" s="2" customFormat="1">
      <c r="A443" s="40"/>
      <c r="B443" s="41"/>
      <c r="C443" s="42"/>
      <c r="D443" s="224" t="s">
        <v>140</v>
      </c>
      <c r="E443" s="42"/>
      <c r="F443" s="225" t="s">
        <v>473</v>
      </c>
      <c r="G443" s="42"/>
      <c r="H443" s="42"/>
      <c r="I443" s="221"/>
      <c r="J443" s="42"/>
      <c r="K443" s="42"/>
      <c r="L443" s="46"/>
      <c r="M443" s="222"/>
      <c r="N443" s="223"/>
      <c r="O443" s="86"/>
      <c r="P443" s="86"/>
      <c r="Q443" s="86"/>
      <c r="R443" s="86"/>
      <c r="S443" s="86"/>
      <c r="T443" s="87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140</v>
      </c>
      <c r="AU443" s="19" t="s">
        <v>83</v>
      </c>
    </row>
    <row r="444" s="14" customFormat="1">
      <c r="A444" s="14"/>
      <c r="B444" s="237"/>
      <c r="C444" s="238"/>
      <c r="D444" s="219" t="s">
        <v>150</v>
      </c>
      <c r="E444" s="239" t="s">
        <v>19</v>
      </c>
      <c r="F444" s="240" t="s">
        <v>205</v>
      </c>
      <c r="G444" s="238"/>
      <c r="H444" s="239" t="s">
        <v>19</v>
      </c>
      <c r="I444" s="241"/>
      <c r="J444" s="238"/>
      <c r="K444" s="238"/>
      <c r="L444" s="242"/>
      <c r="M444" s="243"/>
      <c r="N444" s="244"/>
      <c r="O444" s="244"/>
      <c r="P444" s="244"/>
      <c r="Q444" s="244"/>
      <c r="R444" s="244"/>
      <c r="S444" s="244"/>
      <c r="T444" s="24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6" t="s">
        <v>150</v>
      </c>
      <c r="AU444" s="246" t="s">
        <v>83</v>
      </c>
      <c r="AV444" s="14" t="s">
        <v>81</v>
      </c>
      <c r="AW444" s="14" t="s">
        <v>34</v>
      </c>
      <c r="AX444" s="14" t="s">
        <v>73</v>
      </c>
      <c r="AY444" s="246" t="s">
        <v>128</v>
      </c>
    </row>
    <row r="445" s="13" customFormat="1">
      <c r="A445" s="13"/>
      <c r="B445" s="226"/>
      <c r="C445" s="227"/>
      <c r="D445" s="219" t="s">
        <v>150</v>
      </c>
      <c r="E445" s="228" t="s">
        <v>19</v>
      </c>
      <c r="F445" s="229" t="s">
        <v>206</v>
      </c>
      <c r="G445" s="227"/>
      <c r="H445" s="230">
        <v>153.44999999999999</v>
      </c>
      <c r="I445" s="231"/>
      <c r="J445" s="227"/>
      <c r="K445" s="227"/>
      <c r="L445" s="232"/>
      <c r="M445" s="233"/>
      <c r="N445" s="234"/>
      <c r="O445" s="234"/>
      <c r="P445" s="234"/>
      <c r="Q445" s="234"/>
      <c r="R445" s="234"/>
      <c r="S445" s="234"/>
      <c r="T445" s="235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6" t="s">
        <v>150</v>
      </c>
      <c r="AU445" s="236" t="s">
        <v>83</v>
      </c>
      <c r="AV445" s="13" t="s">
        <v>83</v>
      </c>
      <c r="AW445" s="13" t="s">
        <v>34</v>
      </c>
      <c r="AX445" s="13" t="s">
        <v>73</v>
      </c>
      <c r="AY445" s="236" t="s">
        <v>128</v>
      </c>
    </row>
    <row r="446" s="14" customFormat="1">
      <c r="A446" s="14"/>
      <c r="B446" s="237"/>
      <c r="C446" s="238"/>
      <c r="D446" s="219" t="s">
        <v>150</v>
      </c>
      <c r="E446" s="239" t="s">
        <v>19</v>
      </c>
      <c r="F446" s="240" t="s">
        <v>207</v>
      </c>
      <c r="G446" s="238"/>
      <c r="H446" s="239" t="s">
        <v>19</v>
      </c>
      <c r="I446" s="241"/>
      <c r="J446" s="238"/>
      <c r="K446" s="238"/>
      <c r="L446" s="242"/>
      <c r="M446" s="243"/>
      <c r="N446" s="244"/>
      <c r="O446" s="244"/>
      <c r="P446" s="244"/>
      <c r="Q446" s="244"/>
      <c r="R446" s="244"/>
      <c r="S446" s="244"/>
      <c r="T446" s="24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6" t="s">
        <v>150</v>
      </c>
      <c r="AU446" s="246" t="s">
        <v>83</v>
      </c>
      <c r="AV446" s="14" t="s">
        <v>81</v>
      </c>
      <c r="AW446" s="14" t="s">
        <v>34</v>
      </c>
      <c r="AX446" s="14" t="s">
        <v>73</v>
      </c>
      <c r="AY446" s="246" t="s">
        <v>128</v>
      </c>
    </row>
    <row r="447" s="13" customFormat="1">
      <c r="A447" s="13"/>
      <c r="B447" s="226"/>
      <c r="C447" s="227"/>
      <c r="D447" s="219" t="s">
        <v>150</v>
      </c>
      <c r="E447" s="228" t="s">
        <v>19</v>
      </c>
      <c r="F447" s="229" t="s">
        <v>208</v>
      </c>
      <c r="G447" s="227"/>
      <c r="H447" s="230">
        <v>8.3399999999999999</v>
      </c>
      <c r="I447" s="231"/>
      <c r="J447" s="227"/>
      <c r="K447" s="227"/>
      <c r="L447" s="232"/>
      <c r="M447" s="233"/>
      <c r="N447" s="234"/>
      <c r="O447" s="234"/>
      <c r="P447" s="234"/>
      <c r="Q447" s="234"/>
      <c r="R447" s="234"/>
      <c r="S447" s="234"/>
      <c r="T447" s="23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6" t="s">
        <v>150</v>
      </c>
      <c r="AU447" s="236" t="s">
        <v>83</v>
      </c>
      <c r="AV447" s="13" t="s">
        <v>83</v>
      </c>
      <c r="AW447" s="13" t="s">
        <v>34</v>
      </c>
      <c r="AX447" s="13" t="s">
        <v>73</v>
      </c>
      <c r="AY447" s="236" t="s">
        <v>128</v>
      </c>
    </row>
    <row r="448" s="13" customFormat="1">
      <c r="A448" s="13"/>
      <c r="B448" s="226"/>
      <c r="C448" s="227"/>
      <c r="D448" s="219" t="s">
        <v>150</v>
      </c>
      <c r="E448" s="228" t="s">
        <v>19</v>
      </c>
      <c r="F448" s="229" t="s">
        <v>209</v>
      </c>
      <c r="G448" s="227"/>
      <c r="H448" s="230">
        <v>4.54</v>
      </c>
      <c r="I448" s="231"/>
      <c r="J448" s="227"/>
      <c r="K448" s="227"/>
      <c r="L448" s="232"/>
      <c r="M448" s="233"/>
      <c r="N448" s="234"/>
      <c r="O448" s="234"/>
      <c r="P448" s="234"/>
      <c r="Q448" s="234"/>
      <c r="R448" s="234"/>
      <c r="S448" s="234"/>
      <c r="T448" s="23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6" t="s">
        <v>150</v>
      </c>
      <c r="AU448" s="236" t="s">
        <v>83</v>
      </c>
      <c r="AV448" s="13" t="s">
        <v>83</v>
      </c>
      <c r="AW448" s="13" t="s">
        <v>34</v>
      </c>
      <c r="AX448" s="13" t="s">
        <v>73</v>
      </c>
      <c r="AY448" s="236" t="s">
        <v>128</v>
      </c>
    </row>
    <row r="449" s="13" customFormat="1">
      <c r="A449" s="13"/>
      <c r="B449" s="226"/>
      <c r="C449" s="227"/>
      <c r="D449" s="219" t="s">
        <v>150</v>
      </c>
      <c r="E449" s="228" t="s">
        <v>19</v>
      </c>
      <c r="F449" s="229" t="s">
        <v>210</v>
      </c>
      <c r="G449" s="227"/>
      <c r="H449" s="230">
        <v>3.8700000000000001</v>
      </c>
      <c r="I449" s="231"/>
      <c r="J449" s="227"/>
      <c r="K449" s="227"/>
      <c r="L449" s="232"/>
      <c r="M449" s="233"/>
      <c r="N449" s="234"/>
      <c r="O449" s="234"/>
      <c r="P449" s="234"/>
      <c r="Q449" s="234"/>
      <c r="R449" s="234"/>
      <c r="S449" s="234"/>
      <c r="T449" s="23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6" t="s">
        <v>150</v>
      </c>
      <c r="AU449" s="236" t="s">
        <v>83</v>
      </c>
      <c r="AV449" s="13" t="s">
        <v>83</v>
      </c>
      <c r="AW449" s="13" t="s">
        <v>34</v>
      </c>
      <c r="AX449" s="13" t="s">
        <v>73</v>
      </c>
      <c r="AY449" s="236" t="s">
        <v>128</v>
      </c>
    </row>
    <row r="450" s="13" customFormat="1">
      <c r="A450" s="13"/>
      <c r="B450" s="226"/>
      <c r="C450" s="227"/>
      <c r="D450" s="219" t="s">
        <v>150</v>
      </c>
      <c r="E450" s="228" t="s">
        <v>19</v>
      </c>
      <c r="F450" s="229" t="s">
        <v>211</v>
      </c>
      <c r="G450" s="227"/>
      <c r="H450" s="230">
        <v>2.3300000000000001</v>
      </c>
      <c r="I450" s="231"/>
      <c r="J450" s="227"/>
      <c r="K450" s="227"/>
      <c r="L450" s="232"/>
      <c r="M450" s="233"/>
      <c r="N450" s="234"/>
      <c r="O450" s="234"/>
      <c r="P450" s="234"/>
      <c r="Q450" s="234"/>
      <c r="R450" s="234"/>
      <c r="S450" s="234"/>
      <c r="T450" s="23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6" t="s">
        <v>150</v>
      </c>
      <c r="AU450" s="236" t="s">
        <v>83</v>
      </c>
      <c r="AV450" s="13" t="s">
        <v>83</v>
      </c>
      <c r="AW450" s="13" t="s">
        <v>34</v>
      </c>
      <c r="AX450" s="13" t="s">
        <v>73</v>
      </c>
      <c r="AY450" s="236" t="s">
        <v>128</v>
      </c>
    </row>
    <row r="451" s="13" customFormat="1">
      <c r="A451" s="13"/>
      <c r="B451" s="226"/>
      <c r="C451" s="227"/>
      <c r="D451" s="219" t="s">
        <v>150</v>
      </c>
      <c r="E451" s="228" t="s">
        <v>19</v>
      </c>
      <c r="F451" s="229" t="s">
        <v>212</v>
      </c>
      <c r="G451" s="227"/>
      <c r="H451" s="230">
        <v>1.2829999999999999</v>
      </c>
      <c r="I451" s="231"/>
      <c r="J451" s="227"/>
      <c r="K451" s="227"/>
      <c r="L451" s="232"/>
      <c r="M451" s="233"/>
      <c r="N451" s="234"/>
      <c r="O451" s="234"/>
      <c r="P451" s="234"/>
      <c r="Q451" s="234"/>
      <c r="R451" s="234"/>
      <c r="S451" s="234"/>
      <c r="T451" s="23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6" t="s">
        <v>150</v>
      </c>
      <c r="AU451" s="236" t="s">
        <v>83</v>
      </c>
      <c r="AV451" s="13" t="s">
        <v>83</v>
      </c>
      <c r="AW451" s="13" t="s">
        <v>34</v>
      </c>
      <c r="AX451" s="13" t="s">
        <v>73</v>
      </c>
      <c r="AY451" s="236" t="s">
        <v>128</v>
      </c>
    </row>
    <row r="452" s="13" customFormat="1">
      <c r="A452" s="13"/>
      <c r="B452" s="226"/>
      <c r="C452" s="227"/>
      <c r="D452" s="219" t="s">
        <v>150</v>
      </c>
      <c r="E452" s="228" t="s">
        <v>19</v>
      </c>
      <c r="F452" s="229" t="s">
        <v>213</v>
      </c>
      <c r="G452" s="227"/>
      <c r="H452" s="230">
        <v>2.2080000000000002</v>
      </c>
      <c r="I452" s="231"/>
      <c r="J452" s="227"/>
      <c r="K452" s="227"/>
      <c r="L452" s="232"/>
      <c r="M452" s="233"/>
      <c r="N452" s="234"/>
      <c r="O452" s="234"/>
      <c r="P452" s="234"/>
      <c r="Q452" s="234"/>
      <c r="R452" s="234"/>
      <c r="S452" s="234"/>
      <c r="T452" s="23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6" t="s">
        <v>150</v>
      </c>
      <c r="AU452" s="236" t="s">
        <v>83</v>
      </c>
      <c r="AV452" s="13" t="s">
        <v>83</v>
      </c>
      <c r="AW452" s="13" t="s">
        <v>34</v>
      </c>
      <c r="AX452" s="13" t="s">
        <v>73</v>
      </c>
      <c r="AY452" s="236" t="s">
        <v>128</v>
      </c>
    </row>
    <row r="453" s="15" customFormat="1">
      <c r="A453" s="15"/>
      <c r="B453" s="247"/>
      <c r="C453" s="248"/>
      <c r="D453" s="219" t="s">
        <v>150</v>
      </c>
      <c r="E453" s="249" t="s">
        <v>19</v>
      </c>
      <c r="F453" s="250" t="s">
        <v>166</v>
      </c>
      <c r="G453" s="248"/>
      <c r="H453" s="251">
        <v>176.02099999999999</v>
      </c>
      <c r="I453" s="252"/>
      <c r="J453" s="248"/>
      <c r="K453" s="248"/>
      <c r="L453" s="253"/>
      <c r="M453" s="254"/>
      <c r="N453" s="255"/>
      <c r="O453" s="255"/>
      <c r="P453" s="255"/>
      <c r="Q453" s="255"/>
      <c r="R453" s="255"/>
      <c r="S453" s="255"/>
      <c r="T453" s="256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57" t="s">
        <v>150</v>
      </c>
      <c r="AU453" s="257" t="s">
        <v>83</v>
      </c>
      <c r="AV453" s="15" t="s">
        <v>136</v>
      </c>
      <c r="AW453" s="15" t="s">
        <v>34</v>
      </c>
      <c r="AX453" s="15" t="s">
        <v>81</v>
      </c>
      <c r="AY453" s="257" t="s">
        <v>128</v>
      </c>
    </row>
    <row r="454" s="2" customFormat="1" ht="24.15" customHeight="1">
      <c r="A454" s="40"/>
      <c r="B454" s="41"/>
      <c r="C454" s="206" t="s">
        <v>474</v>
      </c>
      <c r="D454" s="206" t="s">
        <v>131</v>
      </c>
      <c r="E454" s="207" t="s">
        <v>475</v>
      </c>
      <c r="F454" s="208" t="s">
        <v>476</v>
      </c>
      <c r="G454" s="209" t="s">
        <v>146</v>
      </c>
      <c r="H454" s="210">
        <v>30.890000000000001</v>
      </c>
      <c r="I454" s="211"/>
      <c r="J454" s="212">
        <f>ROUND(I454*H454,2)</f>
        <v>0</v>
      </c>
      <c r="K454" s="208" t="s">
        <v>135</v>
      </c>
      <c r="L454" s="46"/>
      <c r="M454" s="213" t="s">
        <v>19</v>
      </c>
      <c r="N454" s="214" t="s">
        <v>44</v>
      </c>
      <c r="O454" s="86"/>
      <c r="P454" s="215">
        <f>O454*H454</f>
        <v>0</v>
      </c>
      <c r="Q454" s="215">
        <v>0</v>
      </c>
      <c r="R454" s="215">
        <f>Q454*H454</f>
        <v>0</v>
      </c>
      <c r="S454" s="215">
        <v>0.050000000000000003</v>
      </c>
      <c r="T454" s="216">
        <f>S454*H454</f>
        <v>1.5445000000000002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17" t="s">
        <v>136</v>
      </c>
      <c r="AT454" s="217" t="s">
        <v>131</v>
      </c>
      <c r="AU454" s="217" t="s">
        <v>83</v>
      </c>
      <c r="AY454" s="19" t="s">
        <v>128</v>
      </c>
      <c r="BE454" s="218">
        <f>IF(N454="základní",J454,0)</f>
        <v>0</v>
      </c>
      <c r="BF454" s="218">
        <f>IF(N454="snížená",J454,0)</f>
        <v>0</v>
      </c>
      <c r="BG454" s="218">
        <f>IF(N454="zákl. přenesená",J454,0)</f>
        <v>0</v>
      </c>
      <c r="BH454" s="218">
        <f>IF(N454="sníž. přenesená",J454,0)</f>
        <v>0</v>
      </c>
      <c r="BI454" s="218">
        <f>IF(N454="nulová",J454,0)</f>
        <v>0</v>
      </c>
      <c r="BJ454" s="19" t="s">
        <v>81</v>
      </c>
      <c r="BK454" s="218">
        <f>ROUND(I454*H454,2)</f>
        <v>0</v>
      </c>
      <c r="BL454" s="19" t="s">
        <v>136</v>
      </c>
      <c r="BM454" s="217" t="s">
        <v>477</v>
      </c>
    </row>
    <row r="455" s="2" customFormat="1">
      <c r="A455" s="40"/>
      <c r="B455" s="41"/>
      <c r="C455" s="42"/>
      <c r="D455" s="219" t="s">
        <v>138</v>
      </c>
      <c r="E455" s="42"/>
      <c r="F455" s="220" t="s">
        <v>478</v>
      </c>
      <c r="G455" s="42"/>
      <c r="H455" s="42"/>
      <c r="I455" s="221"/>
      <c r="J455" s="42"/>
      <c r="K455" s="42"/>
      <c r="L455" s="46"/>
      <c r="M455" s="222"/>
      <c r="N455" s="223"/>
      <c r="O455" s="86"/>
      <c r="P455" s="86"/>
      <c r="Q455" s="86"/>
      <c r="R455" s="86"/>
      <c r="S455" s="86"/>
      <c r="T455" s="87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19" t="s">
        <v>138</v>
      </c>
      <c r="AU455" s="19" t="s">
        <v>83</v>
      </c>
    </row>
    <row r="456" s="2" customFormat="1">
      <c r="A456" s="40"/>
      <c r="B456" s="41"/>
      <c r="C456" s="42"/>
      <c r="D456" s="224" t="s">
        <v>140</v>
      </c>
      <c r="E456" s="42"/>
      <c r="F456" s="225" t="s">
        <v>479</v>
      </c>
      <c r="G456" s="42"/>
      <c r="H456" s="42"/>
      <c r="I456" s="221"/>
      <c r="J456" s="42"/>
      <c r="K456" s="42"/>
      <c r="L456" s="46"/>
      <c r="M456" s="222"/>
      <c r="N456" s="223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140</v>
      </c>
      <c r="AU456" s="19" t="s">
        <v>83</v>
      </c>
    </row>
    <row r="457" s="14" customFormat="1">
      <c r="A457" s="14"/>
      <c r="B457" s="237"/>
      <c r="C457" s="238"/>
      <c r="D457" s="219" t="s">
        <v>150</v>
      </c>
      <c r="E457" s="239" t="s">
        <v>19</v>
      </c>
      <c r="F457" s="240" t="s">
        <v>172</v>
      </c>
      <c r="G457" s="238"/>
      <c r="H457" s="239" t="s">
        <v>19</v>
      </c>
      <c r="I457" s="241"/>
      <c r="J457" s="238"/>
      <c r="K457" s="238"/>
      <c r="L457" s="242"/>
      <c r="M457" s="243"/>
      <c r="N457" s="244"/>
      <c r="O457" s="244"/>
      <c r="P457" s="244"/>
      <c r="Q457" s="244"/>
      <c r="R457" s="244"/>
      <c r="S457" s="244"/>
      <c r="T457" s="24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6" t="s">
        <v>150</v>
      </c>
      <c r="AU457" s="246" t="s">
        <v>83</v>
      </c>
      <c r="AV457" s="14" t="s">
        <v>81</v>
      </c>
      <c r="AW457" s="14" t="s">
        <v>34</v>
      </c>
      <c r="AX457" s="14" t="s">
        <v>73</v>
      </c>
      <c r="AY457" s="246" t="s">
        <v>128</v>
      </c>
    </row>
    <row r="458" s="14" customFormat="1">
      <c r="A458" s="14"/>
      <c r="B458" s="237"/>
      <c r="C458" s="238"/>
      <c r="D458" s="219" t="s">
        <v>150</v>
      </c>
      <c r="E458" s="239" t="s">
        <v>19</v>
      </c>
      <c r="F458" s="240" t="s">
        <v>173</v>
      </c>
      <c r="G458" s="238"/>
      <c r="H458" s="239" t="s">
        <v>19</v>
      </c>
      <c r="I458" s="241"/>
      <c r="J458" s="238"/>
      <c r="K458" s="238"/>
      <c r="L458" s="242"/>
      <c r="M458" s="243"/>
      <c r="N458" s="244"/>
      <c r="O458" s="244"/>
      <c r="P458" s="244"/>
      <c r="Q458" s="244"/>
      <c r="R458" s="244"/>
      <c r="S458" s="244"/>
      <c r="T458" s="245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6" t="s">
        <v>150</v>
      </c>
      <c r="AU458" s="246" t="s">
        <v>83</v>
      </c>
      <c r="AV458" s="14" t="s">
        <v>81</v>
      </c>
      <c r="AW458" s="14" t="s">
        <v>34</v>
      </c>
      <c r="AX458" s="14" t="s">
        <v>73</v>
      </c>
      <c r="AY458" s="246" t="s">
        <v>128</v>
      </c>
    </row>
    <row r="459" s="13" customFormat="1">
      <c r="A459" s="13"/>
      <c r="B459" s="226"/>
      <c r="C459" s="227"/>
      <c r="D459" s="219" t="s">
        <v>150</v>
      </c>
      <c r="E459" s="228" t="s">
        <v>19</v>
      </c>
      <c r="F459" s="229" t="s">
        <v>174</v>
      </c>
      <c r="G459" s="227"/>
      <c r="H459" s="230">
        <v>3.6600000000000001</v>
      </c>
      <c r="I459" s="231"/>
      <c r="J459" s="227"/>
      <c r="K459" s="227"/>
      <c r="L459" s="232"/>
      <c r="M459" s="233"/>
      <c r="N459" s="234"/>
      <c r="O459" s="234"/>
      <c r="P459" s="234"/>
      <c r="Q459" s="234"/>
      <c r="R459" s="234"/>
      <c r="S459" s="234"/>
      <c r="T459" s="235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6" t="s">
        <v>150</v>
      </c>
      <c r="AU459" s="236" t="s">
        <v>83</v>
      </c>
      <c r="AV459" s="13" t="s">
        <v>83</v>
      </c>
      <c r="AW459" s="13" t="s">
        <v>34</v>
      </c>
      <c r="AX459" s="13" t="s">
        <v>73</v>
      </c>
      <c r="AY459" s="236" t="s">
        <v>128</v>
      </c>
    </row>
    <row r="460" s="13" customFormat="1">
      <c r="A460" s="13"/>
      <c r="B460" s="226"/>
      <c r="C460" s="227"/>
      <c r="D460" s="219" t="s">
        <v>150</v>
      </c>
      <c r="E460" s="228" t="s">
        <v>19</v>
      </c>
      <c r="F460" s="229" t="s">
        <v>175</v>
      </c>
      <c r="G460" s="227"/>
      <c r="H460" s="230">
        <v>2.52</v>
      </c>
      <c r="I460" s="231"/>
      <c r="J460" s="227"/>
      <c r="K460" s="227"/>
      <c r="L460" s="232"/>
      <c r="M460" s="233"/>
      <c r="N460" s="234"/>
      <c r="O460" s="234"/>
      <c r="P460" s="234"/>
      <c r="Q460" s="234"/>
      <c r="R460" s="234"/>
      <c r="S460" s="234"/>
      <c r="T460" s="23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6" t="s">
        <v>150</v>
      </c>
      <c r="AU460" s="236" t="s">
        <v>83</v>
      </c>
      <c r="AV460" s="13" t="s">
        <v>83</v>
      </c>
      <c r="AW460" s="13" t="s">
        <v>34</v>
      </c>
      <c r="AX460" s="13" t="s">
        <v>73</v>
      </c>
      <c r="AY460" s="236" t="s">
        <v>128</v>
      </c>
    </row>
    <row r="461" s="14" customFormat="1">
      <c r="A461" s="14"/>
      <c r="B461" s="237"/>
      <c r="C461" s="238"/>
      <c r="D461" s="219" t="s">
        <v>150</v>
      </c>
      <c r="E461" s="239" t="s">
        <v>19</v>
      </c>
      <c r="F461" s="240" t="s">
        <v>176</v>
      </c>
      <c r="G461" s="238"/>
      <c r="H461" s="239" t="s">
        <v>19</v>
      </c>
      <c r="I461" s="241"/>
      <c r="J461" s="238"/>
      <c r="K461" s="238"/>
      <c r="L461" s="242"/>
      <c r="M461" s="243"/>
      <c r="N461" s="244"/>
      <c r="O461" s="244"/>
      <c r="P461" s="244"/>
      <c r="Q461" s="244"/>
      <c r="R461" s="244"/>
      <c r="S461" s="244"/>
      <c r="T461" s="24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6" t="s">
        <v>150</v>
      </c>
      <c r="AU461" s="246" t="s">
        <v>83</v>
      </c>
      <c r="AV461" s="14" t="s">
        <v>81</v>
      </c>
      <c r="AW461" s="14" t="s">
        <v>34</v>
      </c>
      <c r="AX461" s="14" t="s">
        <v>73</v>
      </c>
      <c r="AY461" s="246" t="s">
        <v>128</v>
      </c>
    </row>
    <row r="462" s="13" customFormat="1">
      <c r="A462" s="13"/>
      <c r="B462" s="226"/>
      <c r="C462" s="227"/>
      <c r="D462" s="219" t="s">
        <v>150</v>
      </c>
      <c r="E462" s="228" t="s">
        <v>19</v>
      </c>
      <c r="F462" s="229" t="s">
        <v>177</v>
      </c>
      <c r="G462" s="227"/>
      <c r="H462" s="230">
        <v>6.5</v>
      </c>
      <c r="I462" s="231"/>
      <c r="J462" s="227"/>
      <c r="K462" s="227"/>
      <c r="L462" s="232"/>
      <c r="M462" s="233"/>
      <c r="N462" s="234"/>
      <c r="O462" s="234"/>
      <c r="P462" s="234"/>
      <c r="Q462" s="234"/>
      <c r="R462" s="234"/>
      <c r="S462" s="234"/>
      <c r="T462" s="23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6" t="s">
        <v>150</v>
      </c>
      <c r="AU462" s="236" t="s">
        <v>83</v>
      </c>
      <c r="AV462" s="13" t="s">
        <v>83</v>
      </c>
      <c r="AW462" s="13" t="s">
        <v>34</v>
      </c>
      <c r="AX462" s="13" t="s">
        <v>73</v>
      </c>
      <c r="AY462" s="236" t="s">
        <v>128</v>
      </c>
    </row>
    <row r="463" s="14" customFormat="1">
      <c r="A463" s="14"/>
      <c r="B463" s="237"/>
      <c r="C463" s="238"/>
      <c r="D463" s="219" t="s">
        <v>150</v>
      </c>
      <c r="E463" s="239" t="s">
        <v>19</v>
      </c>
      <c r="F463" s="240" t="s">
        <v>178</v>
      </c>
      <c r="G463" s="238"/>
      <c r="H463" s="239" t="s">
        <v>19</v>
      </c>
      <c r="I463" s="241"/>
      <c r="J463" s="238"/>
      <c r="K463" s="238"/>
      <c r="L463" s="242"/>
      <c r="M463" s="243"/>
      <c r="N463" s="244"/>
      <c r="O463" s="244"/>
      <c r="P463" s="244"/>
      <c r="Q463" s="244"/>
      <c r="R463" s="244"/>
      <c r="S463" s="244"/>
      <c r="T463" s="24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6" t="s">
        <v>150</v>
      </c>
      <c r="AU463" s="246" t="s">
        <v>83</v>
      </c>
      <c r="AV463" s="14" t="s">
        <v>81</v>
      </c>
      <c r="AW463" s="14" t="s">
        <v>34</v>
      </c>
      <c r="AX463" s="14" t="s">
        <v>73</v>
      </c>
      <c r="AY463" s="246" t="s">
        <v>128</v>
      </c>
    </row>
    <row r="464" s="13" customFormat="1">
      <c r="A464" s="13"/>
      <c r="B464" s="226"/>
      <c r="C464" s="227"/>
      <c r="D464" s="219" t="s">
        <v>150</v>
      </c>
      <c r="E464" s="228" t="s">
        <v>19</v>
      </c>
      <c r="F464" s="229" t="s">
        <v>179</v>
      </c>
      <c r="G464" s="227"/>
      <c r="H464" s="230">
        <v>6.4000000000000004</v>
      </c>
      <c r="I464" s="231"/>
      <c r="J464" s="227"/>
      <c r="K464" s="227"/>
      <c r="L464" s="232"/>
      <c r="M464" s="233"/>
      <c r="N464" s="234"/>
      <c r="O464" s="234"/>
      <c r="P464" s="234"/>
      <c r="Q464" s="234"/>
      <c r="R464" s="234"/>
      <c r="S464" s="234"/>
      <c r="T464" s="235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6" t="s">
        <v>150</v>
      </c>
      <c r="AU464" s="236" t="s">
        <v>83</v>
      </c>
      <c r="AV464" s="13" t="s">
        <v>83</v>
      </c>
      <c r="AW464" s="13" t="s">
        <v>34</v>
      </c>
      <c r="AX464" s="13" t="s">
        <v>73</v>
      </c>
      <c r="AY464" s="236" t="s">
        <v>128</v>
      </c>
    </row>
    <row r="465" s="14" customFormat="1">
      <c r="A465" s="14"/>
      <c r="B465" s="237"/>
      <c r="C465" s="238"/>
      <c r="D465" s="219" t="s">
        <v>150</v>
      </c>
      <c r="E465" s="239" t="s">
        <v>19</v>
      </c>
      <c r="F465" s="240" t="s">
        <v>180</v>
      </c>
      <c r="G465" s="238"/>
      <c r="H465" s="239" t="s">
        <v>19</v>
      </c>
      <c r="I465" s="241"/>
      <c r="J465" s="238"/>
      <c r="K465" s="238"/>
      <c r="L465" s="242"/>
      <c r="M465" s="243"/>
      <c r="N465" s="244"/>
      <c r="O465" s="244"/>
      <c r="P465" s="244"/>
      <c r="Q465" s="244"/>
      <c r="R465" s="244"/>
      <c r="S465" s="244"/>
      <c r="T465" s="24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6" t="s">
        <v>150</v>
      </c>
      <c r="AU465" s="246" t="s">
        <v>83</v>
      </c>
      <c r="AV465" s="14" t="s">
        <v>81</v>
      </c>
      <c r="AW465" s="14" t="s">
        <v>34</v>
      </c>
      <c r="AX465" s="14" t="s">
        <v>73</v>
      </c>
      <c r="AY465" s="246" t="s">
        <v>128</v>
      </c>
    </row>
    <row r="466" s="13" customFormat="1">
      <c r="A466" s="13"/>
      <c r="B466" s="226"/>
      <c r="C466" s="227"/>
      <c r="D466" s="219" t="s">
        <v>150</v>
      </c>
      <c r="E466" s="228" t="s">
        <v>19</v>
      </c>
      <c r="F466" s="229" t="s">
        <v>181</v>
      </c>
      <c r="G466" s="227"/>
      <c r="H466" s="230">
        <v>11.810000000000001</v>
      </c>
      <c r="I466" s="231"/>
      <c r="J466" s="227"/>
      <c r="K466" s="227"/>
      <c r="L466" s="232"/>
      <c r="M466" s="233"/>
      <c r="N466" s="234"/>
      <c r="O466" s="234"/>
      <c r="P466" s="234"/>
      <c r="Q466" s="234"/>
      <c r="R466" s="234"/>
      <c r="S466" s="234"/>
      <c r="T466" s="23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150</v>
      </c>
      <c r="AU466" s="236" t="s">
        <v>83</v>
      </c>
      <c r="AV466" s="13" t="s">
        <v>83</v>
      </c>
      <c r="AW466" s="13" t="s">
        <v>34</v>
      </c>
      <c r="AX466" s="13" t="s">
        <v>73</v>
      </c>
      <c r="AY466" s="236" t="s">
        <v>128</v>
      </c>
    </row>
    <row r="467" s="15" customFormat="1">
      <c r="A467" s="15"/>
      <c r="B467" s="247"/>
      <c r="C467" s="248"/>
      <c r="D467" s="219" t="s">
        <v>150</v>
      </c>
      <c r="E467" s="249" t="s">
        <v>19</v>
      </c>
      <c r="F467" s="250" t="s">
        <v>166</v>
      </c>
      <c r="G467" s="248"/>
      <c r="H467" s="251">
        <v>30.890000000000001</v>
      </c>
      <c r="I467" s="252"/>
      <c r="J467" s="248"/>
      <c r="K467" s="248"/>
      <c r="L467" s="253"/>
      <c r="M467" s="254"/>
      <c r="N467" s="255"/>
      <c r="O467" s="255"/>
      <c r="P467" s="255"/>
      <c r="Q467" s="255"/>
      <c r="R467" s="255"/>
      <c r="S467" s="255"/>
      <c r="T467" s="256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57" t="s">
        <v>150</v>
      </c>
      <c r="AU467" s="257" t="s">
        <v>83</v>
      </c>
      <c r="AV467" s="15" t="s">
        <v>136</v>
      </c>
      <c r="AW467" s="15" t="s">
        <v>34</v>
      </c>
      <c r="AX467" s="15" t="s">
        <v>81</v>
      </c>
      <c r="AY467" s="257" t="s">
        <v>128</v>
      </c>
    </row>
    <row r="468" s="12" customFormat="1" ht="22.8" customHeight="1">
      <c r="A468" s="12"/>
      <c r="B468" s="190"/>
      <c r="C468" s="191"/>
      <c r="D468" s="192" t="s">
        <v>72</v>
      </c>
      <c r="E468" s="204" t="s">
        <v>480</v>
      </c>
      <c r="F468" s="204" t="s">
        <v>481</v>
      </c>
      <c r="G468" s="191"/>
      <c r="H468" s="191"/>
      <c r="I468" s="194"/>
      <c r="J468" s="205">
        <f>BK468</f>
        <v>0</v>
      </c>
      <c r="K468" s="191"/>
      <c r="L468" s="196"/>
      <c r="M468" s="197"/>
      <c r="N468" s="198"/>
      <c r="O468" s="198"/>
      <c r="P468" s="199">
        <f>SUM(P469:P481)</f>
        <v>0</v>
      </c>
      <c r="Q468" s="198"/>
      <c r="R468" s="199">
        <f>SUM(R469:R481)</f>
        <v>0</v>
      </c>
      <c r="S468" s="198"/>
      <c r="T468" s="200">
        <f>SUM(T469:T481)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01" t="s">
        <v>81</v>
      </c>
      <c r="AT468" s="202" t="s">
        <v>72</v>
      </c>
      <c r="AU468" s="202" t="s">
        <v>81</v>
      </c>
      <c r="AY468" s="201" t="s">
        <v>128</v>
      </c>
      <c r="BK468" s="203">
        <f>SUM(BK469:BK481)</f>
        <v>0</v>
      </c>
    </row>
    <row r="469" s="2" customFormat="1" ht="33" customHeight="1">
      <c r="A469" s="40"/>
      <c r="B469" s="41"/>
      <c r="C469" s="206" t="s">
        <v>482</v>
      </c>
      <c r="D469" s="206" t="s">
        <v>131</v>
      </c>
      <c r="E469" s="207" t="s">
        <v>483</v>
      </c>
      <c r="F469" s="208" t="s">
        <v>484</v>
      </c>
      <c r="G469" s="209" t="s">
        <v>485</v>
      </c>
      <c r="H469" s="210">
        <v>11.021000000000001</v>
      </c>
      <c r="I469" s="211"/>
      <c r="J469" s="212">
        <f>ROUND(I469*H469,2)</f>
        <v>0</v>
      </c>
      <c r="K469" s="208" t="s">
        <v>135</v>
      </c>
      <c r="L469" s="46"/>
      <c r="M469" s="213" t="s">
        <v>19</v>
      </c>
      <c r="N469" s="214" t="s">
        <v>44</v>
      </c>
      <c r="O469" s="86"/>
      <c r="P469" s="215">
        <f>O469*H469</f>
        <v>0</v>
      </c>
      <c r="Q469" s="215">
        <v>0</v>
      </c>
      <c r="R469" s="215">
        <f>Q469*H469</f>
        <v>0</v>
      </c>
      <c r="S469" s="215">
        <v>0</v>
      </c>
      <c r="T469" s="216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7" t="s">
        <v>136</v>
      </c>
      <c r="AT469" s="217" t="s">
        <v>131</v>
      </c>
      <c r="AU469" s="217" t="s">
        <v>83</v>
      </c>
      <c r="AY469" s="19" t="s">
        <v>128</v>
      </c>
      <c r="BE469" s="218">
        <f>IF(N469="základní",J469,0)</f>
        <v>0</v>
      </c>
      <c r="BF469" s="218">
        <f>IF(N469="snížená",J469,0)</f>
        <v>0</v>
      </c>
      <c r="BG469" s="218">
        <f>IF(N469="zákl. přenesená",J469,0)</f>
        <v>0</v>
      </c>
      <c r="BH469" s="218">
        <f>IF(N469="sníž. přenesená",J469,0)</f>
        <v>0</v>
      </c>
      <c r="BI469" s="218">
        <f>IF(N469="nulová",J469,0)</f>
        <v>0</v>
      </c>
      <c r="BJ469" s="19" t="s">
        <v>81</v>
      </c>
      <c r="BK469" s="218">
        <f>ROUND(I469*H469,2)</f>
        <v>0</v>
      </c>
      <c r="BL469" s="19" t="s">
        <v>136</v>
      </c>
      <c r="BM469" s="217" t="s">
        <v>486</v>
      </c>
    </row>
    <row r="470" s="2" customFormat="1">
      <c r="A470" s="40"/>
      <c r="B470" s="41"/>
      <c r="C470" s="42"/>
      <c r="D470" s="219" t="s">
        <v>138</v>
      </c>
      <c r="E470" s="42"/>
      <c r="F470" s="220" t="s">
        <v>487</v>
      </c>
      <c r="G470" s="42"/>
      <c r="H470" s="42"/>
      <c r="I470" s="221"/>
      <c r="J470" s="42"/>
      <c r="K470" s="42"/>
      <c r="L470" s="46"/>
      <c r="M470" s="222"/>
      <c r="N470" s="223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138</v>
      </c>
      <c r="AU470" s="19" t="s">
        <v>83</v>
      </c>
    </row>
    <row r="471" s="2" customFormat="1">
      <c r="A471" s="40"/>
      <c r="B471" s="41"/>
      <c r="C471" s="42"/>
      <c r="D471" s="224" t="s">
        <v>140</v>
      </c>
      <c r="E471" s="42"/>
      <c r="F471" s="225" t="s">
        <v>488</v>
      </c>
      <c r="G471" s="42"/>
      <c r="H471" s="42"/>
      <c r="I471" s="221"/>
      <c r="J471" s="42"/>
      <c r="K471" s="42"/>
      <c r="L471" s="46"/>
      <c r="M471" s="222"/>
      <c r="N471" s="223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140</v>
      </c>
      <c r="AU471" s="19" t="s">
        <v>83</v>
      </c>
    </row>
    <row r="472" s="2" customFormat="1" ht="24.15" customHeight="1">
      <c r="A472" s="40"/>
      <c r="B472" s="41"/>
      <c r="C472" s="206" t="s">
        <v>489</v>
      </c>
      <c r="D472" s="206" t="s">
        <v>131</v>
      </c>
      <c r="E472" s="207" t="s">
        <v>490</v>
      </c>
      <c r="F472" s="208" t="s">
        <v>491</v>
      </c>
      <c r="G472" s="209" t="s">
        <v>485</v>
      </c>
      <c r="H472" s="210">
        <v>11.021000000000001</v>
      </c>
      <c r="I472" s="211"/>
      <c r="J472" s="212">
        <f>ROUND(I472*H472,2)</f>
        <v>0</v>
      </c>
      <c r="K472" s="208" t="s">
        <v>135</v>
      </c>
      <c r="L472" s="46"/>
      <c r="M472" s="213" t="s">
        <v>19</v>
      </c>
      <c r="N472" s="214" t="s">
        <v>44</v>
      </c>
      <c r="O472" s="86"/>
      <c r="P472" s="215">
        <f>O472*H472</f>
        <v>0</v>
      </c>
      <c r="Q472" s="215">
        <v>0</v>
      </c>
      <c r="R472" s="215">
        <f>Q472*H472</f>
        <v>0</v>
      </c>
      <c r="S472" s="215">
        <v>0</v>
      </c>
      <c r="T472" s="216">
        <f>S472*H472</f>
        <v>0</v>
      </c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R472" s="217" t="s">
        <v>136</v>
      </c>
      <c r="AT472" s="217" t="s">
        <v>131</v>
      </c>
      <c r="AU472" s="217" t="s">
        <v>83</v>
      </c>
      <c r="AY472" s="19" t="s">
        <v>128</v>
      </c>
      <c r="BE472" s="218">
        <f>IF(N472="základní",J472,0)</f>
        <v>0</v>
      </c>
      <c r="BF472" s="218">
        <f>IF(N472="snížená",J472,0)</f>
        <v>0</v>
      </c>
      <c r="BG472" s="218">
        <f>IF(N472="zákl. přenesená",J472,0)</f>
        <v>0</v>
      </c>
      <c r="BH472" s="218">
        <f>IF(N472="sníž. přenesená",J472,0)</f>
        <v>0</v>
      </c>
      <c r="BI472" s="218">
        <f>IF(N472="nulová",J472,0)</f>
        <v>0</v>
      </c>
      <c r="BJ472" s="19" t="s">
        <v>81</v>
      </c>
      <c r="BK472" s="218">
        <f>ROUND(I472*H472,2)</f>
        <v>0</v>
      </c>
      <c r="BL472" s="19" t="s">
        <v>136</v>
      </c>
      <c r="BM472" s="217" t="s">
        <v>492</v>
      </c>
    </row>
    <row r="473" s="2" customFormat="1">
      <c r="A473" s="40"/>
      <c r="B473" s="41"/>
      <c r="C473" s="42"/>
      <c r="D473" s="219" t="s">
        <v>138</v>
      </c>
      <c r="E473" s="42"/>
      <c r="F473" s="220" t="s">
        <v>493</v>
      </c>
      <c r="G473" s="42"/>
      <c r="H473" s="42"/>
      <c r="I473" s="221"/>
      <c r="J473" s="42"/>
      <c r="K473" s="42"/>
      <c r="L473" s="46"/>
      <c r="M473" s="222"/>
      <c r="N473" s="223"/>
      <c r="O473" s="86"/>
      <c r="P473" s="86"/>
      <c r="Q473" s="86"/>
      <c r="R473" s="86"/>
      <c r="S473" s="86"/>
      <c r="T473" s="87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T473" s="19" t="s">
        <v>138</v>
      </c>
      <c r="AU473" s="19" t="s">
        <v>83</v>
      </c>
    </row>
    <row r="474" s="2" customFormat="1">
      <c r="A474" s="40"/>
      <c r="B474" s="41"/>
      <c r="C474" s="42"/>
      <c r="D474" s="224" t="s">
        <v>140</v>
      </c>
      <c r="E474" s="42"/>
      <c r="F474" s="225" t="s">
        <v>494</v>
      </c>
      <c r="G474" s="42"/>
      <c r="H474" s="42"/>
      <c r="I474" s="221"/>
      <c r="J474" s="42"/>
      <c r="K474" s="42"/>
      <c r="L474" s="46"/>
      <c r="M474" s="222"/>
      <c r="N474" s="223"/>
      <c r="O474" s="86"/>
      <c r="P474" s="86"/>
      <c r="Q474" s="86"/>
      <c r="R474" s="86"/>
      <c r="S474" s="86"/>
      <c r="T474" s="87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19" t="s">
        <v>140</v>
      </c>
      <c r="AU474" s="19" t="s">
        <v>83</v>
      </c>
    </row>
    <row r="475" s="2" customFormat="1" ht="24.15" customHeight="1">
      <c r="A475" s="40"/>
      <c r="B475" s="41"/>
      <c r="C475" s="206" t="s">
        <v>495</v>
      </c>
      <c r="D475" s="206" t="s">
        <v>131</v>
      </c>
      <c r="E475" s="207" t="s">
        <v>496</v>
      </c>
      <c r="F475" s="208" t="s">
        <v>497</v>
      </c>
      <c r="G475" s="209" t="s">
        <v>485</v>
      </c>
      <c r="H475" s="210">
        <v>55.104999999999997</v>
      </c>
      <c r="I475" s="211"/>
      <c r="J475" s="212">
        <f>ROUND(I475*H475,2)</f>
        <v>0</v>
      </c>
      <c r="K475" s="208" t="s">
        <v>135</v>
      </c>
      <c r="L475" s="46"/>
      <c r="M475" s="213" t="s">
        <v>19</v>
      </c>
      <c r="N475" s="214" t="s">
        <v>44</v>
      </c>
      <c r="O475" s="86"/>
      <c r="P475" s="215">
        <f>O475*H475</f>
        <v>0</v>
      </c>
      <c r="Q475" s="215">
        <v>0</v>
      </c>
      <c r="R475" s="215">
        <f>Q475*H475</f>
        <v>0</v>
      </c>
      <c r="S475" s="215">
        <v>0</v>
      </c>
      <c r="T475" s="216">
        <f>S475*H475</f>
        <v>0</v>
      </c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R475" s="217" t="s">
        <v>136</v>
      </c>
      <c r="AT475" s="217" t="s">
        <v>131</v>
      </c>
      <c r="AU475" s="217" t="s">
        <v>83</v>
      </c>
      <c r="AY475" s="19" t="s">
        <v>128</v>
      </c>
      <c r="BE475" s="218">
        <f>IF(N475="základní",J475,0)</f>
        <v>0</v>
      </c>
      <c r="BF475" s="218">
        <f>IF(N475="snížená",J475,0)</f>
        <v>0</v>
      </c>
      <c r="BG475" s="218">
        <f>IF(N475="zákl. přenesená",J475,0)</f>
        <v>0</v>
      </c>
      <c r="BH475" s="218">
        <f>IF(N475="sníž. přenesená",J475,0)</f>
        <v>0</v>
      </c>
      <c r="BI475" s="218">
        <f>IF(N475="nulová",J475,0)</f>
        <v>0</v>
      </c>
      <c r="BJ475" s="19" t="s">
        <v>81</v>
      </c>
      <c r="BK475" s="218">
        <f>ROUND(I475*H475,2)</f>
        <v>0</v>
      </c>
      <c r="BL475" s="19" t="s">
        <v>136</v>
      </c>
      <c r="BM475" s="217" t="s">
        <v>498</v>
      </c>
    </row>
    <row r="476" s="2" customFormat="1">
      <c r="A476" s="40"/>
      <c r="B476" s="41"/>
      <c r="C476" s="42"/>
      <c r="D476" s="219" t="s">
        <v>138</v>
      </c>
      <c r="E476" s="42"/>
      <c r="F476" s="220" t="s">
        <v>499</v>
      </c>
      <c r="G476" s="42"/>
      <c r="H476" s="42"/>
      <c r="I476" s="221"/>
      <c r="J476" s="42"/>
      <c r="K476" s="42"/>
      <c r="L476" s="46"/>
      <c r="M476" s="222"/>
      <c r="N476" s="223"/>
      <c r="O476" s="86"/>
      <c r="P476" s="86"/>
      <c r="Q476" s="86"/>
      <c r="R476" s="86"/>
      <c r="S476" s="86"/>
      <c r="T476" s="87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19" t="s">
        <v>138</v>
      </c>
      <c r="AU476" s="19" t="s">
        <v>83</v>
      </c>
    </row>
    <row r="477" s="2" customFormat="1">
      <c r="A477" s="40"/>
      <c r="B477" s="41"/>
      <c r="C477" s="42"/>
      <c r="D477" s="224" t="s">
        <v>140</v>
      </c>
      <c r="E477" s="42"/>
      <c r="F477" s="225" t="s">
        <v>500</v>
      </c>
      <c r="G477" s="42"/>
      <c r="H477" s="42"/>
      <c r="I477" s="221"/>
      <c r="J477" s="42"/>
      <c r="K477" s="42"/>
      <c r="L477" s="46"/>
      <c r="M477" s="222"/>
      <c r="N477" s="223"/>
      <c r="O477" s="86"/>
      <c r="P477" s="86"/>
      <c r="Q477" s="86"/>
      <c r="R477" s="86"/>
      <c r="S477" s="86"/>
      <c r="T477" s="87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9" t="s">
        <v>140</v>
      </c>
      <c r="AU477" s="19" t="s">
        <v>83</v>
      </c>
    </row>
    <row r="478" s="13" customFormat="1">
      <c r="A478" s="13"/>
      <c r="B478" s="226"/>
      <c r="C478" s="227"/>
      <c r="D478" s="219" t="s">
        <v>150</v>
      </c>
      <c r="E478" s="227"/>
      <c r="F478" s="229" t="s">
        <v>501</v>
      </c>
      <c r="G478" s="227"/>
      <c r="H478" s="230">
        <v>55.104999999999997</v>
      </c>
      <c r="I478" s="231"/>
      <c r="J478" s="227"/>
      <c r="K478" s="227"/>
      <c r="L478" s="232"/>
      <c r="M478" s="233"/>
      <c r="N478" s="234"/>
      <c r="O478" s="234"/>
      <c r="P478" s="234"/>
      <c r="Q478" s="234"/>
      <c r="R478" s="234"/>
      <c r="S478" s="234"/>
      <c r="T478" s="235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6" t="s">
        <v>150</v>
      </c>
      <c r="AU478" s="236" t="s">
        <v>83</v>
      </c>
      <c r="AV478" s="13" t="s">
        <v>83</v>
      </c>
      <c r="AW478" s="13" t="s">
        <v>4</v>
      </c>
      <c r="AX478" s="13" t="s">
        <v>81</v>
      </c>
      <c r="AY478" s="236" t="s">
        <v>128</v>
      </c>
    </row>
    <row r="479" s="2" customFormat="1" ht="44.25" customHeight="1">
      <c r="A479" s="40"/>
      <c r="B479" s="41"/>
      <c r="C479" s="206" t="s">
        <v>502</v>
      </c>
      <c r="D479" s="206" t="s">
        <v>131</v>
      </c>
      <c r="E479" s="207" t="s">
        <v>503</v>
      </c>
      <c r="F479" s="208" t="s">
        <v>504</v>
      </c>
      <c r="G479" s="209" t="s">
        <v>485</v>
      </c>
      <c r="H479" s="210">
        <v>11.021000000000001</v>
      </c>
      <c r="I479" s="211"/>
      <c r="J479" s="212">
        <f>ROUND(I479*H479,2)</f>
        <v>0</v>
      </c>
      <c r="K479" s="208" t="s">
        <v>135</v>
      </c>
      <c r="L479" s="46"/>
      <c r="M479" s="213" t="s">
        <v>19</v>
      </c>
      <c r="N479" s="214" t="s">
        <v>44</v>
      </c>
      <c r="O479" s="86"/>
      <c r="P479" s="215">
        <f>O479*H479</f>
        <v>0</v>
      </c>
      <c r="Q479" s="215">
        <v>0</v>
      </c>
      <c r="R479" s="215">
        <f>Q479*H479</f>
        <v>0</v>
      </c>
      <c r="S479" s="215">
        <v>0</v>
      </c>
      <c r="T479" s="216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7" t="s">
        <v>136</v>
      </c>
      <c r="AT479" s="217" t="s">
        <v>131</v>
      </c>
      <c r="AU479" s="217" t="s">
        <v>83</v>
      </c>
      <c r="AY479" s="19" t="s">
        <v>128</v>
      </c>
      <c r="BE479" s="218">
        <f>IF(N479="základní",J479,0)</f>
        <v>0</v>
      </c>
      <c r="BF479" s="218">
        <f>IF(N479="snížená",J479,0)</f>
        <v>0</v>
      </c>
      <c r="BG479" s="218">
        <f>IF(N479="zákl. přenesená",J479,0)</f>
        <v>0</v>
      </c>
      <c r="BH479" s="218">
        <f>IF(N479="sníž. přenesená",J479,0)</f>
        <v>0</v>
      </c>
      <c r="BI479" s="218">
        <f>IF(N479="nulová",J479,0)</f>
        <v>0</v>
      </c>
      <c r="BJ479" s="19" t="s">
        <v>81</v>
      </c>
      <c r="BK479" s="218">
        <f>ROUND(I479*H479,2)</f>
        <v>0</v>
      </c>
      <c r="BL479" s="19" t="s">
        <v>136</v>
      </c>
      <c r="BM479" s="217" t="s">
        <v>505</v>
      </c>
    </row>
    <row r="480" s="2" customFormat="1">
      <c r="A480" s="40"/>
      <c r="B480" s="41"/>
      <c r="C480" s="42"/>
      <c r="D480" s="219" t="s">
        <v>138</v>
      </c>
      <c r="E480" s="42"/>
      <c r="F480" s="220" t="s">
        <v>506</v>
      </c>
      <c r="G480" s="42"/>
      <c r="H480" s="42"/>
      <c r="I480" s="221"/>
      <c r="J480" s="42"/>
      <c r="K480" s="42"/>
      <c r="L480" s="46"/>
      <c r="M480" s="222"/>
      <c r="N480" s="223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138</v>
      </c>
      <c r="AU480" s="19" t="s">
        <v>83</v>
      </c>
    </row>
    <row r="481" s="2" customFormat="1">
      <c r="A481" s="40"/>
      <c r="B481" s="41"/>
      <c r="C481" s="42"/>
      <c r="D481" s="224" t="s">
        <v>140</v>
      </c>
      <c r="E481" s="42"/>
      <c r="F481" s="225" t="s">
        <v>507</v>
      </c>
      <c r="G481" s="42"/>
      <c r="H481" s="42"/>
      <c r="I481" s="221"/>
      <c r="J481" s="42"/>
      <c r="K481" s="42"/>
      <c r="L481" s="46"/>
      <c r="M481" s="222"/>
      <c r="N481" s="223"/>
      <c r="O481" s="86"/>
      <c r="P481" s="86"/>
      <c r="Q481" s="86"/>
      <c r="R481" s="86"/>
      <c r="S481" s="86"/>
      <c r="T481" s="87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T481" s="19" t="s">
        <v>140</v>
      </c>
      <c r="AU481" s="19" t="s">
        <v>83</v>
      </c>
    </row>
    <row r="482" s="12" customFormat="1" ht="22.8" customHeight="1">
      <c r="A482" s="12"/>
      <c r="B482" s="190"/>
      <c r="C482" s="191"/>
      <c r="D482" s="192" t="s">
        <v>72</v>
      </c>
      <c r="E482" s="204" t="s">
        <v>508</v>
      </c>
      <c r="F482" s="204" t="s">
        <v>509</v>
      </c>
      <c r="G482" s="191"/>
      <c r="H482" s="191"/>
      <c r="I482" s="194"/>
      <c r="J482" s="205">
        <f>BK482</f>
        <v>0</v>
      </c>
      <c r="K482" s="191"/>
      <c r="L482" s="196"/>
      <c r="M482" s="197"/>
      <c r="N482" s="198"/>
      <c r="O482" s="198"/>
      <c r="P482" s="199">
        <f>SUM(P483:P485)</f>
        <v>0</v>
      </c>
      <c r="Q482" s="198"/>
      <c r="R482" s="199">
        <f>SUM(R483:R485)</f>
        <v>0</v>
      </c>
      <c r="S482" s="198"/>
      <c r="T482" s="200">
        <f>SUM(T483:T485)</f>
        <v>0</v>
      </c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R482" s="201" t="s">
        <v>81</v>
      </c>
      <c r="AT482" s="202" t="s">
        <v>72</v>
      </c>
      <c r="AU482" s="202" t="s">
        <v>81</v>
      </c>
      <c r="AY482" s="201" t="s">
        <v>128</v>
      </c>
      <c r="BK482" s="203">
        <f>SUM(BK483:BK485)</f>
        <v>0</v>
      </c>
    </row>
    <row r="483" s="2" customFormat="1" ht="24.15" customHeight="1">
      <c r="A483" s="40"/>
      <c r="B483" s="41"/>
      <c r="C483" s="206" t="s">
        <v>510</v>
      </c>
      <c r="D483" s="206" t="s">
        <v>131</v>
      </c>
      <c r="E483" s="207" t="s">
        <v>511</v>
      </c>
      <c r="F483" s="208" t="s">
        <v>512</v>
      </c>
      <c r="G483" s="209" t="s">
        <v>485</v>
      </c>
      <c r="H483" s="210">
        <v>7.1180000000000003</v>
      </c>
      <c r="I483" s="211"/>
      <c r="J483" s="212">
        <f>ROUND(I483*H483,2)</f>
        <v>0</v>
      </c>
      <c r="K483" s="208" t="s">
        <v>135</v>
      </c>
      <c r="L483" s="46"/>
      <c r="M483" s="213" t="s">
        <v>19</v>
      </c>
      <c r="N483" s="214" t="s">
        <v>44</v>
      </c>
      <c r="O483" s="86"/>
      <c r="P483" s="215">
        <f>O483*H483</f>
        <v>0</v>
      </c>
      <c r="Q483" s="215">
        <v>0</v>
      </c>
      <c r="R483" s="215">
        <f>Q483*H483</f>
        <v>0</v>
      </c>
      <c r="S483" s="215">
        <v>0</v>
      </c>
      <c r="T483" s="216">
        <f>S483*H483</f>
        <v>0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7" t="s">
        <v>136</v>
      </c>
      <c r="AT483" s="217" t="s">
        <v>131</v>
      </c>
      <c r="AU483" s="217" t="s">
        <v>83</v>
      </c>
      <c r="AY483" s="19" t="s">
        <v>128</v>
      </c>
      <c r="BE483" s="218">
        <f>IF(N483="základní",J483,0)</f>
        <v>0</v>
      </c>
      <c r="BF483" s="218">
        <f>IF(N483="snížená",J483,0)</f>
        <v>0</v>
      </c>
      <c r="BG483" s="218">
        <f>IF(N483="zákl. přenesená",J483,0)</f>
        <v>0</v>
      </c>
      <c r="BH483" s="218">
        <f>IF(N483="sníž. přenesená",J483,0)</f>
        <v>0</v>
      </c>
      <c r="BI483" s="218">
        <f>IF(N483="nulová",J483,0)</f>
        <v>0</v>
      </c>
      <c r="BJ483" s="19" t="s">
        <v>81</v>
      </c>
      <c r="BK483" s="218">
        <f>ROUND(I483*H483,2)</f>
        <v>0</v>
      </c>
      <c r="BL483" s="19" t="s">
        <v>136</v>
      </c>
      <c r="BM483" s="217" t="s">
        <v>513</v>
      </c>
    </row>
    <row r="484" s="2" customFormat="1">
      <c r="A484" s="40"/>
      <c r="B484" s="41"/>
      <c r="C484" s="42"/>
      <c r="D484" s="219" t="s">
        <v>138</v>
      </c>
      <c r="E484" s="42"/>
      <c r="F484" s="220" t="s">
        <v>514</v>
      </c>
      <c r="G484" s="42"/>
      <c r="H484" s="42"/>
      <c r="I484" s="221"/>
      <c r="J484" s="42"/>
      <c r="K484" s="42"/>
      <c r="L484" s="46"/>
      <c r="M484" s="222"/>
      <c r="N484" s="223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138</v>
      </c>
      <c r="AU484" s="19" t="s">
        <v>83</v>
      </c>
    </row>
    <row r="485" s="2" customFormat="1">
      <c r="A485" s="40"/>
      <c r="B485" s="41"/>
      <c r="C485" s="42"/>
      <c r="D485" s="224" t="s">
        <v>140</v>
      </c>
      <c r="E485" s="42"/>
      <c r="F485" s="225" t="s">
        <v>515</v>
      </c>
      <c r="G485" s="42"/>
      <c r="H485" s="42"/>
      <c r="I485" s="221"/>
      <c r="J485" s="42"/>
      <c r="K485" s="42"/>
      <c r="L485" s="46"/>
      <c r="M485" s="222"/>
      <c r="N485" s="223"/>
      <c r="O485" s="86"/>
      <c r="P485" s="86"/>
      <c r="Q485" s="86"/>
      <c r="R485" s="86"/>
      <c r="S485" s="86"/>
      <c r="T485" s="87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19" t="s">
        <v>140</v>
      </c>
      <c r="AU485" s="19" t="s">
        <v>83</v>
      </c>
    </row>
    <row r="486" s="12" customFormat="1" ht="25.92" customHeight="1">
      <c r="A486" s="12"/>
      <c r="B486" s="190"/>
      <c r="C486" s="191"/>
      <c r="D486" s="192" t="s">
        <v>72</v>
      </c>
      <c r="E486" s="193" t="s">
        <v>516</v>
      </c>
      <c r="F486" s="193" t="s">
        <v>517</v>
      </c>
      <c r="G486" s="191"/>
      <c r="H486" s="191"/>
      <c r="I486" s="194"/>
      <c r="J486" s="195">
        <f>BK486</f>
        <v>0</v>
      </c>
      <c r="K486" s="191"/>
      <c r="L486" s="196"/>
      <c r="M486" s="197"/>
      <c r="N486" s="198"/>
      <c r="O486" s="198"/>
      <c r="P486" s="199">
        <f>P487+P510+P521+P545+P656+P687+P727+P757</f>
        <v>0</v>
      </c>
      <c r="Q486" s="198"/>
      <c r="R486" s="199">
        <f>R487+R510+R521+R545+R656+R687+R727+R757</f>
        <v>17.976966130000001</v>
      </c>
      <c r="S486" s="198"/>
      <c r="T486" s="200">
        <f>T487+T510+T521+T545+T656+T687+T727+T757</f>
        <v>2.8250466200000002</v>
      </c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R486" s="201" t="s">
        <v>83</v>
      </c>
      <c r="AT486" s="202" t="s">
        <v>72</v>
      </c>
      <c r="AU486" s="202" t="s">
        <v>73</v>
      </c>
      <c r="AY486" s="201" t="s">
        <v>128</v>
      </c>
      <c r="BK486" s="203">
        <f>BK487+BK510+BK521+BK545+BK656+BK687+BK727+BK757</f>
        <v>0</v>
      </c>
    </row>
    <row r="487" s="12" customFormat="1" ht="22.8" customHeight="1">
      <c r="A487" s="12"/>
      <c r="B487" s="190"/>
      <c r="C487" s="191"/>
      <c r="D487" s="192" t="s">
        <v>72</v>
      </c>
      <c r="E487" s="204" t="s">
        <v>518</v>
      </c>
      <c r="F487" s="204" t="s">
        <v>519</v>
      </c>
      <c r="G487" s="191"/>
      <c r="H487" s="191"/>
      <c r="I487" s="194"/>
      <c r="J487" s="205">
        <f>BK487</f>
        <v>0</v>
      </c>
      <c r="K487" s="191"/>
      <c r="L487" s="196"/>
      <c r="M487" s="197"/>
      <c r="N487" s="198"/>
      <c r="O487" s="198"/>
      <c r="P487" s="199">
        <f>SUM(P488:P509)</f>
        <v>0</v>
      </c>
      <c r="Q487" s="198"/>
      <c r="R487" s="199">
        <f>SUM(R488:R509)</f>
        <v>0.061272</v>
      </c>
      <c r="S487" s="198"/>
      <c r="T487" s="200">
        <f>SUM(T488:T509)</f>
        <v>0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201" t="s">
        <v>83</v>
      </c>
      <c r="AT487" s="202" t="s">
        <v>72</v>
      </c>
      <c r="AU487" s="202" t="s">
        <v>81</v>
      </c>
      <c r="AY487" s="201" t="s">
        <v>128</v>
      </c>
      <c r="BK487" s="203">
        <f>SUM(BK488:BK509)</f>
        <v>0</v>
      </c>
    </row>
    <row r="488" s="2" customFormat="1" ht="24.15" customHeight="1">
      <c r="A488" s="40"/>
      <c r="B488" s="41"/>
      <c r="C488" s="206" t="s">
        <v>520</v>
      </c>
      <c r="D488" s="206" t="s">
        <v>131</v>
      </c>
      <c r="E488" s="207" t="s">
        <v>521</v>
      </c>
      <c r="F488" s="208" t="s">
        <v>522</v>
      </c>
      <c r="G488" s="209" t="s">
        <v>146</v>
      </c>
      <c r="H488" s="210">
        <v>25.530000000000001</v>
      </c>
      <c r="I488" s="211"/>
      <c r="J488" s="212">
        <f>ROUND(I488*H488,2)</f>
        <v>0</v>
      </c>
      <c r="K488" s="208" t="s">
        <v>135</v>
      </c>
      <c r="L488" s="46"/>
      <c r="M488" s="213" t="s">
        <v>19</v>
      </c>
      <c r="N488" s="214" t="s">
        <v>44</v>
      </c>
      <c r="O488" s="86"/>
      <c r="P488" s="215">
        <f>O488*H488</f>
        <v>0</v>
      </c>
      <c r="Q488" s="215">
        <v>0</v>
      </c>
      <c r="R488" s="215">
        <f>Q488*H488</f>
        <v>0</v>
      </c>
      <c r="S488" s="215">
        <v>0</v>
      </c>
      <c r="T488" s="216">
        <f>S488*H488</f>
        <v>0</v>
      </c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R488" s="217" t="s">
        <v>258</v>
      </c>
      <c r="AT488" s="217" t="s">
        <v>131</v>
      </c>
      <c r="AU488" s="217" t="s">
        <v>83</v>
      </c>
      <c r="AY488" s="19" t="s">
        <v>128</v>
      </c>
      <c r="BE488" s="218">
        <f>IF(N488="základní",J488,0)</f>
        <v>0</v>
      </c>
      <c r="BF488" s="218">
        <f>IF(N488="snížená",J488,0)</f>
        <v>0</v>
      </c>
      <c r="BG488" s="218">
        <f>IF(N488="zákl. přenesená",J488,0)</f>
        <v>0</v>
      </c>
      <c r="BH488" s="218">
        <f>IF(N488="sníž. přenesená",J488,0)</f>
        <v>0</v>
      </c>
      <c r="BI488" s="218">
        <f>IF(N488="nulová",J488,0)</f>
        <v>0</v>
      </c>
      <c r="BJ488" s="19" t="s">
        <v>81</v>
      </c>
      <c r="BK488" s="218">
        <f>ROUND(I488*H488,2)</f>
        <v>0</v>
      </c>
      <c r="BL488" s="19" t="s">
        <v>258</v>
      </c>
      <c r="BM488" s="217" t="s">
        <v>523</v>
      </c>
    </row>
    <row r="489" s="2" customFormat="1">
      <c r="A489" s="40"/>
      <c r="B489" s="41"/>
      <c r="C489" s="42"/>
      <c r="D489" s="219" t="s">
        <v>138</v>
      </c>
      <c r="E489" s="42"/>
      <c r="F489" s="220" t="s">
        <v>524</v>
      </c>
      <c r="G489" s="42"/>
      <c r="H489" s="42"/>
      <c r="I489" s="221"/>
      <c r="J489" s="42"/>
      <c r="K489" s="42"/>
      <c r="L489" s="46"/>
      <c r="M489" s="222"/>
      <c r="N489" s="223"/>
      <c r="O489" s="86"/>
      <c r="P489" s="86"/>
      <c r="Q489" s="86"/>
      <c r="R489" s="86"/>
      <c r="S489" s="86"/>
      <c r="T489" s="87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T489" s="19" t="s">
        <v>138</v>
      </c>
      <c r="AU489" s="19" t="s">
        <v>83</v>
      </c>
    </row>
    <row r="490" s="2" customFormat="1">
      <c r="A490" s="40"/>
      <c r="B490" s="41"/>
      <c r="C490" s="42"/>
      <c r="D490" s="224" t="s">
        <v>140</v>
      </c>
      <c r="E490" s="42"/>
      <c r="F490" s="225" t="s">
        <v>525</v>
      </c>
      <c r="G490" s="42"/>
      <c r="H490" s="42"/>
      <c r="I490" s="221"/>
      <c r="J490" s="42"/>
      <c r="K490" s="42"/>
      <c r="L490" s="46"/>
      <c r="M490" s="222"/>
      <c r="N490" s="223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140</v>
      </c>
      <c r="AU490" s="19" t="s">
        <v>83</v>
      </c>
    </row>
    <row r="491" s="14" customFormat="1">
      <c r="A491" s="14"/>
      <c r="B491" s="237"/>
      <c r="C491" s="238"/>
      <c r="D491" s="219" t="s">
        <v>150</v>
      </c>
      <c r="E491" s="239" t="s">
        <v>19</v>
      </c>
      <c r="F491" s="240" t="s">
        <v>172</v>
      </c>
      <c r="G491" s="238"/>
      <c r="H491" s="239" t="s">
        <v>19</v>
      </c>
      <c r="I491" s="241"/>
      <c r="J491" s="238"/>
      <c r="K491" s="238"/>
      <c r="L491" s="242"/>
      <c r="M491" s="243"/>
      <c r="N491" s="244"/>
      <c r="O491" s="244"/>
      <c r="P491" s="244"/>
      <c r="Q491" s="244"/>
      <c r="R491" s="244"/>
      <c r="S491" s="244"/>
      <c r="T491" s="245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46" t="s">
        <v>150</v>
      </c>
      <c r="AU491" s="246" t="s">
        <v>83</v>
      </c>
      <c r="AV491" s="14" t="s">
        <v>81</v>
      </c>
      <c r="AW491" s="14" t="s">
        <v>34</v>
      </c>
      <c r="AX491" s="14" t="s">
        <v>73</v>
      </c>
      <c r="AY491" s="246" t="s">
        <v>128</v>
      </c>
    </row>
    <row r="492" s="14" customFormat="1">
      <c r="A492" s="14"/>
      <c r="B492" s="237"/>
      <c r="C492" s="238"/>
      <c r="D492" s="219" t="s">
        <v>150</v>
      </c>
      <c r="E492" s="239" t="s">
        <v>19</v>
      </c>
      <c r="F492" s="240" t="s">
        <v>173</v>
      </c>
      <c r="G492" s="238"/>
      <c r="H492" s="239" t="s">
        <v>19</v>
      </c>
      <c r="I492" s="241"/>
      <c r="J492" s="238"/>
      <c r="K492" s="238"/>
      <c r="L492" s="242"/>
      <c r="M492" s="243"/>
      <c r="N492" s="244"/>
      <c r="O492" s="244"/>
      <c r="P492" s="244"/>
      <c r="Q492" s="244"/>
      <c r="R492" s="244"/>
      <c r="S492" s="244"/>
      <c r="T492" s="245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6" t="s">
        <v>150</v>
      </c>
      <c r="AU492" s="246" t="s">
        <v>83</v>
      </c>
      <c r="AV492" s="14" t="s">
        <v>81</v>
      </c>
      <c r="AW492" s="14" t="s">
        <v>34</v>
      </c>
      <c r="AX492" s="14" t="s">
        <v>73</v>
      </c>
      <c r="AY492" s="246" t="s">
        <v>128</v>
      </c>
    </row>
    <row r="493" s="13" customFormat="1">
      <c r="A493" s="13"/>
      <c r="B493" s="226"/>
      <c r="C493" s="227"/>
      <c r="D493" s="219" t="s">
        <v>150</v>
      </c>
      <c r="E493" s="228" t="s">
        <v>19</v>
      </c>
      <c r="F493" s="229" t="s">
        <v>174</v>
      </c>
      <c r="G493" s="227"/>
      <c r="H493" s="230">
        <v>3.6600000000000001</v>
      </c>
      <c r="I493" s="231"/>
      <c r="J493" s="227"/>
      <c r="K493" s="227"/>
      <c r="L493" s="232"/>
      <c r="M493" s="233"/>
      <c r="N493" s="234"/>
      <c r="O493" s="234"/>
      <c r="P493" s="234"/>
      <c r="Q493" s="234"/>
      <c r="R493" s="234"/>
      <c r="S493" s="234"/>
      <c r="T493" s="235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6" t="s">
        <v>150</v>
      </c>
      <c r="AU493" s="236" t="s">
        <v>83</v>
      </c>
      <c r="AV493" s="13" t="s">
        <v>83</v>
      </c>
      <c r="AW493" s="13" t="s">
        <v>34</v>
      </c>
      <c r="AX493" s="13" t="s">
        <v>73</v>
      </c>
      <c r="AY493" s="236" t="s">
        <v>128</v>
      </c>
    </row>
    <row r="494" s="13" customFormat="1">
      <c r="A494" s="13"/>
      <c r="B494" s="226"/>
      <c r="C494" s="227"/>
      <c r="D494" s="219" t="s">
        <v>150</v>
      </c>
      <c r="E494" s="228" t="s">
        <v>19</v>
      </c>
      <c r="F494" s="229" t="s">
        <v>175</v>
      </c>
      <c r="G494" s="227"/>
      <c r="H494" s="230">
        <v>2.52</v>
      </c>
      <c r="I494" s="231"/>
      <c r="J494" s="227"/>
      <c r="K494" s="227"/>
      <c r="L494" s="232"/>
      <c r="M494" s="233"/>
      <c r="N494" s="234"/>
      <c r="O494" s="234"/>
      <c r="P494" s="234"/>
      <c r="Q494" s="234"/>
      <c r="R494" s="234"/>
      <c r="S494" s="234"/>
      <c r="T494" s="235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6" t="s">
        <v>150</v>
      </c>
      <c r="AU494" s="236" t="s">
        <v>83</v>
      </c>
      <c r="AV494" s="13" t="s">
        <v>83</v>
      </c>
      <c r="AW494" s="13" t="s">
        <v>34</v>
      </c>
      <c r="AX494" s="13" t="s">
        <v>73</v>
      </c>
      <c r="AY494" s="236" t="s">
        <v>128</v>
      </c>
    </row>
    <row r="495" s="14" customFormat="1">
      <c r="A495" s="14"/>
      <c r="B495" s="237"/>
      <c r="C495" s="238"/>
      <c r="D495" s="219" t="s">
        <v>150</v>
      </c>
      <c r="E495" s="239" t="s">
        <v>19</v>
      </c>
      <c r="F495" s="240" t="s">
        <v>176</v>
      </c>
      <c r="G495" s="238"/>
      <c r="H495" s="239" t="s">
        <v>19</v>
      </c>
      <c r="I495" s="241"/>
      <c r="J495" s="238"/>
      <c r="K495" s="238"/>
      <c r="L495" s="242"/>
      <c r="M495" s="243"/>
      <c r="N495" s="244"/>
      <c r="O495" s="244"/>
      <c r="P495" s="244"/>
      <c r="Q495" s="244"/>
      <c r="R495" s="244"/>
      <c r="S495" s="244"/>
      <c r="T495" s="245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6" t="s">
        <v>150</v>
      </c>
      <c r="AU495" s="246" t="s">
        <v>83</v>
      </c>
      <c r="AV495" s="14" t="s">
        <v>81</v>
      </c>
      <c r="AW495" s="14" t="s">
        <v>34</v>
      </c>
      <c r="AX495" s="14" t="s">
        <v>73</v>
      </c>
      <c r="AY495" s="246" t="s">
        <v>128</v>
      </c>
    </row>
    <row r="496" s="13" customFormat="1">
      <c r="A496" s="13"/>
      <c r="B496" s="226"/>
      <c r="C496" s="227"/>
      <c r="D496" s="219" t="s">
        <v>150</v>
      </c>
      <c r="E496" s="228" t="s">
        <v>19</v>
      </c>
      <c r="F496" s="229" t="s">
        <v>177</v>
      </c>
      <c r="G496" s="227"/>
      <c r="H496" s="230">
        <v>6.5</v>
      </c>
      <c r="I496" s="231"/>
      <c r="J496" s="227"/>
      <c r="K496" s="227"/>
      <c r="L496" s="232"/>
      <c r="M496" s="233"/>
      <c r="N496" s="234"/>
      <c r="O496" s="234"/>
      <c r="P496" s="234"/>
      <c r="Q496" s="234"/>
      <c r="R496" s="234"/>
      <c r="S496" s="234"/>
      <c r="T496" s="235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6" t="s">
        <v>150</v>
      </c>
      <c r="AU496" s="236" t="s">
        <v>83</v>
      </c>
      <c r="AV496" s="13" t="s">
        <v>83</v>
      </c>
      <c r="AW496" s="13" t="s">
        <v>34</v>
      </c>
      <c r="AX496" s="13" t="s">
        <v>73</v>
      </c>
      <c r="AY496" s="236" t="s">
        <v>128</v>
      </c>
    </row>
    <row r="497" s="14" customFormat="1">
      <c r="A497" s="14"/>
      <c r="B497" s="237"/>
      <c r="C497" s="238"/>
      <c r="D497" s="219" t="s">
        <v>150</v>
      </c>
      <c r="E497" s="239" t="s">
        <v>19</v>
      </c>
      <c r="F497" s="240" t="s">
        <v>178</v>
      </c>
      <c r="G497" s="238"/>
      <c r="H497" s="239" t="s">
        <v>19</v>
      </c>
      <c r="I497" s="241"/>
      <c r="J497" s="238"/>
      <c r="K497" s="238"/>
      <c r="L497" s="242"/>
      <c r="M497" s="243"/>
      <c r="N497" s="244"/>
      <c r="O497" s="244"/>
      <c r="P497" s="244"/>
      <c r="Q497" s="244"/>
      <c r="R497" s="244"/>
      <c r="S497" s="244"/>
      <c r="T497" s="245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6" t="s">
        <v>150</v>
      </c>
      <c r="AU497" s="246" t="s">
        <v>83</v>
      </c>
      <c r="AV497" s="14" t="s">
        <v>81</v>
      </c>
      <c r="AW497" s="14" t="s">
        <v>34</v>
      </c>
      <c r="AX497" s="14" t="s">
        <v>73</v>
      </c>
      <c r="AY497" s="246" t="s">
        <v>128</v>
      </c>
    </row>
    <row r="498" s="13" customFormat="1">
      <c r="A498" s="13"/>
      <c r="B498" s="226"/>
      <c r="C498" s="227"/>
      <c r="D498" s="219" t="s">
        <v>150</v>
      </c>
      <c r="E498" s="228" t="s">
        <v>19</v>
      </c>
      <c r="F498" s="229" t="s">
        <v>179</v>
      </c>
      <c r="G498" s="227"/>
      <c r="H498" s="230">
        <v>6.4000000000000004</v>
      </c>
      <c r="I498" s="231"/>
      <c r="J498" s="227"/>
      <c r="K498" s="227"/>
      <c r="L498" s="232"/>
      <c r="M498" s="233"/>
      <c r="N498" s="234"/>
      <c r="O498" s="234"/>
      <c r="P498" s="234"/>
      <c r="Q498" s="234"/>
      <c r="R498" s="234"/>
      <c r="S498" s="234"/>
      <c r="T498" s="235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6" t="s">
        <v>150</v>
      </c>
      <c r="AU498" s="236" t="s">
        <v>83</v>
      </c>
      <c r="AV498" s="13" t="s">
        <v>83</v>
      </c>
      <c r="AW498" s="13" t="s">
        <v>34</v>
      </c>
      <c r="AX498" s="13" t="s">
        <v>73</v>
      </c>
      <c r="AY498" s="236" t="s">
        <v>128</v>
      </c>
    </row>
    <row r="499" s="14" customFormat="1">
      <c r="A499" s="14"/>
      <c r="B499" s="237"/>
      <c r="C499" s="238"/>
      <c r="D499" s="219" t="s">
        <v>150</v>
      </c>
      <c r="E499" s="239" t="s">
        <v>19</v>
      </c>
      <c r="F499" s="240" t="s">
        <v>526</v>
      </c>
      <c r="G499" s="238"/>
      <c r="H499" s="239" t="s">
        <v>19</v>
      </c>
      <c r="I499" s="241"/>
      <c r="J499" s="238"/>
      <c r="K499" s="238"/>
      <c r="L499" s="242"/>
      <c r="M499" s="243"/>
      <c r="N499" s="244"/>
      <c r="O499" s="244"/>
      <c r="P499" s="244"/>
      <c r="Q499" s="244"/>
      <c r="R499" s="244"/>
      <c r="S499" s="244"/>
      <c r="T499" s="24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6" t="s">
        <v>150</v>
      </c>
      <c r="AU499" s="246" t="s">
        <v>83</v>
      </c>
      <c r="AV499" s="14" t="s">
        <v>81</v>
      </c>
      <c r="AW499" s="14" t="s">
        <v>34</v>
      </c>
      <c r="AX499" s="14" t="s">
        <v>73</v>
      </c>
      <c r="AY499" s="246" t="s">
        <v>128</v>
      </c>
    </row>
    <row r="500" s="13" customFormat="1">
      <c r="A500" s="13"/>
      <c r="B500" s="226"/>
      <c r="C500" s="227"/>
      <c r="D500" s="219" t="s">
        <v>150</v>
      </c>
      <c r="E500" s="228" t="s">
        <v>19</v>
      </c>
      <c r="F500" s="229" t="s">
        <v>527</v>
      </c>
      <c r="G500" s="227"/>
      <c r="H500" s="230">
        <v>6.4500000000000002</v>
      </c>
      <c r="I500" s="231"/>
      <c r="J500" s="227"/>
      <c r="K500" s="227"/>
      <c r="L500" s="232"/>
      <c r="M500" s="233"/>
      <c r="N500" s="234"/>
      <c r="O500" s="234"/>
      <c r="P500" s="234"/>
      <c r="Q500" s="234"/>
      <c r="R500" s="234"/>
      <c r="S500" s="234"/>
      <c r="T500" s="235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6" t="s">
        <v>150</v>
      </c>
      <c r="AU500" s="236" t="s">
        <v>83</v>
      </c>
      <c r="AV500" s="13" t="s">
        <v>83</v>
      </c>
      <c r="AW500" s="13" t="s">
        <v>34</v>
      </c>
      <c r="AX500" s="13" t="s">
        <v>73</v>
      </c>
      <c r="AY500" s="236" t="s">
        <v>128</v>
      </c>
    </row>
    <row r="501" s="15" customFormat="1">
      <c r="A501" s="15"/>
      <c r="B501" s="247"/>
      <c r="C501" s="248"/>
      <c r="D501" s="219" t="s">
        <v>150</v>
      </c>
      <c r="E501" s="249" t="s">
        <v>19</v>
      </c>
      <c r="F501" s="250" t="s">
        <v>166</v>
      </c>
      <c r="G501" s="248"/>
      <c r="H501" s="251">
        <v>25.529999999999998</v>
      </c>
      <c r="I501" s="252"/>
      <c r="J501" s="248"/>
      <c r="K501" s="248"/>
      <c r="L501" s="253"/>
      <c r="M501" s="254"/>
      <c r="N501" s="255"/>
      <c r="O501" s="255"/>
      <c r="P501" s="255"/>
      <c r="Q501" s="255"/>
      <c r="R501" s="255"/>
      <c r="S501" s="255"/>
      <c r="T501" s="256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57" t="s">
        <v>150</v>
      </c>
      <c r="AU501" s="257" t="s">
        <v>83</v>
      </c>
      <c r="AV501" s="15" t="s">
        <v>136</v>
      </c>
      <c r="AW501" s="15" t="s">
        <v>34</v>
      </c>
      <c r="AX501" s="15" t="s">
        <v>81</v>
      </c>
      <c r="AY501" s="257" t="s">
        <v>128</v>
      </c>
    </row>
    <row r="502" s="2" customFormat="1" ht="24.15" customHeight="1">
      <c r="A502" s="40"/>
      <c r="B502" s="41"/>
      <c r="C502" s="258" t="s">
        <v>528</v>
      </c>
      <c r="D502" s="258" t="s">
        <v>221</v>
      </c>
      <c r="E502" s="259" t="s">
        <v>529</v>
      </c>
      <c r="F502" s="260" t="s">
        <v>530</v>
      </c>
      <c r="G502" s="261" t="s">
        <v>531</v>
      </c>
      <c r="H502" s="262">
        <v>61.271999999999998</v>
      </c>
      <c r="I502" s="263"/>
      <c r="J502" s="264">
        <f>ROUND(I502*H502,2)</f>
        <v>0</v>
      </c>
      <c r="K502" s="260" t="s">
        <v>19</v>
      </c>
      <c r="L502" s="265"/>
      <c r="M502" s="266" t="s">
        <v>19</v>
      </c>
      <c r="N502" s="267" t="s">
        <v>44</v>
      </c>
      <c r="O502" s="86"/>
      <c r="P502" s="215">
        <f>O502*H502</f>
        <v>0</v>
      </c>
      <c r="Q502" s="215">
        <v>0.001</v>
      </c>
      <c r="R502" s="215">
        <f>Q502*H502</f>
        <v>0.061272</v>
      </c>
      <c r="S502" s="215">
        <v>0</v>
      </c>
      <c r="T502" s="216">
        <f>S502*H502</f>
        <v>0</v>
      </c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R502" s="217" t="s">
        <v>375</v>
      </c>
      <c r="AT502" s="217" t="s">
        <v>221</v>
      </c>
      <c r="AU502" s="217" t="s">
        <v>83</v>
      </c>
      <c r="AY502" s="19" t="s">
        <v>128</v>
      </c>
      <c r="BE502" s="218">
        <f>IF(N502="základní",J502,0)</f>
        <v>0</v>
      </c>
      <c r="BF502" s="218">
        <f>IF(N502="snížená",J502,0)</f>
        <v>0</v>
      </c>
      <c r="BG502" s="218">
        <f>IF(N502="zákl. přenesená",J502,0)</f>
        <v>0</v>
      </c>
      <c r="BH502" s="218">
        <f>IF(N502="sníž. přenesená",J502,0)</f>
        <v>0</v>
      </c>
      <c r="BI502" s="218">
        <f>IF(N502="nulová",J502,0)</f>
        <v>0</v>
      </c>
      <c r="BJ502" s="19" t="s">
        <v>81</v>
      </c>
      <c r="BK502" s="218">
        <f>ROUND(I502*H502,2)</f>
        <v>0</v>
      </c>
      <c r="BL502" s="19" t="s">
        <v>258</v>
      </c>
      <c r="BM502" s="217" t="s">
        <v>532</v>
      </c>
    </row>
    <row r="503" s="2" customFormat="1">
      <c r="A503" s="40"/>
      <c r="B503" s="41"/>
      <c r="C503" s="42"/>
      <c r="D503" s="219" t="s">
        <v>138</v>
      </c>
      <c r="E503" s="42"/>
      <c r="F503" s="220" t="s">
        <v>530</v>
      </c>
      <c r="G503" s="42"/>
      <c r="H503" s="42"/>
      <c r="I503" s="221"/>
      <c r="J503" s="42"/>
      <c r="K503" s="42"/>
      <c r="L503" s="46"/>
      <c r="M503" s="222"/>
      <c r="N503" s="223"/>
      <c r="O503" s="86"/>
      <c r="P503" s="86"/>
      <c r="Q503" s="86"/>
      <c r="R503" s="86"/>
      <c r="S503" s="86"/>
      <c r="T503" s="87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T503" s="19" t="s">
        <v>138</v>
      </c>
      <c r="AU503" s="19" t="s">
        <v>83</v>
      </c>
    </row>
    <row r="504" s="2" customFormat="1">
      <c r="A504" s="40"/>
      <c r="B504" s="41"/>
      <c r="C504" s="42"/>
      <c r="D504" s="219" t="s">
        <v>360</v>
      </c>
      <c r="E504" s="42"/>
      <c r="F504" s="268" t="s">
        <v>533</v>
      </c>
      <c r="G504" s="42"/>
      <c r="H504" s="42"/>
      <c r="I504" s="221"/>
      <c r="J504" s="42"/>
      <c r="K504" s="42"/>
      <c r="L504" s="46"/>
      <c r="M504" s="222"/>
      <c r="N504" s="223"/>
      <c r="O504" s="86"/>
      <c r="P504" s="86"/>
      <c r="Q504" s="86"/>
      <c r="R504" s="86"/>
      <c r="S504" s="86"/>
      <c r="T504" s="87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T504" s="19" t="s">
        <v>360</v>
      </c>
      <c r="AU504" s="19" t="s">
        <v>83</v>
      </c>
    </row>
    <row r="505" s="14" customFormat="1">
      <c r="A505" s="14"/>
      <c r="B505" s="237"/>
      <c r="C505" s="238"/>
      <c r="D505" s="219" t="s">
        <v>150</v>
      </c>
      <c r="E505" s="239" t="s">
        <v>19</v>
      </c>
      <c r="F505" s="240" t="s">
        <v>534</v>
      </c>
      <c r="G505" s="238"/>
      <c r="H505" s="239" t="s">
        <v>19</v>
      </c>
      <c r="I505" s="241"/>
      <c r="J505" s="238"/>
      <c r="K505" s="238"/>
      <c r="L505" s="242"/>
      <c r="M505" s="243"/>
      <c r="N505" s="244"/>
      <c r="O505" s="244"/>
      <c r="P505" s="244"/>
      <c r="Q505" s="244"/>
      <c r="R505" s="244"/>
      <c r="S505" s="244"/>
      <c r="T505" s="245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46" t="s">
        <v>150</v>
      </c>
      <c r="AU505" s="246" t="s">
        <v>83</v>
      </c>
      <c r="AV505" s="14" t="s">
        <v>81</v>
      </c>
      <c r="AW505" s="14" t="s">
        <v>34</v>
      </c>
      <c r="AX505" s="14" t="s">
        <v>73</v>
      </c>
      <c r="AY505" s="246" t="s">
        <v>128</v>
      </c>
    </row>
    <row r="506" s="13" customFormat="1">
      <c r="A506" s="13"/>
      <c r="B506" s="226"/>
      <c r="C506" s="227"/>
      <c r="D506" s="219" t="s">
        <v>150</v>
      </c>
      <c r="E506" s="228" t="s">
        <v>19</v>
      </c>
      <c r="F506" s="229" t="s">
        <v>535</v>
      </c>
      <c r="G506" s="227"/>
      <c r="H506" s="230">
        <v>61.271999999999998</v>
      </c>
      <c r="I506" s="231"/>
      <c r="J506" s="227"/>
      <c r="K506" s="227"/>
      <c r="L506" s="232"/>
      <c r="M506" s="233"/>
      <c r="N506" s="234"/>
      <c r="O506" s="234"/>
      <c r="P506" s="234"/>
      <c r="Q506" s="234"/>
      <c r="R506" s="234"/>
      <c r="S506" s="234"/>
      <c r="T506" s="235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6" t="s">
        <v>150</v>
      </c>
      <c r="AU506" s="236" t="s">
        <v>83</v>
      </c>
      <c r="AV506" s="13" t="s">
        <v>83</v>
      </c>
      <c r="AW506" s="13" t="s">
        <v>34</v>
      </c>
      <c r="AX506" s="13" t="s">
        <v>81</v>
      </c>
      <c r="AY506" s="236" t="s">
        <v>128</v>
      </c>
    </row>
    <row r="507" s="2" customFormat="1" ht="37.8" customHeight="1">
      <c r="A507" s="40"/>
      <c r="B507" s="41"/>
      <c r="C507" s="206" t="s">
        <v>536</v>
      </c>
      <c r="D507" s="206" t="s">
        <v>131</v>
      </c>
      <c r="E507" s="207" t="s">
        <v>537</v>
      </c>
      <c r="F507" s="208" t="s">
        <v>538</v>
      </c>
      <c r="G507" s="209" t="s">
        <v>485</v>
      </c>
      <c r="H507" s="210">
        <v>0.060999999999999999</v>
      </c>
      <c r="I507" s="211"/>
      <c r="J507" s="212">
        <f>ROUND(I507*H507,2)</f>
        <v>0</v>
      </c>
      <c r="K507" s="208" t="s">
        <v>135</v>
      </c>
      <c r="L507" s="46"/>
      <c r="M507" s="213" t="s">
        <v>19</v>
      </c>
      <c r="N507" s="214" t="s">
        <v>44</v>
      </c>
      <c r="O507" s="86"/>
      <c r="P507" s="215">
        <f>O507*H507</f>
        <v>0</v>
      </c>
      <c r="Q507" s="215">
        <v>0</v>
      </c>
      <c r="R507" s="215">
        <f>Q507*H507</f>
        <v>0</v>
      </c>
      <c r="S507" s="215">
        <v>0</v>
      </c>
      <c r="T507" s="216">
        <f>S507*H507</f>
        <v>0</v>
      </c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R507" s="217" t="s">
        <v>258</v>
      </c>
      <c r="AT507" s="217" t="s">
        <v>131</v>
      </c>
      <c r="AU507" s="217" t="s">
        <v>83</v>
      </c>
      <c r="AY507" s="19" t="s">
        <v>128</v>
      </c>
      <c r="BE507" s="218">
        <f>IF(N507="základní",J507,0)</f>
        <v>0</v>
      </c>
      <c r="BF507" s="218">
        <f>IF(N507="snížená",J507,0)</f>
        <v>0</v>
      </c>
      <c r="BG507" s="218">
        <f>IF(N507="zákl. přenesená",J507,0)</f>
        <v>0</v>
      </c>
      <c r="BH507" s="218">
        <f>IF(N507="sníž. přenesená",J507,0)</f>
        <v>0</v>
      </c>
      <c r="BI507" s="218">
        <f>IF(N507="nulová",J507,0)</f>
        <v>0</v>
      </c>
      <c r="BJ507" s="19" t="s">
        <v>81</v>
      </c>
      <c r="BK507" s="218">
        <f>ROUND(I507*H507,2)</f>
        <v>0</v>
      </c>
      <c r="BL507" s="19" t="s">
        <v>258</v>
      </c>
      <c r="BM507" s="217" t="s">
        <v>539</v>
      </c>
    </row>
    <row r="508" s="2" customFormat="1">
      <c r="A508" s="40"/>
      <c r="B508" s="41"/>
      <c r="C508" s="42"/>
      <c r="D508" s="219" t="s">
        <v>138</v>
      </c>
      <c r="E508" s="42"/>
      <c r="F508" s="220" t="s">
        <v>540</v>
      </c>
      <c r="G508" s="42"/>
      <c r="H508" s="42"/>
      <c r="I508" s="221"/>
      <c r="J508" s="42"/>
      <c r="K508" s="42"/>
      <c r="L508" s="46"/>
      <c r="M508" s="222"/>
      <c r="N508" s="223"/>
      <c r="O508" s="86"/>
      <c r="P508" s="86"/>
      <c r="Q508" s="86"/>
      <c r="R508" s="86"/>
      <c r="S508" s="86"/>
      <c r="T508" s="87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T508" s="19" t="s">
        <v>138</v>
      </c>
      <c r="AU508" s="19" t="s">
        <v>83</v>
      </c>
    </row>
    <row r="509" s="2" customFormat="1">
      <c r="A509" s="40"/>
      <c r="B509" s="41"/>
      <c r="C509" s="42"/>
      <c r="D509" s="224" t="s">
        <v>140</v>
      </c>
      <c r="E509" s="42"/>
      <c r="F509" s="225" t="s">
        <v>541</v>
      </c>
      <c r="G509" s="42"/>
      <c r="H509" s="42"/>
      <c r="I509" s="221"/>
      <c r="J509" s="42"/>
      <c r="K509" s="42"/>
      <c r="L509" s="46"/>
      <c r="M509" s="222"/>
      <c r="N509" s="223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140</v>
      </c>
      <c r="AU509" s="19" t="s">
        <v>83</v>
      </c>
    </row>
    <row r="510" s="12" customFormat="1" ht="22.8" customHeight="1">
      <c r="A510" s="12"/>
      <c r="B510" s="190"/>
      <c r="C510" s="191"/>
      <c r="D510" s="192" t="s">
        <v>72</v>
      </c>
      <c r="E510" s="204" t="s">
        <v>542</v>
      </c>
      <c r="F510" s="204" t="s">
        <v>543</v>
      </c>
      <c r="G510" s="191"/>
      <c r="H510" s="191"/>
      <c r="I510" s="194"/>
      <c r="J510" s="205">
        <f>BK510</f>
        <v>0</v>
      </c>
      <c r="K510" s="191"/>
      <c r="L510" s="196"/>
      <c r="M510" s="197"/>
      <c r="N510" s="198"/>
      <c r="O510" s="198"/>
      <c r="P510" s="199">
        <f>SUM(P511:P520)</f>
        <v>0</v>
      </c>
      <c r="Q510" s="198"/>
      <c r="R510" s="199">
        <f>SUM(R511:R520)</f>
        <v>0</v>
      </c>
      <c r="S510" s="198"/>
      <c r="T510" s="200">
        <f>SUM(T511:T520)</f>
        <v>0</v>
      </c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R510" s="201" t="s">
        <v>83</v>
      </c>
      <c r="AT510" s="202" t="s">
        <v>72</v>
      </c>
      <c r="AU510" s="202" t="s">
        <v>81</v>
      </c>
      <c r="AY510" s="201" t="s">
        <v>128</v>
      </c>
      <c r="BK510" s="203">
        <f>SUM(BK511:BK520)</f>
        <v>0</v>
      </c>
    </row>
    <row r="511" s="2" customFormat="1" ht="16.5" customHeight="1">
      <c r="A511" s="40"/>
      <c r="B511" s="41"/>
      <c r="C511" s="206" t="s">
        <v>544</v>
      </c>
      <c r="D511" s="206" t="s">
        <v>131</v>
      </c>
      <c r="E511" s="207" t="s">
        <v>545</v>
      </c>
      <c r="F511" s="208" t="s">
        <v>19</v>
      </c>
      <c r="G511" s="209" t="s">
        <v>546</v>
      </c>
      <c r="H511" s="210">
        <v>1</v>
      </c>
      <c r="I511" s="211"/>
      <c r="J511" s="212">
        <f>ROUND(I511*H511,2)</f>
        <v>0</v>
      </c>
      <c r="K511" s="208" t="s">
        <v>19</v>
      </c>
      <c r="L511" s="46"/>
      <c r="M511" s="213" t="s">
        <v>19</v>
      </c>
      <c r="N511" s="214" t="s">
        <v>44</v>
      </c>
      <c r="O511" s="86"/>
      <c r="P511" s="215">
        <f>O511*H511</f>
        <v>0</v>
      </c>
      <c r="Q511" s="215">
        <v>0</v>
      </c>
      <c r="R511" s="215">
        <f>Q511*H511</f>
        <v>0</v>
      </c>
      <c r="S511" s="215">
        <v>0</v>
      </c>
      <c r="T511" s="216">
        <f>S511*H511</f>
        <v>0</v>
      </c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R511" s="217" t="s">
        <v>258</v>
      </c>
      <c r="AT511" s="217" t="s">
        <v>131</v>
      </c>
      <c r="AU511" s="217" t="s">
        <v>83</v>
      </c>
      <c r="AY511" s="19" t="s">
        <v>128</v>
      </c>
      <c r="BE511" s="218">
        <f>IF(N511="základní",J511,0)</f>
        <v>0</v>
      </c>
      <c r="BF511" s="218">
        <f>IF(N511="snížená",J511,0)</f>
        <v>0</v>
      </c>
      <c r="BG511" s="218">
        <f>IF(N511="zákl. přenesená",J511,0)</f>
        <v>0</v>
      </c>
      <c r="BH511" s="218">
        <f>IF(N511="sníž. přenesená",J511,0)</f>
        <v>0</v>
      </c>
      <c r="BI511" s="218">
        <f>IF(N511="nulová",J511,0)</f>
        <v>0</v>
      </c>
      <c r="BJ511" s="19" t="s">
        <v>81</v>
      </c>
      <c r="BK511" s="218">
        <f>ROUND(I511*H511,2)</f>
        <v>0</v>
      </c>
      <c r="BL511" s="19" t="s">
        <v>258</v>
      </c>
      <c r="BM511" s="217" t="s">
        <v>547</v>
      </c>
    </row>
    <row r="512" s="2" customFormat="1">
      <c r="A512" s="40"/>
      <c r="B512" s="41"/>
      <c r="C512" s="42"/>
      <c r="D512" s="219" t="s">
        <v>138</v>
      </c>
      <c r="E512" s="42"/>
      <c r="F512" s="220" t="s">
        <v>548</v>
      </c>
      <c r="G512" s="42"/>
      <c r="H512" s="42"/>
      <c r="I512" s="221"/>
      <c r="J512" s="42"/>
      <c r="K512" s="42"/>
      <c r="L512" s="46"/>
      <c r="M512" s="222"/>
      <c r="N512" s="223"/>
      <c r="O512" s="86"/>
      <c r="P512" s="86"/>
      <c r="Q512" s="86"/>
      <c r="R512" s="86"/>
      <c r="S512" s="86"/>
      <c r="T512" s="87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T512" s="19" t="s">
        <v>138</v>
      </c>
      <c r="AU512" s="19" t="s">
        <v>83</v>
      </c>
    </row>
    <row r="513" s="2" customFormat="1" ht="16.5" customHeight="1">
      <c r="A513" s="40"/>
      <c r="B513" s="41"/>
      <c r="C513" s="206" t="s">
        <v>549</v>
      </c>
      <c r="D513" s="206" t="s">
        <v>131</v>
      </c>
      <c r="E513" s="207" t="s">
        <v>550</v>
      </c>
      <c r="F513" s="208" t="s">
        <v>19</v>
      </c>
      <c r="G513" s="209" t="s">
        <v>546</v>
      </c>
      <c r="H513" s="210">
        <v>1</v>
      </c>
      <c r="I513" s="211"/>
      <c r="J513" s="212">
        <f>ROUND(I513*H513,2)</f>
        <v>0</v>
      </c>
      <c r="K513" s="208" t="s">
        <v>19</v>
      </c>
      <c r="L513" s="46"/>
      <c r="M513" s="213" t="s">
        <v>19</v>
      </c>
      <c r="N513" s="214" t="s">
        <v>44</v>
      </c>
      <c r="O513" s="86"/>
      <c r="P513" s="215">
        <f>O513*H513</f>
        <v>0</v>
      </c>
      <c r="Q513" s="215">
        <v>0</v>
      </c>
      <c r="R513" s="215">
        <f>Q513*H513</f>
        <v>0</v>
      </c>
      <c r="S513" s="215">
        <v>0</v>
      </c>
      <c r="T513" s="216">
        <f>S513*H513</f>
        <v>0</v>
      </c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R513" s="217" t="s">
        <v>258</v>
      </c>
      <c r="AT513" s="217" t="s">
        <v>131</v>
      </c>
      <c r="AU513" s="217" t="s">
        <v>83</v>
      </c>
      <c r="AY513" s="19" t="s">
        <v>128</v>
      </c>
      <c r="BE513" s="218">
        <f>IF(N513="základní",J513,0)</f>
        <v>0</v>
      </c>
      <c r="BF513" s="218">
        <f>IF(N513="snížená",J513,0)</f>
        <v>0</v>
      </c>
      <c r="BG513" s="218">
        <f>IF(N513="zákl. přenesená",J513,0)</f>
        <v>0</v>
      </c>
      <c r="BH513" s="218">
        <f>IF(N513="sníž. přenesená",J513,0)</f>
        <v>0</v>
      </c>
      <c r="BI513" s="218">
        <f>IF(N513="nulová",J513,0)</f>
        <v>0</v>
      </c>
      <c r="BJ513" s="19" t="s">
        <v>81</v>
      </c>
      <c r="BK513" s="218">
        <f>ROUND(I513*H513,2)</f>
        <v>0</v>
      </c>
      <c r="BL513" s="19" t="s">
        <v>258</v>
      </c>
      <c r="BM513" s="217" t="s">
        <v>551</v>
      </c>
    </row>
    <row r="514" s="2" customFormat="1">
      <c r="A514" s="40"/>
      <c r="B514" s="41"/>
      <c r="C514" s="42"/>
      <c r="D514" s="219" t="s">
        <v>138</v>
      </c>
      <c r="E514" s="42"/>
      <c r="F514" s="220" t="s">
        <v>552</v>
      </c>
      <c r="G514" s="42"/>
      <c r="H514" s="42"/>
      <c r="I514" s="221"/>
      <c r="J514" s="42"/>
      <c r="K514" s="42"/>
      <c r="L514" s="46"/>
      <c r="M514" s="222"/>
      <c r="N514" s="223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138</v>
      </c>
      <c r="AU514" s="19" t="s">
        <v>83</v>
      </c>
    </row>
    <row r="515" s="2" customFormat="1" ht="16.5" customHeight="1">
      <c r="A515" s="40"/>
      <c r="B515" s="41"/>
      <c r="C515" s="206" t="s">
        <v>553</v>
      </c>
      <c r="D515" s="206" t="s">
        <v>131</v>
      </c>
      <c r="E515" s="207" t="s">
        <v>554</v>
      </c>
      <c r="F515" s="208" t="s">
        <v>19</v>
      </c>
      <c r="G515" s="209" t="s">
        <v>546</v>
      </c>
      <c r="H515" s="210">
        <v>2</v>
      </c>
      <c r="I515" s="211"/>
      <c r="J515" s="212">
        <f>ROUND(I515*H515,2)</f>
        <v>0</v>
      </c>
      <c r="K515" s="208" t="s">
        <v>19</v>
      </c>
      <c r="L515" s="46"/>
      <c r="M515" s="213" t="s">
        <v>19</v>
      </c>
      <c r="N515" s="214" t="s">
        <v>44</v>
      </c>
      <c r="O515" s="86"/>
      <c r="P515" s="215">
        <f>O515*H515</f>
        <v>0</v>
      </c>
      <c r="Q515" s="215">
        <v>0</v>
      </c>
      <c r="R515" s="215">
        <f>Q515*H515</f>
        <v>0</v>
      </c>
      <c r="S515" s="215">
        <v>0</v>
      </c>
      <c r="T515" s="216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17" t="s">
        <v>258</v>
      </c>
      <c r="AT515" s="217" t="s">
        <v>131</v>
      </c>
      <c r="AU515" s="217" t="s">
        <v>83</v>
      </c>
      <c r="AY515" s="19" t="s">
        <v>128</v>
      </c>
      <c r="BE515" s="218">
        <f>IF(N515="základní",J515,0)</f>
        <v>0</v>
      </c>
      <c r="BF515" s="218">
        <f>IF(N515="snížená",J515,0)</f>
        <v>0</v>
      </c>
      <c r="BG515" s="218">
        <f>IF(N515="zákl. přenesená",J515,0)</f>
        <v>0</v>
      </c>
      <c r="BH515" s="218">
        <f>IF(N515="sníž. přenesená",J515,0)</f>
        <v>0</v>
      </c>
      <c r="BI515" s="218">
        <f>IF(N515="nulová",J515,0)</f>
        <v>0</v>
      </c>
      <c r="BJ515" s="19" t="s">
        <v>81</v>
      </c>
      <c r="BK515" s="218">
        <f>ROUND(I515*H515,2)</f>
        <v>0</v>
      </c>
      <c r="BL515" s="19" t="s">
        <v>258</v>
      </c>
      <c r="BM515" s="217" t="s">
        <v>555</v>
      </c>
    </row>
    <row r="516" s="2" customFormat="1">
      <c r="A516" s="40"/>
      <c r="B516" s="41"/>
      <c r="C516" s="42"/>
      <c r="D516" s="219" t="s">
        <v>138</v>
      </c>
      <c r="E516" s="42"/>
      <c r="F516" s="220" t="s">
        <v>556</v>
      </c>
      <c r="G516" s="42"/>
      <c r="H516" s="42"/>
      <c r="I516" s="221"/>
      <c r="J516" s="42"/>
      <c r="K516" s="42"/>
      <c r="L516" s="46"/>
      <c r="M516" s="222"/>
      <c r="N516" s="223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19" t="s">
        <v>138</v>
      </c>
      <c r="AU516" s="19" t="s">
        <v>83</v>
      </c>
    </row>
    <row r="517" s="2" customFormat="1" ht="16.5" customHeight="1">
      <c r="A517" s="40"/>
      <c r="B517" s="41"/>
      <c r="C517" s="206" t="s">
        <v>557</v>
      </c>
      <c r="D517" s="206" t="s">
        <v>131</v>
      </c>
      <c r="E517" s="207" t="s">
        <v>558</v>
      </c>
      <c r="F517" s="208" t="s">
        <v>19</v>
      </c>
      <c r="G517" s="209" t="s">
        <v>546</v>
      </c>
      <c r="H517" s="210">
        <v>1</v>
      </c>
      <c r="I517" s="211"/>
      <c r="J517" s="212">
        <f>ROUND(I517*H517,2)</f>
        <v>0</v>
      </c>
      <c r="K517" s="208" t="s">
        <v>19</v>
      </c>
      <c r="L517" s="46"/>
      <c r="M517" s="213" t="s">
        <v>19</v>
      </c>
      <c r="N517" s="214" t="s">
        <v>44</v>
      </c>
      <c r="O517" s="86"/>
      <c r="P517" s="215">
        <f>O517*H517</f>
        <v>0</v>
      </c>
      <c r="Q517" s="215">
        <v>0</v>
      </c>
      <c r="R517" s="215">
        <f>Q517*H517</f>
        <v>0</v>
      </c>
      <c r="S517" s="215">
        <v>0</v>
      </c>
      <c r="T517" s="216">
        <f>S517*H517</f>
        <v>0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17" t="s">
        <v>258</v>
      </c>
      <c r="AT517" s="217" t="s">
        <v>131</v>
      </c>
      <c r="AU517" s="217" t="s">
        <v>83</v>
      </c>
      <c r="AY517" s="19" t="s">
        <v>128</v>
      </c>
      <c r="BE517" s="218">
        <f>IF(N517="základní",J517,0)</f>
        <v>0</v>
      </c>
      <c r="BF517" s="218">
        <f>IF(N517="snížená",J517,0)</f>
        <v>0</v>
      </c>
      <c r="BG517" s="218">
        <f>IF(N517="zákl. přenesená",J517,0)</f>
        <v>0</v>
      </c>
      <c r="BH517" s="218">
        <f>IF(N517="sníž. přenesená",J517,0)</f>
        <v>0</v>
      </c>
      <c r="BI517" s="218">
        <f>IF(N517="nulová",J517,0)</f>
        <v>0</v>
      </c>
      <c r="BJ517" s="19" t="s">
        <v>81</v>
      </c>
      <c r="BK517" s="218">
        <f>ROUND(I517*H517,2)</f>
        <v>0</v>
      </c>
      <c r="BL517" s="19" t="s">
        <v>258</v>
      </c>
      <c r="BM517" s="217" t="s">
        <v>559</v>
      </c>
    </row>
    <row r="518" s="2" customFormat="1">
      <c r="A518" s="40"/>
      <c r="B518" s="41"/>
      <c r="C518" s="42"/>
      <c r="D518" s="219" t="s">
        <v>138</v>
      </c>
      <c r="E518" s="42"/>
      <c r="F518" s="220" t="s">
        <v>560</v>
      </c>
      <c r="G518" s="42"/>
      <c r="H518" s="42"/>
      <c r="I518" s="221"/>
      <c r="J518" s="42"/>
      <c r="K518" s="42"/>
      <c r="L518" s="46"/>
      <c r="M518" s="222"/>
      <c r="N518" s="223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138</v>
      </c>
      <c r="AU518" s="19" t="s">
        <v>83</v>
      </c>
    </row>
    <row r="519" s="2" customFormat="1" ht="24.15" customHeight="1">
      <c r="A519" s="40"/>
      <c r="B519" s="41"/>
      <c r="C519" s="206" t="s">
        <v>561</v>
      </c>
      <c r="D519" s="206" t="s">
        <v>131</v>
      </c>
      <c r="E519" s="207" t="s">
        <v>562</v>
      </c>
      <c r="F519" s="208" t="s">
        <v>563</v>
      </c>
      <c r="G519" s="209" t="s">
        <v>564</v>
      </c>
      <c r="H519" s="210">
        <v>8</v>
      </c>
      <c r="I519" s="211"/>
      <c r="J519" s="212">
        <f>ROUND(I519*H519,2)</f>
        <v>0</v>
      </c>
      <c r="K519" s="208" t="s">
        <v>19</v>
      </c>
      <c r="L519" s="46"/>
      <c r="M519" s="213" t="s">
        <v>19</v>
      </c>
      <c r="N519" s="214" t="s">
        <v>44</v>
      </c>
      <c r="O519" s="86"/>
      <c r="P519" s="215">
        <f>O519*H519</f>
        <v>0</v>
      </c>
      <c r="Q519" s="215">
        <v>0</v>
      </c>
      <c r="R519" s="215">
        <f>Q519*H519</f>
        <v>0</v>
      </c>
      <c r="S519" s="215">
        <v>0</v>
      </c>
      <c r="T519" s="216">
        <f>S519*H519</f>
        <v>0</v>
      </c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R519" s="217" t="s">
        <v>258</v>
      </c>
      <c r="AT519" s="217" t="s">
        <v>131</v>
      </c>
      <c r="AU519" s="217" t="s">
        <v>83</v>
      </c>
      <c r="AY519" s="19" t="s">
        <v>128</v>
      </c>
      <c r="BE519" s="218">
        <f>IF(N519="základní",J519,0)</f>
        <v>0</v>
      </c>
      <c r="BF519" s="218">
        <f>IF(N519="snížená",J519,0)</f>
        <v>0</v>
      </c>
      <c r="BG519" s="218">
        <f>IF(N519="zákl. přenesená",J519,0)</f>
        <v>0</v>
      </c>
      <c r="BH519" s="218">
        <f>IF(N519="sníž. přenesená",J519,0)</f>
        <v>0</v>
      </c>
      <c r="BI519" s="218">
        <f>IF(N519="nulová",J519,0)</f>
        <v>0</v>
      </c>
      <c r="BJ519" s="19" t="s">
        <v>81</v>
      </c>
      <c r="BK519" s="218">
        <f>ROUND(I519*H519,2)</f>
        <v>0</v>
      </c>
      <c r="BL519" s="19" t="s">
        <v>258</v>
      </c>
      <c r="BM519" s="217" t="s">
        <v>565</v>
      </c>
    </row>
    <row r="520" s="2" customFormat="1">
      <c r="A520" s="40"/>
      <c r="B520" s="41"/>
      <c r="C520" s="42"/>
      <c r="D520" s="219" t="s">
        <v>138</v>
      </c>
      <c r="E520" s="42"/>
      <c r="F520" s="220" t="s">
        <v>563</v>
      </c>
      <c r="G520" s="42"/>
      <c r="H520" s="42"/>
      <c r="I520" s="221"/>
      <c r="J520" s="42"/>
      <c r="K520" s="42"/>
      <c r="L520" s="46"/>
      <c r="M520" s="222"/>
      <c r="N520" s="223"/>
      <c r="O520" s="86"/>
      <c r="P520" s="86"/>
      <c r="Q520" s="86"/>
      <c r="R520" s="86"/>
      <c r="S520" s="86"/>
      <c r="T520" s="87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T520" s="19" t="s">
        <v>138</v>
      </c>
      <c r="AU520" s="19" t="s">
        <v>83</v>
      </c>
    </row>
    <row r="521" s="12" customFormat="1" ht="22.8" customHeight="1">
      <c r="A521" s="12"/>
      <c r="B521" s="190"/>
      <c r="C521" s="191"/>
      <c r="D521" s="192" t="s">
        <v>72</v>
      </c>
      <c r="E521" s="204" t="s">
        <v>566</v>
      </c>
      <c r="F521" s="204" t="s">
        <v>567</v>
      </c>
      <c r="G521" s="191"/>
      <c r="H521" s="191"/>
      <c r="I521" s="194"/>
      <c r="J521" s="205">
        <f>BK521</f>
        <v>0</v>
      </c>
      <c r="K521" s="191"/>
      <c r="L521" s="196"/>
      <c r="M521" s="197"/>
      <c r="N521" s="198"/>
      <c r="O521" s="198"/>
      <c r="P521" s="199">
        <f>SUM(P522:P544)</f>
        <v>0</v>
      </c>
      <c r="Q521" s="198"/>
      <c r="R521" s="199">
        <f>SUM(R522:R544)</f>
        <v>2.1350752599999998</v>
      </c>
      <c r="S521" s="198"/>
      <c r="T521" s="200">
        <f>SUM(T522:T544)</f>
        <v>0</v>
      </c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R521" s="201" t="s">
        <v>83</v>
      </c>
      <c r="AT521" s="202" t="s">
        <v>72</v>
      </c>
      <c r="AU521" s="202" t="s">
        <v>81</v>
      </c>
      <c r="AY521" s="201" t="s">
        <v>128</v>
      </c>
      <c r="BK521" s="203">
        <f>SUM(BK522:BK544)</f>
        <v>0</v>
      </c>
    </row>
    <row r="522" s="2" customFormat="1" ht="33" customHeight="1">
      <c r="A522" s="40"/>
      <c r="B522" s="41"/>
      <c r="C522" s="206" t="s">
        <v>568</v>
      </c>
      <c r="D522" s="206" t="s">
        <v>131</v>
      </c>
      <c r="E522" s="207" t="s">
        <v>569</v>
      </c>
      <c r="F522" s="208" t="s">
        <v>570</v>
      </c>
      <c r="G522" s="209" t="s">
        <v>146</v>
      </c>
      <c r="H522" s="210">
        <v>310</v>
      </c>
      <c r="I522" s="211"/>
      <c r="J522" s="212">
        <f>ROUND(I522*H522,2)</f>
        <v>0</v>
      </c>
      <c r="K522" s="208" t="s">
        <v>135</v>
      </c>
      <c r="L522" s="46"/>
      <c r="M522" s="213" t="s">
        <v>19</v>
      </c>
      <c r="N522" s="214" t="s">
        <v>44</v>
      </c>
      <c r="O522" s="86"/>
      <c r="P522" s="215">
        <f>O522*H522</f>
        <v>0</v>
      </c>
      <c r="Q522" s="215">
        <v>0</v>
      </c>
      <c r="R522" s="215">
        <f>Q522*H522</f>
        <v>0</v>
      </c>
      <c r="S522" s="215">
        <v>0</v>
      </c>
      <c r="T522" s="216">
        <f>S522*H522</f>
        <v>0</v>
      </c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R522" s="217" t="s">
        <v>258</v>
      </c>
      <c r="AT522" s="217" t="s">
        <v>131</v>
      </c>
      <c r="AU522" s="217" t="s">
        <v>83</v>
      </c>
      <c r="AY522" s="19" t="s">
        <v>128</v>
      </c>
      <c r="BE522" s="218">
        <f>IF(N522="základní",J522,0)</f>
        <v>0</v>
      </c>
      <c r="BF522" s="218">
        <f>IF(N522="snížená",J522,0)</f>
        <v>0</v>
      </c>
      <c r="BG522" s="218">
        <f>IF(N522="zákl. přenesená",J522,0)</f>
        <v>0</v>
      </c>
      <c r="BH522" s="218">
        <f>IF(N522="sníž. přenesená",J522,0)</f>
        <v>0</v>
      </c>
      <c r="BI522" s="218">
        <f>IF(N522="nulová",J522,0)</f>
        <v>0</v>
      </c>
      <c r="BJ522" s="19" t="s">
        <v>81</v>
      </c>
      <c r="BK522" s="218">
        <f>ROUND(I522*H522,2)</f>
        <v>0</v>
      </c>
      <c r="BL522" s="19" t="s">
        <v>258</v>
      </c>
      <c r="BM522" s="217" t="s">
        <v>571</v>
      </c>
    </row>
    <row r="523" s="2" customFormat="1">
      <c r="A523" s="40"/>
      <c r="B523" s="41"/>
      <c r="C523" s="42"/>
      <c r="D523" s="219" t="s">
        <v>138</v>
      </c>
      <c r="E523" s="42"/>
      <c r="F523" s="220" t="s">
        <v>572</v>
      </c>
      <c r="G523" s="42"/>
      <c r="H523" s="42"/>
      <c r="I523" s="221"/>
      <c r="J523" s="42"/>
      <c r="K523" s="42"/>
      <c r="L523" s="46"/>
      <c r="M523" s="222"/>
      <c r="N523" s="223"/>
      <c r="O523" s="86"/>
      <c r="P523" s="86"/>
      <c r="Q523" s="86"/>
      <c r="R523" s="86"/>
      <c r="S523" s="86"/>
      <c r="T523" s="87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T523" s="19" t="s">
        <v>138</v>
      </c>
      <c r="AU523" s="19" t="s">
        <v>83</v>
      </c>
    </row>
    <row r="524" s="2" customFormat="1">
      <c r="A524" s="40"/>
      <c r="B524" s="41"/>
      <c r="C524" s="42"/>
      <c r="D524" s="224" t="s">
        <v>140</v>
      </c>
      <c r="E524" s="42"/>
      <c r="F524" s="225" t="s">
        <v>573</v>
      </c>
      <c r="G524" s="42"/>
      <c r="H524" s="42"/>
      <c r="I524" s="221"/>
      <c r="J524" s="42"/>
      <c r="K524" s="42"/>
      <c r="L524" s="46"/>
      <c r="M524" s="222"/>
      <c r="N524" s="223"/>
      <c r="O524" s="86"/>
      <c r="P524" s="86"/>
      <c r="Q524" s="86"/>
      <c r="R524" s="86"/>
      <c r="S524" s="86"/>
      <c r="T524" s="87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19" t="s">
        <v>140</v>
      </c>
      <c r="AU524" s="19" t="s">
        <v>83</v>
      </c>
    </row>
    <row r="525" s="2" customFormat="1" ht="16.5" customHeight="1">
      <c r="A525" s="40"/>
      <c r="B525" s="41"/>
      <c r="C525" s="258" t="s">
        <v>574</v>
      </c>
      <c r="D525" s="258" t="s">
        <v>221</v>
      </c>
      <c r="E525" s="259" t="s">
        <v>575</v>
      </c>
      <c r="F525" s="260" t="s">
        <v>576</v>
      </c>
      <c r="G525" s="261" t="s">
        <v>430</v>
      </c>
      <c r="H525" s="262">
        <v>2.3149999999999999</v>
      </c>
      <c r="I525" s="263"/>
      <c r="J525" s="264">
        <f>ROUND(I525*H525,2)</f>
        <v>0</v>
      </c>
      <c r="K525" s="260" t="s">
        <v>135</v>
      </c>
      <c r="L525" s="265"/>
      <c r="M525" s="266" t="s">
        <v>19</v>
      </c>
      <c r="N525" s="267" t="s">
        <v>44</v>
      </c>
      <c r="O525" s="86"/>
      <c r="P525" s="215">
        <f>O525*H525</f>
        <v>0</v>
      </c>
      <c r="Q525" s="215">
        <v>0.55000000000000004</v>
      </c>
      <c r="R525" s="215">
        <f>Q525*H525</f>
        <v>1.27325</v>
      </c>
      <c r="S525" s="215">
        <v>0</v>
      </c>
      <c r="T525" s="216">
        <f>S525*H525</f>
        <v>0</v>
      </c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17" t="s">
        <v>375</v>
      </c>
      <c r="AT525" s="217" t="s">
        <v>221</v>
      </c>
      <c r="AU525" s="217" t="s">
        <v>83</v>
      </c>
      <c r="AY525" s="19" t="s">
        <v>128</v>
      </c>
      <c r="BE525" s="218">
        <f>IF(N525="základní",J525,0)</f>
        <v>0</v>
      </c>
      <c r="BF525" s="218">
        <f>IF(N525="snížená",J525,0)</f>
        <v>0</v>
      </c>
      <c r="BG525" s="218">
        <f>IF(N525="zákl. přenesená",J525,0)</f>
        <v>0</v>
      </c>
      <c r="BH525" s="218">
        <f>IF(N525="sníž. přenesená",J525,0)</f>
        <v>0</v>
      </c>
      <c r="BI525" s="218">
        <f>IF(N525="nulová",J525,0)</f>
        <v>0</v>
      </c>
      <c r="BJ525" s="19" t="s">
        <v>81</v>
      </c>
      <c r="BK525" s="218">
        <f>ROUND(I525*H525,2)</f>
        <v>0</v>
      </c>
      <c r="BL525" s="19" t="s">
        <v>258</v>
      </c>
      <c r="BM525" s="217" t="s">
        <v>577</v>
      </c>
    </row>
    <row r="526" s="2" customFormat="1">
      <c r="A526" s="40"/>
      <c r="B526" s="41"/>
      <c r="C526" s="42"/>
      <c r="D526" s="219" t="s">
        <v>138</v>
      </c>
      <c r="E526" s="42"/>
      <c r="F526" s="220" t="s">
        <v>576</v>
      </c>
      <c r="G526" s="42"/>
      <c r="H526" s="42"/>
      <c r="I526" s="221"/>
      <c r="J526" s="42"/>
      <c r="K526" s="42"/>
      <c r="L526" s="46"/>
      <c r="M526" s="222"/>
      <c r="N526" s="223"/>
      <c r="O526" s="86"/>
      <c r="P526" s="86"/>
      <c r="Q526" s="86"/>
      <c r="R526" s="86"/>
      <c r="S526" s="86"/>
      <c r="T526" s="87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T526" s="19" t="s">
        <v>138</v>
      </c>
      <c r="AU526" s="19" t="s">
        <v>83</v>
      </c>
    </row>
    <row r="527" s="13" customFormat="1">
      <c r="A527" s="13"/>
      <c r="B527" s="226"/>
      <c r="C527" s="227"/>
      <c r="D527" s="219" t="s">
        <v>150</v>
      </c>
      <c r="E527" s="228" t="s">
        <v>19</v>
      </c>
      <c r="F527" s="229" t="s">
        <v>578</v>
      </c>
      <c r="G527" s="227"/>
      <c r="H527" s="230">
        <v>2.0129999999999999</v>
      </c>
      <c r="I527" s="231"/>
      <c r="J527" s="227"/>
      <c r="K527" s="227"/>
      <c r="L527" s="232"/>
      <c r="M527" s="233"/>
      <c r="N527" s="234"/>
      <c r="O527" s="234"/>
      <c r="P527" s="234"/>
      <c r="Q527" s="234"/>
      <c r="R527" s="234"/>
      <c r="S527" s="234"/>
      <c r="T527" s="235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6" t="s">
        <v>150</v>
      </c>
      <c r="AU527" s="236" t="s">
        <v>83</v>
      </c>
      <c r="AV527" s="13" t="s">
        <v>83</v>
      </c>
      <c r="AW527" s="13" t="s">
        <v>34</v>
      </c>
      <c r="AX527" s="13" t="s">
        <v>81</v>
      </c>
      <c r="AY527" s="236" t="s">
        <v>128</v>
      </c>
    </row>
    <row r="528" s="13" customFormat="1">
      <c r="A528" s="13"/>
      <c r="B528" s="226"/>
      <c r="C528" s="227"/>
      <c r="D528" s="219" t="s">
        <v>150</v>
      </c>
      <c r="E528" s="227"/>
      <c r="F528" s="229" t="s">
        <v>579</v>
      </c>
      <c r="G528" s="227"/>
      <c r="H528" s="230">
        <v>2.3149999999999999</v>
      </c>
      <c r="I528" s="231"/>
      <c r="J528" s="227"/>
      <c r="K528" s="227"/>
      <c r="L528" s="232"/>
      <c r="M528" s="233"/>
      <c r="N528" s="234"/>
      <c r="O528" s="234"/>
      <c r="P528" s="234"/>
      <c r="Q528" s="234"/>
      <c r="R528" s="234"/>
      <c r="S528" s="234"/>
      <c r="T528" s="235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6" t="s">
        <v>150</v>
      </c>
      <c r="AU528" s="236" t="s">
        <v>83</v>
      </c>
      <c r="AV528" s="13" t="s">
        <v>83</v>
      </c>
      <c r="AW528" s="13" t="s">
        <v>4</v>
      </c>
      <c r="AX528" s="13" t="s">
        <v>81</v>
      </c>
      <c r="AY528" s="236" t="s">
        <v>128</v>
      </c>
    </row>
    <row r="529" s="2" customFormat="1" ht="16.5" customHeight="1">
      <c r="A529" s="40"/>
      <c r="B529" s="41"/>
      <c r="C529" s="206" t="s">
        <v>580</v>
      </c>
      <c r="D529" s="206" t="s">
        <v>131</v>
      </c>
      <c r="E529" s="207" t="s">
        <v>581</v>
      </c>
      <c r="F529" s="208" t="s">
        <v>582</v>
      </c>
      <c r="G529" s="209" t="s">
        <v>134</v>
      </c>
      <c r="H529" s="210">
        <v>578.60299999999995</v>
      </c>
      <c r="I529" s="211"/>
      <c r="J529" s="212">
        <f>ROUND(I529*H529,2)</f>
        <v>0</v>
      </c>
      <c r="K529" s="208" t="s">
        <v>135</v>
      </c>
      <c r="L529" s="46"/>
      <c r="M529" s="213" t="s">
        <v>19</v>
      </c>
      <c r="N529" s="214" t="s">
        <v>44</v>
      </c>
      <c r="O529" s="86"/>
      <c r="P529" s="215">
        <f>O529*H529</f>
        <v>0</v>
      </c>
      <c r="Q529" s="215">
        <v>2.0000000000000002E-05</v>
      </c>
      <c r="R529" s="215">
        <f>Q529*H529</f>
        <v>0.01157206</v>
      </c>
      <c r="S529" s="215">
        <v>0</v>
      </c>
      <c r="T529" s="216">
        <f>S529*H529</f>
        <v>0</v>
      </c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R529" s="217" t="s">
        <v>258</v>
      </c>
      <c r="AT529" s="217" t="s">
        <v>131</v>
      </c>
      <c r="AU529" s="217" t="s">
        <v>83</v>
      </c>
      <c r="AY529" s="19" t="s">
        <v>128</v>
      </c>
      <c r="BE529" s="218">
        <f>IF(N529="základní",J529,0)</f>
        <v>0</v>
      </c>
      <c r="BF529" s="218">
        <f>IF(N529="snížená",J529,0)</f>
        <v>0</v>
      </c>
      <c r="BG529" s="218">
        <f>IF(N529="zákl. přenesená",J529,0)</f>
        <v>0</v>
      </c>
      <c r="BH529" s="218">
        <f>IF(N529="sníž. přenesená",J529,0)</f>
        <v>0</v>
      </c>
      <c r="BI529" s="218">
        <f>IF(N529="nulová",J529,0)</f>
        <v>0</v>
      </c>
      <c r="BJ529" s="19" t="s">
        <v>81</v>
      </c>
      <c r="BK529" s="218">
        <f>ROUND(I529*H529,2)</f>
        <v>0</v>
      </c>
      <c r="BL529" s="19" t="s">
        <v>258</v>
      </c>
      <c r="BM529" s="217" t="s">
        <v>583</v>
      </c>
    </row>
    <row r="530" s="2" customFormat="1">
      <c r="A530" s="40"/>
      <c r="B530" s="41"/>
      <c r="C530" s="42"/>
      <c r="D530" s="219" t="s">
        <v>138</v>
      </c>
      <c r="E530" s="42"/>
      <c r="F530" s="220" t="s">
        <v>584</v>
      </c>
      <c r="G530" s="42"/>
      <c r="H530" s="42"/>
      <c r="I530" s="221"/>
      <c r="J530" s="42"/>
      <c r="K530" s="42"/>
      <c r="L530" s="46"/>
      <c r="M530" s="222"/>
      <c r="N530" s="223"/>
      <c r="O530" s="86"/>
      <c r="P530" s="86"/>
      <c r="Q530" s="86"/>
      <c r="R530" s="86"/>
      <c r="S530" s="86"/>
      <c r="T530" s="87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T530" s="19" t="s">
        <v>138</v>
      </c>
      <c r="AU530" s="19" t="s">
        <v>83</v>
      </c>
    </row>
    <row r="531" s="2" customFormat="1">
      <c r="A531" s="40"/>
      <c r="B531" s="41"/>
      <c r="C531" s="42"/>
      <c r="D531" s="224" t="s">
        <v>140</v>
      </c>
      <c r="E531" s="42"/>
      <c r="F531" s="225" t="s">
        <v>585</v>
      </c>
      <c r="G531" s="42"/>
      <c r="H531" s="42"/>
      <c r="I531" s="221"/>
      <c r="J531" s="42"/>
      <c r="K531" s="42"/>
      <c r="L531" s="46"/>
      <c r="M531" s="222"/>
      <c r="N531" s="223"/>
      <c r="O531" s="86"/>
      <c r="P531" s="86"/>
      <c r="Q531" s="86"/>
      <c r="R531" s="86"/>
      <c r="S531" s="86"/>
      <c r="T531" s="87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19" t="s">
        <v>140</v>
      </c>
      <c r="AU531" s="19" t="s">
        <v>83</v>
      </c>
    </row>
    <row r="532" s="13" customFormat="1">
      <c r="A532" s="13"/>
      <c r="B532" s="226"/>
      <c r="C532" s="227"/>
      <c r="D532" s="219" t="s">
        <v>150</v>
      </c>
      <c r="E532" s="228" t="s">
        <v>19</v>
      </c>
      <c r="F532" s="229" t="s">
        <v>586</v>
      </c>
      <c r="G532" s="227"/>
      <c r="H532" s="230">
        <v>503.13299999999998</v>
      </c>
      <c r="I532" s="231"/>
      <c r="J532" s="227"/>
      <c r="K532" s="227"/>
      <c r="L532" s="232"/>
      <c r="M532" s="233"/>
      <c r="N532" s="234"/>
      <c r="O532" s="234"/>
      <c r="P532" s="234"/>
      <c r="Q532" s="234"/>
      <c r="R532" s="234"/>
      <c r="S532" s="234"/>
      <c r="T532" s="235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6" t="s">
        <v>150</v>
      </c>
      <c r="AU532" s="236" t="s">
        <v>83</v>
      </c>
      <c r="AV532" s="13" t="s">
        <v>83</v>
      </c>
      <c r="AW532" s="13" t="s">
        <v>34</v>
      </c>
      <c r="AX532" s="13" t="s">
        <v>81</v>
      </c>
      <c r="AY532" s="236" t="s">
        <v>128</v>
      </c>
    </row>
    <row r="533" s="13" customFormat="1">
      <c r="A533" s="13"/>
      <c r="B533" s="226"/>
      <c r="C533" s="227"/>
      <c r="D533" s="219" t="s">
        <v>150</v>
      </c>
      <c r="E533" s="227"/>
      <c r="F533" s="229" t="s">
        <v>587</v>
      </c>
      <c r="G533" s="227"/>
      <c r="H533" s="230">
        <v>578.60299999999995</v>
      </c>
      <c r="I533" s="231"/>
      <c r="J533" s="227"/>
      <c r="K533" s="227"/>
      <c r="L533" s="232"/>
      <c r="M533" s="233"/>
      <c r="N533" s="234"/>
      <c r="O533" s="234"/>
      <c r="P533" s="234"/>
      <c r="Q533" s="234"/>
      <c r="R533" s="234"/>
      <c r="S533" s="234"/>
      <c r="T533" s="235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6" t="s">
        <v>150</v>
      </c>
      <c r="AU533" s="236" t="s">
        <v>83</v>
      </c>
      <c r="AV533" s="13" t="s">
        <v>83</v>
      </c>
      <c r="AW533" s="13" t="s">
        <v>4</v>
      </c>
      <c r="AX533" s="13" t="s">
        <v>81</v>
      </c>
      <c r="AY533" s="236" t="s">
        <v>128</v>
      </c>
    </row>
    <row r="534" s="2" customFormat="1" ht="16.5" customHeight="1">
      <c r="A534" s="40"/>
      <c r="B534" s="41"/>
      <c r="C534" s="258" t="s">
        <v>588</v>
      </c>
      <c r="D534" s="258" t="s">
        <v>221</v>
      </c>
      <c r="E534" s="259" t="s">
        <v>575</v>
      </c>
      <c r="F534" s="260" t="s">
        <v>576</v>
      </c>
      <c r="G534" s="261" t="s">
        <v>430</v>
      </c>
      <c r="H534" s="262">
        <v>1.389</v>
      </c>
      <c r="I534" s="263"/>
      <c r="J534" s="264">
        <f>ROUND(I534*H534,2)</f>
        <v>0</v>
      </c>
      <c r="K534" s="260" t="s">
        <v>135</v>
      </c>
      <c r="L534" s="265"/>
      <c r="M534" s="266" t="s">
        <v>19</v>
      </c>
      <c r="N534" s="267" t="s">
        <v>44</v>
      </c>
      <c r="O534" s="86"/>
      <c r="P534" s="215">
        <f>O534*H534</f>
        <v>0</v>
      </c>
      <c r="Q534" s="215">
        <v>0.55000000000000004</v>
      </c>
      <c r="R534" s="215">
        <f>Q534*H534</f>
        <v>0.76395000000000002</v>
      </c>
      <c r="S534" s="215">
        <v>0</v>
      </c>
      <c r="T534" s="216">
        <f>S534*H534</f>
        <v>0</v>
      </c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R534" s="217" t="s">
        <v>375</v>
      </c>
      <c r="AT534" s="217" t="s">
        <v>221</v>
      </c>
      <c r="AU534" s="217" t="s">
        <v>83</v>
      </c>
      <c r="AY534" s="19" t="s">
        <v>128</v>
      </c>
      <c r="BE534" s="218">
        <f>IF(N534="základní",J534,0)</f>
        <v>0</v>
      </c>
      <c r="BF534" s="218">
        <f>IF(N534="snížená",J534,0)</f>
        <v>0</v>
      </c>
      <c r="BG534" s="218">
        <f>IF(N534="zákl. přenesená",J534,0)</f>
        <v>0</v>
      </c>
      <c r="BH534" s="218">
        <f>IF(N534="sníž. přenesená",J534,0)</f>
        <v>0</v>
      </c>
      <c r="BI534" s="218">
        <f>IF(N534="nulová",J534,0)</f>
        <v>0</v>
      </c>
      <c r="BJ534" s="19" t="s">
        <v>81</v>
      </c>
      <c r="BK534" s="218">
        <f>ROUND(I534*H534,2)</f>
        <v>0</v>
      </c>
      <c r="BL534" s="19" t="s">
        <v>258</v>
      </c>
      <c r="BM534" s="217" t="s">
        <v>589</v>
      </c>
    </row>
    <row r="535" s="2" customFormat="1">
      <c r="A535" s="40"/>
      <c r="B535" s="41"/>
      <c r="C535" s="42"/>
      <c r="D535" s="219" t="s">
        <v>138</v>
      </c>
      <c r="E535" s="42"/>
      <c r="F535" s="220" t="s">
        <v>576</v>
      </c>
      <c r="G535" s="42"/>
      <c r="H535" s="42"/>
      <c r="I535" s="221"/>
      <c r="J535" s="42"/>
      <c r="K535" s="42"/>
      <c r="L535" s="46"/>
      <c r="M535" s="222"/>
      <c r="N535" s="223"/>
      <c r="O535" s="86"/>
      <c r="P535" s="86"/>
      <c r="Q535" s="86"/>
      <c r="R535" s="86"/>
      <c r="S535" s="86"/>
      <c r="T535" s="87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T535" s="19" t="s">
        <v>138</v>
      </c>
      <c r="AU535" s="19" t="s">
        <v>83</v>
      </c>
    </row>
    <row r="536" s="13" customFormat="1">
      <c r="A536" s="13"/>
      <c r="B536" s="226"/>
      <c r="C536" s="227"/>
      <c r="D536" s="219" t="s">
        <v>150</v>
      </c>
      <c r="E536" s="228" t="s">
        <v>19</v>
      </c>
      <c r="F536" s="229" t="s">
        <v>590</v>
      </c>
      <c r="G536" s="227"/>
      <c r="H536" s="230">
        <v>1.208</v>
      </c>
      <c r="I536" s="231"/>
      <c r="J536" s="227"/>
      <c r="K536" s="227"/>
      <c r="L536" s="232"/>
      <c r="M536" s="233"/>
      <c r="N536" s="234"/>
      <c r="O536" s="234"/>
      <c r="P536" s="234"/>
      <c r="Q536" s="234"/>
      <c r="R536" s="234"/>
      <c r="S536" s="234"/>
      <c r="T536" s="235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6" t="s">
        <v>150</v>
      </c>
      <c r="AU536" s="236" t="s">
        <v>83</v>
      </c>
      <c r="AV536" s="13" t="s">
        <v>83</v>
      </c>
      <c r="AW536" s="13" t="s">
        <v>34</v>
      </c>
      <c r="AX536" s="13" t="s">
        <v>81</v>
      </c>
      <c r="AY536" s="236" t="s">
        <v>128</v>
      </c>
    </row>
    <row r="537" s="13" customFormat="1">
      <c r="A537" s="13"/>
      <c r="B537" s="226"/>
      <c r="C537" s="227"/>
      <c r="D537" s="219" t="s">
        <v>150</v>
      </c>
      <c r="E537" s="227"/>
      <c r="F537" s="229" t="s">
        <v>591</v>
      </c>
      <c r="G537" s="227"/>
      <c r="H537" s="230">
        <v>1.389</v>
      </c>
      <c r="I537" s="231"/>
      <c r="J537" s="227"/>
      <c r="K537" s="227"/>
      <c r="L537" s="232"/>
      <c r="M537" s="233"/>
      <c r="N537" s="234"/>
      <c r="O537" s="234"/>
      <c r="P537" s="234"/>
      <c r="Q537" s="234"/>
      <c r="R537" s="234"/>
      <c r="S537" s="234"/>
      <c r="T537" s="235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6" t="s">
        <v>150</v>
      </c>
      <c r="AU537" s="236" t="s">
        <v>83</v>
      </c>
      <c r="AV537" s="13" t="s">
        <v>83</v>
      </c>
      <c r="AW537" s="13" t="s">
        <v>4</v>
      </c>
      <c r="AX537" s="13" t="s">
        <v>81</v>
      </c>
      <c r="AY537" s="236" t="s">
        <v>128</v>
      </c>
    </row>
    <row r="538" s="2" customFormat="1" ht="24.15" customHeight="1">
      <c r="A538" s="40"/>
      <c r="B538" s="41"/>
      <c r="C538" s="206" t="s">
        <v>592</v>
      </c>
      <c r="D538" s="206" t="s">
        <v>131</v>
      </c>
      <c r="E538" s="207" t="s">
        <v>593</v>
      </c>
      <c r="F538" s="208" t="s">
        <v>594</v>
      </c>
      <c r="G538" s="209" t="s">
        <v>430</v>
      </c>
      <c r="H538" s="210">
        <v>3.7040000000000002</v>
      </c>
      <c r="I538" s="211"/>
      <c r="J538" s="212">
        <f>ROUND(I538*H538,2)</f>
        <v>0</v>
      </c>
      <c r="K538" s="208" t="s">
        <v>135</v>
      </c>
      <c r="L538" s="46"/>
      <c r="M538" s="213" t="s">
        <v>19</v>
      </c>
      <c r="N538" s="214" t="s">
        <v>44</v>
      </c>
      <c r="O538" s="86"/>
      <c r="P538" s="215">
        <f>O538*H538</f>
        <v>0</v>
      </c>
      <c r="Q538" s="215">
        <v>0.023300000000000001</v>
      </c>
      <c r="R538" s="215">
        <f>Q538*H538</f>
        <v>0.08630320000000001</v>
      </c>
      <c r="S538" s="215">
        <v>0</v>
      </c>
      <c r="T538" s="216">
        <f>S538*H538</f>
        <v>0</v>
      </c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217" t="s">
        <v>258</v>
      </c>
      <c r="AT538" s="217" t="s">
        <v>131</v>
      </c>
      <c r="AU538" s="217" t="s">
        <v>83</v>
      </c>
      <c r="AY538" s="19" t="s">
        <v>128</v>
      </c>
      <c r="BE538" s="218">
        <f>IF(N538="základní",J538,0)</f>
        <v>0</v>
      </c>
      <c r="BF538" s="218">
        <f>IF(N538="snížená",J538,0)</f>
        <v>0</v>
      </c>
      <c r="BG538" s="218">
        <f>IF(N538="zákl. přenesená",J538,0)</f>
        <v>0</v>
      </c>
      <c r="BH538" s="218">
        <f>IF(N538="sníž. přenesená",J538,0)</f>
        <v>0</v>
      </c>
      <c r="BI538" s="218">
        <f>IF(N538="nulová",J538,0)</f>
        <v>0</v>
      </c>
      <c r="BJ538" s="19" t="s">
        <v>81</v>
      </c>
      <c r="BK538" s="218">
        <f>ROUND(I538*H538,2)</f>
        <v>0</v>
      </c>
      <c r="BL538" s="19" t="s">
        <v>258</v>
      </c>
      <c r="BM538" s="217" t="s">
        <v>595</v>
      </c>
    </row>
    <row r="539" s="2" customFormat="1">
      <c r="A539" s="40"/>
      <c r="B539" s="41"/>
      <c r="C539" s="42"/>
      <c r="D539" s="219" t="s">
        <v>138</v>
      </c>
      <c r="E539" s="42"/>
      <c r="F539" s="220" t="s">
        <v>596</v>
      </c>
      <c r="G539" s="42"/>
      <c r="H539" s="42"/>
      <c r="I539" s="221"/>
      <c r="J539" s="42"/>
      <c r="K539" s="42"/>
      <c r="L539" s="46"/>
      <c r="M539" s="222"/>
      <c r="N539" s="223"/>
      <c r="O539" s="86"/>
      <c r="P539" s="86"/>
      <c r="Q539" s="86"/>
      <c r="R539" s="86"/>
      <c r="S539" s="86"/>
      <c r="T539" s="87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T539" s="19" t="s">
        <v>138</v>
      </c>
      <c r="AU539" s="19" t="s">
        <v>83</v>
      </c>
    </row>
    <row r="540" s="2" customFormat="1">
      <c r="A540" s="40"/>
      <c r="B540" s="41"/>
      <c r="C540" s="42"/>
      <c r="D540" s="224" t="s">
        <v>140</v>
      </c>
      <c r="E540" s="42"/>
      <c r="F540" s="225" t="s">
        <v>597</v>
      </c>
      <c r="G540" s="42"/>
      <c r="H540" s="42"/>
      <c r="I540" s="221"/>
      <c r="J540" s="42"/>
      <c r="K540" s="42"/>
      <c r="L540" s="46"/>
      <c r="M540" s="222"/>
      <c r="N540" s="223"/>
      <c r="O540" s="86"/>
      <c r="P540" s="86"/>
      <c r="Q540" s="86"/>
      <c r="R540" s="86"/>
      <c r="S540" s="86"/>
      <c r="T540" s="87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T540" s="19" t="s">
        <v>140</v>
      </c>
      <c r="AU540" s="19" t="s">
        <v>83</v>
      </c>
    </row>
    <row r="541" s="13" customFormat="1">
      <c r="A541" s="13"/>
      <c r="B541" s="226"/>
      <c r="C541" s="227"/>
      <c r="D541" s="219" t="s">
        <v>150</v>
      </c>
      <c r="E541" s="228" t="s">
        <v>19</v>
      </c>
      <c r="F541" s="229" t="s">
        <v>598</v>
      </c>
      <c r="G541" s="227"/>
      <c r="H541" s="230">
        <v>3.7040000000000002</v>
      </c>
      <c r="I541" s="231"/>
      <c r="J541" s="227"/>
      <c r="K541" s="227"/>
      <c r="L541" s="232"/>
      <c r="M541" s="233"/>
      <c r="N541" s="234"/>
      <c r="O541" s="234"/>
      <c r="P541" s="234"/>
      <c r="Q541" s="234"/>
      <c r="R541" s="234"/>
      <c r="S541" s="234"/>
      <c r="T541" s="235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6" t="s">
        <v>150</v>
      </c>
      <c r="AU541" s="236" t="s">
        <v>83</v>
      </c>
      <c r="AV541" s="13" t="s">
        <v>83</v>
      </c>
      <c r="AW541" s="13" t="s">
        <v>34</v>
      </c>
      <c r="AX541" s="13" t="s">
        <v>81</v>
      </c>
      <c r="AY541" s="236" t="s">
        <v>128</v>
      </c>
    </row>
    <row r="542" s="2" customFormat="1" ht="33" customHeight="1">
      <c r="A542" s="40"/>
      <c r="B542" s="41"/>
      <c r="C542" s="206" t="s">
        <v>599</v>
      </c>
      <c r="D542" s="206" t="s">
        <v>131</v>
      </c>
      <c r="E542" s="207" t="s">
        <v>600</v>
      </c>
      <c r="F542" s="208" t="s">
        <v>601</v>
      </c>
      <c r="G542" s="209" t="s">
        <v>485</v>
      </c>
      <c r="H542" s="210">
        <v>2.1349999999999998</v>
      </c>
      <c r="I542" s="211"/>
      <c r="J542" s="212">
        <f>ROUND(I542*H542,2)</f>
        <v>0</v>
      </c>
      <c r="K542" s="208" t="s">
        <v>135</v>
      </c>
      <c r="L542" s="46"/>
      <c r="M542" s="213" t="s">
        <v>19</v>
      </c>
      <c r="N542" s="214" t="s">
        <v>44</v>
      </c>
      <c r="O542" s="86"/>
      <c r="P542" s="215">
        <f>O542*H542</f>
        <v>0</v>
      </c>
      <c r="Q542" s="215">
        <v>0</v>
      </c>
      <c r="R542" s="215">
        <f>Q542*H542</f>
        <v>0</v>
      </c>
      <c r="S542" s="215">
        <v>0</v>
      </c>
      <c r="T542" s="216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217" t="s">
        <v>258</v>
      </c>
      <c r="AT542" s="217" t="s">
        <v>131</v>
      </c>
      <c r="AU542" s="217" t="s">
        <v>83</v>
      </c>
      <c r="AY542" s="19" t="s">
        <v>128</v>
      </c>
      <c r="BE542" s="218">
        <f>IF(N542="základní",J542,0)</f>
        <v>0</v>
      </c>
      <c r="BF542" s="218">
        <f>IF(N542="snížená",J542,0)</f>
        <v>0</v>
      </c>
      <c r="BG542" s="218">
        <f>IF(N542="zákl. přenesená",J542,0)</f>
        <v>0</v>
      </c>
      <c r="BH542" s="218">
        <f>IF(N542="sníž. přenesená",J542,0)</f>
        <v>0</v>
      </c>
      <c r="BI542" s="218">
        <f>IF(N542="nulová",J542,0)</f>
        <v>0</v>
      </c>
      <c r="BJ542" s="19" t="s">
        <v>81</v>
      </c>
      <c r="BK542" s="218">
        <f>ROUND(I542*H542,2)</f>
        <v>0</v>
      </c>
      <c r="BL542" s="19" t="s">
        <v>258</v>
      </c>
      <c r="BM542" s="217" t="s">
        <v>602</v>
      </c>
    </row>
    <row r="543" s="2" customFormat="1">
      <c r="A543" s="40"/>
      <c r="B543" s="41"/>
      <c r="C543" s="42"/>
      <c r="D543" s="219" t="s">
        <v>138</v>
      </c>
      <c r="E543" s="42"/>
      <c r="F543" s="220" t="s">
        <v>603</v>
      </c>
      <c r="G543" s="42"/>
      <c r="H543" s="42"/>
      <c r="I543" s="221"/>
      <c r="J543" s="42"/>
      <c r="K543" s="42"/>
      <c r="L543" s="46"/>
      <c r="M543" s="222"/>
      <c r="N543" s="223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19" t="s">
        <v>138</v>
      </c>
      <c r="AU543" s="19" t="s">
        <v>83</v>
      </c>
    </row>
    <row r="544" s="2" customFormat="1">
      <c r="A544" s="40"/>
      <c r="B544" s="41"/>
      <c r="C544" s="42"/>
      <c r="D544" s="224" t="s">
        <v>140</v>
      </c>
      <c r="E544" s="42"/>
      <c r="F544" s="225" t="s">
        <v>604</v>
      </c>
      <c r="G544" s="42"/>
      <c r="H544" s="42"/>
      <c r="I544" s="221"/>
      <c r="J544" s="42"/>
      <c r="K544" s="42"/>
      <c r="L544" s="46"/>
      <c r="M544" s="222"/>
      <c r="N544" s="223"/>
      <c r="O544" s="86"/>
      <c r="P544" s="86"/>
      <c r="Q544" s="86"/>
      <c r="R544" s="86"/>
      <c r="S544" s="86"/>
      <c r="T544" s="87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19" t="s">
        <v>140</v>
      </c>
      <c r="AU544" s="19" t="s">
        <v>83</v>
      </c>
    </row>
    <row r="545" s="12" customFormat="1" ht="22.8" customHeight="1">
      <c r="A545" s="12"/>
      <c r="B545" s="190"/>
      <c r="C545" s="191"/>
      <c r="D545" s="192" t="s">
        <v>72</v>
      </c>
      <c r="E545" s="204" t="s">
        <v>605</v>
      </c>
      <c r="F545" s="204" t="s">
        <v>606</v>
      </c>
      <c r="G545" s="191"/>
      <c r="H545" s="191"/>
      <c r="I545" s="194"/>
      <c r="J545" s="205">
        <f>BK545</f>
        <v>0</v>
      </c>
      <c r="K545" s="191"/>
      <c r="L545" s="196"/>
      <c r="M545" s="197"/>
      <c r="N545" s="198"/>
      <c r="O545" s="198"/>
      <c r="P545" s="199">
        <f>SUM(P546:P655)</f>
        <v>0</v>
      </c>
      <c r="Q545" s="198"/>
      <c r="R545" s="199">
        <f>SUM(R546:R655)</f>
        <v>0.81603094000000009</v>
      </c>
      <c r="S545" s="198"/>
      <c r="T545" s="200">
        <f>SUM(T546:T655)</f>
        <v>2.50044662</v>
      </c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R545" s="201" t="s">
        <v>83</v>
      </c>
      <c r="AT545" s="202" t="s">
        <v>72</v>
      </c>
      <c r="AU545" s="202" t="s">
        <v>81</v>
      </c>
      <c r="AY545" s="201" t="s">
        <v>128</v>
      </c>
      <c r="BK545" s="203">
        <f>SUM(BK546:BK655)</f>
        <v>0</v>
      </c>
    </row>
    <row r="546" s="2" customFormat="1" ht="16.5" customHeight="1">
      <c r="A546" s="40"/>
      <c r="B546" s="41"/>
      <c r="C546" s="206" t="s">
        <v>607</v>
      </c>
      <c r="D546" s="206" t="s">
        <v>131</v>
      </c>
      <c r="E546" s="207" t="s">
        <v>608</v>
      </c>
      <c r="F546" s="208" t="s">
        <v>609</v>
      </c>
      <c r="G546" s="209" t="s">
        <v>146</v>
      </c>
      <c r="H546" s="210">
        <v>310</v>
      </c>
      <c r="I546" s="211"/>
      <c r="J546" s="212">
        <f>ROUND(I546*H546,2)</f>
        <v>0</v>
      </c>
      <c r="K546" s="208" t="s">
        <v>135</v>
      </c>
      <c r="L546" s="46"/>
      <c r="M546" s="213" t="s">
        <v>19</v>
      </c>
      <c r="N546" s="214" t="s">
        <v>44</v>
      </c>
      <c r="O546" s="86"/>
      <c r="P546" s="215">
        <f>O546*H546</f>
        <v>0</v>
      </c>
      <c r="Q546" s="215">
        <v>0</v>
      </c>
      <c r="R546" s="215">
        <f>Q546*H546</f>
        <v>0</v>
      </c>
      <c r="S546" s="215">
        <v>0.00594</v>
      </c>
      <c r="T546" s="216">
        <f>S546*H546</f>
        <v>1.8413999999999999</v>
      </c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R546" s="217" t="s">
        <v>258</v>
      </c>
      <c r="AT546" s="217" t="s">
        <v>131</v>
      </c>
      <c r="AU546" s="217" t="s">
        <v>83</v>
      </c>
      <c r="AY546" s="19" t="s">
        <v>128</v>
      </c>
      <c r="BE546" s="218">
        <f>IF(N546="základní",J546,0)</f>
        <v>0</v>
      </c>
      <c r="BF546" s="218">
        <f>IF(N546="snížená",J546,0)</f>
        <v>0</v>
      </c>
      <c r="BG546" s="218">
        <f>IF(N546="zákl. přenesená",J546,0)</f>
        <v>0</v>
      </c>
      <c r="BH546" s="218">
        <f>IF(N546="sníž. přenesená",J546,0)</f>
        <v>0</v>
      </c>
      <c r="BI546" s="218">
        <f>IF(N546="nulová",J546,0)</f>
        <v>0</v>
      </c>
      <c r="BJ546" s="19" t="s">
        <v>81</v>
      </c>
      <c r="BK546" s="218">
        <f>ROUND(I546*H546,2)</f>
        <v>0</v>
      </c>
      <c r="BL546" s="19" t="s">
        <v>258</v>
      </c>
      <c r="BM546" s="217" t="s">
        <v>610</v>
      </c>
    </row>
    <row r="547" s="2" customFormat="1">
      <c r="A547" s="40"/>
      <c r="B547" s="41"/>
      <c r="C547" s="42"/>
      <c r="D547" s="219" t="s">
        <v>138</v>
      </c>
      <c r="E547" s="42"/>
      <c r="F547" s="220" t="s">
        <v>611</v>
      </c>
      <c r="G547" s="42"/>
      <c r="H547" s="42"/>
      <c r="I547" s="221"/>
      <c r="J547" s="42"/>
      <c r="K547" s="42"/>
      <c r="L547" s="46"/>
      <c r="M547" s="222"/>
      <c r="N547" s="223"/>
      <c r="O547" s="86"/>
      <c r="P547" s="86"/>
      <c r="Q547" s="86"/>
      <c r="R547" s="86"/>
      <c r="S547" s="86"/>
      <c r="T547" s="87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T547" s="19" t="s">
        <v>138</v>
      </c>
      <c r="AU547" s="19" t="s">
        <v>83</v>
      </c>
    </row>
    <row r="548" s="2" customFormat="1">
      <c r="A548" s="40"/>
      <c r="B548" s="41"/>
      <c r="C548" s="42"/>
      <c r="D548" s="224" t="s">
        <v>140</v>
      </c>
      <c r="E548" s="42"/>
      <c r="F548" s="225" t="s">
        <v>612</v>
      </c>
      <c r="G548" s="42"/>
      <c r="H548" s="42"/>
      <c r="I548" s="221"/>
      <c r="J548" s="42"/>
      <c r="K548" s="42"/>
      <c r="L548" s="46"/>
      <c r="M548" s="222"/>
      <c r="N548" s="223"/>
      <c r="O548" s="86"/>
      <c r="P548" s="86"/>
      <c r="Q548" s="86"/>
      <c r="R548" s="86"/>
      <c r="S548" s="86"/>
      <c r="T548" s="87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T548" s="19" t="s">
        <v>140</v>
      </c>
      <c r="AU548" s="19" t="s">
        <v>83</v>
      </c>
    </row>
    <row r="549" s="2" customFormat="1" ht="24.15" customHeight="1">
      <c r="A549" s="40"/>
      <c r="B549" s="41"/>
      <c r="C549" s="206" t="s">
        <v>613</v>
      </c>
      <c r="D549" s="206" t="s">
        <v>131</v>
      </c>
      <c r="E549" s="207" t="s">
        <v>614</v>
      </c>
      <c r="F549" s="208" t="s">
        <v>615</v>
      </c>
      <c r="G549" s="209" t="s">
        <v>134</v>
      </c>
      <c r="H549" s="210">
        <v>14.603</v>
      </c>
      <c r="I549" s="211"/>
      <c r="J549" s="212">
        <f>ROUND(I549*H549,2)</f>
        <v>0</v>
      </c>
      <c r="K549" s="208" t="s">
        <v>135</v>
      </c>
      <c r="L549" s="46"/>
      <c r="M549" s="213" t="s">
        <v>19</v>
      </c>
      <c r="N549" s="214" t="s">
        <v>44</v>
      </c>
      <c r="O549" s="86"/>
      <c r="P549" s="215">
        <f>O549*H549</f>
        <v>0</v>
      </c>
      <c r="Q549" s="215">
        <v>0</v>
      </c>
      <c r="R549" s="215">
        <f>Q549*H549</f>
        <v>0</v>
      </c>
      <c r="S549" s="215">
        <v>0.0033800000000000002</v>
      </c>
      <c r="T549" s="216">
        <f>S549*H549</f>
        <v>0.049358140000000002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17" t="s">
        <v>258</v>
      </c>
      <c r="AT549" s="217" t="s">
        <v>131</v>
      </c>
      <c r="AU549" s="217" t="s">
        <v>83</v>
      </c>
      <c r="AY549" s="19" t="s">
        <v>128</v>
      </c>
      <c r="BE549" s="218">
        <f>IF(N549="základní",J549,0)</f>
        <v>0</v>
      </c>
      <c r="BF549" s="218">
        <f>IF(N549="snížená",J549,0)</f>
        <v>0</v>
      </c>
      <c r="BG549" s="218">
        <f>IF(N549="zákl. přenesená",J549,0)</f>
        <v>0</v>
      </c>
      <c r="BH549" s="218">
        <f>IF(N549="sníž. přenesená",J549,0)</f>
        <v>0</v>
      </c>
      <c r="BI549" s="218">
        <f>IF(N549="nulová",J549,0)</f>
        <v>0</v>
      </c>
      <c r="BJ549" s="19" t="s">
        <v>81</v>
      </c>
      <c r="BK549" s="218">
        <f>ROUND(I549*H549,2)</f>
        <v>0</v>
      </c>
      <c r="BL549" s="19" t="s">
        <v>258</v>
      </c>
      <c r="BM549" s="217" t="s">
        <v>616</v>
      </c>
    </row>
    <row r="550" s="2" customFormat="1">
      <c r="A550" s="40"/>
      <c r="B550" s="41"/>
      <c r="C550" s="42"/>
      <c r="D550" s="219" t="s">
        <v>138</v>
      </c>
      <c r="E550" s="42"/>
      <c r="F550" s="220" t="s">
        <v>617</v>
      </c>
      <c r="G550" s="42"/>
      <c r="H550" s="42"/>
      <c r="I550" s="221"/>
      <c r="J550" s="42"/>
      <c r="K550" s="42"/>
      <c r="L550" s="46"/>
      <c r="M550" s="222"/>
      <c r="N550" s="223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138</v>
      </c>
      <c r="AU550" s="19" t="s">
        <v>83</v>
      </c>
    </row>
    <row r="551" s="2" customFormat="1">
      <c r="A551" s="40"/>
      <c r="B551" s="41"/>
      <c r="C551" s="42"/>
      <c r="D551" s="224" t="s">
        <v>140</v>
      </c>
      <c r="E551" s="42"/>
      <c r="F551" s="225" t="s">
        <v>618</v>
      </c>
      <c r="G551" s="42"/>
      <c r="H551" s="42"/>
      <c r="I551" s="221"/>
      <c r="J551" s="42"/>
      <c r="K551" s="42"/>
      <c r="L551" s="46"/>
      <c r="M551" s="222"/>
      <c r="N551" s="223"/>
      <c r="O551" s="86"/>
      <c r="P551" s="86"/>
      <c r="Q551" s="86"/>
      <c r="R551" s="86"/>
      <c r="S551" s="86"/>
      <c r="T551" s="87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T551" s="19" t="s">
        <v>140</v>
      </c>
      <c r="AU551" s="19" t="s">
        <v>83</v>
      </c>
    </row>
    <row r="552" s="13" customFormat="1">
      <c r="A552" s="13"/>
      <c r="B552" s="226"/>
      <c r="C552" s="227"/>
      <c r="D552" s="219" t="s">
        <v>150</v>
      </c>
      <c r="E552" s="228" t="s">
        <v>19</v>
      </c>
      <c r="F552" s="229" t="s">
        <v>619</v>
      </c>
      <c r="G552" s="227"/>
      <c r="H552" s="230">
        <v>14.603</v>
      </c>
      <c r="I552" s="231"/>
      <c r="J552" s="227"/>
      <c r="K552" s="227"/>
      <c r="L552" s="232"/>
      <c r="M552" s="233"/>
      <c r="N552" s="234"/>
      <c r="O552" s="234"/>
      <c r="P552" s="234"/>
      <c r="Q552" s="234"/>
      <c r="R552" s="234"/>
      <c r="S552" s="234"/>
      <c r="T552" s="235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6" t="s">
        <v>150</v>
      </c>
      <c r="AU552" s="236" t="s">
        <v>83</v>
      </c>
      <c r="AV552" s="13" t="s">
        <v>83</v>
      </c>
      <c r="AW552" s="13" t="s">
        <v>34</v>
      </c>
      <c r="AX552" s="13" t="s">
        <v>73</v>
      </c>
      <c r="AY552" s="236" t="s">
        <v>128</v>
      </c>
    </row>
    <row r="553" s="14" customFormat="1">
      <c r="A553" s="14"/>
      <c r="B553" s="237"/>
      <c r="C553" s="238"/>
      <c r="D553" s="219" t="s">
        <v>150</v>
      </c>
      <c r="E553" s="239" t="s">
        <v>19</v>
      </c>
      <c r="F553" s="240" t="s">
        <v>620</v>
      </c>
      <c r="G553" s="238"/>
      <c r="H553" s="239" t="s">
        <v>19</v>
      </c>
      <c r="I553" s="241"/>
      <c r="J553" s="238"/>
      <c r="K553" s="238"/>
      <c r="L553" s="242"/>
      <c r="M553" s="243"/>
      <c r="N553" s="244"/>
      <c r="O553" s="244"/>
      <c r="P553" s="244"/>
      <c r="Q553" s="244"/>
      <c r="R553" s="244"/>
      <c r="S553" s="244"/>
      <c r="T553" s="245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46" t="s">
        <v>150</v>
      </c>
      <c r="AU553" s="246" t="s">
        <v>83</v>
      </c>
      <c r="AV553" s="14" t="s">
        <v>81</v>
      </c>
      <c r="AW553" s="14" t="s">
        <v>34</v>
      </c>
      <c r="AX553" s="14" t="s">
        <v>73</v>
      </c>
      <c r="AY553" s="246" t="s">
        <v>128</v>
      </c>
    </row>
    <row r="554" s="15" customFormat="1">
      <c r="A554" s="15"/>
      <c r="B554" s="247"/>
      <c r="C554" s="248"/>
      <c r="D554" s="219" t="s">
        <v>150</v>
      </c>
      <c r="E554" s="249" t="s">
        <v>19</v>
      </c>
      <c r="F554" s="250" t="s">
        <v>166</v>
      </c>
      <c r="G554" s="248"/>
      <c r="H554" s="251">
        <v>14.603</v>
      </c>
      <c r="I554" s="252"/>
      <c r="J554" s="248"/>
      <c r="K554" s="248"/>
      <c r="L554" s="253"/>
      <c r="M554" s="254"/>
      <c r="N554" s="255"/>
      <c r="O554" s="255"/>
      <c r="P554" s="255"/>
      <c r="Q554" s="255"/>
      <c r="R554" s="255"/>
      <c r="S554" s="255"/>
      <c r="T554" s="256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57" t="s">
        <v>150</v>
      </c>
      <c r="AU554" s="257" t="s">
        <v>83</v>
      </c>
      <c r="AV554" s="15" t="s">
        <v>136</v>
      </c>
      <c r="AW554" s="15" t="s">
        <v>34</v>
      </c>
      <c r="AX554" s="15" t="s">
        <v>81</v>
      </c>
      <c r="AY554" s="257" t="s">
        <v>128</v>
      </c>
    </row>
    <row r="555" s="2" customFormat="1" ht="16.5" customHeight="1">
      <c r="A555" s="40"/>
      <c r="B555" s="41"/>
      <c r="C555" s="206" t="s">
        <v>621</v>
      </c>
      <c r="D555" s="206" t="s">
        <v>131</v>
      </c>
      <c r="E555" s="207" t="s">
        <v>622</v>
      </c>
      <c r="F555" s="208" t="s">
        <v>623</v>
      </c>
      <c r="G555" s="209" t="s">
        <v>134</v>
      </c>
      <c r="H555" s="210">
        <v>7</v>
      </c>
      <c r="I555" s="211"/>
      <c r="J555" s="212">
        <f>ROUND(I555*H555,2)</f>
        <v>0</v>
      </c>
      <c r="K555" s="208" t="s">
        <v>135</v>
      </c>
      <c r="L555" s="46"/>
      <c r="M555" s="213" t="s">
        <v>19</v>
      </c>
      <c r="N555" s="214" t="s">
        <v>44</v>
      </c>
      <c r="O555" s="86"/>
      <c r="P555" s="215">
        <f>O555*H555</f>
        <v>0</v>
      </c>
      <c r="Q555" s="215">
        <v>0</v>
      </c>
      <c r="R555" s="215">
        <f>Q555*H555</f>
        <v>0</v>
      </c>
      <c r="S555" s="215">
        <v>0.00348</v>
      </c>
      <c r="T555" s="216">
        <f>S555*H555</f>
        <v>0.02436</v>
      </c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R555" s="217" t="s">
        <v>258</v>
      </c>
      <c r="AT555" s="217" t="s">
        <v>131</v>
      </c>
      <c r="AU555" s="217" t="s">
        <v>83</v>
      </c>
      <c r="AY555" s="19" t="s">
        <v>128</v>
      </c>
      <c r="BE555" s="218">
        <f>IF(N555="základní",J555,0)</f>
        <v>0</v>
      </c>
      <c r="BF555" s="218">
        <f>IF(N555="snížená",J555,0)</f>
        <v>0</v>
      </c>
      <c r="BG555" s="218">
        <f>IF(N555="zákl. přenesená",J555,0)</f>
        <v>0</v>
      </c>
      <c r="BH555" s="218">
        <f>IF(N555="sníž. přenesená",J555,0)</f>
        <v>0</v>
      </c>
      <c r="BI555" s="218">
        <f>IF(N555="nulová",J555,0)</f>
        <v>0</v>
      </c>
      <c r="BJ555" s="19" t="s">
        <v>81</v>
      </c>
      <c r="BK555" s="218">
        <f>ROUND(I555*H555,2)</f>
        <v>0</v>
      </c>
      <c r="BL555" s="19" t="s">
        <v>258</v>
      </c>
      <c r="BM555" s="217" t="s">
        <v>624</v>
      </c>
    </row>
    <row r="556" s="2" customFormat="1">
      <c r="A556" s="40"/>
      <c r="B556" s="41"/>
      <c r="C556" s="42"/>
      <c r="D556" s="219" t="s">
        <v>138</v>
      </c>
      <c r="E556" s="42"/>
      <c r="F556" s="220" t="s">
        <v>625</v>
      </c>
      <c r="G556" s="42"/>
      <c r="H556" s="42"/>
      <c r="I556" s="221"/>
      <c r="J556" s="42"/>
      <c r="K556" s="42"/>
      <c r="L556" s="46"/>
      <c r="M556" s="222"/>
      <c r="N556" s="223"/>
      <c r="O556" s="86"/>
      <c r="P556" s="86"/>
      <c r="Q556" s="86"/>
      <c r="R556" s="86"/>
      <c r="S556" s="86"/>
      <c r="T556" s="87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T556" s="19" t="s">
        <v>138</v>
      </c>
      <c r="AU556" s="19" t="s">
        <v>83</v>
      </c>
    </row>
    <row r="557" s="2" customFormat="1">
      <c r="A557" s="40"/>
      <c r="B557" s="41"/>
      <c r="C557" s="42"/>
      <c r="D557" s="224" t="s">
        <v>140</v>
      </c>
      <c r="E557" s="42"/>
      <c r="F557" s="225" t="s">
        <v>626</v>
      </c>
      <c r="G557" s="42"/>
      <c r="H557" s="42"/>
      <c r="I557" s="221"/>
      <c r="J557" s="42"/>
      <c r="K557" s="42"/>
      <c r="L557" s="46"/>
      <c r="M557" s="222"/>
      <c r="N557" s="223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140</v>
      </c>
      <c r="AU557" s="19" t="s">
        <v>83</v>
      </c>
    </row>
    <row r="558" s="13" customFormat="1">
      <c r="A558" s="13"/>
      <c r="B558" s="226"/>
      <c r="C558" s="227"/>
      <c r="D558" s="219" t="s">
        <v>150</v>
      </c>
      <c r="E558" s="228" t="s">
        <v>19</v>
      </c>
      <c r="F558" s="229" t="s">
        <v>627</v>
      </c>
      <c r="G558" s="227"/>
      <c r="H558" s="230">
        <v>7</v>
      </c>
      <c r="I558" s="231"/>
      <c r="J558" s="227"/>
      <c r="K558" s="227"/>
      <c r="L558" s="232"/>
      <c r="M558" s="233"/>
      <c r="N558" s="234"/>
      <c r="O558" s="234"/>
      <c r="P558" s="234"/>
      <c r="Q558" s="234"/>
      <c r="R558" s="234"/>
      <c r="S558" s="234"/>
      <c r="T558" s="235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6" t="s">
        <v>150</v>
      </c>
      <c r="AU558" s="236" t="s">
        <v>83</v>
      </c>
      <c r="AV558" s="13" t="s">
        <v>83</v>
      </c>
      <c r="AW558" s="13" t="s">
        <v>34</v>
      </c>
      <c r="AX558" s="13" t="s">
        <v>81</v>
      </c>
      <c r="AY558" s="236" t="s">
        <v>128</v>
      </c>
    </row>
    <row r="559" s="2" customFormat="1" ht="21.75" customHeight="1">
      <c r="A559" s="40"/>
      <c r="B559" s="41"/>
      <c r="C559" s="206" t="s">
        <v>628</v>
      </c>
      <c r="D559" s="206" t="s">
        <v>131</v>
      </c>
      <c r="E559" s="207" t="s">
        <v>629</v>
      </c>
      <c r="F559" s="208" t="s">
        <v>630</v>
      </c>
      <c r="G559" s="209" t="s">
        <v>134</v>
      </c>
      <c r="H559" s="210">
        <v>32.441000000000003</v>
      </c>
      <c r="I559" s="211"/>
      <c r="J559" s="212">
        <f>ROUND(I559*H559,2)</f>
        <v>0</v>
      </c>
      <c r="K559" s="208" t="s">
        <v>135</v>
      </c>
      <c r="L559" s="46"/>
      <c r="M559" s="213" t="s">
        <v>19</v>
      </c>
      <c r="N559" s="214" t="s">
        <v>44</v>
      </c>
      <c r="O559" s="86"/>
      <c r="P559" s="215">
        <f>O559*H559</f>
        <v>0</v>
      </c>
      <c r="Q559" s="215">
        <v>0</v>
      </c>
      <c r="R559" s="215">
        <f>Q559*H559</f>
        <v>0</v>
      </c>
      <c r="S559" s="215">
        <v>0.0017700000000000001</v>
      </c>
      <c r="T559" s="216">
        <f>S559*H559</f>
        <v>0.057420570000000004</v>
      </c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R559" s="217" t="s">
        <v>258</v>
      </c>
      <c r="AT559" s="217" t="s">
        <v>131</v>
      </c>
      <c r="AU559" s="217" t="s">
        <v>83</v>
      </c>
      <c r="AY559" s="19" t="s">
        <v>128</v>
      </c>
      <c r="BE559" s="218">
        <f>IF(N559="základní",J559,0)</f>
        <v>0</v>
      </c>
      <c r="BF559" s="218">
        <f>IF(N559="snížená",J559,0)</f>
        <v>0</v>
      </c>
      <c r="BG559" s="218">
        <f>IF(N559="zákl. přenesená",J559,0)</f>
        <v>0</v>
      </c>
      <c r="BH559" s="218">
        <f>IF(N559="sníž. přenesená",J559,0)</f>
        <v>0</v>
      </c>
      <c r="BI559" s="218">
        <f>IF(N559="nulová",J559,0)</f>
        <v>0</v>
      </c>
      <c r="BJ559" s="19" t="s">
        <v>81</v>
      </c>
      <c r="BK559" s="218">
        <f>ROUND(I559*H559,2)</f>
        <v>0</v>
      </c>
      <c r="BL559" s="19" t="s">
        <v>258</v>
      </c>
      <c r="BM559" s="217" t="s">
        <v>631</v>
      </c>
    </row>
    <row r="560" s="2" customFormat="1">
      <c r="A560" s="40"/>
      <c r="B560" s="41"/>
      <c r="C560" s="42"/>
      <c r="D560" s="219" t="s">
        <v>138</v>
      </c>
      <c r="E560" s="42"/>
      <c r="F560" s="220" t="s">
        <v>632</v>
      </c>
      <c r="G560" s="42"/>
      <c r="H560" s="42"/>
      <c r="I560" s="221"/>
      <c r="J560" s="42"/>
      <c r="K560" s="42"/>
      <c r="L560" s="46"/>
      <c r="M560" s="222"/>
      <c r="N560" s="223"/>
      <c r="O560" s="86"/>
      <c r="P560" s="86"/>
      <c r="Q560" s="86"/>
      <c r="R560" s="86"/>
      <c r="S560" s="86"/>
      <c r="T560" s="87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T560" s="19" t="s">
        <v>138</v>
      </c>
      <c r="AU560" s="19" t="s">
        <v>83</v>
      </c>
    </row>
    <row r="561" s="2" customFormat="1">
      <c r="A561" s="40"/>
      <c r="B561" s="41"/>
      <c r="C561" s="42"/>
      <c r="D561" s="224" t="s">
        <v>140</v>
      </c>
      <c r="E561" s="42"/>
      <c r="F561" s="225" t="s">
        <v>633</v>
      </c>
      <c r="G561" s="42"/>
      <c r="H561" s="42"/>
      <c r="I561" s="221"/>
      <c r="J561" s="42"/>
      <c r="K561" s="42"/>
      <c r="L561" s="46"/>
      <c r="M561" s="222"/>
      <c r="N561" s="223"/>
      <c r="O561" s="86"/>
      <c r="P561" s="86"/>
      <c r="Q561" s="86"/>
      <c r="R561" s="86"/>
      <c r="S561" s="86"/>
      <c r="T561" s="87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T561" s="19" t="s">
        <v>140</v>
      </c>
      <c r="AU561" s="19" t="s">
        <v>83</v>
      </c>
    </row>
    <row r="562" s="2" customFormat="1" ht="16.5" customHeight="1">
      <c r="A562" s="40"/>
      <c r="B562" s="41"/>
      <c r="C562" s="206" t="s">
        <v>634</v>
      </c>
      <c r="D562" s="206" t="s">
        <v>131</v>
      </c>
      <c r="E562" s="207" t="s">
        <v>635</v>
      </c>
      <c r="F562" s="208" t="s">
        <v>636</v>
      </c>
      <c r="G562" s="209" t="s">
        <v>546</v>
      </c>
      <c r="H562" s="210">
        <v>6</v>
      </c>
      <c r="I562" s="211"/>
      <c r="J562" s="212">
        <f>ROUND(I562*H562,2)</f>
        <v>0</v>
      </c>
      <c r="K562" s="208" t="s">
        <v>135</v>
      </c>
      <c r="L562" s="46"/>
      <c r="M562" s="213" t="s">
        <v>19</v>
      </c>
      <c r="N562" s="214" t="s">
        <v>44</v>
      </c>
      <c r="O562" s="86"/>
      <c r="P562" s="215">
        <f>O562*H562</f>
        <v>0</v>
      </c>
      <c r="Q562" s="215">
        <v>0</v>
      </c>
      <c r="R562" s="215">
        <f>Q562*H562</f>
        <v>0</v>
      </c>
      <c r="S562" s="215">
        <v>0.014999999999999999</v>
      </c>
      <c r="T562" s="216">
        <f>S562*H562</f>
        <v>0.089999999999999997</v>
      </c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R562" s="217" t="s">
        <v>258</v>
      </c>
      <c r="AT562" s="217" t="s">
        <v>131</v>
      </c>
      <c r="AU562" s="217" t="s">
        <v>83</v>
      </c>
      <c r="AY562" s="19" t="s">
        <v>128</v>
      </c>
      <c r="BE562" s="218">
        <f>IF(N562="základní",J562,0)</f>
        <v>0</v>
      </c>
      <c r="BF562" s="218">
        <f>IF(N562="snížená",J562,0)</f>
        <v>0</v>
      </c>
      <c r="BG562" s="218">
        <f>IF(N562="zákl. přenesená",J562,0)</f>
        <v>0</v>
      </c>
      <c r="BH562" s="218">
        <f>IF(N562="sníž. přenesená",J562,0)</f>
        <v>0</v>
      </c>
      <c r="BI562" s="218">
        <f>IF(N562="nulová",J562,0)</f>
        <v>0</v>
      </c>
      <c r="BJ562" s="19" t="s">
        <v>81</v>
      </c>
      <c r="BK562" s="218">
        <f>ROUND(I562*H562,2)</f>
        <v>0</v>
      </c>
      <c r="BL562" s="19" t="s">
        <v>258</v>
      </c>
      <c r="BM562" s="217" t="s">
        <v>637</v>
      </c>
    </row>
    <row r="563" s="2" customFormat="1">
      <c r="A563" s="40"/>
      <c r="B563" s="41"/>
      <c r="C563" s="42"/>
      <c r="D563" s="219" t="s">
        <v>138</v>
      </c>
      <c r="E563" s="42"/>
      <c r="F563" s="220" t="s">
        <v>638</v>
      </c>
      <c r="G563" s="42"/>
      <c r="H563" s="42"/>
      <c r="I563" s="221"/>
      <c r="J563" s="42"/>
      <c r="K563" s="42"/>
      <c r="L563" s="46"/>
      <c r="M563" s="222"/>
      <c r="N563" s="223"/>
      <c r="O563" s="86"/>
      <c r="P563" s="86"/>
      <c r="Q563" s="86"/>
      <c r="R563" s="86"/>
      <c r="S563" s="86"/>
      <c r="T563" s="87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9" t="s">
        <v>138</v>
      </c>
      <c r="AU563" s="19" t="s">
        <v>83</v>
      </c>
    </row>
    <row r="564" s="2" customFormat="1">
      <c r="A564" s="40"/>
      <c r="B564" s="41"/>
      <c r="C564" s="42"/>
      <c r="D564" s="224" t="s">
        <v>140</v>
      </c>
      <c r="E564" s="42"/>
      <c r="F564" s="225" t="s">
        <v>639</v>
      </c>
      <c r="G564" s="42"/>
      <c r="H564" s="42"/>
      <c r="I564" s="221"/>
      <c r="J564" s="42"/>
      <c r="K564" s="42"/>
      <c r="L564" s="46"/>
      <c r="M564" s="222"/>
      <c r="N564" s="223"/>
      <c r="O564" s="86"/>
      <c r="P564" s="86"/>
      <c r="Q564" s="86"/>
      <c r="R564" s="86"/>
      <c r="S564" s="86"/>
      <c r="T564" s="87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T564" s="19" t="s">
        <v>140</v>
      </c>
      <c r="AU564" s="19" t="s">
        <v>83</v>
      </c>
    </row>
    <row r="565" s="2" customFormat="1" ht="21.75" customHeight="1">
      <c r="A565" s="40"/>
      <c r="B565" s="41"/>
      <c r="C565" s="206" t="s">
        <v>640</v>
      </c>
      <c r="D565" s="206" t="s">
        <v>131</v>
      </c>
      <c r="E565" s="207" t="s">
        <v>641</v>
      </c>
      <c r="F565" s="208" t="s">
        <v>642</v>
      </c>
      <c r="G565" s="209" t="s">
        <v>546</v>
      </c>
      <c r="H565" s="210">
        <v>68</v>
      </c>
      <c r="I565" s="211"/>
      <c r="J565" s="212">
        <f>ROUND(I565*H565,2)</f>
        <v>0</v>
      </c>
      <c r="K565" s="208" t="s">
        <v>135</v>
      </c>
      <c r="L565" s="46"/>
      <c r="M565" s="213" t="s">
        <v>19</v>
      </c>
      <c r="N565" s="214" t="s">
        <v>44</v>
      </c>
      <c r="O565" s="86"/>
      <c r="P565" s="215">
        <f>O565*H565</f>
        <v>0</v>
      </c>
      <c r="Q565" s="215">
        <v>0</v>
      </c>
      <c r="R565" s="215">
        <f>Q565*H565</f>
        <v>0</v>
      </c>
      <c r="S565" s="215">
        <v>0.00022000000000000001</v>
      </c>
      <c r="T565" s="216">
        <f>S565*H565</f>
        <v>0.014960000000000001</v>
      </c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217" t="s">
        <v>258</v>
      </c>
      <c r="AT565" s="217" t="s">
        <v>131</v>
      </c>
      <c r="AU565" s="217" t="s">
        <v>83</v>
      </c>
      <c r="AY565" s="19" t="s">
        <v>128</v>
      </c>
      <c r="BE565" s="218">
        <f>IF(N565="základní",J565,0)</f>
        <v>0</v>
      </c>
      <c r="BF565" s="218">
        <f>IF(N565="snížená",J565,0)</f>
        <v>0</v>
      </c>
      <c r="BG565" s="218">
        <f>IF(N565="zákl. přenesená",J565,0)</f>
        <v>0</v>
      </c>
      <c r="BH565" s="218">
        <f>IF(N565="sníž. přenesená",J565,0)</f>
        <v>0</v>
      </c>
      <c r="BI565" s="218">
        <f>IF(N565="nulová",J565,0)</f>
        <v>0</v>
      </c>
      <c r="BJ565" s="19" t="s">
        <v>81</v>
      </c>
      <c r="BK565" s="218">
        <f>ROUND(I565*H565,2)</f>
        <v>0</v>
      </c>
      <c r="BL565" s="19" t="s">
        <v>258</v>
      </c>
      <c r="BM565" s="217" t="s">
        <v>643</v>
      </c>
    </row>
    <row r="566" s="2" customFormat="1">
      <c r="A566" s="40"/>
      <c r="B566" s="41"/>
      <c r="C566" s="42"/>
      <c r="D566" s="219" t="s">
        <v>138</v>
      </c>
      <c r="E566" s="42"/>
      <c r="F566" s="220" t="s">
        <v>644</v>
      </c>
      <c r="G566" s="42"/>
      <c r="H566" s="42"/>
      <c r="I566" s="221"/>
      <c r="J566" s="42"/>
      <c r="K566" s="42"/>
      <c r="L566" s="46"/>
      <c r="M566" s="222"/>
      <c r="N566" s="223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9" t="s">
        <v>138</v>
      </c>
      <c r="AU566" s="19" t="s">
        <v>83</v>
      </c>
    </row>
    <row r="567" s="2" customFormat="1">
      <c r="A567" s="40"/>
      <c r="B567" s="41"/>
      <c r="C567" s="42"/>
      <c r="D567" s="224" t="s">
        <v>140</v>
      </c>
      <c r="E567" s="42"/>
      <c r="F567" s="225" t="s">
        <v>645</v>
      </c>
      <c r="G567" s="42"/>
      <c r="H567" s="42"/>
      <c r="I567" s="221"/>
      <c r="J567" s="42"/>
      <c r="K567" s="42"/>
      <c r="L567" s="46"/>
      <c r="M567" s="222"/>
      <c r="N567" s="223"/>
      <c r="O567" s="86"/>
      <c r="P567" s="86"/>
      <c r="Q567" s="86"/>
      <c r="R567" s="86"/>
      <c r="S567" s="86"/>
      <c r="T567" s="87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T567" s="19" t="s">
        <v>140</v>
      </c>
      <c r="AU567" s="19" t="s">
        <v>83</v>
      </c>
    </row>
    <row r="568" s="13" customFormat="1">
      <c r="A568" s="13"/>
      <c r="B568" s="226"/>
      <c r="C568" s="227"/>
      <c r="D568" s="219" t="s">
        <v>150</v>
      </c>
      <c r="E568" s="228" t="s">
        <v>19</v>
      </c>
      <c r="F568" s="229" t="s">
        <v>646</v>
      </c>
      <c r="G568" s="227"/>
      <c r="H568" s="230">
        <v>68</v>
      </c>
      <c r="I568" s="231"/>
      <c r="J568" s="227"/>
      <c r="K568" s="227"/>
      <c r="L568" s="232"/>
      <c r="M568" s="233"/>
      <c r="N568" s="234"/>
      <c r="O568" s="234"/>
      <c r="P568" s="234"/>
      <c r="Q568" s="234"/>
      <c r="R568" s="234"/>
      <c r="S568" s="234"/>
      <c r="T568" s="235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6" t="s">
        <v>150</v>
      </c>
      <c r="AU568" s="236" t="s">
        <v>83</v>
      </c>
      <c r="AV568" s="13" t="s">
        <v>83</v>
      </c>
      <c r="AW568" s="13" t="s">
        <v>34</v>
      </c>
      <c r="AX568" s="13" t="s">
        <v>81</v>
      </c>
      <c r="AY568" s="236" t="s">
        <v>128</v>
      </c>
    </row>
    <row r="569" s="2" customFormat="1" ht="24.15" customHeight="1">
      <c r="A569" s="40"/>
      <c r="B569" s="41"/>
      <c r="C569" s="206" t="s">
        <v>647</v>
      </c>
      <c r="D569" s="206" t="s">
        <v>131</v>
      </c>
      <c r="E569" s="207" t="s">
        <v>648</v>
      </c>
      <c r="F569" s="208" t="s">
        <v>649</v>
      </c>
      <c r="G569" s="209" t="s">
        <v>134</v>
      </c>
      <c r="H569" s="210">
        <v>53.026000000000003</v>
      </c>
      <c r="I569" s="211"/>
      <c r="J569" s="212">
        <f>ROUND(I569*H569,2)</f>
        <v>0</v>
      </c>
      <c r="K569" s="208" t="s">
        <v>135</v>
      </c>
      <c r="L569" s="46"/>
      <c r="M569" s="213" t="s">
        <v>19</v>
      </c>
      <c r="N569" s="214" t="s">
        <v>44</v>
      </c>
      <c r="O569" s="86"/>
      <c r="P569" s="215">
        <f>O569*H569</f>
        <v>0</v>
      </c>
      <c r="Q569" s="215">
        <v>0</v>
      </c>
      <c r="R569" s="215">
        <f>Q569*H569</f>
        <v>0</v>
      </c>
      <c r="S569" s="215">
        <v>0.00191</v>
      </c>
      <c r="T569" s="216">
        <f>S569*H569</f>
        <v>0.10127966000000001</v>
      </c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R569" s="217" t="s">
        <v>258</v>
      </c>
      <c r="AT569" s="217" t="s">
        <v>131</v>
      </c>
      <c r="AU569" s="217" t="s">
        <v>83</v>
      </c>
      <c r="AY569" s="19" t="s">
        <v>128</v>
      </c>
      <c r="BE569" s="218">
        <f>IF(N569="základní",J569,0)</f>
        <v>0</v>
      </c>
      <c r="BF569" s="218">
        <f>IF(N569="snížená",J569,0)</f>
        <v>0</v>
      </c>
      <c r="BG569" s="218">
        <f>IF(N569="zákl. přenesená",J569,0)</f>
        <v>0</v>
      </c>
      <c r="BH569" s="218">
        <f>IF(N569="sníž. přenesená",J569,0)</f>
        <v>0</v>
      </c>
      <c r="BI569" s="218">
        <f>IF(N569="nulová",J569,0)</f>
        <v>0</v>
      </c>
      <c r="BJ569" s="19" t="s">
        <v>81</v>
      </c>
      <c r="BK569" s="218">
        <f>ROUND(I569*H569,2)</f>
        <v>0</v>
      </c>
      <c r="BL569" s="19" t="s">
        <v>258</v>
      </c>
      <c r="BM569" s="217" t="s">
        <v>650</v>
      </c>
    </row>
    <row r="570" s="2" customFormat="1">
      <c r="A570" s="40"/>
      <c r="B570" s="41"/>
      <c r="C570" s="42"/>
      <c r="D570" s="219" t="s">
        <v>138</v>
      </c>
      <c r="E570" s="42"/>
      <c r="F570" s="220" t="s">
        <v>651</v>
      </c>
      <c r="G570" s="42"/>
      <c r="H570" s="42"/>
      <c r="I570" s="221"/>
      <c r="J570" s="42"/>
      <c r="K570" s="42"/>
      <c r="L570" s="46"/>
      <c r="M570" s="222"/>
      <c r="N570" s="223"/>
      <c r="O570" s="86"/>
      <c r="P570" s="86"/>
      <c r="Q570" s="86"/>
      <c r="R570" s="86"/>
      <c r="S570" s="86"/>
      <c r="T570" s="87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T570" s="19" t="s">
        <v>138</v>
      </c>
      <c r="AU570" s="19" t="s">
        <v>83</v>
      </c>
    </row>
    <row r="571" s="2" customFormat="1">
      <c r="A571" s="40"/>
      <c r="B571" s="41"/>
      <c r="C571" s="42"/>
      <c r="D571" s="224" t="s">
        <v>140</v>
      </c>
      <c r="E571" s="42"/>
      <c r="F571" s="225" t="s">
        <v>652</v>
      </c>
      <c r="G571" s="42"/>
      <c r="H571" s="42"/>
      <c r="I571" s="221"/>
      <c r="J571" s="42"/>
      <c r="K571" s="42"/>
      <c r="L571" s="46"/>
      <c r="M571" s="222"/>
      <c r="N571" s="223"/>
      <c r="O571" s="86"/>
      <c r="P571" s="86"/>
      <c r="Q571" s="86"/>
      <c r="R571" s="86"/>
      <c r="S571" s="86"/>
      <c r="T571" s="87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19" t="s">
        <v>140</v>
      </c>
      <c r="AU571" s="19" t="s">
        <v>83</v>
      </c>
    </row>
    <row r="572" s="13" customFormat="1">
      <c r="A572" s="13"/>
      <c r="B572" s="226"/>
      <c r="C572" s="227"/>
      <c r="D572" s="219" t="s">
        <v>150</v>
      </c>
      <c r="E572" s="228" t="s">
        <v>19</v>
      </c>
      <c r="F572" s="229" t="s">
        <v>653</v>
      </c>
      <c r="G572" s="227"/>
      <c r="H572" s="230">
        <v>39.776000000000003</v>
      </c>
      <c r="I572" s="231"/>
      <c r="J572" s="227"/>
      <c r="K572" s="227"/>
      <c r="L572" s="232"/>
      <c r="M572" s="233"/>
      <c r="N572" s="234"/>
      <c r="O572" s="234"/>
      <c r="P572" s="234"/>
      <c r="Q572" s="234"/>
      <c r="R572" s="234"/>
      <c r="S572" s="234"/>
      <c r="T572" s="235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6" t="s">
        <v>150</v>
      </c>
      <c r="AU572" s="236" t="s">
        <v>83</v>
      </c>
      <c r="AV572" s="13" t="s">
        <v>83</v>
      </c>
      <c r="AW572" s="13" t="s">
        <v>34</v>
      </c>
      <c r="AX572" s="13" t="s">
        <v>73</v>
      </c>
      <c r="AY572" s="236" t="s">
        <v>128</v>
      </c>
    </row>
    <row r="573" s="13" customFormat="1">
      <c r="A573" s="13"/>
      <c r="B573" s="226"/>
      <c r="C573" s="227"/>
      <c r="D573" s="219" t="s">
        <v>150</v>
      </c>
      <c r="E573" s="228" t="s">
        <v>19</v>
      </c>
      <c r="F573" s="229" t="s">
        <v>654</v>
      </c>
      <c r="G573" s="227"/>
      <c r="H573" s="230">
        <v>13.25</v>
      </c>
      <c r="I573" s="231"/>
      <c r="J573" s="227"/>
      <c r="K573" s="227"/>
      <c r="L573" s="232"/>
      <c r="M573" s="233"/>
      <c r="N573" s="234"/>
      <c r="O573" s="234"/>
      <c r="P573" s="234"/>
      <c r="Q573" s="234"/>
      <c r="R573" s="234"/>
      <c r="S573" s="234"/>
      <c r="T573" s="235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6" t="s">
        <v>150</v>
      </c>
      <c r="AU573" s="236" t="s">
        <v>83</v>
      </c>
      <c r="AV573" s="13" t="s">
        <v>83</v>
      </c>
      <c r="AW573" s="13" t="s">
        <v>34</v>
      </c>
      <c r="AX573" s="13" t="s">
        <v>73</v>
      </c>
      <c r="AY573" s="236" t="s">
        <v>128</v>
      </c>
    </row>
    <row r="574" s="15" customFormat="1">
      <c r="A574" s="15"/>
      <c r="B574" s="247"/>
      <c r="C574" s="248"/>
      <c r="D574" s="219" t="s">
        <v>150</v>
      </c>
      <c r="E574" s="249" t="s">
        <v>19</v>
      </c>
      <c r="F574" s="250" t="s">
        <v>166</v>
      </c>
      <c r="G574" s="248"/>
      <c r="H574" s="251">
        <v>53.026000000000003</v>
      </c>
      <c r="I574" s="252"/>
      <c r="J574" s="248"/>
      <c r="K574" s="248"/>
      <c r="L574" s="253"/>
      <c r="M574" s="254"/>
      <c r="N574" s="255"/>
      <c r="O574" s="255"/>
      <c r="P574" s="255"/>
      <c r="Q574" s="255"/>
      <c r="R574" s="255"/>
      <c r="S574" s="255"/>
      <c r="T574" s="256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57" t="s">
        <v>150</v>
      </c>
      <c r="AU574" s="257" t="s">
        <v>83</v>
      </c>
      <c r="AV574" s="15" t="s">
        <v>136</v>
      </c>
      <c r="AW574" s="15" t="s">
        <v>34</v>
      </c>
      <c r="AX574" s="15" t="s">
        <v>81</v>
      </c>
      <c r="AY574" s="257" t="s">
        <v>128</v>
      </c>
    </row>
    <row r="575" s="2" customFormat="1" ht="16.5" customHeight="1">
      <c r="A575" s="40"/>
      <c r="B575" s="41"/>
      <c r="C575" s="206" t="s">
        <v>655</v>
      </c>
      <c r="D575" s="206" t="s">
        <v>131</v>
      </c>
      <c r="E575" s="207" t="s">
        <v>656</v>
      </c>
      <c r="F575" s="208" t="s">
        <v>657</v>
      </c>
      <c r="G575" s="209" t="s">
        <v>134</v>
      </c>
      <c r="H575" s="210">
        <v>14.699999999999999</v>
      </c>
      <c r="I575" s="211"/>
      <c r="J575" s="212">
        <f>ROUND(I575*H575,2)</f>
        <v>0</v>
      </c>
      <c r="K575" s="208" t="s">
        <v>135</v>
      </c>
      <c r="L575" s="46"/>
      <c r="M575" s="213" t="s">
        <v>19</v>
      </c>
      <c r="N575" s="214" t="s">
        <v>44</v>
      </c>
      <c r="O575" s="86"/>
      <c r="P575" s="215">
        <f>O575*H575</f>
        <v>0</v>
      </c>
      <c r="Q575" s="215">
        <v>0</v>
      </c>
      <c r="R575" s="215">
        <f>Q575*H575</f>
        <v>0</v>
      </c>
      <c r="S575" s="215">
        <v>0.00167</v>
      </c>
      <c r="T575" s="216">
        <f>S575*H575</f>
        <v>0.024548999999999998</v>
      </c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R575" s="217" t="s">
        <v>258</v>
      </c>
      <c r="AT575" s="217" t="s">
        <v>131</v>
      </c>
      <c r="AU575" s="217" t="s">
        <v>83</v>
      </c>
      <c r="AY575" s="19" t="s">
        <v>128</v>
      </c>
      <c r="BE575" s="218">
        <f>IF(N575="základní",J575,0)</f>
        <v>0</v>
      </c>
      <c r="BF575" s="218">
        <f>IF(N575="snížená",J575,0)</f>
        <v>0</v>
      </c>
      <c r="BG575" s="218">
        <f>IF(N575="zákl. přenesená",J575,0)</f>
        <v>0</v>
      </c>
      <c r="BH575" s="218">
        <f>IF(N575="sníž. přenesená",J575,0)</f>
        <v>0</v>
      </c>
      <c r="BI575" s="218">
        <f>IF(N575="nulová",J575,0)</f>
        <v>0</v>
      </c>
      <c r="BJ575" s="19" t="s">
        <v>81</v>
      </c>
      <c r="BK575" s="218">
        <f>ROUND(I575*H575,2)</f>
        <v>0</v>
      </c>
      <c r="BL575" s="19" t="s">
        <v>258</v>
      </c>
      <c r="BM575" s="217" t="s">
        <v>658</v>
      </c>
    </row>
    <row r="576" s="2" customFormat="1">
      <c r="A576" s="40"/>
      <c r="B576" s="41"/>
      <c r="C576" s="42"/>
      <c r="D576" s="219" t="s">
        <v>138</v>
      </c>
      <c r="E576" s="42"/>
      <c r="F576" s="220" t="s">
        <v>659</v>
      </c>
      <c r="G576" s="42"/>
      <c r="H576" s="42"/>
      <c r="I576" s="221"/>
      <c r="J576" s="42"/>
      <c r="K576" s="42"/>
      <c r="L576" s="46"/>
      <c r="M576" s="222"/>
      <c r="N576" s="223"/>
      <c r="O576" s="86"/>
      <c r="P576" s="86"/>
      <c r="Q576" s="86"/>
      <c r="R576" s="86"/>
      <c r="S576" s="86"/>
      <c r="T576" s="87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T576" s="19" t="s">
        <v>138</v>
      </c>
      <c r="AU576" s="19" t="s">
        <v>83</v>
      </c>
    </row>
    <row r="577" s="2" customFormat="1">
      <c r="A577" s="40"/>
      <c r="B577" s="41"/>
      <c r="C577" s="42"/>
      <c r="D577" s="224" t="s">
        <v>140</v>
      </c>
      <c r="E577" s="42"/>
      <c r="F577" s="225" t="s">
        <v>660</v>
      </c>
      <c r="G577" s="42"/>
      <c r="H577" s="42"/>
      <c r="I577" s="221"/>
      <c r="J577" s="42"/>
      <c r="K577" s="42"/>
      <c r="L577" s="46"/>
      <c r="M577" s="222"/>
      <c r="N577" s="223"/>
      <c r="O577" s="86"/>
      <c r="P577" s="86"/>
      <c r="Q577" s="86"/>
      <c r="R577" s="86"/>
      <c r="S577" s="86"/>
      <c r="T577" s="87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T577" s="19" t="s">
        <v>140</v>
      </c>
      <c r="AU577" s="19" t="s">
        <v>83</v>
      </c>
    </row>
    <row r="578" s="13" customFormat="1">
      <c r="A578" s="13"/>
      <c r="B578" s="226"/>
      <c r="C578" s="227"/>
      <c r="D578" s="219" t="s">
        <v>150</v>
      </c>
      <c r="E578" s="228" t="s">
        <v>19</v>
      </c>
      <c r="F578" s="229" t="s">
        <v>661</v>
      </c>
      <c r="G578" s="227"/>
      <c r="H578" s="230">
        <v>14.699999999999999</v>
      </c>
      <c r="I578" s="231"/>
      <c r="J578" s="227"/>
      <c r="K578" s="227"/>
      <c r="L578" s="232"/>
      <c r="M578" s="233"/>
      <c r="N578" s="234"/>
      <c r="O578" s="234"/>
      <c r="P578" s="234"/>
      <c r="Q578" s="234"/>
      <c r="R578" s="234"/>
      <c r="S578" s="234"/>
      <c r="T578" s="235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6" t="s">
        <v>150</v>
      </c>
      <c r="AU578" s="236" t="s">
        <v>83</v>
      </c>
      <c r="AV578" s="13" t="s">
        <v>83</v>
      </c>
      <c r="AW578" s="13" t="s">
        <v>34</v>
      </c>
      <c r="AX578" s="13" t="s">
        <v>81</v>
      </c>
      <c r="AY578" s="236" t="s">
        <v>128</v>
      </c>
    </row>
    <row r="579" s="2" customFormat="1" ht="21.75" customHeight="1">
      <c r="A579" s="40"/>
      <c r="B579" s="41"/>
      <c r="C579" s="206" t="s">
        <v>662</v>
      </c>
      <c r="D579" s="206" t="s">
        <v>131</v>
      </c>
      <c r="E579" s="207" t="s">
        <v>663</v>
      </c>
      <c r="F579" s="208" t="s">
        <v>664</v>
      </c>
      <c r="G579" s="209" t="s">
        <v>134</v>
      </c>
      <c r="H579" s="210">
        <v>49.094999999999999</v>
      </c>
      <c r="I579" s="211"/>
      <c r="J579" s="212">
        <f>ROUND(I579*H579,2)</f>
        <v>0</v>
      </c>
      <c r="K579" s="208" t="s">
        <v>135</v>
      </c>
      <c r="L579" s="46"/>
      <c r="M579" s="213" t="s">
        <v>19</v>
      </c>
      <c r="N579" s="214" t="s">
        <v>44</v>
      </c>
      <c r="O579" s="86"/>
      <c r="P579" s="215">
        <f>O579*H579</f>
        <v>0</v>
      </c>
      <c r="Q579" s="215">
        <v>0</v>
      </c>
      <c r="R579" s="215">
        <f>Q579*H579</f>
        <v>0</v>
      </c>
      <c r="S579" s="215">
        <v>0.0022300000000000002</v>
      </c>
      <c r="T579" s="216">
        <f>S579*H579</f>
        <v>0.10948185000000001</v>
      </c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R579" s="217" t="s">
        <v>258</v>
      </c>
      <c r="AT579" s="217" t="s">
        <v>131</v>
      </c>
      <c r="AU579" s="217" t="s">
        <v>83</v>
      </c>
      <c r="AY579" s="19" t="s">
        <v>128</v>
      </c>
      <c r="BE579" s="218">
        <f>IF(N579="základní",J579,0)</f>
        <v>0</v>
      </c>
      <c r="BF579" s="218">
        <f>IF(N579="snížená",J579,0)</f>
        <v>0</v>
      </c>
      <c r="BG579" s="218">
        <f>IF(N579="zákl. přenesená",J579,0)</f>
        <v>0</v>
      </c>
      <c r="BH579" s="218">
        <f>IF(N579="sníž. přenesená",J579,0)</f>
        <v>0</v>
      </c>
      <c r="BI579" s="218">
        <f>IF(N579="nulová",J579,0)</f>
        <v>0</v>
      </c>
      <c r="BJ579" s="19" t="s">
        <v>81</v>
      </c>
      <c r="BK579" s="218">
        <f>ROUND(I579*H579,2)</f>
        <v>0</v>
      </c>
      <c r="BL579" s="19" t="s">
        <v>258</v>
      </c>
      <c r="BM579" s="217" t="s">
        <v>665</v>
      </c>
    </row>
    <row r="580" s="2" customFormat="1">
      <c r="A580" s="40"/>
      <c r="B580" s="41"/>
      <c r="C580" s="42"/>
      <c r="D580" s="219" t="s">
        <v>138</v>
      </c>
      <c r="E580" s="42"/>
      <c r="F580" s="220" t="s">
        <v>666</v>
      </c>
      <c r="G580" s="42"/>
      <c r="H580" s="42"/>
      <c r="I580" s="221"/>
      <c r="J580" s="42"/>
      <c r="K580" s="42"/>
      <c r="L580" s="46"/>
      <c r="M580" s="222"/>
      <c r="N580" s="223"/>
      <c r="O580" s="86"/>
      <c r="P580" s="86"/>
      <c r="Q580" s="86"/>
      <c r="R580" s="86"/>
      <c r="S580" s="86"/>
      <c r="T580" s="87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T580" s="19" t="s">
        <v>138</v>
      </c>
      <c r="AU580" s="19" t="s">
        <v>83</v>
      </c>
    </row>
    <row r="581" s="2" customFormat="1">
      <c r="A581" s="40"/>
      <c r="B581" s="41"/>
      <c r="C581" s="42"/>
      <c r="D581" s="224" t="s">
        <v>140</v>
      </c>
      <c r="E581" s="42"/>
      <c r="F581" s="225" t="s">
        <v>667</v>
      </c>
      <c r="G581" s="42"/>
      <c r="H581" s="42"/>
      <c r="I581" s="221"/>
      <c r="J581" s="42"/>
      <c r="K581" s="42"/>
      <c r="L581" s="46"/>
      <c r="M581" s="222"/>
      <c r="N581" s="223"/>
      <c r="O581" s="86"/>
      <c r="P581" s="86"/>
      <c r="Q581" s="86"/>
      <c r="R581" s="86"/>
      <c r="S581" s="86"/>
      <c r="T581" s="87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T581" s="19" t="s">
        <v>140</v>
      </c>
      <c r="AU581" s="19" t="s">
        <v>83</v>
      </c>
    </row>
    <row r="582" s="14" customFormat="1">
      <c r="A582" s="14"/>
      <c r="B582" s="237"/>
      <c r="C582" s="238"/>
      <c r="D582" s="219" t="s">
        <v>150</v>
      </c>
      <c r="E582" s="239" t="s">
        <v>19</v>
      </c>
      <c r="F582" s="240" t="s">
        <v>668</v>
      </c>
      <c r="G582" s="238"/>
      <c r="H582" s="239" t="s">
        <v>19</v>
      </c>
      <c r="I582" s="241"/>
      <c r="J582" s="238"/>
      <c r="K582" s="238"/>
      <c r="L582" s="242"/>
      <c r="M582" s="243"/>
      <c r="N582" s="244"/>
      <c r="O582" s="244"/>
      <c r="P582" s="244"/>
      <c r="Q582" s="244"/>
      <c r="R582" s="244"/>
      <c r="S582" s="244"/>
      <c r="T582" s="245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6" t="s">
        <v>150</v>
      </c>
      <c r="AU582" s="246" t="s">
        <v>83</v>
      </c>
      <c r="AV582" s="14" t="s">
        <v>81</v>
      </c>
      <c r="AW582" s="14" t="s">
        <v>34</v>
      </c>
      <c r="AX582" s="14" t="s">
        <v>73</v>
      </c>
      <c r="AY582" s="246" t="s">
        <v>128</v>
      </c>
    </row>
    <row r="583" s="13" customFormat="1">
      <c r="A583" s="13"/>
      <c r="B583" s="226"/>
      <c r="C583" s="227"/>
      <c r="D583" s="219" t="s">
        <v>150</v>
      </c>
      <c r="E583" s="228" t="s">
        <v>19</v>
      </c>
      <c r="F583" s="229" t="s">
        <v>669</v>
      </c>
      <c r="G583" s="227"/>
      <c r="H583" s="230">
        <v>16.228999999999999</v>
      </c>
      <c r="I583" s="231"/>
      <c r="J583" s="227"/>
      <c r="K583" s="227"/>
      <c r="L583" s="232"/>
      <c r="M583" s="233"/>
      <c r="N583" s="234"/>
      <c r="O583" s="234"/>
      <c r="P583" s="234"/>
      <c r="Q583" s="234"/>
      <c r="R583" s="234"/>
      <c r="S583" s="234"/>
      <c r="T583" s="235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6" t="s">
        <v>150</v>
      </c>
      <c r="AU583" s="236" t="s">
        <v>83</v>
      </c>
      <c r="AV583" s="13" t="s">
        <v>83</v>
      </c>
      <c r="AW583" s="13" t="s">
        <v>34</v>
      </c>
      <c r="AX583" s="13" t="s">
        <v>73</v>
      </c>
      <c r="AY583" s="236" t="s">
        <v>128</v>
      </c>
    </row>
    <row r="584" s="14" customFormat="1">
      <c r="A584" s="14"/>
      <c r="B584" s="237"/>
      <c r="C584" s="238"/>
      <c r="D584" s="219" t="s">
        <v>150</v>
      </c>
      <c r="E584" s="239" t="s">
        <v>19</v>
      </c>
      <c r="F584" s="240" t="s">
        <v>670</v>
      </c>
      <c r="G584" s="238"/>
      <c r="H584" s="239" t="s">
        <v>19</v>
      </c>
      <c r="I584" s="241"/>
      <c r="J584" s="238"/>
      <c r="K584" s="238"/>
      <c r="L584" s="242"/>
      <c r="M584" s="243"/>
      <c r="N584" s="244"/>
      <c r="O584" s="244"/>
      <c r="P584" s="244"/>
      <c r="Q584" s="244"/>
      <c r="R584" s="244"/>
      <c r="S584" s="244"/>
      <c r="T584" s="245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46" t="s">
        <v>150</v>
      </c>
      <c r="AU584" s="246" t="s">
        <v>83</v>
      </c>
      <c r="AV584" s="14" t="s">
        <v>81</v>
      </c>
      <c r="AW584" s="14" t="s">
        <v>34</v>
      </c>
      <c r="AX584" s="14" t="s">
        <v>73</v>
      </c>
      <c r="AY584" s="246" t="s">
        <v>128</v>
      </c>
    </row>
    <row r="585" s="13" customFormat="1">
      <c r="A585" s="13"/>
      <c r="B585" s="226"/>
      <c r="C585" s="227"/>
      <c r="D585" s="219" t="s">
        <v>150</v>
      </c>
      <c r="E585" s="228" t="s">
        <v>19</v>
      </c>
      <c r="F585" s="229" t="s">
        <v>671</v>
      </c>
      <c r="G585" s="227"/>
      <c r="H585" s="230">
        <v>32.866</v>
      </c>
      <c r="I585" s="231"/>
      <c r="J585" s="227"/>
      <c r="K585" s="227"/>
      <c r="L585" s="232"/>
      <c r="M585" s="233"/>
      <c r="N585" s="234"/>
      <c r="O585" s="234"/>
      <c r="P585" s="234"/>
      <c r="Q585" s="234"/>
      <c r="R585" s="234"/>
      <c r="S585" s="234"/>
      <c r="T585" s="235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6" t="s">
        <v>150</v>
      </c>
      <c r="AU585" s="236" t="s">
        <v>83</v>
      </c>
      <c r="AV585" s="13" t="s">
        <v>83</v>
      </c>
      <c r="AW585" s="13" t="s">
        <v>34</v>
      </c>
      <c r="AX585" s="13" t="s">
        <v>73</v>
      </c>
      <c r="AY585" s="236" t="s">
        <v>128</v>
      </c>
    </row>
    <row r="586" s="15" customFormat="1">
      <c r="A586" s="15"/>
      <c r="B586" s="247"/>
      <c r="C586" s="248"/>
      <c r="D586" s="219" t="s">
        <v>150</v>
      </c>
      <c r="E586" s="249" t="s">
        <v>19</v>
      </c>
      <c r="F586" s="250" t="s">
        <v>166</v>
      </c>
      <c r="G586" s="248"/>
      <c r="H586" s="251">
        <v>49.094999999999999</v>
      </c>
      <c r="I586" s="252"/>
      <c r="J586" s="248"/>
      <c r="K586" s="248"/>
      <c r="L586" s="253"/>
      <c r="M586" s="254"/>
      <c r="N586" s="255"/>
      <c r="O586" s="255"/>
      <c r="P586" s="255"/>
      <c r="Q586" s="255"/>
      <c r="R586" s="255"/>
      <c r="S586" s="255"/>
      <c r="T586" s="256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T586" s="257" t="s">
        <v>150</v>
      </c>
      <c r="AU586" s="257" t="s">
        <v>83</v>
      </c>
      <c r="AV586" s="15" t="s">
        <v>136</v>
      </c>
      <c r="AW586" s="15" t="s">
        <v>34</v>
      </c>
      <c r="AX586" s="15" t="s">
        <v>81</v>
      </c>
      <c r="AY586" s="257" t="s">
        <v>128</v>
      </c>
    </row>
    <row r="587" s="2" customFormat="1" ht="16.5" customHeight="1">
      <c r="A587" s="40"/>
      <c r="B587" s="41"/>
      <c r="C587" s="206" t="s">
        <v>672</v>
      </c>
      <c r="D587" s="206" t="s">
        <v>131</v>
      </c>
      <c r="E587" s="207" t="s">
        <v>673</v>
      </c>
      <c r="F587" s="208" t="s">
        <v>674</v>
      </c>
      <c r="G587" s="209" t="s">
        <v>134</v>
      </c>
      <c r="H587" s="210">
        <v>6.1799999999999997</v>
      </c>
      <c r="I587" s="211"/>
      <c r="J587" s="212">
        <f>ROUND(I587*H587,2)</f>
        <v>0</v>
      </c>
      <c r="K587" s="208" t="s">
        <v>135</v>
      </c>
      <c r="L587" s="46"/>
      <c r="M587" s="213" t="s">
        <v>19</v>
      </c>
      <c r="N587" s="214" t="s">
        <v>44</v>
      </c>
      <c r="O587" s="86"/>
      <c r="P587" s="215">
        <f>O587*H587</f>
        <v>0</v>
      </c>
      <c r="Q587" s="215">
        <v>0</v>
      </c>
      <c r="R587" s="215">
        <f>Q587*H587</f>
        <v>0</v>
      </c>
      <c r="S587" s="215">
        <v>0.00175</v>
      </c>
      <c r="T587" s="216">
        <f>S587*H587</f>
        <v>0.010815</v>
      </c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R587" s="217" t="s">
        <v>258</v>
      </c>
      <c r="AT587" s="217" t="s">
        <v>131</v>
      </c>
      <c r="AU587" s="217" t="s">
        <v>83</v>
      </c>
      <c r="AY587" s="19" t="s">
        <v>128</v>
      </c>
      <c r="BE587" s="218">
        <f>IF(N587="základní",J587,0)</f>
        <v>0</v>
      </c>
      <c r="BF587" s="218">
        <f>IF(N587="snížená",J587,0)</f>
        <v>0</v>
      </c>
      <c r="BG587" s="218">
        <f>IF(N587="zákl. přenesená",J587,0)</f>
        <v>0</v>
      </c>
      <c r="BH587" s="218">
        <f>IF(N587="sníž. přenesená",J587,0)</f>
        <v>0</v>
      </c>
      <c r="BI587" s="218">
        <f>IF(N587="nulová",J587,0)</f>
        <v>0</v>
      </c>
      <c r="BJ587" s="19" t="s">
        <v>81</v>
      </c>
      <c r="BK587" s="218">
        <f>ROUND(I587*H587,2)</f>
        <v>0</v>
      </c>
      <c r="BL587" s="19" t="s">
        <v>258</v>
      </c>
      <c r="BM587" s="217" t="s">
        <v>675</v>
      </c>
    </row>
    <row r="588" s="2" customFormat="1">
      <c r="A588" s="40"/>
      <c r="B588" s="41"/>
      <c r="C588" s="42"/>
      <c r="D588" s="219" t="s">
        <v>138</v>
      </c>
      <c r="E588" s="42"/>
      <c r="F588" s="220" t="s">
        <v>676</v>
      </c>
      <c r="G588" s="42"/>
      <c r="H588" s="42"/>
      <c r="I588" s="221"/>
      <c r="J588" s="42"/>
      <c r="K588" s="42"/>
      <c r="L588" s="46"/>
      <c r="M588" s="222"/>
      <c r="N588" s="223"/>
      <c r="O588" s="86"/>
      <c r="P588" s="86"/>
      <c r="Q588" s="86"/>
      <c r="R588" s="86"/>
      <c r="S588" s="86"/>
      <c r="T588" s="87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T588" s="19" t="s">
        <v>138</v>
      </c>
      <c r="AU588" s="19" t="s">
        <v>83</v>
      </c>
    </row>
    <row r="589" s="2" customFormat="1">
      <c r="A589" s="40"/>
      <c r="B589" s="41"/>
      <c r="C589" s="42"/>
      <c r="D589" s="224" t="s">
        <v>140</v>
      </c>
      <c r="E589" s="42"/>
      <c r="F589" s="225" t="s">
        <v>677</v>
      </c>
      <c r="G589" s="42"/>
      <c r="H589" s="42"/>
      <c r="I589" s="221"/>
      <c r="J589" s="42"/>
      <c r="K589" s="42"/>
      <c r="L589" s="46"/>
      <c r="M589" s="222"/>
      <c r="N589" s="223"/>
      <c r="O589" s="86"/>
      <c r="P589" s="86"/>
      <c r="Q589" s="86"/>
      <c r="R589" s="86"/>
      <c r="S589" s="86"/>
      <c r="T589" s="87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T589" s="19" t="s">
        <v>140</v>
      </c>
      <c r="AU589" s="19" t="s">
        <v>83</v>
      </c>
    </row>
    <row r="590" s="14" customFormat="1">
      <c r="A590" s="14"/>
      <c r="B590" s="237"/>
      <c r="C590" s="238"/>
      <c r="D590" s="219" t="s">
        <v>150</v>
      </c>
      <c r="E590" s="239" t="s">
        <v>19</v>
      </c>
      <c r="F590" s="240" t="s">
        <v>678</v>
      </c>
      <c r="G590" s="238"/>
      <c r="H590" s="239" t="s">
        <v>19</v>
      </c>
      <c r="I590" s="241"/>
      <c r="J590" s="238"/>
      <c r="K590" s="238"/>
      <c r="L590" s="242"/>
      <c r="M590" s="243"/>
      <c r="N590" s="244"/>
      <c r="O590" s="244"/>
      <c r="P590" s="244"/>
      <c r="Q590" s="244"/>
      <c r="R590" s="244"/>
      <c r="S590" s="244"/>
      <c r="T590" s="245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46" t="s">
        <v>150</v>
      </c>
      <c r="AU590" s="246" t="s">
        <v>83</v>
      </c>
      <c r="AV590" s="14" t="s">
        <v>81</v>
      </c>
      <c r="AW590" s="14" t="s">
        <v>34</v>
      </c>
      <c r="AX590" s="14" t="s">
        <v>73</v>
      </c>
      <c r="AY590" s="246" t="s">
        <v>128</v>
      </c>
    </row>
    <row r="591" s="13" customFormat="1">
      <c r="A591" s="13"/>
      <c r="B591" s="226"/>
      <c r="C591" s="227"/>
      <c r="D591" s="219" t="s">
        <v>150</v>
      </c>
      <c r="E591" s="228" t="s">
        <v>19</v>
      </c>
      <c r="F591" s="229" t="s">
        <v>679</v>
      </c>
      <c r="G591" s="227"/>
      <c r="H591" s="230">
        <v>3.6600000000000001</v>
      </c>
      <c r="I591" s="231"/>
      <c r="J591" s="227"/>
      <c r="K591" s="227"/>
      <c r="L591" s="232"/>
      <c r="M591" s="233"/>
      <c r="N591" s="234"/>
      <c r="O591" s="234"/>
      <c r="P591" s="234"/>
      <c r="Q591" s="234"/>
      <c r="R591" s="234"/>
      <c r="S591" s="234"/>
      <c r="T591" s="235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6" t="s">
        <v>150</v>
      </c>
      <c r="AU591" s="236" t="s">
        <v>83</v>
      </c>
      <c r="AV591" s="13" t="s">
        <v>83</v>
      </c>
      <c r="AW591" s="13" t="s">
        <v>34</v>
      </c>
      <c r="AX591" s="13" t="s">
        <v>73</v>
      </c>
      <c r="AY591" s="236" t="s">
        <v>128</v>
      </c>
    </row>
    <row r="592" s="13" customFormat="1">
      <c r="A592" s="13"/>
      <c r="B592" s="226"/>
      <c r="C592" s="227"/>
      <c r="D592" s="219" t="s">
        <v>150</v>
      </c>
      <c r="E592" s="228" t="s">
        <v>19</v>
      </c>
      <c r="F592" s="229" t="s">
        <v>680</v>
      </c>
      <c r="G592" s="227"/>
      <c r="H592" s="230">
        <v>2.52</v>
      </c>
      <c r="I592" s="231"/>
      <c r="J592" s="227"/>
      <c r="K592" s="227"/>
      <c r="L592" s="232"/>
      <c r="M592" s="233"/>
      <c r="N592" s="234"/>
      <c r="O592" s="234"/>
      <c r="P592" s="234"/>
      <c r="Q592" s="234"/>
      <c r="R592" s="234"/>
      <c r="S592" s="234"/>
      <c r="T592" s="235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6" t="s">
        <v>150</v>
      </c>
      <c r="AU592" s="236" t="s">
        <v>83</v>
      </c>
      <c r="AV592" s="13" t="s">
        <v>83</v>
      </c>
      <c r="AW592" s="13" t="s">
        <v>34</v>
      </c>
      <c r="AX592" s="13" t="s">
        <v>73</v>
      </c>
      <c r="AY592" s="236" t="s">
        <v>128</v>
      </c>
    </row>
    <row r="593" s="15" customFormat="1">
      <c r="A593" s="15"/>
      <c r="B593" s="247"/>
      <c r="C593" s="248"/>
      <c r="D593" s="219" t="s">
        <v>150</v>
      </c>
      <c r="E593" s="249" t="s">
        <v>19</v>
      </c>
      <c r="F593" s="250" t="s">
        <v>166</v>
      </c>
      <c r="G593" s="248"/>
      <c r="H593" s="251">
        <v>6.1799999999999997</v>
      </c>
      <c r="I593" s="252"/>
      <c r="J593" s="248"/>
      <c r="K593" s="248"/>
      <c r="L593" s="253"/>
      <c r="M593" s="254"/>
      <c r="N593" s="255"/>
      <c r="O593" s="255"/>
      <c r="P593" s="255"/>
      <c r="Q593" s="255"/>
      <c r="R593" s="255"/>
      <c r="S593" s="255"/>
      <c r="T593" s="256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57" t="s">
        <v>150</v>
      </c>
      <c r="AU593" s="257" t="s">
        <v>83</v>
      </c>
      <c r="AV593" s="15" t="s">
        <v>136</v>
      </c>
      <c r="AW593" s="15" t="s">
        <v>34</v>
      </c>
      <c r="AX593" s="15" t="s">
        <v>81</v>
      </c>
      <c r="AY593" s="257" t="s">
        <v>128</v>
      </c>
    </row>
    <row r="594" s="2" customFormat="1" ht="21.75" customHeight="1">
      <c r="A594" s="40"/>
      <c r="B594" s="41"/>
      <c r="C594" s="206" t="s">
        <v>681</v>
      </c>
      <c r="D594" s="206" t="s">
        <v>131</v>
      </c>
      <c r="E594" s="207" t="s">
        <v>682</v>
      </c>
      <c r="F594" s="208" t="s">
        <v>683</v>
      </c>
      <c r="G594" s="209" t="s">
        <v>546</v>
      </c>
      <c r="H594" s="210">
        <v>8</v>
      </c>
      <c r="I594" s="211"/>
      <c r="J594" s="212">
        <f>ROUND(I594*H594,2)</f>
        <v>0</v>
      </c>
      <c r="K594" s="208" t="s">
        <v>135</v>
      </c>
      <c r="L594" s="46"/>
      <c r="M594" s="213" t="s">
        <v>19</v>
      </c>
      <c r="N594" s="214" t="s">
        <v>44</v>
      </c>
      <c r="O594" s="86"/>
      <c r="P594" s="215">
        <f>O594*H594</f>
        <v>0</v>
      </c>
      <c r="Q594" s="215">
        <v>0</v>
      </c>
      <c r="R594" s="215">
        <f>Q594*H594</f>
        <v>0</v>
      </c>
      <c r="S594" s="215">
        <v>0.00022000000000000001</v>
      </c>
      <c r="T594" s="216">
        <f>S594*H594</f>
        <v>0.0017600000000000001</v>
      </c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R594" s="217" t="s">
        <v>258</v>
      </c>
      <c r="AT594" s="217" t="s">
        <v>131</v>
      </c>
      <c r="AU594" s="217" t="s">
        <v>83</v>
      </c>
      <c r="AY594" s="19" t="s">
        <v>128</v>
      </c>
      <c r="BE594" s="218">
        <f>IF(N594="základní",J594,0)</f>
        <v>0</v>
      </c>
      <c r="BF594" s="218">
        <f>IF(N594="snížená",J594,0)</f>
        <v>0</v>
      </c>
      <c r="BG594" s="218">
        <f>IF(N594="zákl. přenesená",J594,0)</f>
        <v>0</v>
      </c>
      <c r="BH594" s="218">
        <f>IF(N594="sníž. přenesená",J594,0)</f>
        <v>0</v>
      </c>
      <c r="BI594" s="218">
        <f>IF(N594="nulová",J594,0)</f>
        <v>0</v>
      </c>
      <c r="BJ594" s="19" t="s">
        <v>81</v>
      </c>
      <c r="BK594" s="218">
        <f>ROUND(I594*H594,2)</f>
        <v>0</v>
      </c>
      <c r="BL594" s="19" t="s">
        <v>258</v>
      </c>
      <c r="BM594" s="217" t="s">
        <v>684</v>
      </c>
    </row>
    <row r="595" s="2" customFormat="1">
      <c r="A595" s="40"/>
      <c r="B595" s="41"/>
      <c r="C595" s="42"/>
      <c r="D595" s="219" t="s">
        <v>138</v>
      </c>
      <c r="E595" s="42"/>
      <c r="F595" s="220" t="s">
        <v>685</v>
      </c>
      <c r="G595" s="42"/>
      <c r="H595" s="42"/>
      <c r="I595" s="221"/>
      <c r="J595" s="42"/>
      <c r="K595" s="42"/>
      <c r="L595" s="46"/>
      <c r="M595" s="222"/>
      <c r="N595" s="223"/>
      <c r="O595" s="86"/>
      <c r="P595" s="86"/>
      <c r="Q595" s="86"/>
      <c r="R595" s="86"/>
      <c r="S595" s="86"/>
      <c r="T595" s="87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T595" s="19" t="s">
        <v>138</v>
      </c>
      <c r="AU595" s="19" t="s">
        <v>83</v>
      </c>
    </row>
    <row r="596" s="2" customFormat="1">
      <c r="A596" s="40"/>
      <c r="B596" s="41"/>
      <c r="C596" s="42"/>
      <c r="D596" s="224" t="s">
        <v>140</v>
      </c>
      <c r="E596" s="42"/>
      <c r="F596" s="225" t="s">
        <v>686</v>
      </c>
      <c r="G596" s="42"/>
      <c r="H596" s="42"/>
      <c r="I596" s="221"/>
      <c r="J596" s="42"/>
      <c r="K596" s="42"/>
      <c r="L596" s="46"/>
      <c r="M596" s="222"/>
      <c r="N596" s="223"/>
      <c r="O596" s="86"/>
      <c r="P596" s="86"/>
      <c r="Q596" s="86"/>
      <c r="R596" s="86"/>
      <c r="S596" s="86"/>
      <c r="T596" s="87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T596" s="19" t="s">
        <v>140</v>
      </c>
      <c r="AU596" s="19" t="s">
        <v>83</v>
      </c>
    </row>
    <row r="597" s="2" customFormat="1" ht="33" customHeight="1">
      <c r="A597" s="40"/>
      <c r="B597" s="41"/>
      <c r="C597" s="206" t="s">
        <v>687</v>
      </c>
      <c r="D597" s="206" t="s">
        <v>131</v>
      </c>
      <c r="E597" s="207" t="s">
        <v>688</v>
      </c>
      <c r="F597" s="208" t="s">
        <v>689</v>
      </c>
      <c r="G597" s="209" t="s">
        <v>546</v>
      </c>
      <c r="H597" s="210">
        <v>2</v>
      </c>
      <c r="I597" s="211"/>
      <c r="J597" s="212">
        <f>ROUND(I597*H597,2)</f>
        <v>0</v>
      </c>
      <c r="K597" s="208" t="s">
        <v>135</v>
      </c>
      <c r="L597" s="46"/>
      <c r="M597" s="213" t="s">
        <v>19</v>
      </c>
      <c r="N597" s="214" t="s">
        <v>44</v>
      </c>
      <c r="O597" s="86"/>
      <c r="P597" s="215">
        <f>O597*H597</f>
        <v>0</v>
      </c>
      <c r="Q597" s="215">
        <v>0</v>
      </c>
      <c r="R597" s="215">
        <f>Q597*H597</f>
        <v>0</v>
      </c>
      <c r="S597" s="215">
        <v>0.0018799999999999999</v>
      </c>
      <c r="T597" s="216">
        <f>S597*H597</f>
        <v>0.0037599999999999999</v>
      </c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R597" s="217" t="s">
        <v>258</v>
      </c>
      <c r="AT597" s="217" t="s">
        <v>131</v>
      </c>
      <c r="AU597" s="217" t="s">
        <v>83</v>
      </c>
      <c r="AY597" s="19" t="s">
        <v>128</v>
      </c>
      <c r="BE597" s="218">
        <f>IF(N597="základní",J597,0)</f>
        <v>0</v>
      </c>
      <c r="BF597" s="218">
        <f>IF(N597="snížená",J597,0)</f>
        <v>0</v>
      </c>
      <c r="BG597" s="218">
        <f>IF(N597="zákl. přenesená",J597,0)</f>
        <v>0</v>
      </c>
      <c r="BH597" s="218">
        <f>IF(N597="sníž. přenesená",J597,0)</f>
        <v>0</v>
      </c>
      <c r="BI597" s="218">
        <f>IF(N597="nulová",J597,0)</f>
        <v>0</v>
      </c>
      <c r="BJ597" s="19" t="s">
        <v>81</v>
      </c>
      <c r="BK597" s="218">
        <f>ROUND(I597*H597,2)</f>
        <v>0</v>
      </c>
      <c r="BL597" s="19" t="s">
        <v>258</v>
      </c>
      <c r="BM597" s="217" t="s">
        <v>690</v>
      </c>
    </row>
    <row r="598" s="2" customFormat="1">
      <c r="A598" s="40"/>
      <c r="B598" s="41"/>
      <c r="C598" s="42"/>
      <c r="D598" s="219" t="s">
        <v>138</v>
      </c>
      <c r="E598" s="42"/>
      <c r="F598" s="220" t="s">
        <v>691</v>
      </c>
      <c r="G598" s="42"/>
      <c r="H598" s="42"/>
      <c r="I598" s="221"/>
      <c r="J598" s="42"/>
      <c r="K598" s="42"/>
      <c r="L598" s="46"/>
      <c r="M598" s="222"/>
      <c r="N598" s="223"/>
      <c r="O598" s="86"/>
      <c r="P598" s="86"/>
      <c r="Q598" s="86"/>
      <c r="R598" s="86"/>
      <c r="S598" s="86"/>
      <c r="T598" s="87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T598" s="19" t="s">
        <v>138</v>
      </c>
      <c r="AU598" s="19" t="s">
        <v>83</v>
      </c>
    </row>
    <row r="599" s="2" customFormat="1">
      <c r="A599" s="40"/>
      <c r="B599" s="41"/>
      <c r="C599" s="42"/>
      <c r="D599" s="224" t="s">
        <v>140</v>
      </c>
      <c r="E599" s="42"/>
      <c r="F599" s="225" t="s">
        <v>692</v>
      </c>
      <c r="G599" s="42"/>
      <c r="H599" s="42"/>
      <c r="I599" s="221"/>
      <c r="J599" s="42"/>
      <c r="K599" s="42"/>
      <c r="L599" s="46"/>
      <c r="M599" s="222"/>
      <c r="N599" s="223"/>
      <c r="O599" s="86"/>
      <c r="P599" s="86"/>
      <c r="Q599" s="86"/>
      <c r="R599" s="86"/>
      <c r="S599" s="86"/>
      <c r="T599" s="87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T599" s="19" t="s">
        <v>140</v>
      </c>
      <c r="AU599" s="19" t="s">
        <v>83</v>
      </c>
    </row>
    <row r="600" s="14" customFormat="1">
      <c r="A600" s="14"/>
      <c r="B600" s="237"/>
      <c r="C600" s="238"/>
      <c r="D600" s="219" t="s">
        <v>150</v>
      </c>
      <c r="E600" s="239" t="s">
        <v>19</v>
      </c>
      <c r="F600" s="240" t="s">
        <v>693</v>
      </c>
      <c r="G600" s="238"/>
      <c r="H600" s="239" t="s">
        <v>19</v>
      </c>
      <c r="I600" s="241"/>
      <c r="J600" s="238"/>
      <c r="K600" s="238"/>
      <c r="L600" s="242"/>
      <c r="M600" s="243"/>
      <c r="N600" s="244"/>
      <c r="O600" s="244"/>
      <c r="P600" s="244"/>
      <c r="Q600" s="244"/>
      <c r="R600" s="244"/>
      <c r="S600" s="244"/>
      <c r="T600" s="245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46" t="s">
        <v>150</v>
      </c>
      <c r="AU600" s="246" t="s">
        <v>83</v>
      </c>
      <c r="AV600" s="14" t="s">
        <v>81</v>
      </c>
      <c r="AW600" s="14" t="s">
        <v>34</v>
      </c>
      <c r="AX600" s="14" t="s">
        <v>73</v>
      </c>
      <c r="AY600" s="246" t="s">
        <v>128</v>
      </c>
    </row>
    <row r="601" s="13" customFormat="1">
      <c r="A601" s="13"/>
      <c r="B601" s="226"/>
      <c r="C601" s="227"/>
      <c r="D601" s="219" t="s">
        <v>150</v>
      </c>
      <c r="E601" s="228" t="s">
        <v>19</v>
      </c>
      <c r="F601" s="229" t="s">
        <v>83</v>
      </c>
      <c r="G601" s="227"/>
      <c r="H601" s="230">
        <v>2</v>
      </c>
      <c r="I601" s="231"/>
      <c r="J601" s="227"/>
      <c r="K601" s="227"/>
      <c r="L601" s="232"/>
      <c r="M601" s="233"/>
      <c r="N601" s="234"/>
      <c r="O601" s="234"/>
      <c r="P601" s="234"/>
      <c r="Q601" s="234"/>
      <c r="R601" s="234"/>
      <c r="S601" s="234"/>
      <c r="T601" s="235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6" t="s">
        <v>150</v>
      </c>
      <c r="AU601" s="236" t="s">
        <v>83</v>
      </c>
      <c r="AV601" s="13" t="s">
        <v>83</v>
      </c>
      <c r="AW601" s="13" t="s">
        <v>34</v>
      </c>
      <c r="AX601" s="13" t="s">
        <v>81</v>
      </c>
      <c r="AY601" s="236" t="s">
        <v>128</v>
      </c>
    </row>
    <row r="602" s="2" customFormat="1" ht="16.5" customHeight="1">
      <c r="A602" s="40"/>
      <c r="B602" s="41"/>
      <c r="C602" s="206" t="s">
        <v>694</v>
      </c>
      <c r="D602" s="206" t="s">
        <v>131</v>
      </c>
      <c r="E602" s="207" t="s">
        <v>695</v>
      </c>
      <c r="F602" s="208" t="s">
        <v>696</v>
      </c>
      <c r="G602" s="209" t="s">
        <v>134</v>
      </c>
      <c r="H602" s="210">
        <v>32.441000000000003</v>
      </c>
      <c r="I602" s="211"/>
      <c r="J602" s="212">
        <f>ROUND(I602*H602,2)</f>
        <v>0</v>
      </c>
      <c r="K602" s="208" t="s">
        <v>135</v>
      </c>
      <c r="L602" s="46"/>
      <c r="M602" s="213" t="s">
        <v>19</v>
      </c>
      <c r="N602" s="214" t="s">
        <v>44</v>
      </c>
      <c r="O602" s="86"/>
      <c r="P602" s="215">
        <f>O602*H602</f>
        <v>0</v>
      </c>
      <c r="Q602" s="215">
        <v>0</v>
      </c>
      <c r="R602" s="215">
        <f>Q602*H602</f>
        <v>0</v>
      </c>
      <c r="S602" s="215">
        <v>0.0025999999999999999</v>
      </c>
      <c r="T602" s="216">
        <f>S602*H602</f>
        <v>0.084346600000000008</v>
      </c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R602" s="217" t="s">
        <v>258</v>
      </c>
      <c r="AT602" s="217" t="s">
        <v>131</v>
      </c>
      <c r="AU602" s="217" t="s">
        <v>83</v>
      </c>
      <c r="AY602" s="19" t="s">
        <v>128</v>
      </c>
      <c r="BE602" s="218">
        <f>IF(N602="základní",J602,0)</f>
        <v>0</v>
      </c>
      <c r="BF602" s="218">
        <f>IF(N602="snížená",J602,0)</f>
        <v>0</v>
      </c>
      <c r="BG602" s="218">
        <f>IF(N602="zákl. přenesená",J602,0)</f>
        <v>0</v>
      </c>
      <c r="BH602" s="218">
        <f>IF(N602="sníž. přenesená",J602,0)</f>
        <v>0</v>
      </c>
      <c r="BI602" s="218">
        <f>IF(N602="nulová",J602,0)</f>
        <v>0</v>
      </c>
      <c r="BJ602" s="19" t="s">
        <v>81</v>
      </c>
      <c r="BK602" s="218">
        <f>ROUND(I602*H602,2)</f>
        <v>0</v>
      </c>
      <c r="BL602" s="19" t="s">
        <v>258</v>
      </c>
      <c r="BM602" s="217" t="s">
        <v>697</v>
      </c>
    </row>
    <row r="603" s="2" customFormat="1">
      <c r="A603" s="40"/>
      <c r="B603" s="41"/>
      <c r="C603" s="42"/>
      <c r="D603" s="219" t="s">
        <v>138</v>
      </c>
      <c r="E603" s="42"/>
      <c r="F603" s="220" t="s">
        <v>698</v>
      </c>
      <c r="G603" s="42"/>
      <c r="H603" s="42"/>
      <c r="I603" s="221"/>
      <c r="J603" s="42"/>
      <c r="K603" s="42"/>
      <c r="L603" s="46"/>
      <c r="M603" s="222"/>
      <c r="N603" s="223"/>
      <c r="O603" s="86"/>
      <c r="P603" s="86"/>
      <c r="Q603" s="86"/>
      <c r="R603" s="86"/>
      <c r="S603" s="86"/>
      <c r="T603" s="87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T603" s="19" t="s">
        <v>138</v>
      </c>
      <c r="AU603" s="19" t="s">
        <v>83</v>
      </c>
    </row>
    <row r="604" s="2" customFormat="1">
      <c r="A604" s="40"/>
      <c r="B604" s="41"/>
      <c r="C604" s="42"/>
      <c r="D604" s="224" t="s">
        <v>140</v>
      </c>
      <c r="E604" s="42"/>
      <c r="F604" s="225" t="s">
        <v>699</v>
      </c>
      <c r="G604" s="42"/>
      <c r="H604" s="42"/>
      <c r="I604" s="221"/>
      <c r="J604" s="42"/>
      <c r="K604" s="42"/>
      <c r="L604" s="46"/>
      <c r="M604" s="222"/>
      <c r="N604" s="223"/>
      <c r="O604" s="86"/>
      <c r="P604" s="86"/>
      <c r="Q604" s="86"/>
      <c r="R604" s="86"/>
      <c r="S604" s="86"/>
      <c r="T604" s="87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T604" s="19" t="s">
        <v>140</v>
      </c>
      <c r="AU604" s="19" t="s">
        <v>83</v>
      </c>
    </row>
    <row r="605" s="13" customFormat="1">
      <c r="A605" s="13"/>
      <c r="B605" s="226"/>
      <c r="C605" s="227"/>
      <c r="D605" s="219" t="s">
        <v>150</v>
      </c>
      <c r="E605" s="228" t="s">
        <v>19</v>
      </c>
      <c r="F605" s="229" t="s">
        <v>700</v>
      </c>
      <c r="G605" s="227"/>
      <c r="H605" s="230">
        <v>32.441000000000003</v>
      </c>
      <c r="I605" s="231"/>
      <c r="J605" s="227"/>
      <c r="K605" s="227"/>
      <c r="L605" s="232"/>
      <c r="M605" s="233"/>
      <c r="N605" s="234"/>
      <c r="O605" s="234"/>
      <c r="P605" s="234"/>
      <c r="Q605" s="234"/>
      <c r="R605" s="234"/>
      <c r="S605" s="234"/>
      <c r="T605" s="235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6" t="s">
        <v>150</v>
      </c>
      <c r="AU605" s="236" t="s">
        <v>83</v>
      </c>
      <c r="AV605" s="13" t="s">
        <v>83</v>
      </c>
      <c r="AW605" s="13" t="s">
        <v>34</v>
      </c>
      <c r="AX605" s="13" t="s">
        <v>81</v>
      </c>
      <c r="AY605" s="236" t="s">
        <v>128</v>
      </c>
    </row>
    <row r="606" s="2" customFormat="1" ht="16.5" customHeight="1">
      <c r="A606" s="40"/>
      <c r="B606" s="41"/>
      <c r="C606" s="206" t="s">
        <v>701</v>
      </c>
      <c r="D606" s="206" t="s">
        <v>131</v>
      </c>
      <c r="E606" s="207" t="s">
        <v>702</v>
      </c>
      <c r="F606" s="208" t="s">
        <v>703</v>
      </c>
      <c r="G606" s="209" t="s">
        <v>134</v>
      </c>
      <c r="H606" s="210">
        <v>22.07</v>
      </c>
      <c r="I606" s="211"/>
      <c r="J606" s="212">
        <f>ROUND(I606*H606,2)</f>
        <v>0</v>
      </c>
      <c r="K606" s="208" t="s">
        <v>135</v>
      </c>
      <c r="L606" s="46"/>
      <c r="M606" s="213" t="s">
        <v>19</v>
      </c>
      <c r="N606" s="214" t="s">
        <v>44</v>
      </c>
      <c r="O606" s="86"/>
      <c r="P606" s="215">
        <f>O606*H606</f>
        <v>0</v>
      </c>
      <c r="Q606" s="215">
        <v>0</v>
      </c>
      <c r="R606" s="215">
        <f>Q606*H606</f>
        <v>0</v>
      </c>
      <c r="S606" s="215">
        <v>0.0039399999999999999</v>
      </c>
      <c r="T606" s="216">
        <f>S606*H606</f>
        <v>0.0869558</v>
      </c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R606" s="217" t="s">
        <v>258</v>
      </c>
      <c r="AT606" s="217" t="s">
        <v>131</v>
      </c>
      <c r="AU606" s="217" t="s">
        <v>83</v>
      </c>
      <c r="AY606" s="19" t="s">
        <v>128</v>
      </c>
      <c r="BE606" s="218">
        <f>IF(N606="základní",J606,0)</f>
        <v>0</v>
      </c>
      <c r="BF606" s="218">
        <f>IF(N606="snížená",J606,0)</f>
        <v>0</v>
      </c>
      <c r="BG606" s="218">
        <f>IF(N606="zákl. přenesená",J606,0)</f>
        <v>0</v>
      </c>
      <c r="BH606" s="218">
        <f>IF(N606="sníž. přenesená",J606,0)</f>
        <v>0</v>
      </c>
      <c r="BI606" s="218">
        <f>IF(N606="nulová",J606,0)</f>
        <v>0</v>
      </c>
      <c r="BJ606" s="19" t="s">
        <v>81</v>
      </c>
      <c r="BK606" s="218">
        <f>ROUND(I606*H606,2)</f>
        <v>0</v>
      </c>
      <c r="BL606" s="19" t="s">
        <v>258</v>
      </c>
      <c r="BM606" s="217" t="s">
        <v>704</v>
      </c>
    </row>
    <row r="607" s="2" customFormat="1">
      <c r="A607" s="40"/>
      <c r="B607" s="41"/>
      <c r="C607" s="42"/>
      <c r="D607" s="219" t="s">
        <v>138</v>
      </c>
      <c r="E607" s="42"/>
      <c r="F607" s="220" t="s">
        <v>705</v>
      </c>
      <c r="G607" s="42"/>
      <c r="H607" s="42"/>
      <c r="I607" s="221"/>
      <c r="J607" s="42"/>
      <c r="K607" s="42"/>
      <c r="L607" s="46"/>
      <c r="M607" s="222"/>
      <c r="N607" s="223"/>
      <c r="O607" s="86"/>
      <c r="P607" s="86"/>
      <c r="Q607" s="86"/>
      <c r="R607" s="86"/>
      <c r="S607" s="86"/>
      <c r="T607" s="87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T607" s="19" t="s">
        <v>138</v>
      </c>
      <c r="AU607" s="19" t="s">
        <v>83</v>
      </c>
    </row>
    <row r="608" s="2" customFormat="1">
      <c r="A608" s="40"/>
      <c r="B608" s="41"/>
      <c r="C608" s="42"/>
      <c r="D608" s="224" t="s">
        <v>140</v>
      </c>
      <c r="E608" s="42"/>
      <c r="F608" s="225" t="s">
        <v>706</v>
      </c>
      <c r="G608" s="42"/>
      <c r="H608" s="42"/>
      <c r="I608" s="221"/>
      <c r="J608" s="42"/>
      <c r="K608" s="42"/>
      <c r="L608" s="46"/>
      <c r="M608" s="222"/>
      <c r="N608" s="223"/>
      <c r="O608" s="86"/>
      <c r="P608" s="86"/>
      <c r="Q608" s="86"/>
      <c r="R608" s="86"/>
      <c r="S608" s="86"/>
      <c r="T608" s="87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19" t="s">
        <v>140</v>
      </c>
      <c r="AU608" s="19" t="s">
        <v>83</v>
      </c>
    </row>
    <row r="609" s="13" customFormat="1">
      <c r="A609" s="13"/>
      <c r="B609" s="226"/>
      <c r="C609" s="227"/>
      <c r="D609" s="219" t="s">
        <v>150</v>
      </c>
      <c r="E609" s="228" t="s">
        <v>19</v>
      </c>
      <c r="F609" s="229" t="s">
        <v>707</v>
      </c>
      <c r="G609" s="227"/>
      <c r="H609" s="230">
        <v>22.07</v>
      </c>
      <c r="I609" s="231"/>
      <c r="J609" s="227"/>
      <c r="K609" s="227"/>
      <c r="L609" s="232"/>
      <c r="M609" s="233"/>
      <c r="N609" s="234"/>
      <c r="O609" s="234"/>
      <c r="P609" s="234"/>
      <c r="Q609" s="234"/>
      <c r="R609" s="234"/>
      <c r="S609" s="234"/>
      <c r="T609" s="235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6" t="s">
        <v>150</v>
      </c>
      <c r="AU609" s="236" t="s">
        <v>83</v>
      </c>
      <c r="AV609" s="13" t="s">
        <v>83</v>
      </c>
      <c r="AW609" s="13" t="s">
        <v>34</v>
      </c>
      <c r="AX609" s="13" t="s">
        <v>81</v>
      </c>
      <c r="AY609" s="236" t="s">
        <v>128</v>
      </c>
    </row>
    <row r="610" s="2" customFormat="1" ht="21.75" customHeight="1">
      <c r="A610" s="40"/>
      <c r="B610" s="41"/>
      <c r="C610" s="206" t="s">
        <v>708</v>
      </c>
      <c r="D610" s="206" t="s">
        <v>131</v>
      </c>
      <c r="E610" s="207" t="s">
        <v>709</v>
      </c>
      <c r="F610" s="208" t="s">
        <v>710</v>
      </c>
      <c r="G610" s="209" t="s">
        <v>134</v>
      </c>
      <c r="H610" s="210">
        <v>14.699999999999999</v>
      </c>
      <c r="I610" s="211"/>
      <c r="J610" s="212">
        <f>ROUND(I610*H610,2)</f>
        <v>0</v>
      </c>
      <c r="K610" s="208" t="s">
        <v>135</v>
      </c>
      <c r="L610" s="46"/>
      <c r="M610" s="213" t="s">
        <v>19</v>
      </c>
      <c r="N610" s="214" t="s">
        <v>44</v>
      </c>
      <c r="O610" s="86"/>
      <c r="P610" s="215">
        <f>O610*H610</f>
        <v>0</v>
      </c>
      <c r="Q610" s="215">
        <v>4.0000000000000003E-05</v>
      </c>
      <c r="R610" s="215">
        <f>Q610*H610</f>
        <v>0.00058799999999999998</v>
      </c>
      <c r="S610" s="215">
        <v>0</v>
      </c>
      <c r="T610" s="216">
        <f>S610*H610</f>
        <v>0</v>
      </c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R610" s="217" t="s">
        <v>258</v>
      </c>
      <c r="AT610" s="217" t="s">
        <v>131</v>
      </c>
      <c r="AU610" s="217" t="s">
        <v>83</v>
      </c>
      <c r="AY610" s="19" t="s">
        <v>128</v>
      </c>
      <c r="BE610" s="218">
        <f>IF(N610="základní",J610,0)</f>
        <v>0</v>
      </c>
      <c r="BF610" s="218">
        <f>IF(N610="snížená",J610,0)</f>
        <v>0</v>
      </c>
      <c r="BG610" s="218">
        <f>IF(N610="zákl. přenesená",J610,0)</f>
        <v>0</v>
      </c>
      <c r="BH610" s="218">
        <f>IF(N610="sníž. přenesená",J610,0)</f>
        <v>0</v>
      </c>
      <c r="BI610" s="218">
        <f>IF(N610="nulová",J610,0)</f>
        <v>0</v>
      </c>
      <c r="BJ610" s="19" t="s">
        <v>81</v>
      </c>
      <c r="BK610" s="218">
        <f>ROUND(I610*H610,2)</f>
        <v>0</v>
      </c>
      <c r="BL610" s="19" t="s">
        <v>258</v>
      </c>
      <c r="BM610" s="217" t="s">
        <v>711</v>
      </c>
    </row>
    <row r="611" s="2" customFormat="1">
      <c r="A611" s="40"/>
      <c r="B611" s="41"/>
      <c r="C611" s="42"/>
      <c r="D611" s="219" t="s">
        <v>138</v>
      </c>
      <c r="E611" s="42"/>
      <c r="F611" s="220" t="s">
        <v>712</v>
      </c>
      <c r="G611" s="42"/>
      <c r="H611" s="42"/>
      <c r="I611" s="221"/>
      <c r="J611" s="42"/>
      <c r="K611" s="42"/>
      <c r="L611" s="46"/>
      <c r="M611" s="222"/>
      <c r="N611" s="223"/>
      <c r="O611" s="86"/>
      <c r="P611" s="86"/>
      <c r="Q611" s="86"/>
      <c r="R611" s="86"/>
      <c r="S611" s="86"/>
      <c r="T611" s="87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T611" s="19" t="s">
        <v>138</v>
      </c>
      <c r="AU611" s="19" t="s">
        <v>83</v>
      </c>
    </row>
    <row r="612" s="2" customFormat="1">
      <c r="A612" s="40"/>
      <c r="B612" s="41"/>
      <c r="C612" s="42"/>
      <c r="D612" s="224" t="s">
        <v>140</v>
      </c>
      <c r="E612" s="42"/>
      <c r="F612" s="225" t="s">
        <v>713</v>
      </c>
      <c r="G612" s="42"/>
      <c r="H612" s="42"/>
      <c r="I612" s="221"/>
      <c r="J612" s="42"/>
      <c r="K612" s="42"/>
      <c r="L612" s="46"/>
      <c r="M612" s="222"/>
      <c r="N612" s="223"/>
      <c r="O612" s="86"/>
      <c r="P612" s="86"/>
      <c r="Q612" s="86"/>
      <c r="R612" s="86"/>
      <c r="S612" s="86"/>
      <c r="T612" s="87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19" t="s">
        <v>140</v>
      </c>
      <c r="AU612" s="19" t="s">
        <v>83</v>
      </c>
    </row>
    <row r="613" s="13" customFormat="1">
      <c r="A613" s="13"/>
      <c r="B613" s="226"/>
      <c r="C613" s="227"/>
      <c r="D613" s="219" t="s">
        <v>150</v>
      </c>
      <c r="E613" s="228" t="s">
        <v>19</v>
      </c>
      <c r="F613" s="229" t="s">
        <v>318</v>
      </c>
      <c r="G613" s="227"/>
      <c r="H613" s="230">
        <v>14.699999999999999</v>
      </c>
      <c r="I613" s="231"/>
      <c r="J613" s="227"/>
      <c r="K613" s="227"/>
      <c r="L613" s="232"/>
      <c r="M613" s="233"/>
      <c r="N613" s="234"/>
      <c r="O613" s="234"/>
      <c r="P613" s="234"/>
      <c r="Q613" s="234"/>
      <c r="R613" s="234"/>
      <c r="S613" s="234"/>
      <c r="T613" s="235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6" t="s">
        <v>150</v>
      </c>
      <c r="AU613" s="236" t="s">
        <v>83</v>
      </c>
      <c r="AV613" s="13" t="s">
        <v>83</v>
      </c>
      <c r="AW613" s="13" t="s">
        <v>34</v>
      </c>
      <c r="AX613" s="13" t="s">
        <v>81</v>
      </c>
      <c r="AY613" s="236" t="s">
        <v>128</v>
      </c>
    </row>
    <row r="614" s="2" customFormat="1" ht="16.5" customHeight="1">
      <c r="A614" s="40"/>
      <c r="B614" s="41"/>
      <c r="C614" s="258" t="s">
        <v>714</v>
      </c>
      <c r="D614" s="258" t="s">
        <v>221</v>
      </c>
      <c r="E614" s="259" t="s">
        <v>715</v>
      </c>
      <c r="F614" s="260" t="s">
        <v>19</v>
      </c>
      <c r="G614" s="261" t="s">
        <v>134</v>
      </c>
      <c r="H614" s="262">
        <v>14.994</v>
      </c>
      <c r="I614" s="263"/>
      <c r="J614" s="264">
        <f>ROUND(I614*H614,2)</f>
        <v>0</v>
      </c>
      <c r="K614" s="260" t="s">
        <v>19</v>
      </c>
      <c r="L614" s="265"/>
      <c r="M614" s="266" t="s">
        <v>19</v>
      </c>
      <c r="N614" s="267" t="s">
        <v>44</v>
      </c>
      <c r="O614" s="86"/>
      <c r="P614" s="215">
        <f>O614*H614</f>
        <v>0</v>
      </c>
      <c r="Q614" s="215">
        <v>0.002</v>
      </c>
      <c r="R614" s="215">
        <f>Q614*H614</f>
        <v>0.029988000000000001</v>
      </c>
      <c r="S614" s="215">
        <v>0</v>
      </c>
      <c r="T614" s="216">
        <f>S614*H614</f>
        <v>0</v>
      </c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R614" s="217" t="s">
        <v>375</v>
      </c>
      <c r="AT614" s="217" t="s">
        <v>221</v>
      </c>
      <c r="AU614" s="217" t="s">
        <v>83</v>
      </c>
      <c r="AY614" s="19" t="s">
        <v>128</v>
      </c>
      <c r="BE614" s="218">
        <f>IF(N614="základní",J614,0)</f>
        <v>0</v>
      </c>
      <c r="BF614" s="218">
        <f>IF(N614="snížená",J614,0)</f>
        <v>0</v>
      </c>
      <c r="BG614" s="218">
        <f>IF(N614="zákl. přenesená",J614,0)</f>
        <v>0</v>
      </c>
      <c r="BH614" s="218">
        <f>IF(N614="sníž. přenesená",J614,0)</f>
        <v>0</v>
      </c>
      <c r="BI614" s="218">
        <f>IF(N614="nulová",J614,0)</f>
        <v>0</v>
      </c>
      <c r="BJ614" s="19" t="s">
        <v>81</v>
      </c>
      <c r="BK614" s="218">
        <f>ROUND(I614*H614,2)</f>
        <v>0</v>
      </c>
      <c r="BL614" s="19" t="s">
        <v>258</v>
      </c>
      <c r="BM614" s="217" t="s">
        <v>716</v>
      </c>
    </row>
    <row r="615" s="2" customFormat="1">
      <c r="A615" s="40"/>
      <c r="B615" s="41"/>
      <c r="C615" s="42"/>
      <c r="D615" s="219" t="s">
        <v>138</v>
      </c>
      <c r="E615" s="42"/>
      <c r="F615" s="220" t="s">
        <v>717</v>
      </c>
      <c r="G615" s="42"/>
      <c r="H615" s="42"/>
      <c r="I615" s="221"/>
      <c r="J615" s="42"/>
      <c r="K615" s="42"/>
      <c r="L615" s="46"/>
      <c r="M615" s="222"/>
      <c r="N615" s="223"/>
      <c r="O615" s="86"/>
      <c r="P615" s="86"/>
      <c r="Q615" s="86"/>
      <c r="R615" s="86"/>
      <c r="S615" s="86"/>
      <c r="T615" s="87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T615" s="19" t="s">
        <v>138</v>
      </c>
      <c r="AU615" s="19" t="s">
        <v>83</v>
      </c>
    </row>
    <row r="616" s="13" customFormat="1">
      <c r="A616" s="13"/>
      <c r="B616" s="226"/>
      <c r="C616" s="227"/>
      <c r="D616" s="219" t="s">
        <v>150</v>
      </c>
      <c r="E616" s="227"/>
      <c r="F616" s="229" t="s">
        <v>718</v>
      </c>
      <c r="G616" s="227"/>
      <c r="H616" s="230">
        <v>14.994</v>
      </c>
      <c r="I616" s="231"/>
      <c r="J616" s="227"/>
      <c r="K616" s="227"/>
      <c r="L616" s="232"/>
      <c r="M616" s="233"/>
      <c r="N616" s="234"/>
      <c r="O616" s="234"/>
      <c r="P616" s="234"/>
      <c r="Q616" s="234"/>
      <c r="R616" s="234"/>
      <c r="S616" s="234"/>
      <c r="T616" s="235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6" t="s">
        <v>150</v>
      </c>
      <c r="AU616" s="236" t="s">
        <v>83</v>
      </c>
      <c r="AV616" s="13" t="s">
        <v>83</v>
      </c>
      <c r="AW616" s="13" t="s">
        <v>4</v>
      </c>
      <c r="AX616" s="13" t="s">
        <v>81</v>
      </c>
      <c r="AY616" s="236" t="s">
        <v>128</v>
      </c>
    </row>
    <row r="617" s="2" customFormat="1" ht="21.75" customHeight="1">
      <c r="A617" s="40"/>
      <c r="B617" s="41"/>
      <c r="C617" s="206" t="s">
        <v>719</v>
      </c>
      <c r="D617" s="206" t="s">
        <v>131</v>
      </c>
      <c r="E617" s="207" t="s">
        <v>720</v>
      </c>
      <c r="F617" s="208" t="s">
        <v>721</v>
      </c>
      <c r="G617" s="209" t="s">
        <v>134</v>
      </c>
      <c r="H617" s="210">
        <v>7</v>
      </c>
      <c r="I617" s="211"/>
      <c r="J617" s="212">
        <f>ROUND(I617*H617,2)</f>
        <v>0</v>
      </c>
      <c r="K617" s="208" t="s">
        <v>135</v>
      </c>
      <c r="L617" s="46"/>
      <c r="M617" s="213" t="s">
        <v>19</v>
      </c>
      <c r="N617" s="214" t="s">
        <v>44</v>
      </c>
      <c r="O617" s="86"/>
      <c r="P617" s="215">
        <f>O617*H617</f>
        <v>0</v>
      </c>
      <c r="Q617" s="215">
        <v>0.00396</v>
      </c>
      <c r="R617" s="215">
        <f>Q617*H617</f>
        <v>0.027720000000000002</v>
      </c>
      <c r="S617" s="215">
        <v>0</v>
      </c>
      <c r="T617" s="216">
        <f>S617*H617</f>
        <v>0</v>
      </c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R617" s="217" t="s">
        <v>258</v>
      </c>
      <c r="AT617" s="217" t="s">
        <v>131</v>
      </c>
      <c r="AU617" s="217" t="s">
        <v>83</v>
      </c>
      <c r="AY617" s="19" t="s">
        <v>128</v>
      </c>
      <c r="BE617" s="218">
        <f>IF(N617="základní",J617,0)</f>
        <v>0</v>
      </c>
      <c r="BF617" s="218">
        <f>IF(N617="snížená",J617,0)</f>
        <v>0</v>
      </c>
      <c r="BG617" s="218">
        <f>IF(N617="zákl. přenesená",J617,0)</f>
        <v>0</v>
      </c>
      <c r="BH617" s="218">
        <f>IF(N617="sníž. přenesená",J617,0)</f>
        <v>0</v>
      </c>
      <c r="BI617" s="218">
        <f>IF(N617="nulová",J617,0)</f>
        <v>0</v>
      </c>
      <c r="BJ617" s="19" t="s">
        <v>81</v>
      </c>
      <c r="BK617" s="218">
        <f>ROUND(I617*H617,2)</f>
        <v>0</v>
      </c>
      <c r="BL617" s="19" t="s">
        <v>258</v>
      </c>
      <c r="BM617" s="217" t="s">
        <v>722</v>
      </c>
    </row>
    <row r="618" s="2" customFormat="1">
      <c r="A618" s="40"/>
      <c r="B618" s="41"/>
      <c r="C618" s="42"/>
      <c r="D618" s="219" t="s">
        <v>138</v>
      </c>
      <c r="E618" s="42"/>
      <c r="F618" s="220" t="s">
        <v>723</v>
      </c>
      <c r="G618" s="42"/>
      <c r="H618" s="42"/>
      <c r="I618" s="221"/>
      <c r="J618" s="42"/>
      <c r="K618" s="42"/>
      <c r="L618" s="46"/>
      <c r="M618" s="222"/>
      <c r="N618" s="223"/>
      <c r="O618" s="86"/>
      <c r="P618" s="86"/>
      <c r="Q618" s="86"/>
      <c r="R618" s="86"/>
      <c r="S618" s="86"/>
      <c r="T618" s="87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T618" s="19" t="s">
        <v>138</v>
      </c>
      <c r="AU618" s="19" t="s">
        <v>83</v>
      </c>
    </row>
    <row r="619" s="2" customFormat="1">
      <c r="A619" s="40"/>
      <c r="B619" s="41"/>
      <c r="C619" s="42"/>
      <c r="D619" s="224" t="s">
        <v>140</v>
      </c>
      <c r="E619" s="42"/>
      <c r="F619" s="225" t="s">
        <v>724</v>
      </c>
      <c r="G619" s="42"/>
      <c r="H619" s="42"/>
      <c r="I619" s="221"/>
      <c r="J619" s="42"/>
      <c r="K619" s="42"/>
      <c r="L619" s="46"/>
      <c r="M619" s="222"/>
      <c r="N619" s="223"/>
      <c r="O619" s="86"/>
      <c r="P619" s="86"/>
      <c r="Q619" s="86"/>
      <c r="R619" s="86"/>
      <c r="S619" s="86"/>
      <c r="T619" s="87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T619" s="19" t="s">
        <v>140</v>
      </c>
      <c r="AU619" s="19" t="s">
        <v>83</v>
      </c>
    </row>
    <row r="620" s="2" customFormat="1" ht="24.15" customHeight="1">
      <c r="A620" s="40"/>
      <c r="B620" s="41"/>
      <c r="C620" s="206" t="s">
        <v>725</v>
      </c>
      <c r="D620" s="206" t="s">
        <v>131</v>
      </c>
      <c r="E620" s="207" t="s">
        <v>726</v>
      </c>
      <c r="F620" s="208" t="s">
        <v>727</v>
      </c>
      <c r="G620" s="209" t="s">
        <v>134</v>
      </c>
      <c r="H620" s="210">
        <v>32.441000000000003</v>
      </c>
      <c r="I620" s="211"/>
      <c r="J620" s="212">
        <f>ROUND(I620*H620,2)</f>
        <v>0</v>
      </c>
      <c r="K620" s="208" t="s">
        <v>135</v>
      </c>
      <c r="L620" s="46"/>
      <c r="M620" s="213" t="s">
        <v>19</v>
      </c>
      <c r="N620" s="214" t="s">
        <v>44</v>
      </c>
      <c r="O620" s="86"/>
      <c r="P620" s="215">
        <f>O620*H620</f>
        <v>0</v>
      </c>
      <c r="Q620" s="215">
        <v>0.00198</v>
      </c>
      <c r="R620" s="215">
        <f>Q620*H620</f>
        <v>0.064233180000000001</v>
      </c>
      <c r="S620" s="215">
        <v>0</v>
      </c>
      <c r="T620" s="216">
        <f>S620*H620</f>
        <v>0</v>
      </c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R620" s="217" t="s">
        <v>258</v>
      </c>
      <c r="AT620" s="217" t="s">
        <v>131</v>
      </c>
      <c r="AU620" s="217" t="s">
        <v>83</v>
      </c>
      <c r="AY620" s="19" t="s">
        <v>128</v>
      </c>
      <c r="BE620" s="218">
        <f>IF(N620="základní",J620,0)</f>
        <v>0</v>
      </c>
      <c r="BF620" s="218">
        <f>IF(N620="snížená",J620,0)</f>
        <v>0</v>
      </c>
      <c r="BG620" s="218">
        <f>IF(N620="zákl. přenesená",J620,0)</f>
        <v>0</v>
      </c>
      <c r="BH620" s="218">
        <f>IF(N620="sníž. přenesená",J620,0)</f>
        <v>0</v>
      </c>
      <c r="BI620" s="218">
        <f>IF(N620="nulová",J620,0)</f>
        <v>0</v>
      </c>
      <c r="BJ620" s="19" t="s">
        <v>81</v>
      </c>
      <c r="BK620" s="218">
        <f>ROUND(I620*H620,2)</f>
        <v>0</v>
      </c>
      <c r="BL620" s="19" t="s">
        <v>258</v>
      </c>
      <c r="BM620" s="217" t="s">
        <v>728</v>
      </c>
    </row>
    <row r="621" s="2" customFormat="1">
      <c r="A621" s="40"/>
      <c r="B621" s="41"/>
      <c r="C621" s="42"/>
      <c r="D621" s="219" t="s">
        <v>138</v>
      </c>
      <c r="E621" s="42"/>
      <c r="F621" s="220" t="s">
        <v>729</v>
      </c>
      <c r="G621" s="42"/>
      <c r="H621" s="42"/>
      <c r="I621" s="221"/>
      <c r="J621" s="42"/>
      <c r="K621" s="42"/>
      <c r="L621" s="46"/>
      <c r="M621" s="222"/>
      <c r="N621" s="223"/>
      <c r="O621" s="86"/>
      <c r="P621" s="86"/>
      <c r="Q621" s="86"/>
      <c r="R621" s="86"/>
      <c r="S621" s="86"/>
      <c r="T621" s="87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T621" s="19" t="s">
        <v>138</v>
      </c>
      <c r="AU621" s="19" t="s">
        <v>83</v>
      </c>
    </row>
    <row r="622" s="2" customFormat="1">
      <c r="A622" s="40"/>
      <c r="B622" s="41"/>
      <c r="C622" s="42"/>
      <c r="D622" s="224" t="s">
        <v>140</v>
      </c>
      <c r="E622" s="42"/>
      <c r="F622" s="225" t="s">
        <v>730</v>
      </c>
      <c r="G622" s="42"/>
      <c r="H622" s="42"/>
      <c r="I622" s="221"/>
      <c r="J622" s="42"/>
      <c r="K622" s="42"/>
      <c r="L622" s="46"/>
      <c r="M622" s="222"/>
      <c r="N622" s="223"/>
      <c r="O622" s="86"/>
      <c r="P622" s="86"/>
      <c r="Q622" s="86"/>
      <c r="R622" s="86"/>
      <c r="S622" s="86"/>
      <c r="T622" s="87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T622" s="19" t="s">
        <v>140</v>
      </c>
      <c r="AU622" s="19" t="s">
        <v>83</v>
      </c>
    </row>
    <row r="623" s="2" customFormat="1" ht="33" customHeight="1">
      <c r="A623" s="40"/>
      <c r="B623" s="41"/>
      <c r="C623" s="206" t="s">
        <v>731</v>
      </c>
      <c r="D623" s="206" t="s">
        <v>131</v>
      </c>
      <c r="E623" s="207" t="s">
        <v>732</v>
      </c>
      <c r="F623" s="208" t="s">
        <v>733</v>
      </c>
      <c r="G623" s="209" t="s">
        <v>134</v>
      </c>
      <c r="H623" s="210">
        <v>53.026000000000003</v>
      </c>
      <c r="I623" s="211"/>
      <c r="J623" s="212">
        <f>ROUND(I623*H623,2)</f>
        <v>0</v>
      </c>
      <c r="K623" s="208" t="s">
        <v>135</v>
      </c>
      <c r="L623" s="46"/>
      <c r="M623" s="213" t="s">
        <v>19</v>
      </c>
      <c r="N623" s="214" t="s">
        <v>44</v>
      </c>
      <c r="O623" s="86"/>
      <c r="P623" s="215">
        <f>O623*H623</f>
        <v>0</v>
      </c>
      <c r="Q623" s="215">
        <v>0.00479</v>
      </c>
      <c r="R623" s="215">
        <f>Q623*H623</f>
        <v>0.25399453999999999</v>
      </c>
      <c r="S623" s="215">
        <v>0</v>
      </c>
      <c r="T623" s="216">
        <f>S623*H623</f>
        <v>0</v>
      </c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R623" s="217" t="s">
        <v>258</v>
      </c>
      <c r="AT623" s="217" t="s">
        <v>131</v>
      </c>
      <c r="AU623" s="217" t="s">
        <v>83</v>
      </c>
      <c r="AY623" s="19" t="s">
        <v>128</v>
      </c>
      <c r="BE623" s="218">
        <f>IF(N623="základní",J623,0)</f>
        <v>0</v>
      </c>
      <c r="BF623" s="218">
        <f>IF(N623="snížená",J623,0)</f>
        <v>0</v>
      </c>
      <c r="BG623" s="218">
        <f>IF(N623="zákl. přenesená",J623,0)</f>
        <v>0</v>
      </c>
      <c r="BH623" s="218">
        <f>IF(N623="sníž. přenesená",J623,0)</f>
        <v>0</v>
      </c>
      <c r="BI623" s="218">
        <f>IF(N623="nulová",J623,0)</f>
        <v>0</v>
      </c>
      <c r="BJ623" s="19" t="s">
        <v>81</v>
      </c>
      <c r="BK623" s="218">
        <f>ROUND(I623*H623,2)</f>
        <v>0</v>
      </c>
      <c r="BL623" s="19" t="s">
        <v>258</v>
      </c>
      <c r="BM623" s="217" t="s">
        <v>734</v>
      </c>
    </row>
    <row r="624" s="2" customFormat="1">
      <c r="A624" s="40"/>
      <c r="B624" s="41"/>
      <c r="C624" s="42"/>
      <c r="D624" s="219" t="s">
        <v>138</v>
      </c>
      <c r="E624" s="42"/>
      <c r="F624" s="220" t="s">
        <v>735</v>
      </c>
      <c r="G624" s="42"/>
      <c r="H624" s="42"/>
      <c r="I624" s="221"/>
      <c r="J624" s="42"/>
      <c r="K624" s="42"/>
      <c r="L624" s="46"/>
      <c r="M624" s="222"/>
      <c r="N624" s="223"/>
      <c r="O624" s="86"/>
      <c r="P624" s="86"/>
      <c r="Q624" s="86"/>
      <c r="R624" s="86"/>
      <c r="S624" s="86"/>
      <c r="T624" s="87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T624" s="19" t="s">
        <v>138</v>
      </c>
      <c r="AU624" s="19" t="s">
        <v>83</v>
      </c>
    </row>
    <row r="625" s="2" customFormat="1">
      <c r="A625" s="40"/>
      <c r="B625" s="41"/>
      <c r="C625" s="42"/>
      <c r="D625" s="224" t="s">
        <v>140</v>
      </c>
      <c r="E625" s="42"/>
      <c r="F625" s="225" t="s">
        <v>736</v>
      </c>
      <c r="G625" s="42"/>
      <c r="H625" s="42"/>
      <c r="I625" s="221"/>
      <c r="J625" s="42"/>
      <c r="K625" s="42"/>
      <c r="L625" s="46"/>
      <c r="M625" s="222"/>
      <c r="N625" s="223"/>
      <c r="O625" s="86"/>
      <c r="P625" s="86"/>
      <c r="Q625" s="86"/>
      <c r="R625" s="86"/>
      <c r="S625" s="86"/>
      <c r="T625" s="87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T625" s="19" t="s">
        <v>140</v>
      </c>
      <c r="AU625" s="19" t="s">
        <v>83</v>
      </c>
    </row>
    <row r="626" s="2" customFormat="1" ht="24.15" customHeight="1">
      <c r="A626" s="40"/>
      <c r="B626" s="41"/>
      <c r="C626" s="206" t="s">
        <v>737</v>
      </c>
      <c r="D626" s="206" t="s">
        <v>131</v>
      </c>
      <c r="E626" s="207" t="s">
        <v>738</v>
      </c>
      <c r="F626" s="208" t="s">
        <v>739</v>
      </c>
      <c r="G626" s="209" t="s">
        <v>134</v>
      </c>
      <c r="H626" s="210">
        <v>49.094999999999999</v>
      </c>
      <c r="I626" s="211"/>
      <c r="J626" s="212">
        <f>ROUND(I626*H626,2)</f>
        <v>0</v>
      </c>
      <c r="K626" s="208" t="s">
        <v>135</v>
      </c>
      <c r="L626" s="46"/>
      <c r="M626" s="213" t="s">
        <v>19</v>
      </c>
      <c r="N626" s="214" t="s">
        <v>44</v>
      </c>
      <c r="O626" s="86"/>
      <c r="P626" s="215">
        <f>O626*H626</f>
        <v>0</v>
      </c>
      <c r="Q626" s="215">
        <v>0.002</v>
      </c>
      <c r="R626" s="215">
        <f>Q626*H626</f>
        <v>0.09819</v>
      </c>
      <c r="S626" s="215">
        <v>0</v>
      </c>
      <c r="T626" s="216">
        <f>S626*H626</f>
        <v>0</v>
      </c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R626" s="217" t="s">
        <v>258</v>
      </c>
      <c r="AT626" s="217" t="s">
        <v>131</v>
      </c>
      <c r="AU626" s="217" t="s">
        <v>83</v>
      </c>
      <c r="AY626" s="19" t="s">
        <v>128</v>
      </c>
      <c r="BE626" s="218">
        <f>IF(N626="základní",J626,0)</f>
        <v>0</v>
      </c>
      <c r="BF626" s="218">
        <f>IF(N626="snížená",J626,0)</f>
        <v>0</v>
      </c>
      <c r="BG626" s="218">
        <f>IF(N626="zákl. přenesená",J626,0)</f>
        <v>0</v>
      </c>
      <c r="BH626" s="218">
        <f>IF(N626="sníž. přenesená",J626,0)</f>
        <v>0</v>
      </c>
      <c r="BI626" s="218">
        <f>IF(N626="nulová",J626,0)</f>
        <v>0</v>
      </c>
      <c r="BJ626" s="19" t="s">
        <v>81</v>
      </c>
      <c r="BK626" s="218">
        <f>ROUND(I626*H626,2)</f>
        <v>0</v>
      </c>
      <c r="BL626" s="19" t="s">
        <v>258</v>
      </c>
      <c r="BM626" s="217" t="s">
        <v>740</v>
      </c>
    </row>
    <row r="627" s="2" customFormat="1">
      <c r="A627" s="40"/>
      <c r="B627" s="41"/>
      <c r="C627" s="42"/>
      <c r="D627" s="219" t="s">
        <v>138</v>
      </c>
      <c r="E627" s="42"/>
      <c r="F627" s="220" t="s">
        <v>741</v>
      </c>
      <c r="G627" s="42"/>
      <c r="H627" s="42"/>
      <c r="I627" s="221"/>
      <c r="J627" s="42"/>
      <c r="K627" s="42"/>
      <c r="L627" s="46"/>
      <c r="M627" s="222"/>
      <c r="N627" s="223"/>
      <c r="O627" s="86"/>
      <c r="P627" s="86"/>
      <c r="Q627" s="86"/>
      <c r="R627" s="86"/>
      <c r="S627" s="86"/>
      <c r="T627" s="87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T627" s="19" t="s">
        <v>138</v>
      </c>
      <c r="AU627" s="19" t="s">
        <v>83</v>
      </c>
    </row>
    <row r="628" s="2" customFormat="1">
      <c r="A628" s="40"/>
      <c r="B628" s="41"/>
      <c r="C628" s="42"/>
      <c r="D628" s="224" t="s">
        <v>140</v>
      </c>
      <c r="E628" s="42"/>
      <c r="F628" s="225" t="s">
        <v>742</v>
      </c>
      <c r="G628" s="42"/>
      <c r="H628" s="42"/>
      <c r="I628" s="221"/>
      <c r="J628" s="42"/>
      <c r="K628" s="42"/>
      <c r="L628" s="46"/>
      <c r="M628" s="222"/>
      <c r="N628" s="223"/>
      <c r="O628" s="86"/>
      <c r="P628" s="86"/>
      <c r="Q628" s="86"/>
      <c r="R628" s="86"/>
      <c r="S628" s="86"/>
      <c r="T628" s="87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T628" s="19" t="s">
        <v>140</v>
      </c>
      <c r="AU628" s="19" t="s">
        <v>83</v>
      </c>
    </row>
    <row r="629" s="14" customFormat="1">
      <c r="A629" s="14"/>
      <c r="B629" s="237"/>
      <c r="C629" s="238"/>
      <c r="D629" s="219" t="s">
        <v>150</v>
      </c>
      <c r="E629" s="239" t="s">
        <v>19</v>
      </c>
      <c r="F629" s="240" t="s">
        <v>668</v>
      </c>
      <c r="G629" s="238"/>
      <c r="H629" s="239" t="s">
        <v>19</v>
      </c>
      <c r="I629" s="241"/>
      <c r="J629" s="238"/>
      <c r="K629" s="238"/>
      <c r="L629" s="242"/>
      <c r="M629" s="243"/>
      <c r="N629" s="244"/>
      <c r="O629" s="244"/>
      <c r="P629" s="244"/>
      <c r="Q629" s="244"/>
      <c r="R629" s="244"/>
      <c r="S629" s="244"/>
      <c r="T629" s="245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46" t="s">
        <v>150</v>
      </c>
      <c r="AU629" s="246" t="s">
        <v>83</v>
      </c>
      <c r="AV629" s="14" t="s">
        <v>81</v>
      </c>
      <c r="AW629" s="14" t="s">
        <v>34</v>
      </c>
      <c r="AX629" s="14" t="s">
        <v>73</v>
      </c>
      <c r="AY629" s="246" t="s">
        <v>128</v>
      </c>
    </row>
    <row r="630" s="13" customFormat="1">
      <c r="A630" s="13"/>
      <c r="B630" s="226"/>
      <c r="C630" s="227"/>
      <c r="D630" s="219" t="s">
        <v>150</v>
      </c>
      <c r="E630" s="228" t="s">
        <v>19</v>
      </c>
      <c r="F630" s="229" t="s">
        <v>743</v>
      </c>
      <c r="G630" s="227"/>
      <c r="H630" s="230">
        <v>49.094999999999999</v>
      </c>
      <c r="I630" s="231"/>
      <c r="J630" s="227"/>
      <c r="K630" s="227"/>
      <c r="L630" s="232"/>
      <c r="M630" s="233"/>
      <c r="N630" s="234"/>
      <c r="O630" s="234"/>
      <c r="P630" s="234"/>
      <c r="Q630" s="234"/>
      <c r="R630" s="234"/>
      <c r="S630" s="234"/>
      <c r="T630" s="235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6" t="s">
        <v>150</v>
      </c>
      <c r="AU630" s="236" t="s">
        <v>83</v>
      </c>
      <c r="AV630" s="13" t="s">
        <v>83</v>
      </c>
      <c r="AW630" s="13" t="s">
        <v>34</v>
      </c>
      <c r="AX630" s="13" t="s">
        <v>81</v>
      </c>
      <c r="AY630" s="236" t="s">
        <v>128</v>
      </c>
    </row>
    <row r="631" s="2" customFormat="1" ht="33" customHeight="1">
      <c r="A631" s="40"/>
      <c r="B631" s="41"/>
      <c r="C631" s="206" t="s">
        <v>744</v>
      </c>
      <c r="D631" s="206" t="s">
        <v>131</v>
      </c>
      <c r="E631" s="207" t="s">
        <v>745</v>
      </c>
      <c r="F631" s="208" t="s">
        <v>746</v>
      </c>
      <c r="G631" s="209" t="s">
        <v>134</v>
      </c>
      <c r="H631" s="210">
        <v>32.441000000000003</v>
      </c>
      <c r="I631" s="211"/>
      <c r="J631" s="212">
        <f>ROUND(I631*H631,2)</f>
        <v>0</v>
      </c>
      <c r="K631" s="208" t="s">
        <v>135</v>
      </c>
      <c r="L631" s="46"/>
      <c r="M631" s="213" t="s">
        <v>19</v>
      </c>
      <c r="N631" s="214" t="s">
        <v>44</v>
      </c>
      <c r="O631" s="86"/>
      <c r="P631" s="215">
        <f>O631*H631</f>
        <v>0</v>
      </c>
      <c r="Q631" s="215">
        <v>0.0052199999999999998</v>
      </c>
      <c r="R631" s="215">
        <f>Q631*H631</f>
        <v>0.16934202000000001</v>
      </c>
      <c r="S631" s="215">
        <v>0</v>
      </c>
      <c r="T631" s="216">
        <f>S631*H631</f>
        <v>0</v>
      </c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R631" s="217" t="s">
        <v>258</v>
      </c>
      <c r="AT631" s="217" t="s">
        <v>131</v>
      </c>
      <c r="AU631" s="217" t="s">
        <v>83</v>
      </c>
      <c r="AY631" s="19" t="s">
        <v>128</v>
      </c>
      <c r="BE631" s="218">
        <f>IF(N631="základní",J631,0)</f>
        <v>0</v>
      </c>
      <c r="BF631" s="218">
        <f>IF(N631="snížená",J631,0)</f>
        <v>0</v>
      </c>
      <c r="BG631" s="218">
        <f>IF(N631="zákl. přenesená",J631,0)</f>
        <v>0</v>
      </c>
      <c r="BH631" s="218">
        <f>IF(N631="sníž. přenesená",J631,0)</f>
        <v>0</v>
      </c>
      <c r="BI631" s="218">
        <f>IF(N631="nulová",J631,0)</f>
        <v>0</v>
      </c>
      <c r="BJ631" s="19" t="s">
        <v>81</v>
      </c>
      <c r="BK631" s="218">
        <f>ROUND(I631*H631,2)</f>
        <v>0</v>
      </c>
      <c r="BL631" s="19" t="s">
        <v>258</v>
      </c>
      <c r="BM631" s="217" t="s">
        <v>747</v>
      </c>
    </row>
    <row r="632" s="2" customFormat="1">
      <c r="A632" s="40"/>
      <c r="B632" s="41"/>
      <c r="C632" s="42"/>
      <c r="D632" s="219" t="s">
        <v>138</v>
      </c>
      <c r="E632" s="42"/>
      <c r="F632" s="220" t="s">
        <v>748</v>
      </c>
      <c r="G632" s="42"/>
      <c r="H632" s="42"/>
      <c r="I632" s="221"/>
      <c r="J632" s="42"/>
      <c r="K632" s="42"/>
      <c r="L632" s="46"/>
      <c r="M632" s="222"/>
      <c r="N632" s="223"/>
      <c r="O632" s="86"/>
      <c r="P632" s="86"/>
      <c r="Q632" s="86"/>
      <c r="R632" s="86"/>
      <c r="S632" s="86"/>
      <c r="T632" s="87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T632" s="19" t="s">
        <v>138</v>
      </c>
      <c r="AU632" s="19" t="s">
        <v>83</v>
      </c>
    </row>
    <row r="633" s="2" customFormat="1">
      <c r="A633" s="40"/>
      <c r="B633" s="41"/>
      <c r="C633" s="42"/>
      <c r="D633" s="224" t="s">
        <v>140</v>
      </c>
      <c r="E633" s="42"/>
      <c r="F633" s="225" t="s">
        <v>749</v>
      </c>
      <c r="G633" s="42"/>
      <c r="H633" s="42"/>
      <c r="I633" s="221"/>
      <c r="J633" s="42"/>
      <c r="K633" s="42"/>
      <c r="L633" s="46"/>
      <c r="M633" s="222"/>
      <c r="N633" s="223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T633" s="19" t="s">
        <v>140</v>
      </c>
      <c r="AU633" s="19" t="s">
        <v>83</v>
      </c>
    </row>
    <row r="634" s="14" customFormat="1">
      <c r="A634" s="14"/>
      <c r="B634" s="237"/>
      <c r="C634" s="238"/>
      <c r="D634" s="219" t="s">
        <v>150</v>
      </c>
      <c r="E634" s="239" t="s">
        <v>19</v>
      </c>
      <c r="F634" s="240" t="s">
        <v>750</v>
      </c>
      <c r="G634" s="238"/>
      <c r="H634" s="239" t="s">
        <v>19</v>
      </c>
      <c r="I634" s="241"/>
      <c r="J634" s="238"/>
      <c r="K634" s="238"/>
      <c r="L634" s="242"/>
      <c r="M634" s="243"/>
      <c r="N634" s="244"/>
      <c r="O634" s="244"/>
      <c r="P634" s="244"/>
      <c r="Q634" s="244"/>
      <c r="R634" s="244"/>
      <c r="S634" s="244"/>
      <c r="T634" s="245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6" t="s">
        <v>150</v>
      </c>
      <c r="AU634" s="246" t="s">
        <v>83</v>
      </c>
      <c r="AV634" s="14" t="s">
        <v>81</v>
      </c>
      <c r="AW634" s="14" t="s">
        <v>34</v>
      </c>
      <c r="AX634" s="14" t="s">
        <v>73</v>
      </c>
      <c r="AY634" s="246" t="s">
        <v>128</v>
      </c>
    </row>
    <row r="635" s="13" customFormat="1">
      <c r="A635" s="13"/>
      <c r="B635" s="226"/>
      <c r="C635" s="227"/>
      <c r="D635" s="219" t="s">
        <v>150</v>
      </c>
      <c r="E635" s="228" t="s">
        <v>19</v>
      </c>
      <c r="F635" s="229" t="s">
        <v>751</v>
      </c>
      <c r="G635" s="227"/>
      <c r="H635" s="230">
        <v>32.441000000000003</v>
      </c>
      <c r="I635" s="231"/>
      <c r="J635" s="227"/>
      <c r="K635" s="227"/>
      <c r="L635" s="232"/>
      <c r="M635" s="233"/>
      <c r="N635" s="234"/>
      <c r="O635" s="234"/>
      <c r="P635" s="234"/>
      <c r="Q635" s="234"/>
      <c r="R635" s="234"/>
      <c r="S635" s="234"/>
      <c r="T635" s="235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6" t="s">
        <v>150</v>
      </c>
      <c r="AU635" s="236" t="s">
        <v>83</v>
      </c>
      <c r="AV635" s="13" t="s">
        <v>83</v>
      </c>
      <c r="AW635" s="13" t="s">
        <v>34</v>
      </c>
      <c r="AX635" s="13" t="s">
        <v>81</v>
      </c>
      <c r="AY635" s="236" t="s">
        <v>128</v>
      </c>
    </row>
    <row r="636" s="2" customFormat="1" ht="33" customHeight="1">
      <c r="A636" s="40"/>
      <c r="B636" s="41"/>
      <c r="C636" s="206" t="s">
        <v>752</v>
      </c>
      <c r="D636" s="206" t="s">
        <v>131</v>
      </c>
      <c r="E636" s="207" t="s">
        <v>753</v>
      </c>
      <c r="F636" s="208" t="s">
        <v>754</v>
      </c>
      <c r="G636" s="209" t="s">
        <v>134</v>
      </c>
      <c r="H636" s="210">
        <v>6.1799999999999997</v>
      </c>
      <c r="I636" s="211"/>
      <c r="J636" s="212">
        <f>ROUND(I636*H636,2)</f>
        <v>0</v>
      </c>
      <c r="K636" s="208" t="s">
        <v>135</v>
      </c>
      <c r="L636" s="46"/>
      <c r="M636" s="213" t="s">
        <v>19</v>
      </c>
      <c r="N636" s="214" t="s">
        <v>44</v>
      </c>
      <c r="O636" s="86"/>
      <c r="P636" s="215">
        <f>O636*H636</f>
        <v>0</v>
      </c>
      <c r="Q636" s="215">
        <v>0.0029399999999999999</v>
      </c>
      <c r="R636" s="215">
        <f>Q636*H636</f>
        <v>0.0181692</v>
      </c>
      <c r="S636" s="215">
        <v>0</v>
      </c>
      <c r="T636" s="216">
        <f>S636*H636</f>
        <v>0</v>
      </c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R636" s="217" t="s">
        <v>258</v>
      </c>
      <c r="AT636" s="217" t="s">
        <v>131</v>
      </c>
      <c r="AU636" s="217" t="s">
        <v>83</v>
      </c>
      <c r="AY636" s="19" t="s">
        <v>128</v>
      </c>
      <c r="BE636" s="218">
        <f>IF(N636="základní",J636,0)</f>
        <v>0</v>
      </c>
      <c r="BF636" s="218">
        <f>IF(N636="snížená",J636,0)</f>
        <v>0</v>
      </c>
      <c r="BG636" s="218">
        <f>IF(N636="zákl. přenesená",J636,0)</f>
        <v>0</v>
      </c>
      <c r="BH636" s="218">
        <f>IF(N636="sníž. přenesená",J636,0)</f>
        <v>0</v>
      </c>
      <c r="BI636" s="218">
        <f>IF(N636="nulová",J636,0)</f>
        <v>0</v>
      </c>
      <c r="BJ636" s="19" t="s">
        <v>81</v>
      </c>
      <c r="BK636" s="218">
        <f>ROUND(I636*H636,2)</f>
        <v>0</v>
      </c>
      <c r="BL636" s="19" t="s">
        <v>258</v>
      </c>
      <c r="BM636" s="217" t="s">
        <v>755</v>
      </c>
    </row>
    <row r="637" s="2" customFormat="1">
      <c r="A637" s="40"/>
      <c r="B637" s="41"/>
      <c r="C637" s="42"/>
      <c r="D637" s="219" t="s">
        <v>138</v>
      </c>
      <c r="E637" s="42"/>
      <c r="F637" s="220" t="s">
        <v>756</v>
      </c>
      <c r="G637" s="42"/>
      <c r="H637" s="42"/>
      <c r="I637" s="221"/>
      <c r="J637" s="42"/>
      <c r="K637" s="42"/>
      <c r="L637" s="46"/>
      <c r="M637" s="222"/>
      <c r="N637" s="223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T637" s="19" t="s">
        <v>138</v>
      </c>
      <c r="AU637" s="19" t="s">
        <v>83</v>
      </c>
    </row>
    <row r="638" s="2" customFormat="1">
      <c r="A638" s="40"/>
      <c r="B638" s="41"/>
      <c r="C638" s="42"/>
      <c r="D638" s="224" t="s">
        <v>140</v>
      </c>
      <c r="E638" s="42"/>
      <c r="F638" s="225" t="s">
        <v>757</v>
      </c>
      <c r="G638" s="42"/>
      <c r="H638" s="42"/>
      <c r="I638" s="221"/>
      <c r="J638" s="42"/>
      <c r="K638" s="42"/>
      <c r="L638" s="46"/>
      <c r="M638" s="222"/>
      <c r="N638" s="223"/>
      <c r="O638" s="86"/>
      <c r="P638" s="86"/>
      <c r="Q638" s="86"/>
      <c r="R638" s="86"/>
      <c r="S638" s="86"/>
      <c r="T638" s="87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T638" s="19" t="s">
        <v>140</v>
      </c>
      <c r="AU638" s="19" t="s">
        <v>83</v>
      </c>
    </row>
    <row r="639" s="14" customFormat="1">
      <c r="A639" s="14"/>
      <c r="B639" s="237"/>
      <c r="C639" s="238"/>
      <c r="D639" s="219" t="s">
        <v>150</v>
      </c>
      <c r="E639" s="239" t="s">
        <v>19</v>
      </c>
      <c r="F639" s="240" t="s">
        <v>758</v>
      </c>
      <c r="G639" s="238"/>
      <c r="H639" s="239" t="s">
        <v>19</v>
      </c>
      <c r="I639" s="241"/>
      <c r="J639" s="238"/>
      <c r="K639" s="238"/>
      <c r="L639" s="242"/>
      <c r="M639" s="243"/>
      <c r="N639" s="244"/>
      <c r="O639" s="244"/>
      <c r="P639" s="244"/>
      <c r="Q639" s="244"/>
      <c r="R639" s="244"/>
      <c r="S639" s="244"/>
      <c r="T639" s="245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46" t="s">
        <v>150</v>
      </c>
      <c r="AU639" s="246" t="s">
        <v>83</v>
      </c>
      <c r="AV639" s="14" t="s">
        <v>81</v>
      </c>
      <c r="AW639" s="14" t="s">
        <v>34</v>
      </c>
      <c r="AX639" s="14" t="s">
        <v>73</v>
      </c>
      <c r="AY639" s="246" t="s">
        <v>128</v>
      </c>
    </row>
    <row r="640" s="13" customFormat="1">
      <c r="A640" s="13"/>
      <c r="B640" s="226"/>
      <c r="C640" s="227"/>
      <c r="D640" s="219" t="s">
        <v>150</v>
      </c>
      <c r="E640" s="228" t="s">
        <v>19</v>
      </c>
      <c r="F640" s="229" t="s">
        <v>759</v>
      </c>
      <c r="G640" s="227"/>
      <c r="H640" s="230">
        <v>6.1799999999999997</v>
      </c>
      <c r="I640" s="231"/>
      <c r="J640" s="227"/>
      <c r="K640" s="227"/>
      <c r="L640" s="232"/>
      <c r="M640" s="233"/>
      <c r="N640" s="234"/>
      <c r="O640" s="234"/>
      <c r="P640" s="234"/>
      <c r="Q640" s="234"/>
      <c r="R640" s="234"/>
      <c r="S640" s="234"/>
      <c r="T640" s="235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6" t="s">
        <v>150</v>
      </c>
      <c r="AU640" s="236" t="s">
        <v>83</v>
      </c>
      <c r="AV640" s="13" t="s">
        <v>83</v>
      </c>
      <c r="AW640" s="13" t="s">
        <v>34</v>
      </c>
      <c r="AX640" s="13" t="s">
        <v>81</v>
      </c>
      <c r="AY640" s="236" t="s">
        <v>128</v>
      </c>
    </row>
    <row r="641" s="2" customFormat="1" ht="33" customHeight="1">
      <c r="A641" s="40"/>
      <c r="B641" s="41"/>
      <c r="C641" s="206" t="s">
        <v>760</v>
      </c>
      <c r="D641" s="206" t="s">
        <v>131</v>
      </c>
      <c r="E641" s="207" t="s">
        <v>761</v>
      </c>
      <c r="F641" s="208" t="s">
        <v>762</v>
      </c>
      <c r="G641" s="209" t="s">
        <v>546</v>
      </c>
      <c r="H641" s="210">
        <v>8</v>
      </c>
      <c r="I641" s="211"/>
      <c r="J641" s="212">
        <f>ROUND(I641*H641,2)</f>
        <v>0</v>
      </c>
      <c r="K641" s="208" t="s">
        <v>135</v>
      </c>
      <c r="L641" s="46"/>
      <c r="M641" s="213" t="s">
        <v>19</v>
      </c>
      <c r="N641" s="214" t="s">
        <v>44</v>
      </c>
      <c r="O641" s="86"/>
      <c r="P641" s="215">
        <f>O641*H641</f>
        <v>0</v>
      </c>
      <c r="Q641" s="215">
        <v>0.00106</v>
      </c>
      <c r="R641" s="215">
        <f>Q641*H641</f>
        <v>0.0084799999999999997</v>
      </c>
      <c r="S641" s="215">
        <v>0</v>
      </c>
      <c r="T641" s="216">
        <f>S641*H641</f>
        <v>0</v>
      </c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R641" s="217" t="s">
        <v>258</v>
      </c>
      <c r="AT641" s="217" t="s">
        <v>131</v>
      </c>
      <c r="AU641" s="217" t="s">
        <v>83</v>
      </c>
      <c r="AY641" s="19" t="s">
        <v>128</v>
      </c>
      <c r="BE641" s="218">
        <f>IF(N641="základní",J641,0)</f>
        <v>0</v>
      </c>
      <c r="BF641" s="218">
        <f>IF(N641="snížená",J641,0)</f>
        <v>0</v>
      </c>
      <c r="BG641" s="218">
        <f>IF(N641="zákl. přenesená",J641,0)</f>
        <v>0</v>
      </c>
      <c r="BH641" s="218">
        <f>IF(N641="sníž. přenesená",J641,0)</f>
        <v>0</v>
      </c>
      <c r="BI641" s="218">
        <f>IF(N641="nulová",J641,0)</f>
        <v>0</v>
      </c>
      <c r="BJ641" s="19" t="s">
        <v>81</v>
      </c>
      <c r="BK641" s="218">
        <f>ROUND(I641*H641,2)</f>
        <v>0</v>
      </c>
      <c r="BL641" s="19" t="s">
        <v>258</v>
      </c>
      <c r="BM641" s="217" t="s">
        <v>763</v>
      </c>
    </row>
    <row r="642" s="2" customFormat="1">
      <c r="A642" s="40"/>
      <c r="B642" s="41"/>
      <c r="C642" s="42"/>
      <c r="D642" s="219" t="s">
        <v>138</v>
      </c>
      <c r="E642" s="42"/>
      <c r="F642" s="220" t="s">
        <v>764</v>
      </c>
      <c r="G642" s="42"/>
      <c r="H642" s="42"/>
      <c r="I642" s="221"/>
      <c r="J642" s="42"/>
      <c r="K642" s="42"/>
      <c r="L642" s="46"/>
      <c r="M642" s="222"/>
      <c r="N642" s="223"/>
      <c r="O642" s="86"/>
      <c r="P642" s="86"/>
      <c r="Q642" s="86"/>
      <c r="R642" s="86"/>
      <c r="S642" s="86"/>
      <c r="T642" s="87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T642" s="19" t="s">
        <v>138</v>
      </c>
      <c r="AU642" s="19" t="s">
        <v>83</v>
      </c>
    </row>
    <row r="643" s="2" customFormat="1">
      <c r="A643" s="40"/>
      <c r="B643" s="41"/>
      <c r="C643" s="42"/>
      <c r="D643" s="224" t="s">
        <v>140</v>
      </c>
      <c r="E643" s="42"/>
      <c r="F643" s="225" t="s">
        <v>765</v>
      </c>
      <c r="G643" s="42"/>
      <c r="H643" s="42"/>
      <c r="I643" s="221"/>
      <c r="J643" s="42"/>
      <c r="K643" s="42"/>
      <c r="L643" s="46"/>
      <c r="M643" s="222"/>
      <c r="N643" s="223"/>
      <c r="O643" s="86"/>
      <c r="P643" s="86"/>
      <c r="Q643" s="86"/>
      <c r="R643" s="86"/>
      <c r="S643" s="86"/>
      <c r="T643" s="87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T643" s="19" t="s">
        <v>140</v>
      </c>
      <c r="AU643" s="19" t="s">
        <v>83</v>
      </c>
    </row>
    <row r="644" s="2" customFormat="1" ht="24.15" customHeight="1">
      <c r="A644" s="40"/>
      <c r="B644" s="41"/>
      <c r="C644" s="206" t="s">
        <v>766</v>
      </c>
      <c r="D644" s="206" t="s">
        <v>131</v>
      </c>
      <c r="E644" s="207" t="s">
        <v>767</v>
      </c>
      <c r="F644" s="208" t="s">
        <v>768</v>
      </c>
      <c r="G644" s="209" t="s">
        <v>134</v>
      </c>
      <c r="H644" s="210">
        <v>33</v>
      </c>
      <c r="I644" s="211"/>
      <c r="J644" s="212">
        <f>ROUND(I644*H644,2)</f>
        <v>0</v>
      </c>
      <c r="K644" s="208" t="s">
        <v>135</v>
      </c>
      <c r="L644" s="46"/>
      <c r="M644" s="213" t="s">
        <v>19</v>
      </c>
      <c r="N644" s="214" t="s">
        <v>44</v>
      </c>
      <c r="O644" s="86"/>
      <c r="P644" s="215">
        <f>O644*H644</f>
        <v>0</v>
      </c>
      <c r="Q644" s="215">
        <v>0.0028600000000000001</v>
      </c>
      <c r="R644" s="215">
        <f>Q644*H644</f>
        <v>0.094380000000000006</v>
      </c>
      <c r="S644" s="215">
        <v>0</v>
      </c>
      <c r="T644" s="216">
        <f>S644*H644</f>
        <v>0</v>
      </c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R644" s="217" t="s">
        <v>258</v>
      </c>
      <c r="AT644" s="217" t="s">
        <v>131</v>
      </c>
      <c r="AU644" s="217" t="s">
        <v>83</v>
      </c>
      <c r="AY644" s="19" t="s">
        <v>128</v>
      </c>
      <c r="BE644" s="218">
        <f>IF(N644="základní",J644,0)</f>
        <v>0</v>
      </c>
      <c r="BF644" s="218">
        <f>IF(N644="snížená",J644,0)</f>
        <v>0</v>
      </c>
      <c r="BG644" s="218">
        <f>IF(N644="zákl. přenesená",J644,0)</f>
        <v>0</v>
      </c>
      <c r="BH644" s="218">
        <f>IF(N644="sníž. přenesená",J644,0)</f>
        <v>0</v>
      </c>
      <c r="BI644" s="218">
        <f>IF(N644="nulová",J644,0)</f>
        <v>0</v>
      </c>
      <c r="BJ644" s="19" t="s">
        <v>81</v>
      </c>
      <c r="BK644" s="218">
        <f>ROUND(I644*H644,2)</f>
        <v>0</v>
      </c>
      <c r="BL644" s="19" t="s">
        <v>258</v>
      </c>
      <c r="BM644" s="217" t="s">
        <v>769</v>
      </c>
    </row>
    <row r="645" s="2" customFormat="1">
      <c r="A645" s="40"/>
      <c r="B645" s="41"/>
      <c r="C645" s="42"/>
      <c r="D645" s="219" t="s">
        <v>138</v>
      </c>
      <c r="E645" s="42"/>
      <c r="F645" s="220" t="s">
        <v>770</v>
      </c>
      <c r="G645" s="42"/>
      <c r="H645" s="42"/>
      <c r="I645" s="221"/>
      <c r="J645" s="42"/>
      <c r="K645" s="42"/>
      <c r="L645" s="46"/>
      <c r="M645" s="222"/>
      <c r="N645" s="223"/>
      <c r="O645" s="86"/>
      <c r="P645" s="86"/>
      <c r="Q645" s="86"/>
      <c r="R645" s="86"/>
      <c r="S645" s="86"/>
      <c r="T645" s="87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T645" s="19" t="s">
        <v>138</v>
      </c>
      <c r="AU645" s="19" t="s">
        <v>83</v>
      </c>
    </row>
    <row r="646" s="2" customFormat="1">
      <c r="A646" s="40"/>
      <c r="B646" s="41"/>
      <c r="C646" s="42"/>
      <c r="D646" s="224" t="s">
        <v>140</v>
      </c>
      <c r="E646" s="42"/>
      <c r="F646" s="225" t="s">
        <v>771</v>
      </c>
      <c r="G646" s="42"/>
      <c r="H646" s="42"/>
      <c r="I646" s="221"/>
      <c r="J646" s="42"/>
      <c r="K646" s="42"/>
      <c r="L646" s="46"/>
      <c r="M646" s="222"/>
      <c r="N646" s="223"/>
      <c r="O646" s="86"/>
      <c r="P646" s="86"/>
      <c r="Q646" s="86"/>
      <c r="R646" s="86"/>
      <c r="S646" s="86"/>
      <c r="T646" s="87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T646" s="19" t="s">
        <v>140</v>
      </c>
      <c r="AU646" s="19" t="s">
        <v>83</v>
      </c>
    </row>
    <row r="647" s="2" customFormat="1" ht="24.15" customHeight="1">
      <c r="A647" s="40"/>
      <c r="B647" s="41"/>
      <c r="C647" s="206" t="s">
        <v>772</v>
      </c>
      <c r="D647" s="206" t="s">
        <v>131</v>
      </c>
      <c r="E647" s="207" t="s">
        <v>773</v>
      </c>
      <c r="F647" s="208" t="s">
        <v>774</v>
      </c>
      <c r="G647" s="209" t="s">
        <v>546</v>
      </c>
      <c r="H647" s="210">
        <v>3</v>
      </c>
      <c r="I647" s="211"/>
      <c r="J647" s="212">
        <f>ROUND(I647*H647,2)</f>
        <v>0</v>
      </c>
      <c r="K647" s="208" t="s">
        <v>135</v>
      </c>
      <c r="L647" s="46"/>
      <c r="M647" s="213" t="s">
        <v>19</v>
      </c>
      <c r="N647" s="214" t="s">
        <v>44</v>
      </c>
      <c r="O647" s="86"/>
      <c r="P647" s="215">
        <f>O647*H647</f>
        <v>0</v>
      </c>
      <c r="Q647" s="215">
        <v>0.00048000000000000001</v>
      </c>
      <c r="R647" s="215">
        <f>Q647*H647</f>
        <v>0.0014400000000000001</v>
      </c>
      <c r="S647" s="215">
        <v>0</v>
      </c>
      <c r="T647" s="216">
        <f>S647*H647</f>
        <v>0</v>
      </c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R647" s="217" t="s">
        <v>258</v>
      </c>
      <c r="AT647" s="217" t="s">
        <v>131</v>
      </c>
      <c r="AU647" s="217" t="s">
        <v>83</v>
      </c>
      <c r="AY647" s="19" t="s">
        <v>128</v>
      </c>
      <c r="BE647" s="218">
        <f>IF(N647="základní",J647,0)</f>
        <v>0</v>
      </c>
      <c r="BF647" s="218">
        <f>IF(N647="snížená",J647,0)</f>
        <v>0</v>
      </c>
      <c r="BG647" s="218">
        <f>IF(N647="zákl. přenesená",J647,0)</f>
        <v>0</v>
      </c>
      <c r="BH647" s="218">
        <f>IF(N647="sníž. přenesená",J647,0)</f>
        <v>0</v>
      </c>
      <c r="BI647" s="218">
        <f>IF(N647="nulová",J647,0)</f>
        <v>0</v>
      </c>
      <c r="BJ647" s="19" t="s">
        <v>81</v>
      </c>
      <c r="BK647" s="218">
        <f>ROUND(I647*H647,2)</f>
        <v>0</v>
      </c>
      <c r="BL647" s="19" t="s">
        <v>258</v>
      </c>
      <c r="BM647" s="217" t="s">
        <v>775</v>
      </c>
    </row>
    <row r="648" s="2" customFormat="1">
      <c r="A648" s="40"/>
      <c r="B648" s="41"/>
      <c r="C648" s="42"/>
      <c r="D648" s="219" t="s">
        <v>138</v>
      </c>
      <c r="E648" s="42"/>
      <c r="F648" s="220" t="s">
        <v>776</v>
      </c>
      <c r="G648" s="42"/>
      <c r="H648" s="42"/>
      <c r="I648" s="221"/>
      <c r="J648" s="42"/>
      <c r="K648" s="42"/>
      <c r="L648" s="46"/>
      <c r="M648" s="222"/>
      <c r="N648" s="223"/>
      <c r="O648" s="86"/>
      <c r="P648" s="86"/>
      <c r="Q648" s="86"/>
      <c r="R648" s="86"/>
      <c r="S648" s="86"/>
      <c r="T648" s="87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T648" s="19" t="s">
        <v>138</v>
      </c>
      <c r="AU648" s="19" t="s">
        <v>83</v>
      </c>
    </row>
    <row r="649" s="2" customFormat="1">
      <c r="A649" s="40"/>
      <c r="B649" s="41"/>
      <c r="C649" s="42"/>
      <c r="D649" s="224" t="s">
        <v>140</v>
      </c>
      <c r="E649" s="42"/>
      <c r="F649" s="225" t="s">
        <v>777</v>
      </c>
      <c r="G649" s="42"/>
      <c r="H649" s="42"/>
      <c r="I649" s="221"/>
      <c r="J649" s="42"/>
      <c r="K649" s="42"/>
      <c r="L649" s="46"/>
      <c r="M649" s="222"/>
      <c r="N649" s="223"/>
      <c r="O649" s="86"/>
      <c r="P649" s="86"/>
      <c r="Q649" s="86"/>
      <c r="R649" s="86"/>
      <c r="S649" s="86"/>
      <c r="T649" s="87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T649" s="19" t="s">
        <v>140</v>
      </c>
      <c r="AU649" s="19" t="s">
        <v>83</v>
      </c>
    </row>
    <row r="650" s="2" customFormat="1" ht="24.15" customHeight="1">
      <c r="A650" s="40"/>
      <c r="B650" s="41"/>
      <c r="C650" s="206" t="s">
        <v>778</v>
      </c>
      <c r="D650" s="206" t="s">
        <v>131</v>
      </c>
      <c r="E650" s="207" t="s">
        <v>779</v>
      </c>
      <c r="F650" s="208" t="s">
        <v>780</v>
      </c>
      <c r="G650" s="209" t="s">
        <v>134</v>
      </c>
      <c r="H650" s="210">
        <v>22.199999999999999</v>
      </c>
      <c r="I650" s="211"/>
      <c r="J650" s="212">
        <f>ROUND(I650*H650,2)</f>
        <v>0</v>
      </c>
      <c r="K650" s="208" t="s">
        <v>135</v>
      </c>
      <c r="L650" s="46"/>
      <c r="M650" s="213" t="s">
        <v>19</v>
      </c>
      <c r="N650" s="214" t="s">
        <v>44</v>
      </c>
      <c r="O650" s="86"/>
      <c r="P650" s="215">
        <f>O650*H650</f>
        <v>0</v>
      </c>
      <c r="Q650" s="215">
        <v>0.0022300000000000002</v>
      </c>
      <c r="R650" s="215">
        <f>Q650*H650</f>
        <v>0.049506000000000001</v>
      </c>
      <c r="S650" s="215">
        <v>0</v>
      </c>
      <c r="T650" s="216">
        <f>S650*H650</f>
        <v>0</v>
      </c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R650" s="217" t="s">
        <v>258</v>
      </c>
      <c r="AT650" s="217" t="s">
        <v>131</v>
      </c>
      <c r="AU650" s="217" t="s">
        <v>83</v>
      </c>
      <c r="AY650" s="19" t="s">
        <v>128</v>
      </c>
      <c r="BE650" s="218">
        <f>IF(N650="základní",J650,0)</f>
        <v>0</v>
      </c>
      <c r="BF650" s="218">
        <f>IF(N650="snížená",J650,0)</f>
        <v>0</v>
      </c>
      <c r="BG650" s="218">
        <f>IF(N650="zákl. přenesená",J650,0)</f>
        <v>0</v>
      </c>
      <c r="BH650" s="218">
        <f>IF(N650="sníž. přenesená",J650,0)</f>
        <v>0</v>
      </c>
      <c r="BI650" s="218">
        <f>IF(N650="nulová",J650,0)</f>
        <v>0</v>
      </c>
      <c r="BJ650" s="19" t="s">
        <v>81</v>
      </c>
      <c r="BK650" s="218">
        <f>ROUND(I650*H650,2)</f>
        <v>0</v>
      </c>
      <c r="BL650" s="19" t="s">
        <v>258</v>
      </c>
      <c r="BM650" s="217" t="s">
        <v>781</v>
      </c>
    </row>
    <row r="651" s="2" customFormat="1">
      <c r="A651" s="40"/>
      <c r="B651" s="41"/>
      <c r="C651" s="42"/>
      <c r="D651" s="219" t="s">
        <v>138</v>
      </c>
      <c r="E651" s="42"/>
      <c r="F651" s="220" t="s">
        <v>782</v>
      </c>
      <c r="G651" s="42"/>
      <c r="H651" s="42"/>
      <c r="I651" s="221"/>
      <c r="J651" s="42"/>
      <c r="K651" s="42"/>
      <c r="L651" s="46"/>
      <c r="M651" s="222"/>
      <c r="N651" s="223"/>
      <c r="O651" s="86"/>
      <c r="P651" s="86"/>
      <c r="Q651" s="86"/>
      <c r="R651" s="86"/>
      <c r="S651" s="86"/>
      <c r="T651" s="87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T651" s="19" t="s">
        <v>138</v>
      </c>
      <c r="AU651" s="19" t="s">
        <v>83</v>
      </c>
    </row>
    <row r="652" s="2" customFormat="1">
      <c r="A652" s="40"/>
      <c r="B652" s="41"/>
      <c r="C652" s="42"/>
      <c r="D652" s="224" t="s">
        <v>140</v>
      </c>
      <c r="E652" s="42"/>
      <c r="F652" s="225" t="s">
        <v>783</v>
      </c>
      <c r="G652" s="42"/>
      <c r="H652" s="42"/>
      <c r="I652" s="221"/>
      <c r="J652" s="42"/>
      <c r="K652" s="42"/>
      <c r="L652" s="46"/>
      <c r="M652" s="222"/>
      <c r="N652" s="223"/>
      <c r="O652" s="86"/>
      <c r="P652" s="86"/>
      <c r="Q652" s="86"/>
      <c r="R652" s="86"/>
      <c r="S652" s="86"/>
      <c r="T652" s="87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T652" s="19" t="s">
        <v>140</v>
      </c>
      <c r="AU652" s="19" t="s">
        <v>83</v>
      </c>
    </row>
    <row r="653" s="2" customFormat="1" ht="33" customHeight="1">
      <c r="A653" s="40"/>
      <c r="B653" s="41"/>
      <c r="C653" s="206" t="s">
        <v>784</v>
      </c>
      <c r="D653" s="206" t="s">
        <v>131</v>
      </c>
      <c r="E653" s="207" t="s">
        <v>785</v>
      </c>
      <c r="F653" s="208" t="s">
        <v>786</v>
      </c>
      <c r="G653" s="209" t="s">
        <v>485</v>
      </c>
      <c r="H653" s="210">
        <v>0.81599999999999995</v>
      </c>
      <c r="I653" s="211"/>
      <c r="J653" s="212">
        <f>ROUND(I653*H653,2)</f>
        <v>0</v>
      </c>
      <c r="K653" s="208" t="s">
        <v>135</v>
      </c>
      <c r="L653" s="46"/>
      <c r="M653" s="213" t="s">
        <v>19</v>
      </c>
      <c r="N653" s="214" t="s">
        <v>44</v>
      </c>
      <c r="O653" s="86"/>
      <c r="P653" s="215">
        <f>O653*H653</f>
        <v>0</v>
      </c>
      <c r="Q653" s="215">
        <v>0</v>
      </c>
      <c r="R653" s="215">
        <f>Q653*H653</f>
        <v>0</v>
      </c>
      <c r="S653" s="215">
        <v>0</v>
      </c>
      <c r="T653" s="216">
        <f>S653*H653</f>
        <v>0</v>
      </c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R653" s="217" t="s">
        <v>258</v>
      </c>
      <c r="AT653" s="217" t="s">
        <v>131</v>
      </c>
      <c r="AU653" s="217" t="s">
        <v>83</v>
      </c>
      <c r="AY653" s="19" t="s">
        <v>128</v>
      </c>
      <c r="BE653" s="218">
        <f>IF(N653="základní",J653,0)</f>
        <v>0</v>
      </c>
      <c r="BF653" s="218">
        <f>IF(N653="snížená",J653,0)</f>
        <v>0</v>
      </c>
      <c r="BG653" s="218">
        <f>IF(N653="zákl. přenesená",J653,0)</f>
        <v>0</v>
      </c>
      <c r="BH653" s="218">
        <f>IF(N653="sníž. přenesená",J653,0)</f>
        <v>0</v>
      </c>
      <c r="BI653" s="218">
        <f>IF(N653="nulová",J653,0)</f>
        <v>0</v>
      </c>
      <c r="BJ653" s="19" t="s">
        <v>81</v>
      </c>
      <c r="BK653" s="218">
        <f>ROUND(I653*H653,2)</f>
        <v>0</v>
      </c>
      <c r="BL653" s="19" t="s">
        <v>258</v>
      </c>
      <c r="BM653" s="217" t="s">
        <v>787</v>
      </c>
    </row>
    <row r="654" s="2" customFormat="1">
      <c r="A654" s="40"/>
      <c r="B654" s="41"/>
      <c r="C654" s="42"/>
      <c r="D654" s="219" t="s">
        <v>138</v>
      </c>
      <c r="E654" s="42"/>
      <c r="F654" s="220" t="s">
        <v>788</v>
      </c>
      <c r="G654" s="42"/>
      <c r="H654" s="42"/>
      <c r="I654" s="221"/>
      <c r="J654" s="42"/>
      <c r="K654" s="42"/>
      <c r="L654" s="46"/>
      <c r="M654" s="222"/>
      <c r="N654" s="223"/>
      <c r="O654" s="86"/>
      <c r="P654" s="86"/>
      <c r="Q654" s="86"/>
      <c r="R654" s="86"/>
      <c r="S654" s="86"/>
      <c r="T654" s="87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T654" s="19" t="s">
        <v>138</v>
      </c>
      <c r="AU654" s="19" t="s">
        <v>83</v>
      </c>
    </row>
    <row r="655" s="2" customFormat="1">
      <c r="A655" s="40"/>
      <c r="B655" s="41"/>
      <c r="C655" s="42"/>
      <c r="D655" s="224" t="s">
        <v>140</v>
      </c>
      <c r="E655" s="42"/>
      <c r="F655" s="225" t="s">
        <v>789</v>
      </c>
      <c r="G655" s="42"/>
      <c r="H655" s="42"/>
      <c r="I655" s="221"/>
      <c r="J655" s="42"/>
      <c r="K655" s="42"/>
      <c r="L655" s="46"/>
      <c r="M655" s="222"/>
      <c r="N655" s="223"/>
      <c r="O655" s="86"/>
      <c r="P655" s="86"/>
      <c r="Q655" s="86"/>
      <c r="R655" s="86"/>
      <c r="S655" s="86"/>
      <c r="T655" s="87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T655" s="19" t="s">
        <v>140</v>
      </c>
      <c r="AU655" s="19" t="s">
        <v>83</v>
      </c>
    </row>
    <row r="656" s="12" customFormat="1" ht="22.8" customHeight="1">
      <c r="A656" s="12"/>
      <c r="B656" s="190"/>
      <c r="C656" s="191"/>
      <c r="D656" s="192" t="s">
        <v>72</v>
      </c>
      <c r="E656" s="204" t="s">
        <v>790</v>
      </c>
      <c r="F656" s="204" t="s">
        <v>791</v>
      </c>
      <c r="G656" s="191"/>
      <c r="H656" s="191"/>
      <c r="I656" s="194"/>
      <c r="J656" s="205">
        <f>BK656</f>
        <v>0</v>
      </c>
      <c r="K656" s="191"/>
      <c r="L656" s="196"/>
      <c r="M656" s="197"/>
      <c r="N656" s="198"/>
      <c r="O656" s="198"/>
      <c r="P656" s="199">
        <f>SUM(P657:P686)</f>
        <v>0</v>
      </c>
      <c r="Q656" s="198"/>
      <c r="R656" s="199">
        <f>SUM(R657:R686)</f>
        <v>14.020216030000002</v>
      </c>
      <c r="S656" s="198"/>
      <c r="T656" s="200">
        <f>SUM(T657:T686)</f>
        <v>0</v>
      </c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R656" s="201" t="s">
        <v>83</v>
      </c>
      <c r="AT656" s="202" t="s">
        <v>72</v>
      </c>
      <c r="AU656" s="202" t="s">
        <v>81</v>
      </c>
      <c r="AY656" s="201" t="s">
        <v>128</v>
      </c>
      <c r="BK656" s="203">
        <f>SUM(BK657:BK686)</f>
        <v>0</v>
      </c>
    </row>
    <row r="657" s="2" customFormat="1" ht="37.8" customHeight="1">
      <c r="A657" s="40"/>
      <c r="B657" s="41"/>
      <c r="C657" s="206" t="s">
        <v>792</v>
      </c>
      <c r="D657" s="206" t="s">
        <v>131</v>
      </c>
      <c r="E657" s="207" t="s">
        <v>793</v>
      </c>
      <c r="F657" s="208" t="s">
        <v>794</v>
      </c>
      <c r="G657" s="209" t="s">
        <v>146</v>
      </c>
      <c r="H657" s="210">
        <v>310</v>
      </c>
      <c r="I657" s="211"/>
      <c r="J657" s="212">
        <f>ROUND(I657*H657,2)</f>
        <v>0</v>
      </c>
      <c r="K657" s="208" t="s">
        <v>19</v>
      </c>
      <c r="L657" s="46"/>
      <c r="M657" s="213" t="s">
        <v>19</v>
      </c>
      <c r="N657" s="214" t="s">
        <v>44</v>
      </c>
      <c r="O657" s="86"/>
      <c r="P657" s="215">
        <f>O657*H657</f>
        <v>0</v>
      </c>
      <c r="Q657" s="215">
        <v>0.044740000000000002</v>
      </c>
      <c r="R657" s="215">
        <f>Q657*H657</f>
        <v>13.869400000000001</v>
      </c>
      <c r="S657" s="215">
        <v>0</v>
      </c>
      <c r="T657" s="216">
        <f>S657*H657</f>
        <v>0</v>
      </c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R657" s="217" t="s">
        <v>258</v>
      </c>
      <c r="AT657" s="217" t="s">
        <v>131</v>
      </c>
      <c r="AU657" s="217" t="s">
        <v>83</v>
      </c>
      <c r="AY657" s="19" t="s">
        <v>128</v>
      </c>
      <c r="BE657" s="218">
        <f>IF(N657="základní",J657,0)</f>
        <v>0</v>
      </c>
      <c r="BF657" s="218">
        <f>IF(N657="snížená",J657,0)</f>
        <v>0</v>
      </c>
      <c r="BG657" s="218">
        <f>IF(N657="zákl. přenesená",J657,0)</f>
        <v>0</v>
      </c>
      <c r="BH657" s="218">
        <f>IF(N657="sníž. přenesená",J657,0)</f>
        <v>0</v>
      </c>
      <c r="BI657" s="218">
        <f>IF(N657="nulová",J657,0)</f>
        <v>0</v>
      </c>
      <c r="BJ657" s="19" t="s">
        <v>81</v>
      </c>
      <c r="BK657" s="218">
        <f>ROUND(I657*H657,2)</f>
        <v>0</v>
      </c>
      <c r="BL657" s="19" t="s">
        <v>258</v>
      </c>
      <c r="BM657" s="217" t="s">
        <v>795</v>
      </c>
    </row>
    <row r="658" s="2" customFormat="1">
      <c r="A658" s="40"/>
      <c r="B658" s="41"/>
      <c r="C658" s="42"/>
      <c r="D658" s="219" t="s">
        <v>138</v>
      </c>
      <c r="E658" s="42"/>
      <c r="F658" s="220" t="s">
        <v>794</v>
      </c>
      <c r="G658" s="42"/>
      <c r="H658" s="42"/>
      <c r="I658" s="221"/>
      <c r="J658" s="42"/>
      <c r="K658" s="42"/>
      <c r="L658" s="46"/>
      <c r="M658" s="222"/>
      <c r="N658" s="223"/>
      <c r="O658" s="86"/>
      <c r="P658" s="86"/>
      <c r="Q658" s="86"/>
      <c r="R658" s="86"/>
      <c r="S658" s="86"/>
      <c r="T658" s="87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T658" s="19" t="s">
        <v>138</v>
      </c>
      <c r="AU658" s="19" t="s">
        <v>83</v>
      </c>
    </row>
    <row r="659" s="2" customFormat="1">
      <c r="A659" s="40"/>
      <c r="B659" s="41"/>
      <c r="C659" s="42"/>
      <c r="D659" s="219" t="s">
        <v>360</v>
      </c>
      <c r="E659" s="42"/>
      <c r="F659" s="268" t="s">
        <v>796</v>
      </c>
      <c r="G659" s="42"/>
      <c r="H659" s="42"/>
      <c r="I659" s="221"/>
      <c r="J659" s="42"/>
      <c r="K659" s="42"/>
      <c r="L659" s="46"/>
      <c r="M659" s="222"/>
      <c r="N659" s="223"/>
      <c r="O659" s="86"/>
      <c r="P659" s="86"/>
      <c r="Q659" s="86"/>
      <c r="R659" s="86"/>
      <c r="S659" s="86"/>
      <c r="T659" s="87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T659" s="19" t="s">
        <v>360</v>
      </c>
      <c r="AU659" s="19" t="s">
        <v>83</v>
      </c>
    </row>
    <row r="660" s="2" customFormat="1" ht="24.15" customHeight="1">
      <c r="A660" s="40"/>
      <c r="B660" s="41"/>
      <c r="C660" s="206" t="s">
        <v>797</v>
      </c>
      <c r="D660" s="206" t="s">
        <v>131</v>
      </c>
      <c r="E660" s="207" t="s">
        <v>798</v>
      </c>
      <c r="F660" s="208" t="s">
        <v>799</v>
      </c>
      <c r="G660" s="209" t="s">
        <v>546</v>
      </c>
      <c r="H660" s="210">
        <v>6</v>
      </c>
      <c r="I660" s="211"/>
      <c r="J660" s="212">
        <f>ROUND(I660*H660,2)</f>
        <v>0</v>
      </c>
      <c r="K660" s="208" t="s">
        <v>135</v>
      </c>
      <c r="L660" s="46"/>
      <c r="M660" s="213" t="s">
        <v>19</v>
      </c>
      <c r="N660" s="214" t="s">
        <v>44</v>
      </c>
      <c r="O660" s="86"/>
      <c r="P660" s="215">
        <f>O660*H660</f>
        <v>0</v>
      </c>
      <c r="Q660" s="215">
        <v>0</v>
      </c>
      <c r="R660" s="215">
        <f>Q660*H660</f>
        <v>0</v>
      </c>
      <c r="S660" s="215">
        <v>0</v>
      </c>
      <c r="T660" s="216">
        <f>S660*H660</f>
        <v>0</v>
      </c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R660" s="217" t="s">
        <v>258</v>
      </c>
      <c r="AT660" s="217" t="s">
        <v>131</v>
      </c>
      <c r="AU660" s="217" t="s">
        <v>83</v>
      </c>
      <c r="AY660" s="19" t="s">
        <v>128</v>
      </c>
      <c r="BE660" s="218">
        <f>IF(N660="základní",J660,0)</f>
        <v>0</v>
      </c>
      <c r="BF660" s="218">
        <f>IF(N660="snížená",J660,0)</f>
        <v>0</v>
      </c>
      <c r="BG660" s="218">
        <f>IF(N660="zákl. přenesená",J660,0)</f>
        <v>0</v>
      </c>
      <c r="BH660" s="218">
        <f>IF(N660="sníž. přenesená",J660,0)</f>
        <v>0</v>
      </c>
      <c r="BI660" s="218">
        <f>IF(N660="nulová",J660,0)</f>
        <v>0</v>
      </c>
      <c r="BJ660" s="19" t="s">
        <v>81</v>
      </c>
      <c r="BK660" s="218">
        <f>ROUND(I660*H660,2)</f>
        <v>0</v>
      </c>
      <c r="BL660" s="19" t="s">
        <v>258</v>
      </c>
      <c r="BM660" s="217" t="s">
        <v>800</v>
      </c>
    </row>
    <row r="661" s="2" customFormat="1">
      <c r="A661" s="40"/>
      <c r="B661" s="41"/>
      <c r="C661" s="42"/>
      <c r="D661" s="219" t="s">
        <v>138</v>
      </c>
      <c r="E661" s="42"/>
      <c r="F661" s="220" t="s">
        <v>801</v>
      </c>
      <c r="G661" s="42"/>
      <c r="H661" s="42"/>
      <c r="I661" s="221"/>
      <c r="J661" s="42"/>
      <c r="K661" s="42"/>
      <c r="L661" s="46"/>
      <c r="M661" s="222"/>
      <c r="N661" s="223"/>
      <c r="O661" s="86"/>
      <c r="P661" s="86"/>
      <c r="Q661" s="86"/>
      <c r="R661" s="86"/>
      <c r="S661" s="86"/>
      <c r="T661" s="87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T661" s="19" t="s">
        <v>138</v>
      </c>
      <c r="AU661" s="19" t="s">
        <v>83</v>
      </c>
    </row>
    <row r="662" s="2" customFormat="1">
      <c r="A662" s="40"/>
      <c r="B662" s="41"/>
      <c r="C662" s="42"/>
      <c r="D662" s="224" t="s">
        <v>140</v>
      </c>
      <c r="E662" s="42"/>
      <c r="F662" s="225" t="s">
        <v>802</v>
      </c>
      <c r="G662" s="42"/>
      <c r="H662" s="42"/>
      <c r="I662" s="221"/>
      <c r="J662" s="42"/>
      <c r="K662" s="42"/>
      <c r="L662" s="46"/>
      <c r="M662" s="222"/>
      <c r="N662" s="223"/>
      <c r="O662" s="86"/>
      <c r="P662" s="86"/>
      <c r="Q662" s="86"/>
      <c r="R662" s="86"/>
      <c r="S662" s="86"/>
      <c r="T662" s="87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T662" s="19" t="s">
        <v>140</v>
      </c>
      <c r="AU662" s="19" t="s">
        <v>83</v>
      </c>
    </row>
    <row r="663" s="2" customFormat="1" ht="16.5" customHeight="1">
      <c r="A663" s="40"/>
      <c r="B663" s="41"/>
      <c r="C663" s="258" t="s">
        <v>803</v>
      </c>
      <c r="D663" s="258" t="s">
        <v>221</v>
      </c>
      <c r="E663" s="259" t="s">
        <v>804</v>
      </c>
      <c r="F663" s="260" t="s">
        <v>805</v>
      </c>
      <c r="G663" s="261" t="s">
        <v>546</v>
      </c>
      <c r="H663" s="262">
        <v>6</v>
      </c>
      <c r="I663" s="263"/>
      <c r="J663" s="264">
        <f>ROUND(I663*H663,2)</f>
        <v>0</v>
      </c>
      <c r="K663" s="260" t="s">
        <v>135</v>
      </c>
      <c r="L663" s="265"/>
      <c r="M663" s="266" t="s">
        <v>19</v>
      </c>
      <c r="N663" s="267" t="s">
        <v>44</v>
      </c>
      <c r="O663" s="86"/>
      <c r="P663" s="215">
        <f>O663*H663</f>
        <v>0</v>
      </c>
      <c r="Q663" s="215">
        <v>0.010500000000000001</v>
      </c>
      <c r="R663" s="215">
        <f>Q663*H663</f>
        <v>0.063</v>
      </c>
      <c r="S663" s="215">
        <v>0</v>
      </c>
      <c r="T663" s="216">
        <f>S663*H663</f>
        <v>0</v>
      </c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R663" s="217" t="s">
        <v>375</v>
      </c>
      <c r="AT663" s="217" t="s">
        <v>221</v>
      </c>
      <c r="AU663" s="217" t="s">
        <v>83</v>
      </c>
      <c r="AY663" s="19" t="s">
        <v>128</v>
      </c>
      <c r="BE663" s="218">
        <f>IF(N663="základní",J663,0)</f>
        <v>0</v>
      </c>
      <c r="BF663" s="218">
        <f>IF(N663="snížená",J663,0)</f>
        <v>0</v>
      </c>
      <c r="BG663" s="218">
        <f>IF(N663="zákl. přenesená",J663,0)</f>
        <v>0</v>
      </c>
      <c r="BH663" s="218">
        <f>IF(N663="sníž. přenesená",J663,0)</f>
        <v>0</v>
      </c>
      <c r="BI663" s="218">
        <f>IF(N663="nulová",J663,0)</f>
        <v>0</v>
      </c>
      <c r="BJ663" s="19" t="s">
        <v>81</v>
      </c>
      <c r="BK663" s="218">
        <f>ROUND(I663*H663,2)</f>
        <v>0</v>
      </c>
      <c r="BL663" s="19" t="s">
        <v>258</v>
      </c>
      <c r="BM663" s="217" t="s">
        <v>806</v>
      </c>
    </row>
    <row r="664" s="2" customFormat="1">
      <c r="A664" s="40"/>
      <c r="B664" s="41"/>
      <c r="C664" s="42"/>
      <c r="D664" s="219" t="s">
        <v>138</v>
      </c>
      <c r="E664" s="42"/>
      <c r="F664" s="220" t="s">
        <v>805</v>
      </c>
      <c r="G664" s="42"/>
      <c r="H664" s="42"/>
      <c r="I664" s="221"/>
      <c r="J664" s="42"/>
      <c r="K664" s="42"/>
      <c r="L664" s="46"/>
      <c r="M664" s="222"/>
      <c r="N664" s="223"/>
      <c r="O664" s="86"/>
      <c r="P664" s="86"/>
      <c r="Q664" s="86"/>
      <c r="R664" s="86"/>
      <c r="S664" s="86"/>
      <c r="T664" s="87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T664" s="19" t="s">
        <v>138</v>
      </c>
      <c r="AU664" s="19" t="s">
        <v>83</v>
      </c>
    </row>
    <row r="665" s="2" customFormat="1" ht="21.75" customHeight="1">
      <c r="A665" s="40"/>
      <c r="B665" s="41"/>
      <c r="C665" s="206" t="s">
        <v>807</v>
      </c>
      <c r="D665" s="206" t="s">
        <v>131</v>
      </c>
      <c r="E665" s="207" t="s">
        <v>808</v>
      </c>
      <c r="F665" s="208" t="s">
        <v>809</v>
      </c>
      <c r="G665" s="209" t="s">
        <v>546</v>
      </c>
      <c r="H665" s="210">
        <v>6</v>
      </c>
      <c r="I665" s="211"/>
      <c r="J665" s="212">
        <f>ROUND(I665*H665,2)</f>
        <v>0</v>
      </c>
      <c r="K665" s="208" t="s">
        <v>135</v>
      </c>
      <c r="L665" s="46"/>
      <c r="M665" s="213" t="s">
        <v>19</v>
      </c>
      <c r="N665" s="214" t="s">
        <v>44</v>
      </c>
      <c r="O665" s="86"/>
      <c r="P665" s="215">
        <f>O665*H665</f>
        <v>0</v>
      </c>
      <c r="Q665" s="215">
        <v>0</v>
      </c>
      <c r="R665" s="215">
        <f>Q665*H665</f>
        <v>0</v>
      </c>
      <c r="S665" s="215">
        <v>0</v>
      </c>
      <c r="T665" s="216">
        <f>S665*H665</f>
        <v>0</v>
      </c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R665" s="217" t="s">
        <v>258</v>
      </c>
      <c r="AT665" s="217" t="s">
        <v>131</v>
      </c>
      <c r="AU665" s="217" t="s">
        <v>83</v>
      </c>
      <c r="AY665" s="19" t="s">
        <v>128</v>
      </c>
      <c r="BE665" s="218">
        <f>IF(N665="základní",J665,0)</f>
        <v>0</v>
      </c>
      <c r="BF665" s="218">
        <f>IF(N665="snížená",J665,0)</f>
        <v>0</v>
      </c>
      <c r="BG665" s="218">
        <f>IF(N665="zákl. přenesená",J665,0)</f>
        <v>0</v>
      </c>
      <c r="BH665" s="218">
        <f>IF(N665="sníž. přenesená",J665,0)</f>
        <v>0</v>
      </c>
      <c r="BI665" s="218">
        <f>IF(N665="nulová",J665,0)</f>
        <v>0</v>
      </c>
      <c r="BJ665" s="19" t="s">
        <v>81</v>
      </c>
      <c r="BK665" s="218">
        <f>ROUND(I665*H665,2)</f>
        <v>0</v>
      </c>
      <c r="BL665" s="19" t="s">
        <v>258</v>
      </c>
      <c r="BM665" s="217" t="s">
        <v>810</v>
      </c>
    </row>
    <row r="666" s="2" customFormat="1">
      <c r="A666" s="40"/>
      <c r="B666" s="41"/>
      <c r="C666" s="42"/>
      <c r="D666" s="219" t="s">
        <v>138</v>
      </c>
      <c r="E666" s="42"/>
      <c r="F666" s="220" t="s">
        <v>811</v>
      </c>
      <c r="G666" s="42"/>
      <c r="H666" s="42"/>
      <c r="I666" s="221"/>
      <c r="J666" s="42"/>
      <c r="K666" s="42"/>
      <c r="L666" s="46"/>
      <c r="M666" s="222"/>
      <c r="N666" s="223"/>
      <c r="O666" s="86"/>
      <c r="P666" s="86"/>
      <c r="Q666" s="86"/>
      <c r="R666" s="86"/>
      <c r="S666" s="86"/>
      <c r="T666" s="87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T666" s="19" t="s">
        <v>138</v>
      </c>
      <c r="AU666" s="19" t="s">
        <v>83</v>
      </c>
    </row>
    <row r="667" s="2" customFormat="1">
      <c r="A667" s="40"/>
      <c r="B667" s="41"/>
      <c r="C667" s="42"/>
      <c r="D667" s="224" t="s">
        <v>140</v>
      </c>
      <c r="E667" s="42"/>
      <c r="F667" s="225" t="s">
        <v>812</v>
      </c>
      <c r="G667" s="42"/>
      <c r="H667" s="42"/>
      <c r="I667" s="221"/>
      <c r="J667" s="42"/>
      <c r="K667" s="42"/>
      <c r="L667" s="46"/>
      <c r="M667" s="222"/>
      <c r="N667" s="223"/>
      <c r="O667" s="86"/>
      <c r="P667" s="86"/>
      <c r="Q667" s="86"/>
      <c r="R667" s="86"/>
      <c r="S667" s="86"/>
      <c r="T667" s="87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T667" s="19" t="s">
        <v>140</v>
      </c>
      <c r="AU667" s="19" t="s">
        <v>83</v>
      </c>
    </row>
    <row r="668" s="2" customFormat="1" ht="24.15" customHeight="1">
      <c r="A668" s="40"/>
      <c r="B668" s="41"/>
      <c r="C668" s="258" t="s">
        <v>813</v>
      </c>
      <c r="D668" s="258" t="s">
        <v>221</v>
      </c>
      <c r="E668" s="259" t="s">
        <v>814</v>
      </c>
      <c r="F668" s="260" t="s">
        <v>815</v>
      </c>
      <c r="G668" s="261" t="s">
        <v>816</v>
      </c>
      <c r="H668" s="262">
        <v>6</v>
      </c>
      <c r="I668" s="263"/>
      <c r="J668" s="264">
        <f>ROUND(I668*H668,2)</f>
        <v>0</v>
      </c>
      <c r="K668" s="260" t="s">
        <v>135</v>
      </c>
      <c r="L668" s="265"/>
      <c r="M668" s="266" t="s">
        <v>19</v>
      </c>
      <c r="N668" s="267" t="s">
        <v>44</v>
      </c>
      <c r="O668" s="86"/>
      <c r="P668" s="215">
        <f>O668*H668</f>
        <v>0</v>
      </c>
      <c r="Q668" s="215">
        <v>0.00059999999999999995</v>
      </c>
      <c r="R668" s="215">
        <f>Q668*H668</f>
        <v>0.0035999999999999999</v>
      </c>
      <c r="S668" s="215">
        <v>0</v>
      </c>
      <c r="T668" s="216">
        <f>S668*H668</f>
        <v>0</v>
      </c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R668" s="217" t="s">
        <v>375</v>
      </c>
      <c r="AT668" s="217" t="s">
        <v>221</v>
      </c>
      <c r="AU668" s="217" t="s">
        <v>83</v>
      </c>
      <c r="AY668" s="19" t="s">
        <v>128</v>
      </c>
      <c r="BE668" s="218">
        <f>IF(N668="základní",J668,0)</f>
        <v>0</v>
      </c>
      <c r="BF668" s="218">
        <f>IF(N668="snížená",J668,0)</f>
        <v>0</v>
      </c>
      <c r="BG668" s="218">
        <f>IF(N668="zákl. přenesená",J668,0)</f>
        <v>0</v>
      </c>
      <c r="BH668" s="218">
        <f>IF(N668="sníž. přenesená",J668,0)</f>
        <v>0</v>
      </c>
      <c r="BI668" s="218">
        <f>IF(N668="nulová",J668,0)</f>
        <v>0</v>
      </c>
      <c r="BJ668" s="19" t="s">
        <v>81</v>
      </c>
      <c r="BK668" s="218">
        <f>ROUND(I668*H668,2)</f>
        <v>0</v>
      </c>
      <c r="BL668" s="19" t="s">
        <v>258</v>
      </c>
      <c r="BM668" s="217" t="s">
        <v>817</v>
      </c>
    </row>
    <row r="669" s="2" customFormat="1">
      <c r="A669" s="40"/>
      <c r="B669" s="41"/>
      <c r="C669" s="42"/>
      <c r="D669" s="219" t="s">
        <v>138</v>
      </c>
      <c r="E669" s="42"/>
      <c r="F669" s="220" t="s">
        <v>815</v>
      </c>
      <c r="G669" s="42"/>
      <c r="H669" s="42"/>
      <c r="I669" s="221"/>
      <c r="J669" s="42"/>
      <c r="K669" s="42"/>
      <c r="L669" s="46"/>
      <c r="M669" s="222"/>
      <c r="N669" s="223"/>
      <c r="O669" s="86"/>
      <c r="P669" s="86"/>
      <c r="Q669" s="86"/>
      <c r="R669" s="86"/>
      <c r="S669" s="86"/>
      <c r="T669" s="87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T669" s="19" t="s">
        <v>138</v>
      </c>
      <c r="AU669" s="19" t="s">
        <v>83</v>
      </c>
    </row>
    <row r="670" s="2" customFormat="1" ht="24.15" customHeight="1">
      <c r="A670" s="40"/>
      <c r="B670" s="41"/>
      <c r="C670" s="206" t="s">
        <v>818</v>
      </c>
      <c r="D670" s="206" t="s">
        <v>131</v>
      </c>
      <c r="E670" s="207" t="s">
        <v>819</v>
      </c>
      <c r="F670" s="208" t="s">
        <v>820</v>
      </c>
      <c r="G670" s="209" t="s">
        <v>146</v>
      </c>
      <c r="H670" s="210">
        <v>310</v>
      </c>
      <c r="I670" s="211"/>
      <c r="J670" s="212">
        <f>ROUND(I670*H670,2)</f>
        <v>0</v>
      </c>
      <c r="K670" s="208" t="s">
        <v>135</v>
      </c>
      <c r="L670" s="46"/>
      <c r="M670" s="213" t="s">
        <v>19</v>
      </c>
      <c r="N670" s="214" t="s">
        <v>44</v>
      </c>
      <c r="O670" s="86"/>
      <c r="P670" s="215">
        <f>O670*H670</f>
        <v>0</v>
      </c>
      <c r="Q670" s="215">
        <v>0</v>
      </c>
      <c r="R670" s="215">
        <f>Q670*H670</f>
        <v>0</v>
      </c>
      <c r="S670" s="215">
        <v>0</v>
      </c>
      <c r="T670" s="216">
        <f>S670*H670</f>
        <v>0</v>
      </c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R670" s="217" t="s">
        <v>258</v>
      </c>
      <c r="AT670" s="217" t="s">
        <v>131</v>
      </c>
      <c r="AU670" s="217" t="s">
        <v>83</v>
      </c>
      <c r="AY670" s="19" t="s">
        <v>128</v>
      </c>
      <c r="BE670" s="218">
        <f>IF(N670="základní",J670,0)</f>
        <v>0</v>
      </c>
      <c r="BF670" s="218">
        <f>IF(N670="snížená",J670,0)</f>
        <v>0</v>
      </c>
      <c r="BG670" s="218">
        <f>IF(N670="zákl. přenesená",J670,0)</f>
        <v>0</v>
      </c>
      <c r="BH670" s="218">
        <f>IF(N670="sníž. přenesená",J670,0)</f>
        <v>0</v>
      </c>
      <c r="BI670" s="218">
        <f>IF(N670="nulová",J670,0)</f>
        <v>0</v>
      </c>
      <c r="BJ670" s="19" t="s">
        <v>81</v>
      </c>
      <c r="BK670" s="218">
        <f>ROUND(I670*H670,2)</f>
        <v>0</v>
      </c>
      <c r="BL670" s="19" t="s">
        <v>258</v>
      </c>
      <c r="BM670" s="217" t="s">
        <v>821</v>
      </c>
    </row>
    <row r="671" s="2" customFormat="1">
      <c r="A671" s="40"/>
      <c r="B671" s="41"/>
      <c r="C671" s="42"/>
      <c r="D671" s="219" t="s">
        <v>138</v>
      </c>
      <c r="E671" s="42"/>
      <c r="F671" s="220" t="s">
        <v>822</v>
      </c>
      <c r="G671" s="42"/>
      <c r="H671" s="42"/>
      <c r="I671" s="221"/>
      <c r="J671" s="42"/>
      <c r="K671" s="42"/>
      <c r="L671" s="46"/>
      <c r="M671" s="222"/>
      <c r="N671" s="223"/>
      <c r="O671" s="86"/>
      <c r="P671" s="86"/>
      <c r="Q671" s="86"/>
      <c r="R671" s="86"/>
      <c r="S671" s="86"/>
      <c r="T671" s="87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T671" s="19" t="s">
        <v>138</v>
      </c>
      <c r="AU671" s="19" t="s">
        <v>83</v>
      </c>
    </row>
    <row r="672" s="2" customFormat="1">
      <c r="A672" s="40"/>
      <c r="B672" s="41"/>
      <c r="C672" s="42"/>
      <c r="D672" s="224" t="s">
        <v>140</v>
      </c>
      <c r="E672" s="42"/>
      <c r="F672" s="225" t="s">
        <v>823</v>
      </c>
      <c r="G672" s="42"/>
      <c r="H672" s="42"/>
      <c r="I672" s="221"/>
      <c r="J672" s="42"/>
      <c r="K672" s="42"/>
      <c r="L672" s="46"/>
      <c r="M672" s="222"/>
      <c r="N672" s="223"/>
      <c r="O672" s="86"/>
      <c r="P672" s="86"/>
      <c r="Q672" s="86"/>
      <c r="R672" s="86"/>
      <c r="S672" s="86"/>
      <c r="T672" s="87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T672" s="19" t="s">
        <v>140</v>
      </c>
      <c r="AU672" s="19" t="s">
        <v>83</v>
      </c>
    </row>
    <row r="673" s="2" customFormat="1" ht="37.8" customHeight="1">
      <c r="A673" s="40"/>
      <c r="B673" s="41"/>
      <c r="C673" s="258" t="s">
        <v>824</v>
      </c>
      <c r="D673" s="258" t="s">
        <v>221</v>
      </c>
      <c r="E673" s="259" t="s">
        <v>825</v>
      </c>
      <c r="F673" s="260" t="s">
        <v>826</v>
      </c>
      <c r="G673" s="261" t="s">
        <v>146</v>
      </c>
      <c r="H673" s="262">
        <v>341</v>
      </c>
      <c r="I673" s="263"/>
      <c r="J673" s="264">
        <f>ROUND(I673*H673,2)</f>
        <v>0</v>
      </c>
      <c r="K673" s="260" t="s">
        <v>19</v>
      </c>
      <c r="L673" s="265"/>
      <c r="M673" s="266" t="s">
        <v>19</v>
      </c>
      <c r="N673" s="267" t="s">
        <v>44</v>
      </c>
      <c r="O673" s="86"/>
      <c r="P673" s="215">
        <f>O673*H673</f>
        <v>0</v>
      </c>
      <c r="Q673" s="215">
        <v>0.00023000000000000001</v>
      </c>
      <c r="R673" s="215">
        <f>Q673*H673</f>
        <v>0.07843</v>
      </c>
      <c r="S673" s="215">
        <v>0</v>
      </c>
      <c r="T673" s="216">
        <f>S673*H673</f>
        <v>0</v>
      </c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R673" s="217" t="s">
        <v>375</v>
      </c>
      <c r="AT673" s="217" t="s">
        <v>221</v>
      </c>
      <c r="AU673" s="217" t="s">
        <v>83</v>
      </c>
      <c r="AY673" s="19" t="s">
        <v>128</v>
      </c>
      <c r="BE673" s="218">
        <f>IF(N673="základní",J673,0)</f>
        <v>0</v>
      </c>
      <c r="BF673" s="218">
        <f>IF(N673="snížená",J673,0)</f>
        <v>0</v>
      </c>
      <c r="BG673" s="218">
        <f>IF(N673="zákl. přenesená",J673,0)</f>
        <v>0</v>
      </c>
      <c r="BH673" s="218">
        <f>IF(N673="sníž. přenesená",J673,0)</f>
        <v>0</v>
      </c>
      <c r="BI673" s="218">
        <f>IF(N673="nulová",J673,0)</f>
        <v>0</v>
      </c>
      <c r="BJ673" s="19" t="s">
        <v>81</v>
      </c>
      <c r="BK673" s="218">
        <f>ROUND(I673*H673,2)</f>
        <v>0</v>
      </c>
      <c r="BL673" s="19" t="s">
        <v>258</v>
      </c>
      <c r="BM673" s="217" t="s">
        <v>827</v>
      </c>
    </row>
    <row r="674" s="2" customFormat="1">
      <c r="A674" s="40"/>
      <c r="B674" s="41"/>
      <c r="C674" s="42"/>
      <c r="D674" s="219" t="s">
        <v>138</v>
      </c>
      <c r="E674" s="42"/>
      <c r="F674" s="220" t="s">
        <v>826</v>
      </c>
      <c r="G674" s="42"/>
      <c r="H674" s="42"/>
      <c r="I674" s="221"/>
      <c r="J674" s="42"/>
      <c r="K674" s="42"/>
      <c r="L674" s="46"/>
      <c r="M674" s="222"/>
      <c r="N674" s="223"/>
      <c r="O674" s="86"/>
      <c r="P674" s="86"/>
      <c r="Q674" s="86"/>
      <c r="R674" s="86"/>
      <c r="S674" s="86"/>
      <c r="T674" s="87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T674" s="19" t="s">
        <v>138</v>
      </c>
      <c r="AU674" s="19" t="s">
        <v>83</v>
      </c>
    </row>
    <row r="675" s="13" customFormat="1">
      <c r="A675" s="13"/>
      <c r="B675" s="226"/>
      <c r="C675" s="227"/>
      <c r="D675" s="219" t="s">
        <v>150</v>
      </c>
      <c r="E675" s="227"/>
      <c r="F675" s="229" t="s">
        <v>828</v>
      </c>
      <c r="G675" s="227"/>
      <c r="H675" s="230">
        <v>341</v>
      </c>
      <c r="I675" s="231"/>
      <c r="J675" s="227"/>
      <c r="K675" s="227"/>
      <c r="L675" s="232"/>
      <c r="M675" s="233"/>
      <c r="N675" s="234"/>
      <c r="O675" s="234"/>
      <c r="P675" s="234"/>
      <c r="Q675" s="234"/>
      <c r="R675" s="234"/>
      <c r="S675" s="234"/>
      <c r="T675" s="235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6" t="s">
        <v>150</v>
      </c>
      <c r="AU675" s="236" t="s">
        <v>83</v>
      </c>
      <c r="AV675" s="13" t="s">
        <v>83</v>
      </c>
      <c r="AW675" s="13" t="s">
        <v>4</v>
      </c>
      <c r="AX675" s="13" t="s">
        <v>81</v>
      </c>
      <c r="AY675" s="236" t="s">
        <v>128</v>
      </c>
    </row>
    <row r="676" s="2" customFormat="1" ht="16.5" customHeight="1">
      <c r="A676" s="40"/>
      <c r="B676" s="41"/>
      <c r="C676" s="206" t="s">
        <v>829</v>
      </c>
      <c r="D676" s="206" t="s">
        <v>131</v>
      </c>
      <c r="E676" s="207" t="s">
        <v>830</v>
      </c>
      <c r="F676" s="208" t="s">
        <v>831</v>
      </c>
      <c r="G676" s="209" t="s">
        <v>134</v>
      </c>
      <c r="H676" s="210">
        <v>503.13299999999998</v>
      </c>
      <c r="I676" s="211"/>
      <c r="J676" s="212">
        <f>ROUND(I676*H676,2)</f>
        <v>0</v>
      </c>
      <c r="K676" s="208" t="s">
        <v>135</v>
      </c>
      <c r="L676" s="46"/>
      <c r="M676" s="213" t="s">
        <v>19</v>
      </c>
      <c r="N676" s="214" t="s">
        <v>44</v>
      </c>
      <c r="O676" s="86"/>
      <c r="P676" s="215">
        <f>O676*H676</f>
        <v>0</v>
      </c>
      <c r="Q676" s="215">
        <v>0</v>
      </c>
      <c r="R676" s="215">
        <f>Q676*H676</f>
        <v>0</v>
      </c>
      <c r="S676" s="215">
        <v>0</v>
      </c>
      <c r="T676" s="216">
        <f>S676*H676</f>
        <v>0</v>
      </c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R676" s="217" t="s">
        <v>258</v>
      </c>
      <c r="AT676" s="217" t="s">
        <v>131</v>
      </c>
      <c r="AU676" s="217" t="s">
        <v>83</v>
      </c>
      <c r="AY676" s="19" t="s">
        <v>128</v>
      </c>
      <c r="BE676" s="218">
        <f>IF(N676="základní",J676,0)</f>
        <v>0</v>
      </c>
      <c r="BF676" s="218">
        <f>IF(N676="snížená",J676,0)</f>
        <v>0</v>
      </c>
      <c r="BG676" s="218">
        <f>IF(N676="zákl. přenesená",J676,0)</f>
        <v>0</v>
      </c>
      <c r="BH676" s="218">
        <f>IF(N676="sníž. přenesená",J676,0)</f>
        <v>0</v>
      </c>
      <c r="BI676" s="218">
        <f>IF(N676="nulová",J676,0)</f>
        <v>0</v>
      </c>
      <c r="BJ676" s="19" t="s">
        <v>81</v>
      </c>
      <c r="BK676" s="218">
        <f>ROUND(I676*H676,2)</f>
        <v>0</v>
      </c>
      <c r="BL676" s="19" t="s">
        <v>258</v>
      </c>
      <c r="BM676" s="217" t="s">
        <v>832</v>
      </c>
    </row>
    <row r="677" s="2" customFormat="1">
      <c r="A677" s="40"/>
      <c r="B677" s="41"/>
      <c r="C677" s="42"/>
      <c r="D677" s="219" t="s">
        <v>138</v>
      </c>
      <c r="E677" s="42"/>
      <c r="F677" s="220" t="s">
        <v>833</v>
      </c>
      <c r="G677" s="42"/>
      <c r="H677" s="42"/>
      <c r="I677" s="221"/>
      <c r="J677" s="42"/>
      <c r="K677" s="42"/>
      <c r="L677" s="46"/>
      <c r="M677" s="222"/>
      <c r="N677" s="223"/>
      <c r="O677" s="86"/>
      <c r="P677" s="86"/>
      <c r="Q677" s="86"/>
      <c r="R677" s="86"/>
      <c r="S677" s="86"/>
      <c r="T677" s="87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T677" s="19" t="s">
        <v>138</v>
      </c>
      <c r="AU677" s="19" t="s">
        <v>83</v>
      </c>
    </row>
    <row r="678" s="2" customFormat="1">
      <c r="A678" s="40"/>
      <c r="B678" s="41"/>
      <c r="C678" s="42"/>
      <c r="D678" s="224" t="s">
        <v>140</v>
      </c>
      <c r="E678" s="42"/>
      <c r="F678" s="225" t="s">
        <v>834</v>
      </c>
      <c r="G678" s="42"/>
      <c r="H678" s="42"/>
      <c r="I678" s="221"/>
      <c r="J678" s="42"/>
      <c r="K678" s="42"/>
      <c r="L678" s="46"/>
      <c r="M678" s="222"/>
      <c r="N678" s="223"/>
      <c r="O678" s="86"/>
      <c r="P678" s="86"/>
      <c r="Q678" s="86"/>
      <c r="R678" s="86"/>
      <c r="S678" s="86"/>
      <c r="T678" s="87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T678" s="19" t="s">
        <v>140</v>
      </c>
      <c r="AU678" s="19" t="s">
        <v>83</v>
      </c>
    </row>
    <row r="679" s="13" customFormat="1">
      <c r="A679" s="13"/>
      <c r="B679" s="226"/>
      <c r="C679" s="227"/>
      <c r="D679" s="219" t="s">
        <v>150</v>
      </c>
      <c r="E679" s="228" t="s">
        <v>19</v>
      </c>
      <c r="F679" s="229" t="s">
        <v>586</v>
      </c>
      <c r="G679" s="227"/>
      <c r="H679" s="230">
        <v>503.13299999999998</v>
      </c>
      <c r="I679" s="231"/>
      <c r="J679" s="227"/>
      <c r="K679" s="227"/>
      <c r="L679" s="232"/>
      <c r="M679" s="233"/>
      <c r="N679" s="234"/>
      <c r="O679" s="234"/>
      <c r="P679" s="234"/>
      <c r="Q679" s="234"/>
      <c r="R679" s="234"/>
      <c r="S679" s="234"/>
      <c r="T679" s="235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6" t="s">
        <v>150</v>
      </c>
      <c r="AU679" s="236" t="s">
        <v>83</v>
      </c>
      <c r="AV679" s="13" t="s">
        <v>83</v>
      </c>
      <c r="AW679" s="13" t="s">
        <v>34</v>
      </c>
      <c r="AX679" s="13" t="s">
        <v>81</v>
      </c>
      <c r="AY679" s="236" t="s">
        <v>128</v>
      </c>
    </row>
    <row r="680" s="2" customFormat="1" ht="24.15" customHeight="1">
      <c r="A680" s="40"/>
      <c r="B680" s="41"/>
      <c r="C680" s="258" t="s">
        <v>835</v>
      </c>
      <c r="D680" s="258" t="s">
        <v>221</v>
      </c>
      <c r="E680" s="259" t="s">
        <v>836</v>
      </c>
      <c r="F680" s="260" t="s">
        <v>837</v>
      </c>
      <c r="G680" s="261" t="s">
        <v>134</v>
      </c>
      <c r="H680" s="262">
        <v>578.60299999999995</v>
      </c>
      <c r="I680" s="263"/>
      <c r="J680" s="264">
        <f>ROUND(I680*H680,2)</f>
        <v>0</v>
      </c>
      <c r="K680" s="260" t="s">
        <v>135</v>
      </c>
      <c r="L680" s="265"/>
      <c r="M680" s="266" t="s">
        <v>19</v>
      </c>
      <c r="N680" s="267" t="s">
        <v>44</v>
      </c>
      <c r="O680" s="86"/>
      <c r="P680" s="215">
        <f>O680*H680</f>
        <v>0</v>
      </c>
      <c r="Q680" s="215">
        <v>1.0000000000000001E-05</v>
      </c>
      <c r="R680" s="215">
        <f>Q680*H680</f>
        <v>0.0057860300000000002</v>
      </c>
      <c r="S680" s="215">
        <v>0</v>
      </c>
      <c r="T680" s="216">
        <f>S680*H680</f>
        <v>0</v>
      </c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R680" s="217" t="s">
        <v>375</v>
      </c>
      <c r="AT680" s="217" t="s">
        <v>221</v>
      </c>
      <c r="AU680" s="217" t="s">
        <v>83</v>
      </c>
      <c r="AY680" s="19" t="s">
        <v>128</v>
      </c>
      <c r="BE680" s="218">
        <f>IF(N680="základní",J680,0)</f>
        <v>0</v>
      </c>
      <c r="BF680" s="218">
        <f>IF(N680="snížená",J680,0)</f>
        <v>0</v>
      </c>
      <c r="BG680" s="218">
        <f>IF(N680="zákl. přenesená",J680,0)</f>
        <v>0</v>
      </c>
      <c r="BH680" s="218">
        <f>IF(N680="sníž. přenesená",J680,0)</f>
        <v>0</v>
      </c>
      <c r="BI680" s="218">
        <f>IF(N680="nulová",J680,0)</f>
        <v>0</v>
      </c>
      <c r="BJ680" s="19" t="s">
        <v>81</v>
      </c>
      <c r="BK680" s="218">
        <f>ROUND(I680*H680,2)</f>
        <v>0</v>
      </c>
      <c r="BL680" s="19" t="s">
        <v>258</v>
      </c>
      <c r="BM680" s="217" t="s">
        <v>838</v>
      </c>
    </row>
    <row r="681" s="2" customFormat="1">
      <c r="A681" s="40"/>
      <c r="B681" s="41"/>
      <c r="C681" s="42"/>
      <c r="D681" s="219" t="s">
        <v>138</v>
      </c>
      <c r="E681" s="42"/>
      <c r="F681" s="220" t="s">
        <v>837</v>
      </c>
      <c r="G681" s="42"/>
      <c r="H681" s="42"/>
      <c r="I681" s="221"/>
      <c r="J681" s="42"/>
      <c r="K681" s="42"/>
      <c r="L681" s="46"/>
      <c r="M681" s="222"/>
      <c r="N681" s="223"/>
      <c r="O681" s="86"/>
      <c r="P681" s="86"/>
      <c r="Q681" s="86"/>
      <c r="R681" s="86"/>
      <c r="S681" s="86"/>
      <c r="T681" s="87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T681" s="19" t="s">
        <v>138</v>
      </c>
      <c r="AU681" s="19" t="s">
        <v>83</v>
      </c>
    </row>
    <row r="682" s="13" customFormat="1">
      <c r="A682" s="13"/>
      <c r="B682" s="226"/>
      <c r="C682" s="227"/>
      <c r="D682" s="219" t="s">
        <v>150</v>
      </c>
      <c r="E682" s="228" t="s">
        <v>19</v>
      </c>
      <c r="F682" s="229" t="s">
        <v>586</v>
      </c>
      <c r="G682" s="227"/>
      <c r="H682" s="230">
        <v>503.13299999999998</v>
      </c>
      <c r="I682" s="231"/>
      <c r="J682" s="227"/>
      <c r="K682" s="227"/>
      <c r="L682" s="232"/>
      <c r="M682" s="233"/>
      <c r="N682" s="234"/>
      <c r="O682" s="234"/>
      <c r="P682" s="234"/>
      <c r="Q682" s="234"/>
      <c r="R682" s="234"/>
      <c r="S682" s="234"/>
      <c r="T682" s="235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6" t="s">
        <v>150</v>
      </c>
      <c r="AU682" s="236" t="s">
        <v>83</v>
      </c>
      <c r="AV682" s="13" t="s">
        <v>83</v>
      </c>
      <c r="AW682" s="13" t="s">
        <v>34</v>
      </c>
      <c r="AX682" s="13" t="s">
        <v>81</v>
      </c>
      <c r="AY682" s="236" t="s">
        <v>128</v>
      </c>
    </row>
    <row r="683" s="13" customFormat="1">
      <c r="A683" s="13"/>
      <c r="B683" s="226"/>
      <c r="C683" s="227"/>
      <c r="D683" s="219" t="s">
        <v>150</v>
      </c>
      <c r="E683" s="227"/>
      <c r="F683" s="229" t="s">
        <v>587</v>
      </c>
      <c r="G683" s="227"/>
      <c r="H683" s="230">
        <v>578.60299999999995</v>
      </c>
      <c r="I683" s="231"/>
      <c r="J683" s="227"/>
      <c r="K683" s="227"/>
      <c r="L683" s="232"/>
      <c r="M683" s="233"/>
      <c r="N683" s="234"/>
      <c r="O683" s="234"/>
      <c r="P683" s="234"/>
      <c r="Q683" s="234"/>
      <c r="R683" s="234"/>
      <c r="S683" s="234"/>
      <c r="T683" s="235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6" t="s">
        <v>150</v>
      </c>
      <c r="AU683" s="236" t="s">
        <v>83</v>
      </c>
      <c r="AV683" s="13" t="s">
        <v>83</v>
      </c>
      <c r="AW683" s="13" t="s">
        <v>4</v>
      </c>
      <c r="AX683" s="13" t="s">
        <v>81</v>
      </c>
      <c r="AY683" s="236" t="s">
        <v>128</v>
      </c>
    </row>
    <row r="684" s="2" customFormat="1" ht="33" customHeight="1">
      <c r="A684" s="40"/>
      <c r="B684" s="41"/>
      <c r="C684" s="206" t="s">
        <v>839</v>
      </c>
      <c r="D684" s="206" t="s">
        <v>131</v>
      </c>
      <c r="E684" s="207" t="s">
        <v>840</v>
      </c>
      <c r="F684" s="208" t="s">
        <v>841</v>
      </c>
      <c r="G684" s="209" t="s">
        <v>485</v>
      </c>
      <c r="H684" s="210">
        <v>14.02</v>
      </c>
      <c r="I684" s="211"/>
      <c r="J684" s="212">
        <f>ROUND(I684*H684,2)</f>
        <v>0</v>
      </c>
      <c r="K684" s="208" t="s">
        <v>135</v>
      </c>
      <c r="L684" s="46"/>
      <c r="M684" s="213" t="s">
        <v>19</v>
      </c>
      <c r="N684" s="214" t="s">
        <v>44</v>
      </c>
      <c r="O684" s="86"/>
      <c r="P684" s="215">
        <f>O684*H684</f>
        <v>0</v>
      </c>
      <c r="Q684" s="215">
        <v>0</v>
      </c>
      <c r="R684" s="215">
        <f>Q684*H684</f>
        <v>0</v>
      </c>
      <c r="S684" s="215">
        <v>0</v>
      </c>
      <c r="T684" s="216">
        <f>S684*H684</f>
        <v>0</v>
      </c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R684" s="217" t="s">
        <v>258</v>
      </c>
      <c r="AT684" s="217" t="s">
        <v>131</v>
      </c>
      <c r="AU684" s="217" t="s">
        <v>83</v>
      </c>
      <c r="AY684" s="19" t="s">
        <v>128</v>
      </c>
      <c r="BE684" s="218">
        <f>IF(N684="základní",J684,0)</f>
        <v>0</v>
      </c>
      <c r="BF684" s="218">
        <f>IF(N684="snížená",J684,0)</f>
        <v>0</v>
      </c>
      <c r="BG684" s="218">
        <f>IF(N684="zákl. přenesená",J684,0)</f>
        <v>0</v>
      </c>
      <c r="BH684" s="218">
        <f>IF(N684="sníž. přenesená",J684,0)</f>
        <v>0</v>
      </c>
      <c r="BI684" s="218">
        <f>IF(N684="nulová",J684,0)</f>
        <v>0</v>
      </c>
      <c r="BJ684" s="19" t="s">
        <v>81</v>
      </c>
      <c r="BK684" s="218">
        <f>ROUND(I684*H684,2)</f>
        <v>0</v>
      </c>
      <c r="BL684" s="19" t="s">
        <v>258</v>
      </c>
      <c r="BM684" s="217" t="s">
        <v>842</v>
      </c>
    </row>
    <row r="685" s="2" customFormat="1">
      <c r="A685" s="40"/>
      <c r="B685" s="41"/>
      <c r="C685" s="42"/>
      <c r="D685" s="219" t="s">
        <v>138</v>
      </c>
      <c r="E685" s="42"/>
      <c r="F685" s="220" t="s">
        <v>843</v>
      </c>
      <c r="G685" s="42"/>
      <c r="H685" s="42"/>
      <c r="I685" s="221"/>
      <c r="J685" s="42"/>
      <c r="K685" s="42"/>
      <c r="L685" s="46"/>
      <c r="M685" s="222"/>
      <c r="N685" s="223"/>
      <c r="O685" s="86"/>
      <c r="P685" s="86"/>
      <c r="Q685" s="86"/>
      <c r="R685" s="86"/>
      <c r="S685" s="86"/>
      <c r="T685" s="87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T685" s="19" t="s">
        <v>138</v>
      </c>
      <c r="AU685" s="19" t="s">
        <v>83</v>
      </c>
    </row>
    <row r="686" s="2" customFormat="1">
      <c r="A686" s="40"/>
      <c r="B686" s="41"/>
      <c r="C686" s="42"/>
      <c r="D686" s="224" t="s">
        <v>140</v>
      </c>
      <c r="E686" s="42"/>
      <c r="F686" s="225" t="s">
        <v>844</v>
      </c>
      <c r="G686" s="42"/>
      <c r="H686" s="42"/>
      <c r="I686" s="221"/>
      <c r="J686" s="42"/>
      <c r="K686" s="42"/>
      <c r="L686" s="46"/>
      <c r="M686" s="222"/>
      <c r="N686" s="223"/>
      <c r="O686" s="86"/>
      <c r="P686" s="86"/>
      <c r="Q686" s="86"/>
      <c r="R686" s="86"/>
      <c r="S686" s="86"/>
      <c r="T686" s="87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T686" s="19" t="s">
        <v>140</v>
      </c>
      <c r="AU686" s="19" t="s">
        <v>83</v>
      </c>
    </row>
    <row r="687" s="12" customFormat="1" ht="22.8" customHeight="1">
      <c r="A687" s="12"/>
      <c r="B687" s="190"/>
      <c r="C687" s="191"/>
      <c r="D687" s="192" t="s">
        <v>72</v>
      </c>
      <c r="E687" s="204" t="s">
        <v>845</v>
      </c>
      <c r="F687" s="204" t="s">
        <v>846</v>
      </c>
      <c r="G687" s="191"/>
      <c r="H687" s="191"/>
      <c r="I687" s="194"/>
      <c r="J687" s="205">
        <f>BK687</f>
        <v>0</v>
      </c>
      <c r="K687" s="191"/>
      <c r="L687" s="196"/>
      <c r="M687" s="197"/>
      <c r="N687" s="198"/>
      <c r="O687" s="198"/>
      <c r="P687" s="199">
        <f>SUM(P688:P726)</f>
        <v>0</v>
      </c>
      <c r="Q687" s="198"/>
      <c r="R687" s="199">
        <f>SUM(R688:R726)</f>
        <v>0.9206426000000002</v>
      </c>
      <c r="S687" s="198"/>
      <c r="T687" s="200">
        <f>SUM(T688:T726)</f>
        <v>0</v>
      </c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R687" s="201" t="s">
        <v>83</v>
      </c>
      <c r="AT687" s="202" t="s">
        <v>72</v>
      </c>
      <c r="AU687" s="202" t="s">
        <v>81</v>
      </c>
      <c r="AY687" s="201" t="s">
        <v>128</v>
      </c>
      <c r="BK687" s="203">
        <f>SUM(BK688:BK726)</f>
        <v>0</v>
      </c>
    </row>
    <row r="688" s="2" customFormat="1" ht="24.15" customHeight="1">
      <c r="A688" s="40"/>
      <c r="B688" s="41"/>
      <c r="C688" s="206" t="s">
        <v>847</v>
      </c>
      <c r="D688" s="206" t="s">
        <v>131</v>
      </c>
      <c r="E688" s="207" t="s">
        <v>848</v>
      </c>
      <c r="F688" s="208" t="s">
        <v>849</v>
      </c>
      <c r="G688" s="209" t="s">
        <v>146</v>
      </c>
      <c r="H688" s="210">
        <v>7.7030000000000003</v>
      </c>
      <c r="I688" s="211"/>
      <c r="J688" s="212">
        <f>ROUND(I688*H688,2)</f>
        <v>0</v>
      </c>
      <c r="K688" s="208" t="s">
        <v>135</v>
      </c>
      <c r="L688" s="46"/>
      <c r="M688" s="213" t="s">
        <v>19</v>
      </c>
      <c r="N688" s="214" t="s">
        <v>44</v>
      </c>
      <c r="O688" s="86"/>
      <c r="P688" s="215">
        <f>O688*H688</f>
        <v>0</v>
      </c>
      <c r="Q688" s="215">
        <v>0.00027</v>
      </c>
      <c r="R688" s="215">
        <f>Q688*H688</f>
        <v>0.0020798100000000001</v>
      </c>
      <c r="S688" s="215">
        <v>0</v>
      </c>
      <c r="T688" s="216">
        <f>S688*H688</f>
        <v>0</v>
      </c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R688" s="217" t="s">
        <v>258</v>
      </c>
      <c r="AT688" s="217" t="s">
        <v>131</v>
      </c>
      <c r="AU688" s="217" t="s">
        <v>83</v>
      </c>
      <c r="AY688" s="19" t="s">
        <v>128</v>
      </c>
      <c r="BE688" s="218">
        <f>IF(N688="základní",J688,0)</f>
        <v>0</v>
      </c>
      <c r="BF688" s="218">
        <f>IF(N688="snížená",J688,0)</f>
        <v>0</v>
      </c>
      <c r="BG688" s="218">
        <f>IF(N688="zákl. přenesená",J688,0)</f>
        <v>0</v>
      </c>
      <c r="BH688" s="218">
        <f>IF(N688="sníž. přenesená",J688,0)</f>
        <v>0</v>
      </c>
      <c r="BI688" s="218">
        <f>IF(N688="nulová",J688,0)</f>
        <v>0</v>
      </c>
      <c r="BJ688" s="19" t="s">
        <v>81</v>
      </c>
      <c r="BK688" s="218">
        <f>ROUND(I688*H688,2)</f>
        <v>0</v>
      </c>
      <c r="BL688" s="19" t="s">
        <v>258</v>
      </c>
      <c r="BM688" s="217" t="s">
        <v>850</v>
      </c>
    </row>
    <row r="689" s="2" customFormat="1">
      <c r="A689" s="40"/>
      <c r="B689" s="41"/>
      <c r="C689" s="42"/>
      <c r="D689" s="219" t="s">
        <v>138</v>
      </c>
      <c r="E689" s="42"/>
      <c r="F689" s="220" t="s">
        <v>851</v>
      </c>
      <c r="G689" s="42"/>
      <c r="H689" s="42"/>
      <c r="I689" s="221"/>
      <c r="J689" s="42"/>
      <c r="K689" s="42"/>
      <c r="L689" s="46"/>
      <c r="M689" s="222"/>
      <c r="N689" s="223"/>
      <c r="O689" s="86"/>
      <c r="P689" s="86"/>
      <c r="Q689" s="86"/>
      <c r="R689" s="86"/>
      <c r="S689" s="86"/>
      <c r="T689" s="87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T689" s="19" t="s">
        <v>138</v>
      </c>
      <c r="AU689" s="19" t="s">
        <v>83</v>
      </c>
    </row>
    <row r="690" s="2" customFormat="1">
      <c r="A690" s="40"/>
      <c r="B690" s="41"/>
      <c r="C690" s="42"/>
      <c r="D690" s="224" t="s">
        <v>140</v>
      </c>
      <c r="E690" s="42"/>
      <c r="F690" s="225" t="s">
        <v>852</v>
      </c>
      <c r="G690" s="42"/>
      <c r="H690" s="42"/>
      <c r="I690" s="221"/>
      <c r="J690" s="42"/>
      <c r="K690" s="42"/>
      <c r="L690" s="46"/>
      <c r="M690" s="222"/>
      <c r="N690" s="223"/>
      <c r="O690" s="86"/>
      <c r="P690" s="86"/>
      <c r="Q690" s="86"/>
      <c r="R690" s="86"/>
      <c r="S690" s="86"/>
      <c r="T690" s="87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T690" s="19" t="s">
        <v>140</v>
      </c>
      <c r="AU690" s="19" t="s">
        <v>83</v>
      </c>
    </row>
    <row r="691" s="14" customFormat="1">
      <c r="A691" s="14"/>
      <c r="B691" s="237"/>
      <c r="C691" s="238"/>
      <c r="D691" s="219" t="s">
        <v>150</v>
      </c>
      <c r="E691" s="239" t="s">
        <v>19</v>
      </c>
      <c r="F691" s="240" t="s">
        <v>449</v>
      </c>
      <c r="G691" s="238"/>
      <c r="H691" s="239" t="s">
        <v>19</v>
      </c>
      <c r="I691" s="241"/>
      <c r="J691" s="238"/>
      <c r="K691" s="238"/>
      <c r="L691" s="242"/>
      <c r="M691" s="243"/>
      <c r="N691" s="244"/>
      <c r="O691" s="244"/>
      <c r="P691" s="244"/>
      <c r="Q691" s="244"/>
      <c r="R691" s="244"/>
      <c r="S691" s="244"/>
      <c r="T691" s="245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46" t="s">
        <v>150</v>
      </c>
      <c r="AU691" s="246" t="s">
        <v>83</v>
      </c>
      <c r="AV691" s="14" t="s">
        <v>81</v>
      </c>
      <c r="AW691" s="14" t="s">
        <v>34</v>
      </c>
      <c r="AX691" s="14" t="s">
        <v>73</v>
      </c>
      <c r="AY691" s="246" t="s">
        <v>128</v>
      </c>
    </row>
    <row r="692" s="13" customFormat="1">
      <c r="A692" s="13"/>
      <c r="B692" s="226"/>
      <c r="C692" s="227"/>
      <c r="D692" s="219" t="s">
        <v>150</v>
      </c>
      <c r="E692" s="228" t="s">
        <v>19</v>
      </c>
      <c r="F692" s="229" t="s">
        <v>402</v>
      </c>
      <c r="G692" s="227"/>
      <c r="H692" s="230">
        <v>5.0570000000000004</v>
      </c>
      <c r="I692" s="231"/>
      <c r="J692" s="227"/>
      <c r="K692" s="227"/>
      <c r="L692" s="232"/>
      <c r="M692" s="233"/>
      <c r="N692" s="234"/>
      <c r="O692" s="234"/>
      <c r="P692" s="234"/>
      <c r="Q692" s="234"/>
      <c r="R692" s="234"/>
      <c r="S692" s="234"/>
      <c r="T692" s="235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36" t="s">
        <v>150</v>
      </c>
      <c r="AU692" s="236" t="s">
        <v>83</v>
      </c>
      <c r="AV692" s="13" t="s">
        <v>83</v>
      </c>
      <c r="AW692" s="13" t="s">
        <v>34</v>
      </c>
      <c r="AX692" s="13" t="s">
        <v>73</v>
      </c>
      <c r="AY692" s="236" t="s">
        <v>128</v>
      </c>
    </row>
    <row r="693" s="14" customFormat="1">
      <c r="A693" s="14"/>
      <c r="B693" s="237"/>
      <c r="C693" s="238"/>
      <c r="D693" s="219" t="s">
        <v>150</v>
      </c>
      <c r="E693" s="239" t="s">
        <v>19</v>
      </c>
      <c r="F693" s="240" t="s">
        <v>450</v>
      </c>
      <c r="G693" s="238"/>
      <c r="H693" s="239" t="s">
        <v>19</v>
      </c>
      <c r="I693" s="241"/>
      <c r="J693" s="238"/>
      <c r="K693" s="238"/>
      <c r="L693" s="242"/>
      <c r="M693" s="243"/>
      <c r="N693" s="244"/>
      <c r="O693" s="244"/>
      <c r="P693" s="244"/>
      <c r="Q693" s="244"/>
      <c r="R693" s="244"/>
      <c r="S693" s="244"/>
      <c r="T693" s="245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46" t="s">
        <v>150</v>
      </c>
      <c r="AU693" s="246" t="s">
        <v>83</v>
      </c>
      <c r="AV693" s="14" t="s">
        <v>81</v>
      </c>
      <c r="AW693" s="14" t="s">
        <v>34</v>
      </c>
      <c r="AX693" s="14" t="s">
        <v>73</v>
      </c>
      <c r="AY693" s="246" t="s">
        <v>128</v>
      </c>
    </row>
    <row r="694" s="13" customFormat="1">
      <c r="A694" s="13"/>
      <c r="B694" s="226"/>
      <c r="C694" s="227"/>
      <c r="D694" s="219" t="s">
        <v>150</v>
      </c>
      <c r="E694" s="228" t="s">
        <v>19</v>
      </c>
      <c r="F694" s="229" t="s">
        <v>404</v>
      </c>
      <c r="G694" s="227"/>
      <c r="H694" s="230">
        <v>2.6459999999999999</v>
      </c>
      <c r="I694" s="231"/>
      <c r="J694" s="227"/>
      <c r="K694" s="227"/>
      <c r="L694" s="232"/>
      <c r="M694" s="233"/>
      <c r="N694" s="234"/>
      <c r="O694" s="234"/>
      <c r="P694" s="234"/>
      <c r="Q694" s="234"/>
      <c r="R694" s="234"/>
      <c r="S694" s="234"/>
      <c r="T694" s="235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6" t="s">
        <v>150</v>
      </c>
      <c r="AU694" s="236" t="s">
        <v>83</v>
      </c>
      <c r="AV694" s="13" t="s">
        <v>83</v>
      </c>
      <c r="AW694" s="13" t="s">
        <v>34</v>
      </c>
      <c r="AX694" s="13" t="s">
        <v>73</v>
      </c>
      <c r="AY694" s="236" t="s">
        <v>128</v>
      </c>
    </row>
    <row r="695" s="15" customFormat="1">
      <c r="A695" s="15"/>
      <c r="B695" s="247"/>
      <c r="C695" s="248"/>
      <c r="D695" s="219" t="s">
        <v>150</v>
      </c>
      <c r="E695" s="249" t="s">
        <v>19</v>
      </c>
      <c r="F695" s="250" t="s">
        <v>166</v>
      </c>
      <c r="G695" s="248"/>
      <c r="H695" s="251">
        <v>7.7030000000000003</v>
      </c>
      <c r="I695" s="252"/>
      <c r="J695" s="248"/>
      <c r="K695" s="248"/>
      <c r="L695" s="253"/>
      <c r="M695" s="254"/>
      <c r="N695" s="255"/>
      <c r="O695" s="255"/>
      <c r="P695" s="255"/>
      <c r="Q695" s="255"/>
      <c r="R695" s="255"/>
      <c r="S695" s="255"/>
      <c r="T695" s="256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57" t="s">
        <v>150</v>
      </c>
      <c r="AU695" s="257" t="s">
        <v>83</v>
      </c>
      <c r="AV695" s="15" t="s">
        <v>136</v>
      </c>
      <c r="AW695" s="15" t="s">
        <v>34</v>
      </c>
      <c r="AX695" s="15" t="s">
        <v>81</v>
      </c>
      <c r="AY695" s="257" t="s">
        <v>128</v>
      </c>
    </row>
    <row r="696" s="2" customFormat="1" ht="24.15" customHeight="1">
      <c r="A696" s="40"/>
      <c r="B696" s="41"/>
      <c r="C696" s="258" t="s">
        <v>853</v>
      </c>
      <c r="D696" s="258" t="s">
        <v>221</v>
      </c>
      <c r="E696" s="259" t="s">
        <v>854</v>
      </c>
      <c r="F696" s="260" t="s">
        <v>855</v>
      </c>
      <c r="G696" s="261" t="s">
        <v>146</v>
      </c>
      <c r="H696" s="262">
        <v>7.7030000000000003</v>
      </c>
      <c r="I696" s="263"/>
      <c r="J696" s="264">
        <f>ROUND(I696*H696,2)</f>
        <v>0</v>
      </c>
      <c r="K696" s="260" t="s">
        <v>135</v>
      </c>
      <c r="L696" s="265"/>
      <c r="M696" s="266" t="s">
        <v>19</v>
      </c>
      <c r="N696" s="267" t="s">
        <v>44</v>
      </c>
      <c r="O696" s="86"/>
      <c r="P696" s="215">
        <f>O696*H696</f>
        <v>0</v>
      </c>
      <c r="Q696" s="215">
        <v>0.036810000000000002</v>
      </c>
      <c r="R696" s="215">
        <f>Q696*H696</f>
        <v>0.28354743000000004</v>
      </c>
      <c r="S696" s="215">
        <v>0</v>
      </c>
      <c r="T696" s="216">
        <f>S696*H696</f>
        <v>0</v>
      </c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R696" s="217" t="s">
        <v>375</v>
      </c>
      <c r="AT696" s="217" t="s">
        <v>221</v>
      </c>
      <c r="AU696" s="217" t="s">
        <v>83</v>
      </c>
      <c r="AY696" s="19" t="s">
        <v>128</v>
      </c>
      <c r="BE696" s="218">
        <f>IF(N696="základní",J696,0)</f>
        <v>0</v>
      </c>
      <c r="BF696" s="218">
        <f>IF(N696="snížená",J696,0)</f>
        <v>0</v>
      </c>
      <c r="BG696" s="218">
        <f>IF(N696="zákl. přenesená",J696,0)</f>
        <v>0</v>
      </c>
      <c r="BH696" s="218">
        <f>IF(N696="sníž. přenesená",J696,0)</f>
        <v>0</v>
      </c>
      <c r="BI696" s="218">
        <f>IF(N696="nulová",J696,0)</f>
        <v>0</v>
      </c>
      <c r="BJ696" s="19" t="s">
        <v>81</v>
      </c>
      <c r="BK696" s="218">
        <f>ROUND(I696*H696,2)</f>
        <v>0</v>
      </c>
      <c r="BL696" s="19" t="s">
        <v>258</v>
      </c>
      <c r="BM696" s="217" t="s">
        <v>856</v>
      </c>
    </row>
    <row r="697" s="2" customFormat="1">
      <c r="A697" s="40"/>
      <c r="B697" s="41"/>
      <c r="C697" s="42"/>
      <c r="D697" s="219" t="s">
        <v>138</v>
      </c>
      <c r="E697" s="42"/>
      <c r="F697" s="220" t="s">
        <v>855</v>
      </c>
      <c r="G697" s="42"/>
      <c r="H697" s="42"/>
      <c r="I697" s="221"/>
      <c r="J697" s="42"/>
      <c r="K697" s="42"/>
      <c r="L697" s="46"/>
      <c r="M697" s="222"/>
      <c r="N697" s="223"/>
      <c r="O697" s="86"/>
      <c r="P697" s="86"/>
      <c r="Q697" s="86"/>
      <c r="R697" s="86"/>
      <c r="S697" s="86"/>
      <c r="T697" s="87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T697" s="19" t="s">
        <v>138</v>
      </c>
      <c r="AU697" s="19" t="s">
        <v>83</v>
      </c>
    </row>
    <row r="698" s="2" customFormat="1" ht="24.15" customHeight="1">
      <c r="A698" s="40"/>
      <c r="B698" s="41"/>
      <c r="C698" s="206" t="s">
        <v>857</v>
      </c>
      <c r="D698" s="206" t="s">
        <v>131</v>
      </c>
      <c r="E698" s="207" t="s">
        <v>858</v>
      </c>
      <c r="F698" s="208" t="s">
        <v>859</v>
      </c>
      <c r="G698" s="209" t="s">
        <v>146</v>
      </c>
      <c r="H698" s="210">
        <v>15.288</v>
      </c>
      <c r="I698" s="211"/>
      <c r="J698" s="212">
        <f>ROUND(I698*H698,2)</f>
        <v>0</v>
      </c>
      <c r="K698" s="208" t="s">
        <v>135</v>
      </c>
      <c r="L698" s="46"/>
      <c r="M698" s="213" t="s">
        <v>19</v>
      </c>
      <c r="N698" s="214" t="s">
        <v>44</v>
      </c>
      <c r="O698" s="86"/>
      <c r="P698" s="215">
        <f>O698*H698</f>
        <v>0</v>
      </c>
      <c r="Q698" s="215">
        <v>0.00025999999999999998</v>
      </c>
      <c r="R698" s="215">
        <f>Q698*H698</f>
        <v>0.0039748800000000001</v>
      </c>
      <c r="S698" s="215">
        <v>0</v>
      </c>
      <c r="T698" s="216">
        <f>S698*H698</f>
        <v>0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217" t="s">
        <v>258</v>
      </c>
      <c r="AT698" s="217" t="s">
        <v>131</v>
      </c>
      <c r="AU698" s="217" t="s">
        <v>83</v>
      </c>
      <c r="AY698" s="19" t="s">
        <v>128</v>
      </c>
      <c r="BE698" s="218">
        <f>IF(N698="základní",J698,0)</f>
        <v>0</v>
      </c>
      <c r="BF698" s="218">
        <f>IF(N698="snížená",J698,0)</f>
        <v>0</v>
      </c>
      <c r="BG698" s="218">
        <f>IF(N698="zákl. přenesená",J698,0)</f>
        <v>0</v>
      </c>
      <c r="BH698" s="218">
        <f>IF(N698="sníž. přenesená",J698,0)</f>
        <v>0</v>
      </c>
      <c r="BI698" s="218">
        <f>IF(N698="nulová",J698,0)</f>
        <v>0</v>
      </c>
      <c r="BJ698" s="19" t="s">
        <v>81</v>
      </c>
      <c r="BK698" s="218">
        <f>ROUND(I698*H698,2)</f>
        <v>0</v>
      </c>
      <c r="BL698" s="19" t="s">
        <v>258</v>
      </c>
      <c r="BM698" s="217" t="s">
        <v>860</v>
      </c>
    </row>
    <row r="699" s="2" customFormat="1">
      <c r="A699" s="40"/>
      <c r="B699" s="41"/>
      <c r="C699" s="42"/>
      <c r="D699" s="219" t="s">
        <v>138</v>
      </c>
      <c r="E699" s="42"/>
      <c r="F699" s="220" t="s">
        <v>861</v>
      </c>
      <c r="G699" s="42"/>
      <c r="H699" s="42"/>
      <c r="I699" s="221"/>
      <c r="J699" s="42"/>
      <c r="K699" s="42"/>
      <c r="L699" s="46"/>
      <c r="M699" s="222"/>
      <c r="N699" s="223"/>
      <c r="O699" s="86"/>
      <c r="P699" s="86"/>
      <c r="Q699" s="86"/>
      <c r="R699" s="86"/>
      <c r="S699" s="86"/>
      <c r="T699" s="87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19" t="s">
        <v>138</v>
      </c>
      <c r="AU699" s="19" t="s">
        <v>83</v>
      </c>
    </row>
    <row r="700" s="2" customFormat="1">
      <c r="A700" s="40"/>
      <c r="B700" s="41"/>
      <c r="C700" s="42"/>
      <c r="D700" s="224" t="s">
        <v>140</v>
      </c>
      <c r="E700" s="42"/>
      <c r="F700" s="225" t="s">
        <v>862</v>
      </c>
      <c r="G700" s="42"/>
      <c r="H700" s="42"/>
      <c r="I700" s="221"/>
      <c r="J700" s="42"/>
      <c r="K700" s="42"/>
      <c r="L700" s="46"/>
      <c r="M700" s="222"/>
      <c r="N700" s="223"/>
      <c r="O700" s="86"/>
      <c r="P700" s="86"/>
      <c r="Q700" s="86"/>
      <c r="R700" s="86"/>
      <c r="S700" s="86"/>
      <c r="T700" s="87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T700" s="19" t="s">
        <v>140</v>
      </c>
      <c r="AU700" s="19" t="s">
        <v>83</v>
      </c>
    </row>
    <row r="701" s="14" customFormat="1">
      <c r="A701" s="14"/>
      <c r="B701" s="237"/>
      <c r="C701" s="238"/>
      <c r="D701" s="219" t="s">
        <v>150</v>
      </c>
      <c r="E701" s="239" t="s">
        <v>19</v>
      </c>
      <c r="F701" s="240" t="s">
        <v>449</v>
      </c>
      <c r="G701" s="238"/>
      <c r="H701" s="239" t="s">
        <v>19</v>
      </c>
      <c r="I701" s="241"/>
      <c r="J701" s="238"/>
      <c r="K701" s="238"/>
      <c r="L701" s="242"/>
      <c r="M701" s="243"/>
      <c r="N701" s="244"/>
      <c r="O701" s="244"/>
      <c r="P701" s="244"/>
      <c r="Q701" s="244"/>
      <c r="R701" s="244"/>
      <c r="S701" s="244"/>
      <c r="T701" s="245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46" t="s">
        <v>150</v>
      </c>
      <c r="AU701" s="246" t="s">
        <v>83</v>
      </c>
      <c r="AV701" s="14" t="s">
        <v>81</v>
      </c>
      <c r="AW701" s="14" t="s">
        <v>34</v>
      </c>
      <c r="AX701" s="14" t="s">
        <v>73</v>
      </c>
      <c r="AY701" s="246" t="s">
        <v>128</v>
      </c>
    </row>
    <row r="702" s="13" customFormat="1">
      <c r="A702" s="13"/>
      <c r="B702" s="226"/>
      <c r="C702" s="227"/>
      <c r="D702" s="219" t="s">
        <v>150</v>
      </c>
      <c r="E702" s="228" t="s">
        <v>19</v>
      </c>
      <c r="F702" s="229" t="s">
        <v>401</v>
      </c>
      <c r="G702" s="227"/>
      <c r="H702" s="230">
        <v>10.584</v>
      </c>
      <c r="I702" s="231"/>
      <c r="J702" s="227"/>
      <c r="K702" s="227"/>
      <c r="L702" s="232"/>
      <c r="M702" s="233"/>
      <c r="N702" s="234"/>
      <c r="O702" s="234"/>
      <c r="P702" s="234"/>
      <c r="Q702" s="234"/>
      <c r="R702" s="234"/>
      <c r="S702" s="234"/>
      <c r="T702" s="235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6" t="s">
        <v>150</v>
      </c>
      <c r="AU702" s="236" t="s">
        <v>83</v>
      </c>
      <c r="AV702" s="13" t="s">
        <v>83</v>
      </c>
      <c r="AW702" s="13" t="s">
        <v>34</v>
      </c>
      <c r="AX702" s="13" t="s">
        <v>73</v>
      </c>
      <c r="AY702" s="236" t="s">
        <v>128</v>
      </c>
    </row>
    <row r="703" s="14" customFormat="1">
      <c r="A703" s="14"/>
      <c r="B703" s="237"/>
      <c r="C703" s="238"/>
      <c r="D703" s="219" t="s">
        <v>150</v>
      </c>
      <c r="E703" s="239" t="s">
        <v>19</v>
      </c>
      <c r="F703" s="240" t="s">
        <v>450</v>
      </c>
      <c r="G703" s="238"/>
      <c r="H703" s="239" t="s">
        <v>19</v>
      </c>
      <c r="I703" s="241"/>
      <c r="J703" s="238"/>
      <c r="K703" s="238"/>
      <c r="L703" s="242"/>
      <c r="M703" s="243"/>
      <c r="N703" s="244"/>
      <c r="O703" s="244"/>
      <c r="P703" s="244"/>
      <c r="Q703" s="244"/>
      <c r="R703" s="244"/>
      <c r="S703" s="244"/>
      <c r="T703" s="245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46" t="s">
        <v>150</v>
      </c>
      <c r="AU703" s="246" t="s">
        <v>83</v>
      </c>
      <c r="AV703" s="14" t="s">
        <v>81</v>
      </c>
      <c r="AW703" s="14" t="s">
        <v>34</v>
      </c>
      <c r="AX703" s="14" t="s">
        <v>73</v>
      </c>
      <c r="AY703" s="246" t="s">
        <v>128</v>
      </c>
    </row>
    <row r="704" s="13" customFormat="1">
      <c r="A704" s="13"/>
      <c r="B704" s="226"/>
      <c r="C704" s="227"/>
      <c r="D704" s="219" t="s">
        <v>150</v>
      </c>
      <c r="E704" s="228" t="s">
        <v>19</v>
      </c>
      <c r="F704" s="229" t="s">
        <v>403</v>
      </c>
      <c r="G704" s="227"/>
      <c r="H704" s="230">
        <v>4.7039999999999997</v>
      </c>
      <c r="I704" s="231"/>
      <c r="J704" s="227"/>
      <c r="K704" s="227"/>
      <c r="L704" s="232"/>
      <c r="M704" s="233"/>
      <c r="N704" s="234"/>
      <c r="O704" s="234"/>
      <c r="P704" s="234"/>
      <c r="Q704" s="234"/>
      <c r="R704" s="234"/>
      <c r="S704" s="234"/>
      <c r="T704" s="235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6" t="s">
        <v>150</v>
      </c>
      <c r="AU704" s="236" t="s">
        <v>83</v>
      </c>
      <c r="AV704" s="13" t="s">
        <v>83</v>
      </c>
      <c r="AW704" s="13" t="s">
        <v>34</v>
      </c>
      <c r="AX704" s="13" t="s">
        <v>73</v>
      </c>
      <c r="AY704" s="236" t="s">
        <v>128</v>
      </c>
    </row>
    <row r="705" s="15" customFormat="1">
      <c r="A705" s="15"/>
      <c r="B705" s="247"/>
      <c r="C705" s="248"/>
      <c r="D705" s="219" t="s">
        <v>150</v>
      </c>
      <c r="E705" s="249" t="s">
        <v>19</v>
      </c>
      <c r="F705" s="250" t="s">
        <v>166</v>
      </c>
      <c r="G705" s="248"/>
      <c r="H705" s="251">
        <v>15.288</v>
      </c>
      <c r="I705" s="252"/>
      <c r="J705" s="248"/>
      <c r="K705" s="248"/>
      <c r="L705" s="253"/>
      <c r="M705" s="254"/>
      <c r="N705" s="255"/>
      <c r="O705" s="255"/>
      <c r="P705" s="255"/>
      <c r="Q705" s="255"/>
      <c r="R705" s="255"/>
      <c r="S705" s="255"/>
      <c r="T705" s="256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57" t="s">
        <v>150</v>
      </c>
      <c r="AU705" s="257" t="s">
        <v>83</v>
      </c>
      <c r="AV705" s="15" t="s">
        <v>136</v>
      </c>
      <c r="AW705" s="15" t="s">
        <v>34</v>
      </c>
      <c r="AX705" s="15" t="s">
        <v>81</v>
      </c>
      <c r="AY705" s="257" t="s">
        <v>128</v>
      </c>
    </row>
    <row r="706" s="2" customFormat="1" ht="24.15" customHeight="1">
      <c r="A706" s="40"/>
      <c r="B706" s="41"/>
      <c r="C706" s="258" t="s">
        <v>863</v>
      </c>
      <c r="D706" s="258" t="s">
        <v>221</v>
      </c>
      <c r="E706" s="259" t="s">
        <v>864</v>
      </c>
      <c r="F706" s="260" t="s">
        <v>865</v>
      </c>
      <c r="G706" s="261" t="s">
        <v>146</v>
      </c>
      <c r="H706" s="262">
        <v>15.288</v>
      </c>
      <c r="I706" s="263"/>
      <c r="J706" s="264">
        <f>ROUND(I706*H706,2)</f>
        <v>0</v>
      </c>
      <c r="K706" s="260" t="s">
        <v>135</v>
      </c>
      <c r="L706" s="265"/>
      <c r="M706" s="266" t="s">
        <v>19</v>
      </c>
      <c r="N706" s="267" t="s">
        <v>44</v>
      </c>
      <c r="O706" s="86"/>
      <c r="P706" s="215">
        <f>O706*H706</f>
        <v>0</v>
      </c>
      <c r="Q706" s="215">
        <v>0.036110000000000003</v>
      </c>
      <c r="R706" s="215">
        <f>Q706*H706</f>
        <v>0.5520496800000001</v>
      </c>
      <c r="S706" s="215">
        <v>0</v>
      </c>
      <c r="T706" s="216">
        <f>S706*H706</f>
        <v>0</v>
      </c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R706" s="217" t="s">
        <v>375</v>
      </c>
      <c r="AT706" s="217" t="s">
        <v>221</v>
      </c>
      <c r="AU706" s="217" t="s">
        <v>83</v>
      </c>
      <c r="AY706" s="19" t="s">
        <v>128</v>
      </c>
      <c r="BE706" s="218">
        <f>IF(N706="základní",J706,0)</f>
        <v>0</v>
      </c>
      <c r="BF706" s="218">
        <f>IF(N706="snížená",J706,0)</f>
        <v>0</v>
      </c>
      <c r="BG706" s="218">
        <f>IF(N706="zákl. přenesená",J706,0)</f>
        <v>0</v>
      </c>
      <c r="BH706" s="218">
        <f>IF(N706="sníž. přenesená",J706,0)</f>
        <v>0</v>
      </c>
      <c r="BI706" s="218">
        <f>IF(N706="nulová",J706,0)</f>
        <v>0</v>
      </c>
      <c r="BJ706" s="19" t="s">
        <v>81</v>
      </c>
      <c r="BK706" s="218">
        <f>ROUND(I706*H706,2)</f>
        <v>0</v>
      </c>
      <c r="BL706" s="19" t="s">
        <v>258</v>
      </c>
      <c r="BM706" s="217" t="s">
        <v>866</v>
      </c>
    </row>
    <row r="707" s="2" customFormat="1">
      <c r="A707" s="40"/>
      <c r="B707" s="41"/>
      <c r="C707" s="42"/>
      <c r="D707" s="219" t="s">
        <v>138</v>
      </c>
      <c r="E707" s="42"/>
      <c r="F707" s="220" t="s">
        <v>865</v>
      </c>
      <c r="G707" s="42"/>
      <c r="H707" s="42"/>
      <c r="I707" s="221"/>
      <c r="J707" s="42"/>
      <c r="K707" s="42"/>
      <c r="L707" s="46"/>
      <c r="M707" s="222"/>
      <c r="N707" s="223"/>
      <c r="O707" s="86"/>
      <c r="P707" s="86"/>
      <c r="Q707" s="86"/>
      <c r="R707" s="86"/>
      <c r="S707" s="86"/>
      <c r="T707" s="87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T707" s="19" t="s">
        <v>138</v>
      </c>
      <c r="AU707" s="19" t="s">
        <v>83</v>
      </c>
    </row>
    <row r="708" s="2" customFormat="1" ht="24.15" customHeight="1">
      <c r="A708" s="40"/>
      <c r="B708" s="41"/>
      <c r="C708" s="206" t="s">
        <v>867</v>
      </c>
      <c r="D708" s="206" t="s">
        <v>131</v>
      </c>
      <c r="E708" s="207" t="s">
        <v>868</v>
      </c>
      <c r="F708" s="208" t="s">
        <v>869</v>
      </c>
      <c r="G708" s="209" t="s">
        <v>546</v>
      </c>
      <c r="H708" s="210">
        <v>1</v>
      </c>
      <c r="I708" s="211"/>
      <c r="J708" s="212">
        <f>ROUND(I708*H708,2)</f>
        <v>0</v>
      </c>
      <c r="K708" s="208" t="s">
        <v>135</v>
      </c>
      <c r="L708" s="46"/>
      <c r="M708" s="213" t="s">
        <v>19</v>
      </c>
      <c r="N708" s="214" t="s">
        <v>44</v>
      </c>
      <c r="O708" s="86"/>
      <c r="P708" s="215">
        <f>O708*H708</f>
        <v>0</v>
      </c>
      <c r="Q708" s="215">
        <v>0.00092000000000000003</v>
      </c>
      <c r="R708" s="215">
        <f>Q708*H708</f>
        <v>0.00092000000000000003</v>
      </c>
      <c r="S708" s="215">
        <v>0</v>
      </c>
      <c r="T708" s="216">
        <f>S708*H708</f>
        <v>0</v>
      </c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R708" s="217" t="s">
        <v>258</v>
      </c>
      <c r="AT708" s="217" t="s">
        <v>131</v>
      </c>
      <c r="AU708" s="217" t="s">
        <v>83</v>
      </c>
      <c r="AY708" s="19" t="s">
        <v>128</v>
      </c>
      <c r="BE708" s="218">
        <f>IF(N708="základní",J708,0)</f>
        <v>0</v>
      </c>
      <c r="BF708" s="218">
        <f>IF(N708="snížená",J708,0)</f>
        <v>0</v>
      </c>
      <c r="BG708" s="218">
        <f>IF(N708="zákl. přenesená",J708,0)</f>
        <v>0</v>
      </c>
      <c r="BH708" s="218">
        <f>IF(N708="sníž. přenesená",J708,0)</f>
        <v>0</v>
      </c>
      <c r="BI708" s="218">
        <f>IF(N708="nulová",J708,0)</f>
        <v>0</v>
      </c>
      <c r="BJ708" s="19" t="s">
        <v>81</v>
      </c>
      <c r="BK708" s="218">
        <f>ROUND(I708*H708,2)</f>
        <v>0</v>
      </c>
      <c r="BL708" s="19" t="s">
        <v>258</v>
      </c>
      <c r="BM708" s="217" t="s">
        <v>870</v>
      </c>
    </row>
    <row r="709" s="2" customFormat="1">
      <c r="A709" s="40"/>
      <c r="B709" s="41"/>
      <c r="C709" s="42"/>
      <c r="D709" s="219" t="s">
        <v>138</v>
      </c>
      <c r="E709" s="42"/>
      <c r="F709" s="220" t="s">
        <v>871</v>
      </c>
      <c r="G709" s="42"/>
      <c r="H709" s="42"/>
      <c r="I709" s="221"/>
      <c r="J709" s="42"/>
      <c r="K709" s="42"/>
      <c r="L709" s="46"/>
      <c r="M709" s="222"/>
      <c r="N709" s="223"/>
      <c r="O709" s="86"/>
      <c r="P709" s="86"/>
      <c r="Q709" s="86"/>
      <c r="R709" s="86"/>
      <c r="S709" s="86"/>
      <c r="T709" s="87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T709" s="19" t="s">
        <v>138</v>
      </c>
      <c r="AU709" s="19" t="s">
        <v>83</v>
      </c>
    </row>
    <row r="710" s="2" customFormat="1">
      <c r="A710" s="40"/>
      <c r="B710" s="41"/>
      <c r="C710" s="42"/>
      <c r="D710" s="224" t="s">
        <v>140</v>
      </c>
      <c r="E710" s="42"/>
      <c r="F710" s="225" t="s">
        <v>872</v>
      </c>
      <c r="G710" s="42"/>
      <c r="H710" s="42"/>
      <c r="I710" s="221"/>
      <c r="J710" s="42"/>
      <c r="K710" s="42"/>
      <c r="L710" s="46"/>
      <c r="M710" s="222"/>
      <c r="N710" s="223"/>
      <c r="O710" s="86"/>
      <c r="P710" s="86"/>
      <c r="Q710" s="86"/>
      <c r="R710" s="86"/>
      <c r="S710" s="86"/>
      <c r="T710" s="87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T710" s="19" t="s">
        <v>140</v>
      </c>
      <c r="AU710" s="19" t="s">
        <v>83</v>
      </c>
    </row>
    <row r="711" s="2" customFormat="1" ht="24.15" customHeight="1">
      <c r="A711" s="40"/>
      <c r="B711" s="41"/>
      <c r="C711" s="258" t="s">
        <v>873</v>
      </c>
      <c r="D711" s="258" t="s">
        <v>221</v>
      </c>
      <c r="E711" s="259" t="s">
        <v>874</v>
      </c>
      <c r="F711" s="260" t="s">
        <v>875</v>
      </c>
      <c r="G711" s="261" t="s">
        <v>146</v>
      </c>
      <c r="H711" s="262">
        <v>1.8899999999999999</v>
      </c>
      <c r="I711" s="263"/>
      <c r="J711" s="264">
        <f>ROUND(I711*H711,2)</f>
        <v>0</v>
      </c>
      <c r="K711" s="260" t="s">
        <v>135</v>
      </c>
      <c r="L711" s="265"/>
      <c r="M711" s="266" t="s">
        <v>19</v>
      </c>
      <c r="N711" s="267" t="s">
        <v>44</v>
      </c>
      <c r="O711" s="86"/>
      <c r="P711" s="215">
        <f>O711*H711</f>
        <v>0</v>
      </c>
      <c r="Q711" s="215">
        <v>0.025440000000000001</v>
      </c>
      <c r="R711" s="215">
        <f>Q711*H711</f>
        <v>0.048081600000000002</v>
      </c>
      <c r="S711" s="215">
        <v>0</v>
      </c>
      <c r="T711" s="216">
        <f>S711*H711</f>
        <v>0</v>
      </c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R711" s="217" t="s">
        <v>375</v>
      </c>
      <c r="AT711" s="217" t="s">
        <v>221</v>
      </c>
      <c r="AU711" s="217" t="s">
        <v>83</v>
      </c>
      <c r="AY711" s="19" t="s">
        <v>128</v>
      </c>
      <c r="BE711" s="218">
        <f>IF(N711="základní",J711,0)</f>
        <v>0</v>
      </c>
      <c r="BF711" s="218">
        <f>IF(N711="snížená",J711,0)</f>
        <v>0</v>
      </c>
      <c r="BG711" s="218">
        <f>IF(N711="zákl. přenesená",J711,0)</f>
        <v>0</v>
      </c>
      <c r="BH711" s="218">
        <f>IF(N711="sníž. přenesená",J711,0)</f>
        <v>0</v>
      </c>
      <c r="BI711" s="218">
        <f>IF(N711="nulová",J711,0)</f>
        <v>0</v>
      </c>
      <c r="BJ711" s="19" t="s">
        <v>81</v>
      </c>
      <c r="BK711" s="218">
        <f>ROUND(I711*H711,2)</f>
        <v>0</v>
      </c>
      <c r="BL711" s="19" t="s">
        <v>258</v>
      </c>
      <c r="BM711" s="217" t="s">
        <v>876</v>
      </c>
    </row>
    <row r="712" s="2" customFormat="1">
      <c r="A712" s="40"/>
      <c r="B712" s="41"/>
      <c r="C712" s="42"/>
      <c r="D712" s="219" t="s">
        <v>138</v>
      </c>
      <c r="E712" s="42"/>
      <c r="F712" s="220" t="s">
        <v>875</v>
      </c>
      <c r="G712" s="42"/>
      <c r="H712" s="42"/>
      <c r="I712" s="221"/>
      <c r="J712" s="42"/>
      <c r="K712" s="42"/>
      <c r="L712" s="46"/>
      <c r="M712" s="222"/>
      <c r="N712" s="223"/>
      <c r="O712" s="86"/>
      <c r="P712" s="86"/>
      <c r="Q712" s="86"/>
      <c r="R712" s="86"/>
      <c r="S712" s="86"/>
      <c r="T712" s="87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T712" s="19" t="s">
        <v>138</v>
      </c>
      <c r="AU712" s="19" t="s">
        <v>83</v>
      </c>
    </row>
    <row r="713" s="13" customFormat="1">
      <c r="A713" s="13"/>
      <c r="B713" s="226"/>
      <c r="C713" s="227"/>
      <c r="D713" s="219" t="s">
        <v>150</v>
      </c>
      <c r="E713" s="228" t="s">
        <v>19</v>
      </c>
      <c r="F713" s="229" t="s">
        <v>877</v>
      </c>
      <c r="G713" s="227"/>
      <c r="H713" s="230">
        <v>1.8899999999999999</v>
      </c>
      <c r="I713" s="231"/>
      <c r="J713" s="227"/>
      <c r="K713" s="227"/>
      <c r="L713" s="232"/>
      <c r="M713" s="233"/>
      <c r="N713" s="234"/>
      <c r="O713" s="234"/>
      <c r="P713" s="234"/>
      <c r="Q713" s="234"/>
      <c r="R713" s="234"/>
      <c r="S713" s="234"/>
      <c r="T713" s="235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6" t="s">
        <v>150</v>
      </c>
      <c r="AU713" s="236" t="s">
        <v>83</v>
      </c>
      <c r="AV713" s="13" t="s">
        <v>83</v>
      </c>
      <c r="AW713" s="13" t="s">
        <v>34</v>
      </c>
      <c r="AX713" s="13" t="s">
        <v>81</v>
      </c>
      <c r="AY713" s="236" t="s">
        <v>128</v>
      </c>
    </row>
    <row r="714" s="2" customFormat="1" ht="24.15" customHeight="1">
      <c r="A714" s="40"/>
      <c r="B714" s="41"/>
      <c r="C714" s="206" t="s">
        <v>878</v>
      </c>
      <c r="D714" s="206" t="s">
        <v>131</v>
      </c>
      <c r="E714" s="207" t="s">
        <v>879</v>
      </c>
      <c r="F714" s="208" t="s">
        <v>880</v>
      </c>
      <c r="G714" s="209" t="s">
        <v>134</v>
      </c>
      <c r="H714" s="210">
        <v>14.699999999999999</v>
      </c>
      <c r="I714" s="211"/>
      <c r="J714" s="212">
        <f>ROUND(I714*H714,2)</f>
        <v>0</v>
      </c>
      <c r="K714" s="208" t="s">
        <v>135</v>
      </c>
      <c r="L714" s="46"/>
      <c r="M714" s="213" t="s">
        <v>19</v>
      </c>
      <c r="N714" s="214" t="s">
        <v>44</v>
      </c>
      <c r="O714" s="86"/>
      <c r="P714" s="215">
        <f>O714*H714</f>
        <v>0</v>
      </c>
      <c r="Q714" s="215">
        <v>0</v>
      </c>
      <c r="R714" s="215">
        <f>Q714*H714</f>
        <v>0</v>
      </c>
      <c r="S714" s="215">
        <v>0</v>
      </c>
      <c r="T714" s="216">
        <f>S714*H714</f>
        <v>0</v>
      </c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R714" s="217" t="s">
        <v>258</v>
      </c>
      <c r="AT714" s="217" t="s">
        <v>131</v>
      </c>
      <c r="AU714" s="217" t="s">
        <v>83</v>
      </c>
      <c r="AY714" s="19" t="s">
        <v>128</v>
      </c>
      <c r="BE714" s="218">
        <f>IF(N714="základní",J714,0)</f>
        <v>0</v>
      </c>
      <c r="BF714" s="218">
        <f>IF(N714="snížená",J714,0)</f>
        <v>0</v>
      </c>
      <c r="BG714" s="218">
        <f>IF(N714="zákl. přenesená",J714,0)</f>
        <v>0</v>
      </c>
      <c r="BH714" s="218">
        <f>IF(N714="sníž. přenesená",J714,0)</f>
        <v>0</v>
      </c>
      <c r="BI714" s="218">
        <f>IF(N714="nulová",J714,0)</f>
        <v>0</v>
      </c>
      <c r="BJ714" s="19" t="s">
        <v>81</v>
      </c>
      <c r="BK714" s="218">
        <f>ROUND(I714*H714,2)</f>
        <v>0</v>
      </c>
      <c r="BL714" s="19" t="s">
        <v>258</v>
      </c>
      <c r="BM714" s="217" t="s">
        <v>881</v>
      </c>
    </row>
    <row r="715" s="2" customFormat="1">
      <c r="A715" s="40"/>
      <c r="B715" s="41"/>
      <c r="C715" s="42"/>
      <c r="D715" s="219" t="s">
        <v>138</v>
      </c>
      <c r="E715" s="42"/>
      <c r="F715" s="220" t="s">
        <v>882</v>
      </c>
      <c r="G715" s="42"/>
      <c r="H715" s="42"/>
      <c r="I715" s="221"/>
      <c r="J715" s="42"/>
      <c r="K715" s="42"/>
      <c r="L715" s="46"/>
      <c r="M715" s="222"/>
      <c r="N715" s="223"/>
      <c r="O715" s="86"/>
      <c r="P715" s="86"/>
      <c r="Q715" s="86"/>
      <c r="R715" s="86"/>
      <c r="S715" s="86"/>
      <c r="T715" s="87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T715" s="19" t="s">
        <v>138</v>
      </c>
      <c r="AU715" s="19" t="s">
        <v>83</v>
      </c>
    </row>
    <row r="716" s="2" customFormat="1">
      <c r="A716" s="40"/>
      <c r="B716" s="41"/>
      <c r="C716" s="42"/>
      <c r="D716" s="224" t="s">
        <v>140</v>
      </c>
      <c r="E716" s="42"/>
      <c r="F716" s="225" t="s">
        <v>883</v>
      </c>
      <c r="G716" s="42"/>
      <c r="H716" s="42"/>
      <c r="I716" s="221"/>
      <c r="J716" s="42"/>
      <c r="K716" s="42"/>
      <c r="L716" s="46"/>
      <c r="M716" s="222"/>
      <c r="N716" s="223"/>
      <c r="O716" s="86"/>
      <c r="P716" s="86"/>
      <c r="Q716" s="86"/>
      <c r="R716" s="86"/>
      <c r="S716" s="86"/>
      <c r="T716" s="87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T716" s="19" t="s">
        <v>140</v>
      </c>
      <c r="AU716" s="19" t="s">
        <v>83</v>
      </c>
    </row>
    <row r="717" s="13" customFormat="1">
      <c r="A717" s="13"/>
      <c r="B717" s="226"/>
      <c r="C717" s="227"/>
      <c r="D717" s="219" t="s">
        <v>150</v>
      </c>
      <c r="E717" s="228" t="s">
        <v>19</v>
      </c>
      <c r="F717" s="229" t="s">
        <v>318</v>
      </c>
      <c r="G717" s="227"/>
      <c r="H717" s="230">
        <v>14.699999999999999</v>
      </c>
      <c r="I717" s="231"/>
      <c r="J717" s="227"/>
      <c r="K717" s="227"/>
      <c r="L717" s="232"/>
      <c r="M717" s="233"/>
      <c r="N717" s="234"/>
      <c r="O717" s="234"/>
      <c r="P717" s="234"/>
      <c r="Q717" s="234"/>
      <c r="R717" s="234"/>
      <c r="S717" s="234"/>
      <c r="T717" s="235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6" t="s">
        <v>150</v>
      </c>
      <c r="AU717" s="236" t="s">
        <v>83</v>
      </c>
      <c r="AV717" s="13" t="s">
        <v>83</v>
      </c>
      <c r="AW717" s="13" t="s">
        <v>34</v>
      </c>
      <c r="AX717" s="13" t="s">
        <v>81</v>
      </c>
      <c r="AY717" s="236" t="s">
        <v>128</v>
      </c>
    </row>
    <row r="718" s="2" customFormat="1" ht="16.5" customHeight="1">
      <c r="A718" s="40"/>
      <c r="B718" s="41"/>
      <c r="C718" s="258" t="s">
        <v>884</v>
      </c>
      <c r="D718" s="258" t="s">
        <v>221</v>
      </c>
      <c r="E718" s="259" t="s">
        <v>885</v>
      </c>
      <c r="F718" s="260" t="s">
        <v>886</v>
      </c>
      <c r="G718" s="261" t="s">
        <v>134</v>
      </c>
      <c r="H718" s="262">
        <v>14.994</v>
      </c>
      <c r="I718" s="263"/>
      <c r="J718" s="264">
        <f>ROUND(I718*H718,2)</f>
        <v>0</v>
      </c>
      <c r="K718" s="260" t="s">
        <v>135</v>
      </c>
      <c r="L718" s="265"/>
      <c r="M718" s="266" t="s">
        <v>19</v>
      </c>
      <c r="N718" s="267" t="s">
        <v>44</v>
      </c>
      <c r="O718" s="86"/>
      <c r="P718" s="215">
        <f>O718*H718</f>
        <v>0</v>
      </c>
      <c r="Q718" s="215">
        <v>0.0018</v>
      </c>
      <c r="R718" s="215">
        <f>Q718*H718</f>
        <v>0.026989199999999998</v>
      </c>
      <c r="S718" s="215">
        <v>0</v>
      </c>
      <c r="T718" s="216">
        <f>S718*H718</f>
        <v>0</v>
      </c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R718" s="217" t="s">
        <v>375</v>
      </c>
      <c r="AT718" s="217" t="s">
        <v>221</v>
      </c>
      <c r="AU718" s="217" t="s">
        <v>83</v>
      </c>
      <c r="AY718" s="19" t="s">
        <v>128</v>
      </c>
      <c r="BE718" s="218">
        <f>IF(N718="základní",J718,0)</f>
        <v>0</v>
      </c>
      <c r="BF718" s="218">
        <f>IF(N718="snížená",J718,0)</f>
        <v>0</v>
      </c>
      <c r="BG718" s="218">
        <f>IF(N718="zákl. přenesená",J718,0)</f>
        <v>0</v>
      </c>
      <c r="BH718" s="218">
        <f>IF(N718="sníž. přenesená",J718,0)</f>
        <v>0</v>
      </c>
      <c r="BI718" s="218">
        <f>IF(N718="nulová",J718,0)</f>
        <v>0</v>
      </c>
      <c r="BJ718" s="19" t="s">
        <v>81</v>
      </c>
      <c r="BK718" s="218">
        <f>ROUND(I718*H718,2)</f>
        <v>0</v>
      </c>
      <c r="BL718" s="19" t="s">
        <v>258</v>
      </c>
      <c r="BM718" s="217" t="s">
        <v>887</v>
      </c>
    </row>
    <row r="719" s="2" customFormat="1">
      <c r="A719" s="40"/>
      <c r="B719" s="41"/>
      <c r="C719" s="42"/>
      <c r="D719" s="219" t="s">
        <v>138</v>
      </c>
      <c r="E719" s="42"/>
      <c r="F719" s="220" t="s">
        <v>886</v>
      </c>
      <c r="G719" s="42"/>
      <c r="H719" s="42"/>
      <c r="I719" s="221"/>
      <c r="J719" s="42"/>
      <c r="K719" s="42"/>
      <c r="L719" s="46"/>
      <c r="M719" s="222"/>
      <c r="N719" s="223"/>
      <c r="O719" s="86"/>
      <c r="P719" s="86"/>
      <c r="Q719" s="86"/>
      <c r="R719" s="86"/>
      <c r="S719" s="86"/>
      <c r="T719" s="87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T719" s="19" t="s">
        <v>138</v>
      </c>
      <c r="AU719" s="19" t="s">
        <v>83</v>
      </c>
    </row>
    <row r="720" s="13" customFormat="1">
      <c r="A720" s="13"/>
      <c r="B720" s="226"/>
      <c r="C720" s="227"/>
      <c r="D720" s="219" t="s">
        <v>150</v>
      </c>
      <c r="E720" s="228" t="s">
        <v>19</v>
      </c>
      <c r="F720" s="229" t="s">
        <v>318</v>
      </c>
      <c r="G720" s="227"/>
      <c r="H720" s="230">
        <v>14.699999999999999</v>
      </c>
      <c r="I720" s="231"/>
      <c r="J720" s="227"/>
      <c r="K720" s="227"/>
      <c r="L720" s="232"/>
      <c r="M720" s="233"/>
      <c r="N720" s="234"/>
      <c r="O720" s="234"/>
      <c r="P720" s="234"/>
      <c r="Q720" s="234"/>
      <c r="R720" s="234"/>
      <c r="S720" s="234"/>
      <c r="T720" s="235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6" t="s">
        <v>150</v>
      </c>
      <c r="AU720" s="236" t="s">
        <v>83</v>
      </c>
      <c r="AV720" s="13" t="s">
        <v>83</v>
      </c>
      <c r="AW720" s="13" t="s">
        <v>34</v>
      </c>
      <c r="AX720" s="13" t="s">
        <v>81</v>
      </c>
      <c r="AY720" s="236" t="s">
        <v>128</v>
      </c>
    </row>
    <row r="721" s="13" customFormat="1">
      <c r="A721" s="13"/>
      <c r="B721" s="226"/>
      <c r="C721" s="227"/>
      <c r="D721" s="219" t="s">
        <v>150</v>
      </c>
      <c r="E721" s="227"/>
      <c r="F721" s="229" t="s">
        <v>718</v>
      </c>
      <c r="G721" s="227"/>
      <c r="H721" s="230">
        <v>14.994</v>
      </c>
      <c r="I721" s="231"/>
      <c r="J721" s="227"/>
      <c r="K721" s="227"/>
      <c r="L721" s="232"/>
      <c r="M721" s="233"/>
      <c r="N721" s="234"/>
      <c r="O721" s="234"/>
      <c r="P721" s="234"/>
      <c r="Q721" s="234"/>
      <c r="R721" s="234"/>
      <c r="S721" s="234"/>
      <c r="T721" s="235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6" t="s">
        <v>150</v>
      </c>
      <c r="AU721" s="236" t="s">
        <v>83</v>
      </c>
      <c r="AV721" s="13" t="s">
        <v>83</v>
      </c>
      <c r="AW721" s="13" t="s">
        <v>4</v>
      </c>
      <c r="AX721" s="13" t="s">
        <v>81</v>
      </c>
      <c r="AY721" s="236" t="s">
        <v>128</v>
      </c>
    </row>
    <row r="722" s="2" customFormat="1" ht="16.5" customHeight="1">
      <c r="A722" s="40"/>
      <c r="B722" s="41"/>
      <c r="C722" s="258" t="s">
        <v>888</v>
      </c>
      <c r="D722" s="258" t="s">
        <v>221</v>
      </c>
      <c r="E722" s="259" t="s">
        <v>889</v>
      </c>
      <c r="F722" s="260" t="s">
        <v>890</v>
      </c>
      <c r="G722" s="261" t="s">
        <v>816</v>
      </c>
      <c r="H722" s="262">
        <v>15</v>
      </c>
      <c r="I722" s="263"/>
      <c r="J722" s="264">
        <f>ROUND(I722*H722,2)</f>
        <v>0</v>
      </c>
      <c r="K722" s="260" t="s">
        <v>135</v>
      </c>
      <c r="L722" s="265"/>
      <c r="M722" s="266" t="s">
        <v>19</v>
      </c>
      <c r="N722" s="267" t="s">
        <v>44</v>
      </c>
      <c r="O722" s="86"/>
      <c r="P722" s="215">
        <f>O722*H722</f>
        <v>0</v>
      </c>
      <c r="Q722" s="215">
        <v>0.00020000000000000001</v>
      </c>
      <c r="R722" s="215">
        <f>Q722*H722</f>
        <v>0.0030000000000000001</v>
      </c>
      <c r="S722" s="215">
        <v>0</v>
      </c>
      <c r="T722" s="216">
        <f>S722*H722</f>
        <v>0</v>
      </c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R722" s="217" t="s">
        <v>375</v>
      </c>
      <c r="AT722" s="217" t="s">
        <v>221</v>
      </c>
      <c r="AU722" s="217" t="s">
        <v>83</v>
      </c>
      <c r="AY722" s="19" t="s">
        <v>128</v>
      </c>
      <c r="BE722" s="218">
        <f>IF(N722="základní",J722,0)</f>
        <v>0</v>
      </c>
      <c r="BF722" s="218">
        <f>IF(N722="snížená",J722,0)</f>
        <v>0</v>
      </c>
      <c r="BG722" s="218">
        <f>IF(N722="zákl. přenesená",J722,0)</f>
        <v>0</v>
      </c>
      <c r="BH722" s="218">
        <f>IF(N722="sníž. přenesená",J722,0)</f>
        <v>0</v>
      </c>
      <c r="BI722" s="218">
        <f>IF(N722="nulová",J722,0)</f>
        <v>0</v>
      </c>
      <c r="BJ722" s="19" t="s">
        <v>81</v>
      </c>
      <c r="BK722" s="218">
        <f>ROUND(I722*H722,2)</f>
        <v>0</v>
      </c>
      <c r="BL722" s="19" t="s">
        <v>258</v>
      </c>
      <c r="BM722" s="217" t="s">
        <v>891</v>
      </c>
    </row>
    <row r="723" s="2" customFormat="1">
      <c r="A723" s="40"/>
      <c r="B723" s="41"/>
      <c r="C723" s="42"/>
      <c r="D723" s="219" t="s">
        <v>138</v>
      </c>
      <c r="E723" s="42"/>
      <c r="F723" s="220" t="s">
        <v>890</v>
      </c>
      <c r="G723" s="42"/>
      <c r="H723" s="42"/>
      <c r="I723" s="221"/>
      <c r="J723" s="42"/>
      <c r="K723" s="42"/>
      <c r="L723" s="46"/>
      <c r="M723" s="222"/>
      <c r="N723" s="223"/>
      <c r="O723" s="86"/>
      <c r="P723" s="86"/>
      <c r="Q723" s="86"/>
      <c r="R723" s="86"/>
      <c r="S723" s="86"/>
      <c r="T723" s="87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T723" s="19" t="s">
        <v>138</v>
      </c>
      <c r="AU723" s="19" t="s">
        <v>83</v>
      </c>
    </row>
    <row r="724" s="2" customFormat="1" ht="24.15" customHeight="1">
      <c r="A724" s="40"/>
      <c r="B724" s="41"/>
      <c r="C724" s="206" t="s">
        <v>892</v>
      </c>
      <c r="D724" s="206" t="s">
        <v>131</v>
      </c>
      <c r="E724" s="207" t="s">
        <v>893</v>
      </c>
      <c r="F724" s="208" t="s">
        <v>894</v>
      </c>
      <c r="G724" s="209" t="s">
        <v>485</v>
      </c>
      <c r="H724" s="210">
        <v>0.92100000000000004</v>
      </c>
      <c r="I724" s="211"/>
      <c r="J724" s="212">
        <f>ROUND(I724*H724,2)</f>
        <v>0</v>
      </c>
      <c r="K724" s="208" t="s">
        <v>135</v>
      </c>
      <c r="L724" s="46"/>
      <c r="M724" s="213" t="s">
        <v>19</v>
      </c>
      <c r="N724" s="214" t="s">
        <v>44</v>
      </c>
      <c r="O724" s="86"/>
      <c r="P724" s="215">
        <f>O724*H724</f>
        <v>0</v>
      </c>
      <c r="Q724" s="215">
        <v>0</v>
      </c>
      <c r="R724" s="215">
        <f>Q724*H724</f>
        <v>0</v>
      </c>
      <c r="S724" s="215">
        <v>0</v>
      </c>
      <c r="T724" s="216">
        <f>S724*H724</f>
        <v>0</v>
      </c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R724" s="217" t="s">
        <v>258</v>
      </c>
      <c r="AT724" s="217" t="s">
        <v>131</v>
      </c>
      <c r="AU724" s="217" t="s">
        <v>83</v>
      </c>
      <c r="AY724" s="19" t="s">
        <v>128</v>
      </c>
      <c r="BE724" s="218">
        <f>IF(N724="základní",J724,0)</f>
        <v>0</v>
      </c>
      <c r="BF724" s="218">
        <f>IF(N724="snížená",J724,0)</f>
        <v>0</v>
      </c>
      <c r="BG724" s="218">
        <f>IF(N724="zákl. přenesená",J724,0)</f>
        <v>0</v>
      </c>
      <c r="BH724" s="218">
        <f>IF(N724="sníž. přenesená",J724,0)</f>
        <v>0</v>
      </c>
      <c r="BI724" s="218">
        <f>IF(N724="nulová",J724,0)</f>
        <v>0</v>
      </c>
      <c r="BJ724" s="19" t="s">
        <v>81</v>
      </c>
      <c r="BK724" s="218">
        <f>ROUND(I724*H724,2)</f>
        <v>0</v>
      </c>
      <c r="BL724" s="19" t="s">
        <v>258</v>
      </c>
      <c r="BM724" s="217" t="s">
        <v>895</v>
      </c>
    </row>
    <row r="725" s="2" customFormat="1">
      <c r="A725" s="40"/>
      <c r="B725" s="41"/>
      <c r="C725" s="42"/>
      <c r="D725" s="219" t="s">
        <v>138</v>
      </c>
      <c r="E725" s="42"/>
      <c r="F725" s="220" t="s">
        <v>896</v>
      </c>
      <c r="G725" s="42"/>
      <c r="H725" s="42"/>
      <c r="I725" s="221"/>
      <c r="J725" s="42"/>
      <c r="K725" s="42"/>
      <c r="L725" s="46"/>
      <c r="M725" s="222"/>
      <c r="N725" s="223"/>
      <c r="O725" s="86"/>
      <c r="P725" s="86"/>
      <c r="Q725" s="86"/>
      <c r="R725" s="86"/>
      <c r="S725" s="86"/>
      <c r="T725" s="87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T725" s="19" t="s">
        <v>138</v>
      </c>
      <c r="AU725" s="19" t="s">
        <v>83</v>
      </c>
    </row>
    <row r="726" s="2" customFormat="1">
      <c r="A726" s="40"/>
      <c r="B726" s="41"/>
      <c r="C726" s="42"/>
      <c r="D726" s="224" t="s">
        <v>140</v>
      </c>
      <c r="E726" s="42"/>
      <c r="F726" s="225" t="s">
        <v>897</v>
      </c>
      <c r="G726" s="42"/>
      <c r="H726" s="42"/>
      <c r="I726" s="221"/>
      <c r="J726" s="42"/>
      <c r="K726" s="42"/>
      <c r="L726" s="46"/>
      <c r="M726" s="222"/>
      <c r="N726" s="223"/>
      <c r="O726" s="86"/>
      <c r="P726" s="86"/>
      <c r="Q726" s="86"/>
      <c r="R726" s="86"/>
      <c r="S726" s="86"/>
      <c r="T726" s="87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T726" s="19" t="s">
        <v>140</v>
      </c>
      <c r="AU726" s="19" t="s">
        <v>83</v>
      </c>
    </row>
    <row r="727" s="12" customFormat="1" ht="22.8" customHeight="1">
      <c r="A727" s="12"/>
      <c r="B727" s="190"/>
      <c r="C727" s="191"/>
      <c r="D727" s="192" t="s">
        <v>72</v>
      </c>
      <c r="E727" s="204" t="s">
        <v>898</v>
      </c>
      <c r="F727" s="204" t="s">
        <v>899</v>
      </c>
      <c r="G727" s="191"/>
      <c r="H727" s="191"/>
      <c r="I727" s="194"/>
      <c r="J727" s="205">
        <f>BK727</f>
        <v>0</v>
      </c>
      <c r="K727" s="191"/>
      <c r="L727" s="196"/>
      <c r="M727" s="197"/>
      <c r="N727" s="198"/>
      <c r="O727" s="198"/>
      <c r="P727" s="199">
        <f>SUM(P728:P756)</f>
        <v>0</v>
      </c>
      <c r="Q727" s="198"/>
      <c r="R727" s="199">
        <f>SUM(R728:R756)</f>
        <v>0.0178</v>
      </c>
      <c r="S727" s="198"/>
      <c r="T727" s="200">
        <f>SUM(T728:T756)</f>
        <v>0.3246</v>
      </c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R727" s="201" t="s">
        <v>83</v>
      </c>
      <c r="AT727" s="202" t="s">
        <v>72</v>
      </c>
      <c r="AU727" s="202" t="s">
        <v>81</v>
      </c>
      <c r="AY727" s="201" t="s">
        <v>128</v>
      </c>
      <c r="BK727" s="203">
        <f>SUM(BK728:BK756)</f>
        <v>0</v>
      </c>
    </row>
    <row r="728" s="2" customFormat="1" ht="33" customHeight="1">
      <c r="A728" s="40"/>
      <c r="B728" s="41"/>
      <c r="C728" s="206" t="s">
        <v>900</v>
      </c>
      <c r="D728" s="206" t="s">
        <v>131</v>
      </c>
      <c r="E728" s="207" t="s">
        <v>901</v>
      </c>
      <c r="F728" s="208" t="s">
        <v>902</v>
      </c>
      <c r="G728" s="209" t="s">
        <v>546</v>
      </c>
      <c r="H728" s="210">
        <v>1</v>
      </c>
      <c r="I728" s="211"/>
      <c r="J728" s="212">
        <f>ROUND(I728*H728,2)</f>
        <v>0</v>
      </c>
      <c r="K728" s="208" t="s">
        <v>135</v>
      </c>
      <c r="L728" s="46"/>
      <c r="M728" s="213" t="s">
        <v>19</v>
      </c>
      <c r="N728" s="214" t="s">
        <v>44</v>
      </c>
      <c r="O728" s="86"/>
      <c r="P728" s="215">
        <f>O728*H728</f>
        <v>0</v>
      </c>
      <c r="Q728" s="215">
        <v>0</v>
      </c>
      <c r="R728" s="215">
        <f>Q728*H728</f>
        <v>0</v>
      </c>
      <c r="S728" s="215">
        <v>0</v>
      </c>
      <c r="T728" s="216">
        <f>S728*H728</f>
        <v>0</v>
      </c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R728" s="217" t="s">
        <v>258</v>
      </c>
      <c r="AT728" s="217" t="s">
        <v>131</v>
      </c>
      <c r="AU728" s="217" t="s">
        <v>83</v>
      </c>
      <c r="AY728" s="19" t="s">
        <v>128</v>
      </c>
      <c r="BE728" s="218">
        <f>IF(N728="základní",J728,0)</f>
        <v>0</v>
      </c>
      <c r="BF728" s="218">
        <f>IF(N728="snížená",J728,0)</f>
        <v>0</v>
      </c>
      <c r="BG728" s="218">
        <f>IF(N728="zákl. přenesená",J728,0)</f>
        <v>0</v>
      </c>
      <c r="BH728" s="218">
        <f>IF(N728="sníž. přenesená",J728,0)</f>
        <v>0</v>
      </c>
      <c r="BI728" s="218">
        <f>IF(N728="nulová",J728,0)</f>
        <v>0</v>
      </c>
      <c r="BJ728" s="19" t="s">
        <v>81</v>
      </c>
      <c r="BK728" s="218">
        <f>ROUND(I728*H728,2)</f>
        <v>0</v>
      </c>
      <c r="BL728" s="19" t="s">
        <v>258</v>
      </c>
      <c r="BM728" s="217" t="s">
        <v>903</v>
      </c>
    </row>
    <row r="729" s="2" customFormat="1">
      <c r="A729" s="40"/>
      <c r="B729" s="41"/>
      <c r="C729" s="42"/>
      <c r="D729" s="219" t="s">
        <v>138</v>
      </c>
      <c r="E729" s="42"/>
      <c r="F729" s="220" t="s">
        <v>904</v>
      </c>
      <c r="G729" s="42"/>
      <c r="H729" s="42"/>
      <c r="I729" s="221"/>
      <c r="J729" s="42"/>
      <c r="K729" s="42"/>
      <c r="L729" s="46"/>
      <c r="M729" s="222"/>
      <c r="N729" s="223"/>
      <c r="O729" s="86"/>
      <c r="P729" s="86"/>
      <c r="Q729" s="86"/>
      <c r="R729" s="86"/>
      <c r="S729" s="86"/>
      <c r="T729" s="87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T729" s="19" t="s">
        <v>138</v>
      </c>
      <c r="AU729" s="19" t="s">
        <v>83</v>
      </c>
    </row>
    <row r="730" s="2" customFormat="1">
      <c r="A730" s="40"/>
      <c r="B730" s="41"/>
      <c r="C730" s="42"/>
      <c r="D730" s="224" t="s">
        <v>140</v>
      </c>
      <c r="E730" s="42"/>
      <c r="F730" s="225" t="s">
        <v>905</v>
      </c>
      <c r="G730" s="42"/>
      <c r="H730" s="42"/>
      <c r="I730" s="221"/>
      <c r="J730" s="42"/>
      <c r="K730" s="42"/>
      <c r="L730" s="46"/>
      <c r="M730" s="222"/>
      <c r="N730" s="223"/>
      <c r="O730" s="86"/>
      <c r="P730" s="86"/>
      <c r="Q730" s="86"/>
      <c r="R730" s="86"/>
      <c r="S730" s="86"/>
      <c r="T730" s="87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T730" s="19" t="s">
        <v>140</v>
      </c>
      <c r="AU730" s="19" t="s">
        <v>83</v>
      </c>
    </row>
    <row r="731" s="2" customFormat="1" ht="44.25" customHeight="1">
      <c r="A731" s="40"/>
      <c r="B731" s="41"/>
      <c r="C731" s="258" t="s">
        <v>906</v>
      </c>
      <c r="D731" s="258" t="s">
        <v>221</v>
      </c>
      <c r="E731" s="259" t="s">
        <v>907</v>
      </c>
      <c r="F731" s="260" t="s">
        <v>908</v>
      </c>
      <c r="G731" s="261" t="s">
        <v>146</v>
      </c>
      <c r="H731" s="262">
        <v>7.9699999999999998</v>
      </c>
      <c r="I731" s="263"/>
      <c r="J731" s="264">
        <f>ROUND(I731*H731,2)</f>
        <v>0</v>
      </c>
      <c r="K731" s="260" t="s">
        <v>19</v>
      </c>
      <c r="L731" s="265"/>
      <c r="M731" s="266" t="s">
        <v>19</v>
      </c>
      <c r="N731" s="267" t="s">
        <v>44</v>
      </c>
      <c r="O731" s="86"/>
      <c r="P731" s="215">
        <f>O731*H731</f>
        <v>0</v>
      </c>
      <c r="Q731" s="215">
        <v>0</v>
      </c>
      <c r="R731" s="215">
        <f>Q731*H731</f>
        <v>0</v>
      </c>
      <c r="S731" s="215">
        <v>0</v>
      </c>
      <c r="T731" s="216">
        <f>S731*H731</f>
        <v>0</v>
      </c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R731" s="217" t="s">
        <v>375</v>
      </c>
      <c r="AT731" s="217" t="s">
        <v>221</v>
      </c>
      <c r="AU731" s="217" t="s">
        <v>83</v>
      </c>
      <c r="AY731" s="19" t="s">
        <v>128</v>
      </c>
      <c r="BE731" s="218">
        <f>IF(N731="základní",J731,0)</f>
        <v>0</v>
      </c>
      <c r="BF731" s="218">
        <f>IF(N731="snížená",J731,0)</f>
        <v>0</v>
      </c>
      <c r="BG731" s="218">
        <f>IF(N731="zákl. přenesená",J731,0)</f>
        <v>0</v>
      </c>
      <c r="BH731" s="218">
        <f>IF(N731="sníž. přenesená",J731,0)</f>
        <v>0</v>
      </c>
      <c r="BI731" s="218">
        <f>IF(N731="nulová",J731,0)</f>
        <v>0</v>
      </c>
      <c r="BJ731" s="19" t="s">
        <v>81</v>
      </c>
      <c r="BK731" s="218">
        <f>ROUND(I731*H731,2)</f>
        <v>0</v>
      </c>
      <c r="BL731" s="19" t="s">
        <v>258</v>
      </c>
      <c r="BM731" s="217" t="s">
        <v>909</v>
      </c>
    </row>
    <row r="732" s="2" customFormat="1">
      <c r="A732" s="40"/>
      <c r="B732" s="41"/>
      <c r="C732" s="42"/>
      <c r="D732" s="219" t="s">
        <v>138</v>
      </c>
      <c r="E732" s="42"/>
      <c r="F732" s="220" t="s">
        <v>908</v>
      </c>
      <c r="G732" s="42"/>
      <c r="H732" s="42"/>
      <c r="I732" s="221"/>
      <c r="J732" s="42"/>
      <c r="K732" s="42"/>
      <c r="L732" s="46"/>
      <c r="M732" s="222"/>
      <c r="N732" s="223"/>
      <c r="O732" s="86"/>
      <c r="P732" s="86"/>
      <c r="Q732" s="86"/>
      <c r="R732" s="86"/>
      <c r="S732" s="86"/>
      <c r="T732" s="87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T732" s="19" t="s">
        <v>138</v>
      </c>
      <c r="AU732" s="19" t="s">
        <v>83</v>
      </c>
    </row>
    <row r="733" s="2" customFormat="1" ht="16.5" customHeight="1">
      <c r="A733" s="40"/>
      <c r="B733" s="41"/>
      <c r="C733" s="206" t="s">
        <v>910</v>
      </c>
      <c r="D733" s="206" t="s">
        <v>131</v>
      </c>
      <c r="E733" s="207" t="s">
        <v>911</v>
      </c>
      <c r="F733" s="208" t="s">
        <v>912</v>
      </c>
      <c r="G733" s="209" t="s">
        <v>146</v>
      </c>
      <c r="H733" s="210">
        <v>10.08</v>
      </c>
      <c r="I733" s="211"/>
      <c r="J733" s="212">
        <f>ROUND(I733*H733,2)</f>
        <v>0</v>
      </c>
      <c r="K733" s="208" t="s">
        <v>135</v>
      </c>
      <c r="L733" s="46"/>
      <c r="M733" s="213" t="s">
        <v>19</v>
      </c>
      <c r="N733" s="214" t="s">
        <v>44</v>
      </c>
      <c r="O733" s="86"/>
      <c r="P733" s="215">
        <f>O733*H733</f>
        <v>0</v>
      </c>
      <c r="Q733" s="215">
        <v>0</v>
      </c>
      <c r="R733" s="215">
        <f>Q733*H733</f>
        <v>0</v>
      </c>
      <c r="S733" s="215">
        <v>0.02</v>
      </c>
      <c r="T733" s="216">
        <f>S733*H733</f>
        <v>0.2016</v>
      </c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R733" s="217" t="s">
        <v>258</v>
      </c>
      <c r="AT733" s="217" t="s">
        <v>131</v>
      </c>
      <c r="AU733" s="217" t="s">
        <v>83</v>
      </c>
      <c r="AY733" s="19" t="s">
        <v>128</v>
      </c>
      <c r="BE733" s="218">
        <f>IF(N733="základní",J733,0)</f>
        <v>0</v>
      </c>
      <c r="BF733" s="218">
        <f>IF(N733="snížená",J733,0)</f>
        <v>0</v>
      </c>
      <c r="BG733" s="218">
        <f>IF(N733="zákl. přenesená",J733,0)</f>
        <v>0</v>
      </c>
      <c r="BH733" s="218">
        <f>IF(N733="sníž. přenesená",J733,0)</f>
        <v>0</v>
      </c>
      <c r="BI733" s="218">
        <f>IF(N733="nulová",J733,0)</f>
        <v>0</v>
      </c>
      <c r="BJ733" s="19" t="s">
        <v>81</v>
      </c>
      <c r="BK733" s="218">
        <f>ROUND(I733*H733,2)</f>
        <v>0</v>
      </c>
      <c r="BL733" s="19" t="s">
        <v>258</v>
      </c>
      <c r="BM733" s="217" t="s">
        <v>913</v>
      </c>
    </row>
    <row r="734" s="2" customFormat="1">
      <c r="A734" s="40"/>
      <c r="B734" s="41"/>
      <c r="C734" s="42"/>
      <c r="D734" s="219" t="s">
        <v>138</v>
      </c>
      <c r="E734" s="42"/>
      <c r="F734" s="220" t="s">
        <v>912</v>
      </c>
      <c r="G734" s="42"/>
      <c r="H734" s="42"/>
      <c r="I734" s="221"/>
      <c r="J734" s="42"/>
      <c r="K734" s="42"/>
      <c r="L734" s="46"/>
      <c r="M734" s="222"/>
      <c r="N734" s="223"/>
      <c r="O734" s="86"/>
      <c r="P734" s="86"/>
      <c r="Q734" s="86"/>
      <c r="R734" s="86"/>
      <c r="S734" s="86"/>
      <c r="T734" s="87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T734" s="19" t="s">
        <v>138</v>
      </c>
      <c r="AU734" s="19" t="s">
        <v>83</v>
      </c>
    </row>
    <row r="735" s="2" customFormat="1">
      <c r="A735" s="40"/>
      <c r="B735" s="41"/>
      <c r="C735" s="42"/>
      <c r="D735" s="224" t="s">
        <v>140</v>
      </c>
      <c r="E735" s="42"/>
      <c r="F735" s="225" t="s">
        <v>914</v>
      </c>
      <c r="G735" s="42"/>
      <c r="H735" s="42"/>
      <c r="I735" s="221"/>
      <c r="J735" s="42"/>
      <c r="K735" s="42"/>
      <c r="L735" s="46"/>
      <c r="M735" s="222"/>
      <c r="N735" s="223"/>
      <c r="O735" s="86"/>
      <c r="P735" s="86"/>
      <c r="Q735" s="86"/>
      <c r="R735" s="86"/>
      <c r="S735" s="86"/>
      <c r="T735" s="87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T735" s="19" t="s">
        <v>140</v>
      </c>
      <c r="AU735" s="19" t="s">
        <v>83</v>
      </c>
    </row>
    <row r="736" s="13" customFormat="1">
      <c r="A736" s="13"/>
      <c r="B736" s="226"/>
      <c r="C736" s="227"/>
      <c r="D736" s="219" t="s">
        <v>150</v>
      </c>
      <c r="E736" s="228" t="s">
        <v>19</v>
      </c>
      <c r="F736" s="229" t="s">
        <v>915</v>
      </c>
      <c r="G736" s="227"/>
      <c r="H736" s="230">
        <v>10.08</v>
      </c>
      <c r="I736" s="231"/>
      <c r="J736" s="227"/>
      <c r="K736" s="227"/>
      <c r="L736" s="232"/>
      <c r="M736" s="233"/>
      <c r="N736" s="234"/>
      <c r="O736" s="234"/>
      <c r="P736" s="234"/>
      <c r="Q736" s="234"/>
      <c r="R736" s="234"/>
      <c r="S736" s="234"/>
      <c r="T736" s="235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36" t="s">
        <v>150</v>
      </c>
      <c r="AU736" s="236" t="s">
        <v>83</v>
      </c>
      <c r="AV736" s="13" t="s">
        <v>83</v>
      </c>
      <c r="AW736" s="13" t="s">
        <v>34</v>
      </c>
      <c r="AX736" s="13" t="s">
        <v>81</v>
      </c>
      <c r="AY736" s="236" t="s">
        <v>128</v>
      </c>
    </row>
    <row r="737" s="2" customFormat="1" ht="16.5" customHeight="1">
      <c r="A737" s="40"/>
      <c r="B737" s="41"/>
      <c r="C737" s="206" t="s">
        <v>916</v>
      </c>
      <c r="D737" s="206" t="s">
        <v>131</v>
      </c>
      <c r="E737" s="207" t="s">
        <v>917</v>
      </c>
      <c r="F737" s="208" t="s">
        <v>918</v>
      </c>
      <c r="G737" s="209" t="s">
        <v>134</v>
      </c>
      <c r="H737" s="210">
        <v>1.2</v>
      </c>
      <c r="I737" s="211"/>
      <c r="J737" s="212">
        <f>ROUND(I737*H737,2)</f>
        <v>0</v>
      </c>
      <c r="K737" s="208" t="s">
        <v>19</v>
      </c>
      <c r="L737" s="46"/>
      <c r="M737" s="213" t="s">
        <v>19</v>
      </c>
      <c r="N737" s="214" t="s">
        <v>44</v>
      </c>
      <c r="O737" s="86"/>
      <c r="P737" s="215">
        <f>O737*H737</f>
        <v>0</v>
      </c>
      <c r="Q737" s="215">
        <v>0</v>
      </c>
      <c r="R737" s="215">
        <f>Q737*H737</f>
        <v>0</v>
      </c>
      <c r="S737" s="215">
        <v>0.014999999999999999</v>
      </c>
      <c r="T737" s="216">
        <f>S737*H737</f>
        <v>0.017999999999999999</v>
      </c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R737" s="217" t="s">
        <v>258</v>
      </c>
      <c r="AT737" s="217" t="s">
        <v>131</v>
      </c>
      <c r="AU737" s="217" t="s">
        <v>83</v>
      </c>
      <c r="AY737" s="19" t="s">
        <v>128</v>
      </c>
      <c r="BE737" s="218">
        <f>IF(N737="základní",J737,0)</f>
        <v>0</v>
      </c>
      <c r="BF737" s="218">
        <f>IF(N737="snížená",J737,0)</f>
        <v>0</v>
      </c>
      <c r="BG737" s="218">
        <f>IF(N737="zákl. přenesená",J737,0)</f>
        <v>0</v>
      </c>
      <c r="BH737" s="218">
        <f>IF(N737="sníž. přenesená",J737,0)</f>
        <v>0</v>
      </c>
      <c r="BI737" s="218">
        <f>IF(N737="nulová",J737,0)</f>
        <v>0</v>
      </c>
      <c r="BJ737" s="19" t="s">
        <v>81</v>
      </c>
      <c r="BK737" s="218">
        <f>ROUND(I737*H737,2)</f>
        <v>0</v>
      </c>
      <c r="BL737" s="19" t="s">
        <v>258</v>
      </c>
      <c r="BM737" s="217" t="s">
        <v>919</v>
      </c>
    </row>
    <row r="738" s="2" customFormat="1">
      <c r="A738" s="40"/>
      <c r="B738" s="41"/>
      <c r="C738" s="42"/>
      <c r="D738" s="219" t="s">
        <v>138</v>
      </c>
      <c r="E738" s="42"/>
      <c r="F738" s="220" t="s">
        <v>918</v>
      </c>
      <c r="G738" s="42"/>
      <c r="H738" s="42"/>
      <c r="I738" s="221"/>
      <c r="J738" s="42"/>
      <c r="K738" s="42"/>
      <c r="L738" s="46"/>
      <c r="M738" s="222"/>
      <c r="N738" s="223"/>
      <c r="O738" s="86"/>
      <c r="P738" s="86"/>
      <c r="Q738" s="86"/>
      <c r="R738" s="86"/>
      <c r="S738" s="86"/>
      <c r="T738" s="87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T738" s="19" t="s">
        <v>138</v>
      </c>
      <c r="AU738" s="19" t="s">
        <v>83</v>
      </c>
    </row>
    <row r="739" s="2" customFormat="1" ht="16.5" customHeight="1">
      <c r="A739" s="40"/>
      <c r="B739" s="41"/>
      <c r="C739" s="206" t="s">
        <v>920</v>
      </c>
      <c r="D739" s="206" t="s">
        <v>131</v>
      </c>
      <c r="E739" s="207" t="s">
        <v>921</v>
      </c>
      <c r="F739" s="208" t="s">
        <v>922</v>
      </c>
      <c r="G739" s="209" t="s">
        <v>134</v>
      </c>
      <c r="H739" s="210">
        <v>4.2000000000000002</v>
      </c>
      <c r="I739" s="211"/>
      <c r="J739" s="212">
        <f>ROUND(I739*H739,2)</f>
        <v>0</v>
      </c>
      <c r="K739" s="208" t="s">
        <v>135</v>
      </c>
      <c r="L739" s="46"/>
      <c r="M739" s="213" t="s">
        <v>19</v>
      </c>
      <c r="N739" s="214" t="s">
        <v>44</v>
      </c>
      <c r="O739" s="86"/>
      <c r="P739" s="215">
        <f>O739*H739</f>
        <v>0</v>
      </c>
      <c r="Q739" s="215">
        <v>0</v>
      </c>
      <c r="R739" s="215">
        <f>Q739*H739</f>
        <v>0</v>
      </c>
      <c r="S739" s="215">
        <v>0</v>
      </c>
      <c r="T739" s="216">
        <f>S739*H739</f>
        <v>0</v>
      </c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R739" s="217" t="s">
        <v>258</v>
      </c>
      <c r="AT739" s="217" t="s">
        <v>131</v>
      </c>
      <c r="AU739" s="217" t="s">
        <v>83</v>
      </c>
      <c r="AY739" s="19" t="s">
        <v>128</v>
      </c>
      <c r="BE739" s="218">
        <f>IF(N739="základní",J739,0)</f>
        <v>0</v>
      </c>
      <c r="BF739" s="218">
        <f>IF(N739="snížená",J739,0)</f>
        <v>0</v>
      </c>
      <c r="BG739" s="218">
        <f>IF(N739="zákl. přenesená",J739,0)</f>
        <v>0</v>
      </c>
      <c r="BH739" s="218">
        <f>IF(N739="sníž. přenesená",J739,0)</f>
        <v>0</v>
      </c>
      <c r="BI739" s="218">
        <f>IF(N739="nulová",J739,0)</f>
        <v>0</v>
      </c>
      <c r="BJ739" s="19" t="s">
        <v>81</v>
      </c>
      <c r="BK739" s="218">
        <f>ROUND(I739*H739,2)</f>
        <v>0</v>
      </c>
      <c r="BL739" s="19" t="s">
        <v>258</v>
      </c>
      <c r="BM739" s="217" t="s">
        <v>923</v>
      </c>
    </row>
    <row r="740" s="2" customFormat="1">
      <c r="A740" s="40"/>
      <c r="B740" s="41"/>
      <c r="C740" s="42"/>
      <c r="D740" s="219" t="s">
        <v>138</v>
      </c>
      <c r="E740" s="42"/>
      <c r="F740" s="220" t="s">
        <v>924</v>
      </c>
      <c r="G740" s="42"/>
      <c r="H740" s="42"/>
      <c r="I740" s="221"/>
      <c r="J740" s="42"/>
      <c r="K740" s="42"/>
      <c r="L740" s="46"/>
      <c r="M740" s="222"/>
      <c r="N740" s="223"/>
      <c r="O740" s="86"/>
      <c r="P740" s="86"/>
      <c r="Q740" s="86"/>
      <c r="R740" s="86"/>
      <c r="S740" s="86"/>
      <c r="T740" s="87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T740" s="19" t="s">
        <v>138</v>
      </c>
      <c r="AU740" s="19" t="s">
        <v>83</v>
      </c>
    </row>
    <row r="741" s="2" customFormat="1">
      <c r="A741" s="40"/>
      <c r="B741" s="41"/>
      <c r="C741" s="42"/>
      <c r="D741" s="224" t="s">
        <v>140</v>
      </c>
      <c r="E741" s="42"/>
      <c r="F741" s="225" t="s">
        <v>925</v>
      </c>
      <c r="G741" s="42"/>
      <c r="H741" s="42"/>
      <c r="I741" s="221"/>
      <c r="J741" s="42"/>
      <c r="K741" s="42"/>
      <c r="L741" s="46"/>
      <c r="M741" s="222"/>
      <c r="N741" s="223"/>
      <c r="O741" s="86"/>
      <c r="P741" s="86"/>
      <c r="Q741" s="86"/>
      <c r="R741" s="86"/>
      <c r="S741" s="86"/>
      <c r="T741" s="87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T741" s="19" t="s">
        <v>140</v>
      </c>
      <c r="AU741" s="19" t="s">
        <v>83</v>
      </c>
    </row>
    <row r="742" s="13" customFormat="1">
      <c r="A742" s="13"/>
      <c r="B742" s="226"/>
      <c r="C742" s="227"/>
      <c r="D742" s="219" t="s">
        <v>150</v>
      </c>
      <c r="E742" s="228" t="s">
        <v>19</v>
      </c>
      <c r="F742" s="229" t="s">
        <v>926</v>
      </c>
      <c r="G742" s="227"/>
      <c r="H742" s="230">
        <v>3</v>
      </c>
      <c r="I742" s="231"/>
      <c r="J742" s="227"/>
      <c r="K742" s="227"/>
      <c r="L742" s="232"/>
      <c r="M742" s="233"/>
      <c r="N742" s="234"/>
      <c r="O742" s="234"/>
      <c r="P742" s="234"/>
      <c r="Q742" s="234"/>
      <c r="R742" s="234"/>
      <c r="S742" s="234"/>
      <c r="T742" s="235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6" t="s">
        <v>150</v>
      </c>
      <c r="AU742" s="236" t="s">
        <v>83</v>
      </c>
      <c r="AV742" s="13" t="s">
        <v>83</v>
      </c>
      <c r="AW742" s="13" t="s">
        <v>34</v>
      </c>
      <c r="AX742" s="13" t="s">
        <v>73</v>
      </c>
      <c r="AY742" s="236" t="s">
        <v>128</v>
      </c>
    </row>
    <row r="743" s="13" customFormat="1">
      <c r="A743" s="13"/>
      <c r="B743" s="226"/>
      <c r="C743" s="227"/>
      <c r="D743" s="219" t="s">
        <v>150</v>
      </c>
      <c r="E743" s="228" t="s">
        <v>19</v>
      </c>
      <c r="F743" s="229" t="s">
        <v>927</v>
      </c>
      <c r="G743" s="227"/>
      <c r="H743" s="230">
        <v>1.2</v>
      </c>
      <c r="I743" s="231"/>
      <c r="J743" s="227"/>
      <c r="K743" s="227"/>
      <c r="L743" s="232"/>
      <c r="M743" s="233"/>
      <c r="N743" s="234"/>
      <c r="O743" s="234"/>
      <c r="P743" s="234"/>
      <c r="Q743" s="234"/>
      <c r="R743" s="234"/>
      <c r="S743" s="234"/>
      <c r="T743" s="235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6" t="s">
        <v>150</v>
      </c>
      <c r="AU743" s="236" t="s">
        <v>83</v>
      </c>
      <c r="AV743" s="13" t="s">
        <v>83</v>
      </c>
      <c r="AW743" s="13" t="s">
        <v>34</v>
      </c>
      <c r="AX743" s="13" t="s">
        <v>73</v>
      </c>
      <c r="AY743" s="236" t="s">
        <v>128</v>
      </c>
    </row>
    <row r="744" s="15" customFormat="1">
      <c r="A744" s="15"/>
      <c r="B744" s="247"/>
      <c r="C744" s="248"/>
      <c r="D744" s="219" t="s">
        <v>150</v>
      </c>
      <c r="E744" s="249" t="s">
        <v>19</v>
      </c>
      <c r="F744" s="250" t="s">
        <v>166</v>
      </c>
      <c r="G744" s="248"/>
      <c r="H744" s="251">
        <v>4.2000000000000002</v>
      </c>
      <c r="I744" s="252"/>
      <c r="J744" s="248"/>
      <c r="K744" s="248"/>
      <c r="L744" s="253"/>
      <c r="M744" s="254"/>
      <c r="N744" s="255"/>
      <c r="O744" s="255"/>
      <c r="P744" s="255"/>
      <c r="Q744" s="255"/>
      <c r="R744" s="255"/>
      <c r="S744" s="255"/>
      <c r="T744" s="256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57" t="s">
        <v>150</v>
      </c>
      <c r="AU744" s="257" t="s">
        <v>83</v>
      </c>
      <c r="AV744" s="15" t="s">
        <v>136</v>
      </c>
      <c r="AW744" s="15" t="s">
        <v>34</v>
      </c>
      <c r="AX744" s="15" t="s">
        <v>81</v>
      </c>
      <c r="AY744" s="257" t="s">
        <v>128</v>
      </c>
    </row>
    <row r="745" s="2" customFormat="1" ht="16.5" customHeight="1">
      <c r="A745" s="40"/>
      <c r="B745" s="41"/>
      <c r="C745" s="258" t="s">
        <v>928</v>
      </c>
      <c r="D745" s="258" t="s">
        <v>221</v>
      </c>
      <c r="E745" s="259" t="s">
        <v>929</v>
      </c>
      <c r="F745" s="260" t="s">
        <v>930</v>
      </c>
      <c r="G745" s="261" t="s">
        <v>546</v>
      </c>
      <c r="H745" s="262">
        <v>1</v>
      </c>
      <c r="I745" s="263"/>
      <c r="J745" s="264">
        <f>ROUND(I745*H745,2)</f>
        <v>0</v>
      </c>
      <c r="K745" s="260" t="s">
        <v>135</v>
      </c>
      <c r="L745" s="265"/>
      <c r="M745" s="266" t="s">
        <v>19</v>
      </c>
      <c r="N745" s="267" t="s">
        <v>44</v>
      </c>
      <c r="O745" s="86"/>
      <c r="P745" s="215">
        <f>O745*H745</f>
        <v>0</v>
      </c>
      <c r="Q745" s="215">
        <v>0.011900000000000001</v>
      </c>
      <c r="R745" s="215">
        <f>Q745*H745</f>
        <v>0.011900000000000001</v>
      </c>
      <c r="S745" s="215">
        <v>0</v>
      </c>
      <c r="T745" s="216">
        <f>S745*H745</f>
        <v>0</v>
      </c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R745" s="217" t="s">
        <v>375</v>
      </c>
      <c r="AT745" s="217" t="s">
        <v>221</v>
      </c>
      <c r="AU745" s="217" t="s">
        <v>83</v>
      </c>
      <c r="AY745" s="19" t="s">
        <v>128</v>
      </c>
      <c r="BE745" s="218">
        <f>IF(N745="základní",J745,0)</f>
        <v>0</v>
      </c>
      <c r="BF745" s="218">
        <f>IF(N745="snížená",J745,0)</f>
        <v>0</v>
      </c>
      <c r="BG745" s="218">
        <f>IF(N745="zákl. přenesená",J745,0)</f>
        <v>0</v>
      </c>
      <c r="BH745" s="218">
        <f>IF(N745="sníž. přenesená",J745,0)</f>
        <v>0</v>
      </c>
      <c r="BI745" s="218">
        <f>IF(N745="nulová",J745,0)</f>
        <v>0</v>
      </c>
      <c r="BJ745" s="19" t="s">
        <v>81</v>
      </c>
      <c r="BK745" s="218">
        <f>ROUND(I745*H745,2)</f>
        <v>0</v>
      </c>
      <c r="BL745" s="19" t="s">
        <v>258</v>
      </c>
      <c r="BM745" s="217" t="s">
        <v>931</v>
      </c>
    </row>
    <row r="746" s="2" customFormat="1">
      <c r="A746" s="40"/>
      <c r="B746" s="41"/>
      <c r="C746" s="42"/>
      <c r="D746" s="219" t="s">
        <v>138</v>
      </c>
      <c r="E746" s="42"/>
      <c r="F746" s="220" t="s">
        <v>930</v>
      </c>
      <c r="G746" s="42"/>
      <c r="H746" s="42"/>
      <c r="I746" s="221"/>
      <c r="J746" s="42"/>
      <c r="K746" s="42"/>
      <c r="L746" s="46"/>
      <c r="M746" s="222"/>
      <c r="N746" s="223"/>
      <c r="O746" s="86"/>
      <c r="P746" s="86"/>
      <c r="Q746" s="86"/>
      <c r="R746" s="86"/>
      <c r="S746" s="86"/>
      <c r="T746" s="87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T746" s="19" t="s">
        <v>138</v>
      </c>
      <c r="AU746" s="19" t="s">
        <v>83</v>
      </c>
    </row>
    <row r="747" s="2" customFormat="1" ht="16.5" customHeight="1">
      <c r="A747" s="40"/>
      <c r="B747" s="41"/>
      <c r="C747" s="258" t="s">
        <v>932</v>
      </c>
      <c r="D747" s="258" t="s">
        <v>221</v>
      </c>
      <c r="E747" s="259" t="s">
        <v>933</v>
      </c>
      <c r="F747" s="260" t="s">
        <v>934</v>
      </c>
      <c r="G747" s="261" t="s">
        <v>546</v>
      </c>
      <c r="H747" s="262">
        <v>1</v>
      </c>
      <c r="I747" s="263"/>
      <c r="J747" s="264">
        <f>ROUND(I747*H747,2)</f>
        <v>0</v>
      </c>
      <c r="K747" s="260" t="s">
        <v>135</v>
      </c>
      <c r="L747" s="265"/>
      <c r="M747" s="266" t="s">
        <v>19</v>
      </c>
      <c r="N747" s="267" t="s">
        <v>44</v>
      </c>
      <c r="O747" s="86"/>
      <c r="P747" s="215">
        <f>O747*H747</f>
        <v>0</v>
      </c>
      <c r="Q747" s="215">
        <v>0.0058999999999999999</v>
      </c>
      <c r="R747" s="215">
        <f>Q747*H747</f>
        <v>0.0058999999999999999</v>
      </c>
      <c r="S747" s="215">
        <v>0</v>
      </c>
      <c r="T747" s="216">
        <f>S747*H747</f>
        <v>0</v>
      </c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R747" s="217" t="s">
        <v>375</v>
      </c>
      <c r="AT747" s="217" t="s">
        <v>221</v>
      </c>
      <c r="AU747" s="217" t="s">
        <v>83</v>
      </c>
      <c r="AY747" s="19" t="s">
        <v>128</v>
      </c>
      <c r="BE747" s="218">
        <f>IF(N747="základní",J747,0)</f>
        <v>0</v>
      </c>
      <c r="BF747" s="218">
        <f>IF(N747="snížená",J747,0)</f>
        <v>0</v>
      </c>
      <c r="BG747" s="218">
        <f>IF(N747="zákl. přenesená",J747,0)</f>
        <v>0</v>
      </c>
      <c r="BH747" s="218">
        <f>IF(N747="sníž. přenesená",J747,0)</f>
        <v>0</v>
      </c>
      <c r="BI747" s="218">
        <f>IF(N747="nulová",J747,0)</f>
        <v>0</v>
      </c>
      <c r="BJ747" s="19" t="s">
        <v>81</v>
      </c>
      <c r="BK747" s="218">
        <f>ROUND(I747*H747,2)</f>
        <v>0</v>
      </c>
      <c r="BL747" s="19" t="s">
        <v>258</v>
      </c>
      <c r="BM747" s="217" t="s">
        <v>935</v>
      </c>
    </row>
    <row r="748" s="2" customFormat="1">
      <c r="A748" s="40"/>
      <c r="B748" s="41"/>
      <c r="C748" s="42"/>
      <c r="D748" s="219" t="s">
        <v>138</v>
      </c>
      <c r="E748" s="42"/>
      <c r="F748" s="220" t="s">
        <v>934</v>
      </c>
      <c r="G748" s="42"/>
      <c r="H748" s="42"/>
      <c r="I748" s="221"/>
      <c r="J748" s="42"/>
      <c r="K748" s="42"/>
      <c r="L748" s="46"/>
      <c r="M748" s="222"/>
      <c r="N748" s="223"/>
      <c r="O748" s="86"/>
      <c r="P748" s="86"/>
      <c r="Q748" s="86"/>
      <c r="R748" s="86"/>
      <c r="S748" s="86"/>
      <c r="T748" s="87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T748" s="19" t="s">
        <v>138</v>
      </c>
      <c r="AU748" s="19" t="s">
        <v>83</v>
      </c>
    </row>
    <row r="749" s="2" customFormat="1" ht="37.8" customHeight="1">
      <c r="A749" s="40"/>
      <c r="B749" s="41"/>
      <c r="C749" s="258" t="s">
        <v>936</v>
      </c>
      <c r="D749" s="258" t="s">
        <v>221</v>
      </c>
      <c r="E749" s="259" t="s">
        <v>937</v>
      </c>
      <c r="F749" s="260" t="s">
        <v>938</v>
      </c>
      <c r="G749" s="261" t="s">
        <v>531</v>
      </c>
      <c r="H749" s="262">
        <v>110</v>
      </c>
      <c r="I749" s="263"/>
      <c r="J749" s="264">
        <f>ROUND(I749*H749,2)</f>
        <v>0</v>
      </c>
      <c r="K749" s="260" t="s">
        <v>19</v>
      </c>
      <c r="L749" s="265"/>
      <c r="M749" s="266" t="s">
        <v>19</v>
      </c>
      <c r="N749" s="267" t="s">
        <v>44</v>
      </c>
      <c r="O749" s="86"/>
      <c r="P749" s="215">
        <f>O749*H749</f>
        <v>0</v>
      </c>
      <c r="Q749" s="215">
        <v>0</v>
      </c>
      <c r="R749" s="215">
        <f>Q749*H749</f>
        <v>0</v>
      </c>
      <c r="S749" s="215">
        <v>0</v>
      </c>
      <c r="T749" s="216">
        <f>S749*H749</f>
        <v>0</v>
      </c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R749" s="217" t="s">
        <v>375</v>
      </c>
      <c r="AT749" s="217" t="s">
        <v>221</v>
      </c>
      <c r="AU749" s="217" t="s">
        <v>83</v>
      </c>
      <c r="AY749" s="19" t="s">
        <v>128</v>
      </c>
      <c r="BE749" s="218">
        <f>IF(N749="základní",J749,0)</f>
        <v>0</v>
      </c>
      <c r="BF749" s="218">
        <f>IF(N749="snížená",J749,0)</f>
        <v>0</v>
      </c>
      <c r="BG749" s="218">
        <f>IF(N749="zákl. přenesená",J749,0)</f>
        <v>0</v>
      </c>
      <c r="BH749" s="218">
        <f>IF(N749="sníž. přenesená",J749,0)</f>
        <v>0</v>
      </c>
      <c r="BI749" s="218">
        <f>IF(N749="nulová",J749,0)</f>
        <v>0</v>
      </c>
      <c r="BJ749" s="19" t="s">
        <v>81</v>
      </c>
      <c r="BK749" s="218">
        <f>ROUND(I749*H749,2)</f>
        <v>0</v>
      </c>
      <c r="BL749" s="19" t="s">
        <v>258</v>
      </c>
      <c r="BM749" s="217" t="s">
        <v>939</v>
      </c>
    </row>
    <row r="750" s="2" customFormat="1">
      <c r="A750" s="40"/>
      <c r="B750" s="41"/>
      <c r="C750" s="42"/>
      <c r="D750" s="219" t="s">
        <v>138</v>
      </c>
      <c r="E750" s="42"/>
      <c r="F750" s="220" t="s">
        <v>938</v>
      </c>
      <c r="G750" s="42"/>
      <c r="H750" s="42"/>
      <c r="I750" s="221"/>
      <c r="J750" s="42"/>
      <c r="K750" s="42"/>
      <c r="L750" s="46"/>
      <c r="M750" s="222"/>
      <c r="N750" s="223"/>
      <c r="O750" s="86"/>
      <c r="P750" s="86"/>
      <c r="Q750" s="86"/>
      <c r="R750" s="86"/>
      <c r="S750" s="86"/>
      <c r="T750" s="87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T750" s="19" t="s">
        <v>138</v>
      </c>
      <c r="AU750" s="19" t="s">
        <v>83</v>
      </c>
    </row>
    <row r="751" s="2" customFormat="1" ht="21.75" customHeight="1">
      <c r="A751" s="40"/>
      <c r="B751" s="41"/>
      <c r="C751" s="206" t="s">
        <v>940</v>
      </c>
      <c r="D751" s="206" t="s">
        <v>131</v>
      </c>
      <c r="E751" s="207" t="s">
        <v>941</v>
      </c>
      <c r="F751" s="208" t="s">
        <v>942</v>
      </c>
      <c r="G751" s="209" t="s">
        <v>134</v>
      </c>
      <c r="H751" s="210">
        <v>3</v>
      </c>
      <c r="I751" s="211"/>
      <c r="J751" s="212">
        <f>ROUND(I751*H751,2)</f>
        <v>0</v>
      </c>
      <c r="K751" s="208" t="s">
        <v>135</v>
      </c>
      <c r="L751" s="46"/>
      <c r="M751" s="213" t="s">
        <v>19</v>
      </c>
      <c r="N751" s="214" t="s">
        <v>44</v>
      </c>
      <c r="O751" s="86"/>
      <c r="P751" s="215">
        <f>O751*H751</f>
        <v>0</v>
      </c>
      <c r="Q751" s="215">
        <v>0</v>
      </c>
      <c r="R751" s="215">
        <f>Q751*H751</f>
        <v>0</v>
      </c>
      <c r="S751" s="215">
        <v>0.035000000000000003</v>
      </c>
      <c r="T751" s="216">
        <f>S751*H751</f>
        <v>0.10500000000000001</v>
      </c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R751" s="217" t="s">
        <v>258</v>
      </c>
      <c r="AT751" s="217" t="s">
        <v>131</v>
      </c>
      <c r="AU751" s="217" t="s">
        <v>83</v>
      </c>
      <c r="AY751" s="19" t="s">
        <v>128</v>
      </c>
      <c r="BE751" s="218">
        <f>IF(N751="základní",J751,0)</f>
        <v>0</v>
      </c>
      <c r="BF751" s="218">
        <f>IF(N751="snížená",J751,0)</f>
        <v>0</v>
      </c>
      <c r="BG751" s="218">
        <f>IF(N751="zákl. přenesená",J751,0)</f>
        <v>0</v>
      </c>
      <c r="BH751" s="218">
        <f>IF(N751="sníž. přenesená",J751,0)</f>
        <v>0</v>
      </c>
      <c r="BI751" s="218">
        <f>IF(N751="nulová",J751,0)</f>
        <v>0</v>
      </c>
      <c r="BJ751" s="19" t="s">
        <v>81</v>
      </c>
      <c r="BK751" s="218">
        <f>ROUND(I751*H751,2)</f>
        <v>0</v>
      </c>
      <c r="BL751" s="19" t="s">
        <v>258</v>
      </c>
      <c r="BM751" s="217" t="s">
        <v>943</v>
      </c>
    </row>
    <row r="752" s="2" customFormat="1">
      <c r="A752" s="40"/>
      <c r="B752" s="41"/>
      <c r="C752" s="42"/>
      <c r="D752" s="219" t="s">
        <v>138</v>
      </c>
      <c r="E752" s="42"/>
      <c r="F752" s="220" t="s">
        <v>944</v>
      </c>
      <c r="G752" s="42"/>
      <c r="H752" s="42"/>
      <c r="I752" s="221"/>
      <c r="J752" s="42"/>
      <c r="K752" s="42"/>
      <c r="L752" s="46"/>
      <c r="M752" s="222"/>
      <c r="N752" s="223"/>
      <c r="O752" s="86"/>
      <c r="P752" s="86"/>
      <c r="Q752" s="86"/>
      <c r="R752" s="86"/>
      <c r="S752" s="86"/>
      <c r="T752" s="87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T752" s="19" t="s">
        <v>138</v>
      </c>
      <c r="AU752" s="19" t="s">
        <v>83</v>
      </c>
    </row>
    <row r="753" s="2" customFormat="1">
      <c r="A753" s="40"/>
      <c r="B753" s="41"/>
      <c r="C753" s="42"/>
      <c r="D753" s="224" t="s">
        <v>140</v>
      </c>
      <c r="E753" s="42"/>
      <c r="F753" s="225" t="s">
        <v>945</v>
      </c>
      <c r="G753" s="42"/>
      <c r="H753" s="42"/>
      <c r="I753" s="221"/>
      <c r="J753" s="42"/>
      <c r="K753" s="42"/>
      <c r="L753" s="46"/>
      <c r="M753" s="222"/>
      <c r="N753" s="223"/>
      <c r="O753" s="86"/>
      <c r="P753" s="86"/>
      <c r="Q753" s="86"/>
      <c r="R753" s="86"/>
      <c r="S753" s="86"/>
      <c r="T753" s="87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19" t="s">
        <v>140</v>
      </c>
      <c r="AU753" s="19" t="s">
        <v>83</v>
      </c>
    </row>
    <row r="754" s="2" customFormat="1" ht="33" customHeight="1">
      <c r="A754" s="40"/>
      <c r="B754" s="41"/>
      <c r="C754" s="206" t="s">
        <v>946</v>
      </c>
      <c r="D754" s="206" t="s">
        <v>131</v>
      </c>
      <c r="E754" s="207" t="s">
        <v>947</v>
      </c>
      <c r="F754" s="208" t="s">
        <v>948</v>
      </c>
      <c r="G754" s="209" t="s">
        <v>485</v>
      </c>
      <c r="H754" s="210">
        <v>0.017999999999999999</v>
      </c>
      <c r="I754" s="211"/>
      <c r="J754" s="212">
        <f>ROUND(I754*H754,2)</f>
        <v>0</v>
      </c>
      <c r="K754" s="208" t="s">
        <v>135</v>
      </c>
      <c r="L754" s="46"/>
      <c r="M754" s="213" t="s">
        <v>19</v>
      </c>
      <c r="N754" s="214" t="s">
        <v>44</v>
      </c>
      <c r="O754" s="86"/>
      <c r="P754" s="215">
        <f>O754*H754</f>
        <v>0</v>
      </c>
      <c r="Q754" s="215">
        <v>0</v>
      </c>
      <c r="R754" s="215">
        <f>Q754*H754</f>
        <v>0</v>
      </c>
      <c r="S754" s="215">
        <v>0</v>
      </c>
      <c r="T754" s="216">
        <f>S754*H754</f>
        <v>0</v>
      </c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R754" s="217" t="s">
        <v>258</v>
      </c>
      <c r="AT754" s="217" t="s">
        <v>131</v>
      </c>
      <c r="AU754" s="217" t="s">
        <v>83</v>
      </c>
      <c r="AY754" s="19" t="s">
        <v>128</v>
      </c>
      <c r="BE754" s="218">
        <f>IF(N754="základní",J754,0)</f>
        <v>0</v>
      </c>
      <c r="BF754" s="218">
        <f>IF(N754="snížená",J754,0)</f>
        <v>0</v>
      </c>
      <c r="BG754" s="218">
        <f>IF(N754="zákl. přenesená",J754,0)</f>
        <v>0</v>
      </c>
      <c r="BH754" s="218">
        <f>IF(N754="sníž. přenesená",J754,0)</f>
        <v>0</v>
      </c>
      <c r="BI754" s="218">
        <f>IF(N754="nulová",J754,0)</f>
        <v>0</v>
      </c>
      <c r="BJ754" s="19" t="s">
        <v>81</v>
      </c>
      <c r="BK754" s="218">
        <f>ROUND(I754*H754,2)</f>
        <v>0</v>
      </c>
      <c r="BL754" s="19" t="s">
        <v>258</v>
      </c>
      <c r="BM754" s="217" t="s">
        <v>949</v>
      </c>
    </row>
    <row r="755" s="2" customFormat="1">
      <c r="A755" s="40"/>
      <c r="B755" s="41"/>
      <c r="C755" s="42"/>
      <c r="D755" s="219" t="s">
        <v>138</v>
      </c>
      <c r="E755" s="42"/>
      <c r="F755" s="220" t="s">
        <v>950</v>
      </c>
      <c r="G755" s="42"/>
      <c r="H755" s="42"/>
      <c r="I755" s="221"/>
      <c r="J755" s="42"/>
      <c r="K755" s="42"/>
      <c r="L755" s="46"/>
      <c r="M755" s="222"/>
      <c r="N755" s="223"/>
      <c r="O755" s="86"/>
      <c r="P755" s="86"/>
      <c r="Q755" s="86"/>
      <c r="R755" s="86"/>
      <c r="S755" s="86"/>
      <c r="T755" s="87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T755" s="19" t="s">
        <v>138</v>
      </c>
      <c r="AU755" s="19" t="s">
        <v>83</v>
      </c>
    </row>
    <row r="756" s="2" customFormat="1">
      <c r="A756" s="40"/>
      <c r="B756" s="41"/>
      <c r="C756" s="42"/>
      <c r="D756" s="224" t="s">
        <v>140</v>
      </c>
      <c r="E756" s="42"/>
      <c r="F756" s="225" t="s">
        <v>951</v>
      </c>
      <c r="G756" s="42"/>
      <c r="H756" s="42"/>
      <c r="I756" s="221"/>
      <c r="J756" s="42"/>
      <c r="K756" s="42"/>
      <c r="L756" s="46"/>
      <c r="M756" s="222"/>
      <c r="N756" s="223"/>
      <c r="O756" s="86"/>
      <c r="P756" s="86"/>
      <c r="Q756" s="86"/>
      <c r="R756" s="86"/>
      <c r="S756" s="86"/>
      <c r="T756" s="87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T756" s="19" t="s">
        <v>140</v>
      </c>
      <c r="AU756" s="19" t="s">
        <v>83</v>
      </c>
    </row>
    <row r="757" s="12" customFormat="1" ht="22.8" customHeight="1">
      <c r="A757" s="12"/>
      <c r="B757" s="190"/>
      <c r="C757" s="191"/>
      <c r="D757" s="192" t="s">
        <v>72</v>
      </c>
      <c r="E757" s="204" t="s">
        <v>952</v>
      </c>
      <c r="F757" s="204" t="s">
        <v>953</v>
      </c>
      <c r="G757" s="191"/>
      <c r="H757" s="191"/>
      <c r="I757" s="194"/>
      <c r="J757" s="205">
        <f>BK757</f>
        <v>0</v>
      </c>
      <c r="K757" s="191"/>
      <c r="L757" s="196"/>
      <c r="M757" s="197"/>
      <c r="N757" s="198"/>
      <c r="O757" s="198"/>
      <c r="P757" s="199">
        <f>SUM(P758:P760)</f>
        <v>0</v>
      </c>
      <c r="Q757" s="198"/>
      <c r="R757" s="199">
        <f>SUM(R758:R760)</f>
        <v>0.0059292999999999993</v>
      </c>
      <c r="S757" s="198"/>
      <c r="T757" s="200">
        <f>SUM(T758:T760)</f>
        <v>0</v>
      </c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R757" s="201" t="s">
        <v>83</v>
      </c>
      <c r="AT757" s="202" t="s">
        <v>72</v>
      </c>
      <c r="AU757" s="202" t="s">
        <v>81</v>
      </c>
      <c r="AY757" s="201" t="s">
        <v>128</v>
      </c>
      <c r="BK757" s="203">
        <f>SUM(BK758:BK760)</f>
        <v>0</v>
      </c>
    </row>
    <row r="758" s="2" customFormat="1" ht="33" customHeight="1">
      <c r="A758" s="40"/>
      <c r="B758" s="41"/>
      <c r="C758" s="206" t="s">
        <v>954</v>
      </c>
      <c r="D758" s="206" t="s">
        <v>131</v>
      </c>
      <c r="E758" s="207" t="s">
        <v>955</v>
      </c>
      <c r="F758" s="208" t="s">
        <v>956</v>
      </c>
      <c r="G758" s="209" t="s">
        <v>146</v>
      </c>
      <c r="H758" s="210">
        <v>22.805</v>
      </c>
      <c r="I758" s="211"/>
      <c r="J758" s="212">
        <f>ROUND(I758*H758,2)</f>
        <v>0</v>
      </c>
      <c r="K758" s="208" t="s">
        <v>135</v>
      </c>
      <c r="L758" s="46"/>
      <c r="M758" s="213" t="s">
        <v>19</v>
      </c>
      <c r="N758" s="214" t="s">
        <v>44</v>
      </c>
      <c r="O758" s="86"/>
      <c r="P758" s="215">
        <f>O758*H758</f>
        <v>0</v>
      </c>
      <c r="Q758" s="215">
        <v>0.00025999999999999998</v>
      </c>
      <c r="R758" s="215">
        <f>Q758*H758</f>
        <v>0.0059292999999999993</v>
      </c>
      <c r="S758" s="215">
        <v>0</v>
      </c>
      <c r="T758" s="216">
        <f>S758*H758</f>
        <v>0</v>
      </c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R758" s="217" t="s">
        <v>258</v>
      </c>
      <c r="AT758" s="217" t="s">
        <v>131</v>
      </c>
      <c r="AU758" s="217" t="s">
        <v>83</v>
      </c>
      <c r="AY758" s="19" t="s">
        <v>128</v>
      </c>
      <c r="BE758" s="218">
        <f>IF(N758="základní",J758,0)</f>
        <v>0</v>
      </c>
      <c r="BF758" s="218">
        <f>IF(N758="snížená",J758,0)</f>
        <v>0</v>
      </c>
      <c r="BG758" s="218">
        <f>IF(N758="zákl. přenesená",J758,0)</f>
        <v>0</v>
      </c>
      <c r="BH758" s="218">
        <f>IF(N758="sníž. přenesená",J758,0)</f>
        <v>0</v>
      </c>
      <c r="BI758" s="218">
        <f>IF(N758="nulová",J758,0)</f>
        <v>0</v>
      </c>
      <c r="BJ758" s="19" t="s">
        <v>81</v>
      </c>
      <c r="BK758" s="218">
        <f>ROUND(I758*H758,2)</f>
        <v>0</v>
      </c>
      <c r="BL758" s="19" t="s">
        <v>258</v>
      </c>
      <c r="BM758" s="217" t="s">
        <v>957</v>
      </c>
    </row>
    <row r="759" s="2" customFormat="1">
      <c r="A759" s="40"/>
      <c r="B759" s="41"/>
      <c r="C759" s="42"/>
      <c r="D759" s="219" t="s">
        <v>138</v>
      </c>
      <c r="E759" s="42"/>
      <c r="F759" s="220" t="s">
        <v>958</v>
      </c>
      <c r="G759" s="42"/>
      <c r="H759" s="42"/>
      <c r="I759" s="221"/>
      <c r="J759" s="42"/>
      <c r="K759" s="42"/>
      <c r="L759" s="46"/>
      <c r="M759" s="222"/>
      <c r="N759" s="223"/>
      <c r="O759" s="86"/>
      <c r="P759" s="86"/>
      <c r="Q759" s="86"/>
      <c r="R759" s="86"/>
      <c r="S759" s="86"/>
      <c r="T759" s="87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T759" s="19" t="s">
        <v>138</v>
      </c>
      <c r="AU759" s="19" t="s">
        <v>83</v>
      </c>
    </row>
    <row r="760" s="2" customFormat="1">
      <c r="A760" s="40"/>
      <c r="B760" s="41"/>
      <c r="C760" s="42"/>
      <c r="D760" s="224" t="s">
        <v>140</v>
      </c>
      <c r="E760" s="42"/>
      <c r="F760" s="225" t="s">
        <v>959</v>
      </c>
      <c r="G760" s="42"/>
      <c r="H760" s="42"/>
      <c r="I760" s="221"/>
      <c r="J760" s="42"/>
      <c r="K760" s="42"/>
      <c r="L760" s="46"/>
      <c r="M760" s="222"/>
      <c r="N760" s="223"/>
      <c r="O760" s="86"/>
      <c r="P760" s="86"/>
      <c r="Q760" s="86"/>
      <c r="R760" s="86"/>
      <c r="S760" s="86"/>
      <c r="T760" s="87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T760" s="19" t="s">
        <v>140</v>
      </c>
      <c r="AU760" s="19" t="s">
        <v>83</v>
      </c>
    </row>
    <row r="761" s="12" customFormat="1" ht="25.92" customHeight="1">
      <c r="A761" s="12"/>
      <c r="B761" s="190"/>
      <c r="C761" s="191"/>
      <c r="D761" s="192" t="s">
        <v>72</v>
      </c>
      <c r="E761" s="193" t="s">
        <v>960</v>
      </c>
      <c r="F761" s="193" t="s">
        <v>961</v>
      </c>
      <c r="G761" s="191"/>
      <c r="H761" s="191"/>
      <c r="I761" s="194"/>
      <c r="J761" s="195">
        <f>BK761</f>
        <v>0</v>
      </c>
      <c r="K761" s="191"/>
      <c r="L761" s="196"/>
      <c r="M761" s="197"/>
      <c r="N761" s="198"/>
      <c r="O761" s="198"/>
      <c r="P761" s="199">
        <f>SUM(P762:P767)</f>
        <v>0</v>
      </c>
      <c r="Q761" s="198"/>
      <c r="R761" s="199">
        <f>SUM(R762:R767)</f>
        <v>0</v>
      </c>
      <c r="S761" s="198"/>
      <c r="T761" s="200">
        <f>SUM(T762:T767)</f>
        <v>0</v>
      </c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R761" s="201" t="s">
        <v>136</v>
      </c>
      <c r="AT761" s="202" t="s">
        <v>72</v>
      </c>
      <c r="AU761" s="202" t="s">
        <v>73</v>
      </c>
      <c r="AY761" s="201" t="s">
        <v>128</v>
      </c>
      <c r="BK761" s="203">
        <f>SUM(BK762:BK767)</f>
        <v>0</v>
      </c>
    </row>
    <row r="762" s="2" customFormat="1" ht="21.75" customHeight="1">
      <c r="A762" s="40"/>
      <c r="B762" s="41"/>
      <c r="C762" s="206" t="s">
        <v>962</v>
      </c>
      <c r="D762" s="206" t="s">
        <v>131</v>
      </c>
      <c r="E762" s="207" t="s">
        <v>963</v>
      </c>
      <c r="F762" s="208" t="s">
        <v>964</v>
      </c>
      <c r="G762" s="209" t="s">
        <v>546</v>
      </c>
      <c r="H762" s="210">
        <v>1</v>
      </c>
      <c r="I762" s="211"/>
      <c r="J762" s="212">
        <f>ROUND(I762*H762,2)</f>
        <v>0</v>
      </c>
      <c r="K762" s="208" t="s">
        <v>19</v>
      </c>
      <c r="L762" s="46"/>
      <c r="M762" s="213" t="s">
        <v>19</v>
      </c>
      <c r="N762" s="214" t="s">
        <v>44</v>
      </c>
      <c r="O762" s="86"/>
      <c r="P762" s="215">
        <f>O762*H762</f>
        <v>0</v>
      </c>
      <c r="Q762" s="215">
        <v>0</v>
      </c>
      <c r="R762" s="215">
        <f>Q762*H762</f>
        <v>0</v>
      </c>
      <c r="S762" s="215">
        <v>0</v>
      </c>
      <c r="T762" s="216">
        <f>S762*H762</f>
        <v>0</v>
      </c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R762" s="217" t="s">
        <v>965</v>
      </c>
      <c r="AT762" s="217" t="s">
        <v>131</v>
      </c>
      <c r="AU762" s="217" t="s">
        <v>81</v>
      </c>
      <c r="AY762" s="19" t="s">
        <v>128</v>
      </c>
      <c r="BE762" s="218">
        <f>IF(N762="základní",J762,0)</f>
        <v>0</v>
      </c>
      <c r="BF762" s="218">
        <f>IF(N762="snížená",J762,0)</f>
        <v>0</v>
      </c>
      <c r="BG762" s="218">
        <f>IF(N762="zákl. přenesená",J762,0)</f>
        <v>0</v>
      </c>
      <c r="BH762" s="218">
        <f>IF(N762="sníž. přenesená",J762,0)</f>
        <v>0</v>
      </c>
      <c r="BI762" s="218">
        <f>IF(N762="nulová",J762,0)</f>
        <v>0</v>
      </c>
      <c r="BJ762" s="19" t="s">
        <v>81</v>
      </c>
      <c r="BK762" s="218">
        <f>ROUND(I762*H762,2)</f>
        <v>0</v>
      </c>
      <c r="BL762" s="19" t="s">
        <v>965</v>
      </c>
      <c r="BM762" s="217" t="s">
        <v>966</v>
      </c>
    </row>
    <row r="763" s="2" customFormat="1">
      <c r="A763" s="40"/>
      <c r="B763" s="41"/>
      <c r="C763" s="42"/>
      <c r="D763" s="219" t="s">
        <v>138</v>
      </c>
      <c r="E763" s="42"/>
      <c r="F763" s="220" t="s">
        <v>964</v>
      </c>
      <c r="G763" s="42"/>
      <c r="H763" s="42"/>
      <c r="I763" s="221"/>
      <c r="J763" s="42"/>
      <c r="K763" s="42"/>
      <c r="L763" s="46"/>
      <c r="M763" s="222"/>
      <c r="N763" s="223"/>
      <c r="O763" s="86"/>
      <c r="P763" s="86"/>
      <c r="Q763" s="86"/>
      <c r="R763" s="86"/>
      <c r="S763" s="86"/>
      <c r="T763" s="87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T763" s="19" t="s">
        <v>138</v>
      </c>
      <c r="AU763" s="19" t="s">
        <v>81</v>
      </c>
    </row>
    <row r="764" s="2" customFormat="1" ht="16.5" customHeight="1">
      <c r="A764" s="40"/>
      <c r="B764" s="41"/>
      <c r="C764" s="206" t="s">
        <v>967</v>
      </c>
      <c r="D764" s="206" t="s">
        <v>131</v>
      </c>
      <c r="E764" s="207" t="s">
        <v>968</v>
      </c>
      <c r="F764" s="208" t="s">
        <v>969</v>
      </c>
      <c r="G764" s="209" t="s">
        <v>546</v>
      </c>
      <c r="H764" s="210">
        <v>2</v>
      </c>
      <c r="I764" s="211"/>
      <c r="J764" s="212">
        <f>ROUND(I764*H764,2)</f>
        <v>0</v>
      </c>
      <c r="K764" s="208" t="s">
        <v>19</v>
      </c>
      <c r="L764" s="46"/>
      <c r="M764" s="213" t="s">
        <v>19</v>
      </c>
      <c r="N764" s="214" t="s">
        <v>44</v>
      </c>
      <c r="O764" s="86"/>
      <c r="P764" s="215">
        <f>O764*H764</f>
        <v>0</v>
      </c>
      <c r="Q764" s="215">
        <v>0</v>
      </c>
      <c r="R764" s="215">
        <f>Q764*H764</f>
        <v>0</v>
      </c>
      <c r="S764" s="215">
        <v>0</v>
      </c>
      <c r="T764" s="216">
        <f>S764*H764</f>
        <v>0</v>
      </c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R764" s="217" t="s">
        <v>965</v>
      </c>
      <c r="AT764" s="217" t="s">
        <v>131</v>
      </c>
      <c r="AU764" s="217" t="s">
        <v>81</v>
      </c>
      <c r="AY764" s="19" t="s">
        <v>128</v>
      </c>
      <c r="BE764" s="218">
        <f>IF(N764="základní",J764,0)</f>
        <v>0</v>
      </c>
      <c r="BF764" s="218">
        <f>IF(N764="snížená",J764,0)</f>
        <v>0</v>
      </c>
      <c r="BG764" s="218">
        <f>IF(N764="zákl. přenesená",J764,0)</f>
        <v>0</v>
      </c>
      <c r="BH764" s="218">
        <f>IF(N764="sníž. přenesená",J764,0)</f>
        <v>0</v>
      </c>
      <c r="BI764" s="218">
        <f>IF(N764="nulová",J764,0)</f>
        <v>0</v>
      </c>
      <c r="BJ764" s="19" t="s">
        <v>81</v>
      </c>
      <c r="BK764" s="218">
        <f>ROUND(I764*H764,2)</f>
        <v>0</v>
      </c>
      <c r="BL764" s="19" t="s">
        <v>965</v>
      </c>
      <c r="BM764" s="217" t="s">
        <v>970</v>
      </c>
    </row>
    <row r="765" s="2" customFormat="1">
      <c r="A765" s="40"/>
      <c r="B765" s="41"/>
      <c r="C765" s="42"/>
      <c r="D765" s="219" t="s">
        <v>138</v>
      </c>
      <c r="E765" s="42"/>
      <c r="F765" s="220" t="s">
        <v>969</v>
      </c>
      <c r="G765" s="42"/>
      <c r="H765" s="42"/>
      <c r="I765" s="221"/>
      <c r="J765" s="42"/>
      <c r="K765" s="42"/>
      <c r="L765" s="46"/>
      <c r="M765" s="222"/>
      <c r="N765" s="223"/>
      <c r="O765" s="86"/>
      <c r="P765" s="86"/>
      <c r="Q765" s="86"/>
      <c r="R765" s="86"/>
      <c r="S765" s="86"/>
      <c r="T765" s="87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T765" s="19" t="s">
        <v>138</v>
      </c>
      <c r="AU765" s="19" t="s">
        <v>81</v>
      </c>
    </row>
    <row r="766" s="2" customFormat="1" ht="24.15" customHeight="1">
      <c r="A766" s="40"/>
      <c r="B766" s="41"/>
      <c r="C766" s="206" t="s">
        <v>971</v>
      </c>
      <c r="D766" s="206" t="s">
        <v>131</v>
      </c>
      <c r="E766" s="207" t="s">
        <v>972</v>
      </c>
      <c r="F766" s="208" t="s">
        <v>973</v>
      </c>
      <c r="G766" s="209" t="s">
        <v>564</v>
      </c>
      <c r="H766" s="210">
        <v>8</v>
      </c>
      <c r="I766" s="211"/>
      <c r="J766" s="212">
        <f>ROUND(I766*H766,2)</f>
        <v>0</v>
      </c>
      <c r="K766" s="208" t="s">
        <v>19</v>
      </c>
      <c r="L766" s="46"/>
      <c r="M766" s="213" t="s">
        <v>19</v>
      </c>
      <c r="N766" s="214" t="s">
        <v>44</v>
      </c>
      <c r="O766" s="86"/>
      <c r="P766" s="215">
        <f>O766*H766</f>
        <v>0</v>
      </c>
      <c r="Q766" s="215">
        <v>0</v>
      </c>
      <c r="R766" s="215">
        <f>Q766*H766</f>
        <v>0</v>
      </c>
      <c r="S766" s="215">
        <v>0</v>
      </c>
      <c r="T766" s="216">
        <f>S766*H766</f>
        <v>0</v>
      </c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R766" s="217" t="s">
        <v>965</v>
      </c>
      <c r="AT766" s="217" t="s">
        <v>131</v>
      </c>
      <c r="AU766" s="217" t="s">
        <v>81</v>
      </c>
      <c r="AY766" s="19" t="s">
        <v>128</v>
      </c>
      <c r="BE766" s="218">
        <f>IF(N766="základní",J766,0)</f>
        <v>0</v>
      </c>
      <c r="BF766" s="218">
        <f>IF(N766="snížená",J766,0)</f>
        <v>0</v>
      </c>
      <c r="BG766" s="218">
        <f>IF(N766="zákl. přenesená",J766,0)</f>
        <v>0</v>
      </c>
      <c r="BH766" s="218">
        <f>IF(N766="sníž. přenesená",J766,0)</f>
        <v>0</v>
      </c>
      <c r="BI766" s="218">
        <f>IF(N766="nulová",J766,0)</f>
        <v>0</v>
      </c>
      <c r="BJ766" s="19" t="s">
        <v>81</v>
      </c>
      <c r="BK766" s="218">
        <f>ROUND(I766*H766,2)</f>
        <v>0</v>
      </c>
      <c r="BL766" s="19" t="s">
        <v>965</v>
      </c>
      <c r="BM766" s="217" t="s">
        <v>974</v>
      </c>
    </row>
    <row r="767" s="2" customFormat="1">
      <c r="A767" s="40"/>
      <c r="B767" s="41"/>
      <c r="C767" s="42"/>
      <c r="D767" s="219" t="s">
        <v>138</v>
      </c>
      <c r="E767" s="42"/>
      <c r="F767" s="220" t="s">
        <v>973</v>
      </c>
      <c r="G767" s="42"/>
      <c r="H767" s="42"/>
      <c r="I767" s="221"/>
      <c r="J767" s="42"/>
      <c r="K767" s="42"/>
      <c r="L767" s="46"/>
      <c r="M767" s="269"/>
      <c r="N767" s="270"/>
      <c r="O767" s="271"/>
      <c r="P767" s="271"/>
      <c r="Q767" s="271"/>
      <c r="R767" s="271"/>
      <c r="S767" s="271"/>
      <c r="T767" s="272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T767" s="19" t="s">
        <v>138</v>
      </c>
      <c r="AU767" s="19" t="s">
        <v>81</v>
      </c>
    </row>
    <row r="768" s="2" customFormat="1" ht="6.96" customHeight="1">
      <c r="A768" s="40"/>
      <c r="B768" s="61"/>
      <c r="C768" s="62"/>
      <c r="D768" s="62"/>
      <c r="E768" s="62"/>
      <c r="F768" s="62"/>
      <c r="G768" s="62"/>
      <c r="H768" s="62"/>
      <c r="I768" s="62"/>
      <c r="J768" s="62"/>
      <c r="K768" s="62"/>
      <c r="L768" s="46"/>
      <c r="M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</row>
  </sheetData>
  <sheetProtection sheet="1" autoFilter="0" formatColumns="0" formatRows="0" objects="1" scenarios="1" spinCount="100000" saltValue="hfKDLDVU5c/Zb/vBrupps52WCiziZTpz3xhCDVJv8H9Q01Pzh6MuI34FHnA1nfwKaDdVqzKqfeLMUt6aku8bGw==" hashValue="QyhipA1gBHUm9xJghNWJGqQq42Dw8aM2KFsClMlKJeHX8U+dr1Ko/i6wc5VUfYHUFREQT0J5g7FpPYsguIbrsg==" algorithmName="SHA-512" password="CC35"/>
  <autoFilter ref="C94:K767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100" r:id="rId1" display="https://podminky.urs.cz/item/CS_URS_2024_01/319202215"/>
    <hyperlink ref="F104" r:id="rId2" display="https://podminky.urs.cz/item/CS_URS_2024_01/612325302"/>
    <hyperlink ref="F108" r:id="rId3" display="https://podminky.urs.cz/item/CS_URS_2024_01/619995001"/>
    <hyperlink ref="F121" r:id="rId4" display="https://podminky.urs.cz/item/CS_URS_2024_01/622131121"/>
    <hyperlink ref="F135" r:id="rId5" display="https://podminky.urs.cz/item/CS_URS_2024_01/622131151"/>
    <hyperlink ref="F140" r:id="rId6" display="https://podminky.urs.cz/item/CS_URS_2024_01/622142001"/>
    <hyperlink ref="F145" r:id="rId7" display="https://podminky.urs.cz/item/CS_URS_2024_01/622151001"/>
    <hyperlink ref="F150" r:id="rId8" display="https://podminky.urs.cz/item/CS_URS_2024_01/622151031"/>
    <hyperlink ref="F171" r:id="rId9" display="https://podminky.urs.cz/item/CS_URS_2024_01/622211011"/>
    <hyperlink ref="F179" r:id="rId10" display="https://podminky.urs.cz/item/CS_URS_2024_01/622211021"/>
    <hyperlink ref="F187" r:id="rId11" display="https://podminky.urs.cz/item/CS_URS_2024_01/622212051"/>
    <hyperlink ref="F202" r:id="rId12" display="https://podminky.urs.cz/item/CS_URS_2024_01/622213001"/>
    <hyperlink ref="F210" r:id="rId13" display="https://podminky.urs.cz/item/CS_URS_2024_01/622213011"/>
    <hyperlink ref="F218" r:id="rId14" display="https://podminky.urs.cz/item/CS_URS_2024_01/622251101"/>
    <hyperlink ref="F226" r:id="rId15" display="https://podminky.urs.cz/item/CS_URS_2024_01/622252001"/>
    <hyperlink ref="F233" r:id="rId16" display="https://podminky.urs.cz/item/CS_URS_2024_01/622252002"/>
    <hyperlink ref="F291" r:id="rId17" display="https://podminky.urs.cz/item/CS_URS_2024_01/622316121"/>
    <hyperlink ref="F296" r:id="rId18" display="https://podminky.urs.cz/item/CS_URS_2024_01/622316191"/>
    <hyperlink ref="F312" r:id="rId19" display="https://podminky.urs.cz/item/CS_URS_2024_01/622325202"/>
    <hyperlink ref="F325" r:id="rId20" display="https://podminky.urs.cz/item/CS_URS_2024_01/622511112"/>
    <hyperlink ref="F330" r:id="rId21" display="https://podminky.urs.cz/item/CS_URS_2024_01/622531012"/>
    <hyperlink ref="F343" r:id="rId22" display="https://podminky.urs.cz/item/CS_URS_2024_01/622531022"/>
    <hyperlink ref="F355" r:id="rId23" display="https://podminky.urs.cz/item/CS_URS_2024_01/629991001"/>
    <hyperlink ref="F361" r:id="rId24" display="https://podminky.urs.cz/item/CS_URS_2024_01/629991011"/>
    <hyperlink ref="F370" r:id="rId25" display="https://podminky.urs.cz/item/CS_URS_2024_01/629995101"/>
    <hyperlink ref="F396" r:id="rId26" display="https://podminky.urs.cz/item/CS_URS_2024_01/629999011"/>
    <hyperlink ref="F411" r:id="rId27" display="https://podminky.urs.cz/item/CS_URS_2024_01/962032241"/>
    <hyperlink ref="F416" r:id="rId28" display="https://podminky.urs.cz/item/CS_URS_2024_01/964011221"/>
    <hyperlink ref="F420" r:id="rId29" display="https://podminky.urs.cz/item/CS_URS_2024_01/968062375"/>
    <hyperlink ref="F430" r:id="rId30" display="https://podminky.urs.cz/item/CS_URS_2024_01/968062456"/>
    <hyperlink ref="F438" r:id="rId31" display="https://podminky.urs.cz/item/CS_URS_2024_01/975021211"/>
    <hyperlink ref="F443" r:id="rId32" display="https://podminky.urs.cz/item/CS_URS_2024_01/978036141"/>
    <hyperlink ref="F456" r:id="rId33" display="https://podminky.urs.cz/item/CS_URS_2024_01/978036191"/>
    <hyperlink ref="F471" r:id="rId34" display="https://podminky.urs.cz/item/CS_URS_2024_01/997013154"/>
    <hyperlink ref="F474" r:id="rId35" display="https://podminky.urs.cz/item/CS_URS_2024_01/997013501"/>
    <hyperlink ref="F477" r:id="rId36" display="https://podminky.urs.cz/item/CS_URS_2024_01/997013509"/>
    <hyperlink ref="F481" r:id="rId37" display="https://podminky.urs.cz/item/CS_URS_2024_01/997013871"/>
    <hyperlink ref="F485" r:id="rId38" display="https://podminky.urs.cz/item/CS_URS_2024_01/998011009"/>
    <hyperlink ref="F490" r:id="rId39" display="https://podminky.urs.cz/item/CS_URS_2024_01/711192102"/>
    <hyperlink ref="F509" r:id="rId40" display="https://podminky.urs.cz/item/CS_URS_2024_01/998711112"/>
    <hyperlink ref="F524" r:id="rId41" display="https://podminky.urs.cz/item/CS_URS_2024_01/762342216"/>
    <hyperlink ref="F531" r:id="rId42" display="https://podminky.urs.cz/item/CS_URS_2024_01/762342511"/>
    <hyperlink ref="F540" r:id="rId43" display="https://podminky.urs.cz/item/CS_URS_2024_01/762395000"/>
    <hyperlink ref="F544" r:id="rId44" display="https://podminky.urs.cz/item/CS_URS_2024_01/998762112"/>
    <hyperlink ref="F548" r:id="rId45" display="https://podminky.urs.cz/item/CS_URS_2024_01/764001821"/>
    <hyperlink ref="F551" r:id="rId46" display="https://podminky.urs.cz/item/CS_URS_2024_01/764001851"/>
    <hyperlink ref="F557" r:id="rId47" display="https://podminky.urs.cz/item/CS_URS_2024_01/764001891"/>
    <hyperlink ref="F561" r:id="rId48" display="https://podminky.urs.cz/item/CS_URS_2024_01/764002812"/>
    <hyperlink ref="F564" r:id="rId49" display="https://podminky.urs.cz/item/CS_URS_2024_01/764002821"/>
    <hyperlink ref="F567" r:id="rId50" display="https://podminky.urs.cz/item/CS_URS_2024_01/764002835"/>
    <hyperlink ref="F571" r:id="rId51" display="https://podminky.urs.cz/item/CS_URS_2024_01/764002841"/>
    <hyperlink ref="F577" r:id="rId52" display="https://podminky.urs.cz/item/CS_URS_2024_01/764002851"/>
    <hyperlink ref="F581" r:id="rId53" display="https://podminky.urs.cz/item/CS_URS_2024_01/764002861"/>
    <hyperlink ref="F589" r:id="rId54" display="https://podminky.urs.cz/item/CS_URS_2024_01/764002871"/>
    <hyperlink ref="F596" r:id="rId55" display="https://podminky.urs.cz/item/CS_URS_2024_01/764002891"/>
    <hyperlink ref="F599" r:id="rId56" display="https://podminky.urs.cz/item/CS_URS_2024_01/764003801"/>
    <hyperlink ref="F604" r:id="rId57" display="https://podminky.urs.cz/item/CS_URS_2024_01/764004801"/>
    <hyperlink ref="F608" r:id="rId58" display="https://podminky.urs.cz/item/CS_URS_2024_01/764004861"/>
    <hyperlink ref="F612" r:id="rId59" display="https://podminky.urs.cz/item/CS_URS_2024_01/764206105"/>
    <hyperlink ref="F619" r:id="rId60" display="https://podminky.urs.cz/item/CS_URS_2024_01/764241367"/>
    <hyperlink ref="F622" r:id="rId61" display="https://podminky.urs.cz/item/CS_URS_2024_01/764242334"/>
    <hyperlink ref="F625" r:id="rId62" display="https://podminky.urs.cz/item/CS_URS_2024_01/764244309"/>
    <hyperlink ref="F628" r:id="rId63" display="https://podminky.urs.cz/item/CS_URS_2024_01/764248304"/>
    <hyperlink ref="F633" r:id="rId64" display="https://podminky.urs.cz/item/CS_URS_2024_01/764248357"/>
    <hyperlink ref="F638" r:id="rId65" display="https://podminky.urs.cz/item/CS_URS_2024_01/764341306"/>
    <hyperlink ref="F643" r:id="rId66" display="https://podminky.urs.cz/item/CS_URS_2024_01/764344354"/>
    <hyperlink ref="F646" r:id="rId67" display="https://podminky.urs.cz/item/CS_URS_2024_01/764541305"/>
    <hyperlink ref="F649" r:id="rId68" display="https://podminky.urs.cz/item/CS_URS_2024_01/764541346"/>
    <hyperlink ref="F652" r:id="rId69" display="https://podminky.urs.cz/item/CS_URS_2024_01/764548323"/>
    <hyperlink ref="F655" r:id="rId70" display="https://podminky.urs.cz/item/CS_URS_2024_01/998764112"/>
    <hyperlink ref="F662" r:id="rId71" display="https://podminky.urs.cz/item/CS_URS_2024_01/765115301"/>
    <hyperlink ref="F667" r:id="rId72" display="https://podminky.urs.cz/item/CS_URS_2024_01/765115421"/>
    <hyperlink ref="F672" r:id="rId73" display="https://podminky.urs.cz/item/CS_URS_2024_01/765191011"/>
    <hyperlink ref="F678" r:id="rId74" display="https://podminky.urs.cz/item/CS_URS_2024_01/765191031"/>
    <hyperlink ref="F686" r:id="rId75" display="https://podminky.urs.cz/item/CS_URS_2024_01/998765112"/>
    <hyperlink ref="F690" r:id="rId76" display="https://podminky.urs.cz/item/CS_URS_2024_01/766622131"/>
    <hyperlink ref="F700" r:id="rId77" display="https://podminky.urs.cz/item/CS_URS_2024_01/766622132"/>
    <hyperlink ref="F710" r:id="rId78" display="https://podminky.urs.cz/item/CS_URS_2024_01/766660411"/>
    <hyperlink ref="F716" r:id="rId79" display="https://podminky.urs.cz/item/CS_URS_2024_01/766694116"/>
    <hyperlink ref="F726" r:id="rId80" display="https://podminky.urs.cz/item/CS_URS_2024_01/998766122"/>
    <hyperlink ref="F730" r:id="rId81" display="https://podminky.urs.cz/item/CS_URS_2024_01/767640224"/>
    <hyperlink ref="F735" r:id="rId82" display="https://podminky.urs.cz/item/CS_URS_2024_01/767661811"/>
    <hyperlink ref="F741" r:id="rId83" display="https://podminky.urs.cz/item/CS_URS_2024_01/767851104"/>
    <hyperlink ref="F753" r:id="rId84" display="https://podminky.urs.cz/item/CS_URS_2024_01/767851803"/>
    <hyperlink ref="F756" r:id="rId85" display="https://podminky.urs.cz/item/CS_URS_2024_01/998767112"/>
    <hyperlink ref="F760" r:id="rId86" display="https://podminky.urs.cz/item/CS_URS_2024_01/78421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90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Oprava a rekonstrukce OÚ Náměstí č.p.12, Údlice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975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17. 3. 2024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35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36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ROUND((SUM(BE82:BE141)),  2)</f>
        <v>0</v>
      </c>
      <c r="G33" s="40"/>
      <c r="H33" s="40"/>
      <c r="I33" s="150">
        <v>0.20999999999999999</v>
      </c>
      <c r="J33" s="149">
        <f>ROUND(((SUM(BE82:BE141))*I33),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ROUND((SUM(BF82:BF141)),  2)</f>
        <v>0</v>
      </c>
      <c r="G34" s="40"/>
      <c r="H34" s="40"/>
      <c r="I34" s="150">
        <v>0.12</v>
      </c>
      <c r="J34" s="149">
        <f>ROUND(((SUM(BF82:BF141))*I34),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ROUND((SUM(BG82:BG141)),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ROUND((SUM(BH82:BH141)),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ROUND((SUM(BI82:BI141)),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Oprava a rekonstrukce OÚ Náměstí č.p.12, Údlice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Elektroinstalace - hromosvod a uzemnění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17. 3. 2024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Údlice, Náměstí 12, 431 41 Údlice</v>
      </c>
      <c r="G54" s="42"/>
      <c r="H54" s="42"/>
      <c r="I54" s="34" t="s">
        <v>31</v>
      </c>
      <c r="J54" s="38" t="str">
        <f>E21</f>
        <v>Bc.Tomáš Čtvrtečka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>Valová R.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94</v>
      </c>
      <c r="D57" s="164"/>
      <c r="E57" s="164"/>
      <c r="F57" s="164"/>
      <c r="G57" s="164"/>
      <c r="H57" s="164"/>
      <c r="I57" s="164"/>
      <c r="J57" s="165" t="s">
        <v>95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96</v>
      </c>
    </row>
    <row r="60" s="9" customFormat="1" ht="24.96" customHeight="1">
      <c r="A60" s="9"/>
      <c r="B60" s="167"/>
      <c r="C60" s="168"/>
      <c r="D60" s="169" t="s">
        <v>103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976</v>
      </c>
      <c r="E62" s="170"/>
      <c r="F62" s="170"/>
      <c r="G62" s="170"/>
      <c r="H62" s="170"/>
      <c r="I62" s="170"/>
      <c r="J62" s="171">
        <f>J133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113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Oprava a rekonstrukce OÚ Náměstí č.p.12, Údlice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91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02 - Elektroinstalace - hromosvod a uzemnění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 xml:space="preserve"> </v>
      </c>
      <c r="G76" s="42"/>
      <c r="H76" s="42"/>
      <c r="I76" s="34" t="s">
        <v>23</v>
      </c>
      <c r="J76" s="74" t="str">
        <f>IF(J12="","",J12)</f>
        <v>17. 3. 2024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>Obec Údlice, Náměstí 12, 431 41 Údlice</v>
      </c>
      <c r="G78" s="42"/>
      <c r="H78" s="42"/>
      <c r="I78" s="34" t="s">
        <v>31</v>
      </c>
      <c r="J78" s="38" t="str">
        <f>E21</f>
        <v>Bc.Tomáš Čtvrtečka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35</v>
      </c>
      <c r="J79" s="38" t="str">
        <f>E24</f>
        <v>Valová R.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114</v>
      </c>
      <c r="D81" s="182" t="s">
        <v>58</v>
      </c>
      <c r="E81" s="182" t="s">
        <v>54</v>
      </c>
      <c r="F81" s="182" t="s">
        <v>55</v>
      </c>
      <c r="G81" s="182" t="s">
        <v>115</v>
      </c>
      <c r="H81" s="182" t="s">
        <v>116</v>
      </c>
      <c r="I81" s="182" t="s">
        <v>117</v>
      </c>
      <c r="J81" s="182" t="s">
        <v>95</v>
      </c>
      <c r="K81" s="183" t="s">
        <v>118</v>
      </c>
      <c r="L81" s="184"/>
      <c r="M81" s="94" t="s">
        <v>19</v>
      </c>
      <c r="N81" s="95" t="s">
        <v>43</v>
      </c>
      <c r="O81" s="95" t="s">
        <v>119</v>
      </c>
      <c r="P81" s="95" t="s">
        <v>120</v>
      </c>
      <c r="Q81" s="95" t="s">
        <v>121</v>
      </c>
      <c r="R81" s="95" t="s">
        <v>122</v>
      </c>
      <c r="S81" s="95" t="s">
        <v>123</v>
      </c>
      <c r="T81" s="96" t="s">
        <v>124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125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P83+P133</f>
        <v>0</v>
      </c>
      <c r="Q82" s="98"/>
      <c r="R82" s="187">
        <f>R83+R133</f>
        <v>0</v>
      </c>
      <c r="S82" s="98"/>
      <c r="T82" s="188">
        <f>T83+T133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72</v>
      </c>
      <c r="AU82" s="19" t="s">
        <v>96</v>
      </c>
      <c r="BK82" s="189">
        <f>BK83+BK133</f>
        <v>0</v>
      </c>
    </row>
    <row r="83" s="12" customFormat="1" ht="25.92" customHeight="1">
      <c r="A83" s="12"/>
      <c r="B83" s="190"/>
      <c r="C83" s="191"/>
      <c r="D83" s="192" t="s">
        <v>72</v>
      </c>
      <c r="E83" s="193" t="s">
        <v>516</v>
      </c>
      <c r="F83" s="193" t="s">
        <v>517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</f>
        <v>0</v>
      </c>
      <c r="Q83" s="198"/>
      <c r="R83" s="199">
        <f>R84</f>
        <v>0</v>
      </c>
      <c r="S83" s="198"/>
      <c r="T83" s="200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83</v>
      </c>
      <c r="AT83" s="202" t="s">
        <v>72</v>
      </c>
      <c r="AU83" s="202" t="s">
        <v>73</v>
      </c>
      <c r="AY83" s="201" t="s">
        <v>128</v>
      </c>
      <c r="BK83" s="203">
        <f>BK84</f>
        <v>0</v>
      </c>
    </row>
    <row r="84" s="12" customFormat="1" ht="22.8" customHeight="1">
      <c r="A84" s="12"/>
      <c r="B84" s="190"/>
      <c r="C84" s="191"/>
      <c r="D84" s="192" t="s">
        <v>72</v>
      </c>
      <c r="E84" s="204" t="s">
        <v>542</v>
      </c>
      <c r="F84" s="204" t="s">
        <v>543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SUM(P85:P132)</f>
        <v>0</v>
      </c>
      <c r="Q84" s="198"/>
      <c r="R84" s="199">
        <f>SUM(R85:R132)</f>
        <v>0</v>
      </c>
      <c r="S84" s="198"/>
      <c r="T84" s="200">
        <f>SUM(T85:T132)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83</v>
      </c>
      <c r="AT84" s="202" t="s">
        <v>72</v>
      </c>
      <c r="AU84" s="202" t="s">
        <v>81</v>
      </c>
      <c r="AY84" s="201" t="s">
        <v>128</v>
      </c>
      <c r="BK84" s="203">
        <f>SUM(BK85:BK132)</f>
        <v>0</v>
      </c>
    </row>
    <row r="85" s="2" customFormat="1" ht="16.5" customHeight="1">
      <c r="A85" s="40"/>
      <c r="B85" s="41"/>
      <c r="C85" s="206" t="s">
        <v>81</v>
      </c>
      <c r="D85" s="206" t="s">
        <v>131</v>
      </c>
      <c r="E85" s="207" t="s">
        <v>977</v>
      </c>
      <c r="F85" s="208" t="s">
        <v>978</v>
      </c>
      <c r="G85" s="209" t="s">
        <v>979</v>
      </c>
      <c r="H85" s="210">
        <v>27</v>
      </c>
      <c r="I85" s="211"/>
      <c r="J85" s="212">
        <f>ROUND(I85*H85,2)</f>
        <v>0</v>
      </c>
      <c r="K85" s="208" t="s">
        <v>19</v>
      </c>
      <c r="L85" s="46"/>
      <c r="M85" s="213" t="s">
        <v>19</v>
      </c>
      <c r="N85" s="214" t="s">
        <v>44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258</v>
      </c>
      <c r="AT85" s="217" t="s">
        <v>131</v>
      </c>
      <c r="AU85" s="217" t="s">
        <v>83</v>
      </c>
      <c r="AY85" s="19" t="s">
        <v>128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81</v>
      </c>
      <c r="BK85" s="218">
        <f>ROUND(I85*H85,2)</f>
        <v>0</v>
      </c>
      <c r="BL85" s="19" t="s">
        <v>258</v>
      </c>
      <c r="BM85" s="217" t="s">
        <v>980</v>
      </c>
    </row>
    <row r="86" s="2" customFormat="1">
      <c r="A86" s="40"/>
      <c r="B86" s="41"/>
      <c r="C86" s="42"/>
      <c r="D86" s="219" t="s">
        <v>138</v>
      </c>
      <c r="E86" s="42"/>
      <c r="F86" s="220" t="s">
        <v>978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138</v>
      </c>
      <c r="AU86" s="19" t="s">
        <v>83</v>
      </c>
    </row>
    <row r="87" s="2" customFormat="1" ht="16.5" customHeight="1">
      <c r="A87" s="40"/>
      <c r="B87" s="41"/>
      <c r="C87" s="258" t="s">
        <v>83</v>
      </c>
      <c r="D87" s="258" t="s">
        <v>221</v>
      </c>
      <c r="E87" s="259" t="s">
        <v>981</v>
      </c>
      <c r="F87" s="260" t="s">
        <v>982</v>
      </c>
      <c r="G87" s="261" t="s">
        <v>979</v>
      </c>
      <c r="H87" s="262">
        <v>4</v>
      </c>
      <c r="I87" s="263"/>
      <c r="J87" s="264">
        <f>ROUND(I87*H87,2)</f>
        <v>0</v>
      </c>
      <c r="K87" s="260" t="s">
        <v>19</v>
      </c>
      <c r="L87" s="265"/>
      <c r="M87" s="266" t="s">
        <v>19</v>
      </c>
      <c r="N87" s="267" t="s">
        <v>44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375</v>
      </c>
      <c r="AT87" s="217" t="s">
        <v>221</v>
      </c>
      <c r="AU87" s="217" t="s">
        <v>83</v>
      </c>
      <c r="AY87" s="19" t="s">
        <v>128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81</v>
      </c>
      <c r="BK87" s="218">
        <f>ROUND(I87*H87,2)</f>
        <v>0</v>
      </c>
      <c r="BL87" s="19" t="s">
        <v>258</v>
      </c>
      <c r="BM87" s="217" t="s">
        <v>983</v>
      </c>
    </row>
    <row r="88" s="2" customFormat="1">
      <c r="A88" s="40"/>
      <c r="B88" s="41"/>
      <c r="C88" s="42"/>
      <c r="D88" s="219" t="s">
        <v>138</v>
      </c>
      <c r="E88" s="42"/>
      <c r="F88" s="220" t="s">
        <v>982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138</v>
      </c>
      <c r="AU88" s="19" t="s">
        <v>83</v>
      </c>
    </row>
    <row r="89" s="2" customFormat="1" ht="16.5" customHeight="1">
      <c r="A89" s="40"/>
      <c r="B89" s="41"/>
      <c r="C89" s="258" t="s">
        <v>129</v>
      </c>
      <c r="D89" s="258" t="s">
        <v>221</v>
      </c>
      <c r="E89" s="259" t="s">
        <v>984</v>
      </c>
      <c r="F89" s="260" t="s">
        <v>985</v>
      </c>
      <c r="G89" s="261" t="s">
        <v>979</v>
      </c>
      <c r="H89" s="262">
        <v>3</v>
      </c>
      <c r="I89" s="263"/>
      <c r="J89" s="264">
        <f>ROUND(I89*H89,2)</f>
        <v>0</v>
      </c>
      <c r="K89" s="260" t="s">
        <v>19</v>
      </c>
      <c r="L89" s="265"/>
      <c r="M89" s="266" t="s">
        <v>19</v>
      </c>
      <c r="N89" s="267" t="s">
        <v>44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375</v>
      </c>
      <c r="AT89" s="217" t="s">
        <v>221</v>
      </c>
      <c r="AU89" s="217" t="s">
        <v>83</v>
      </c>
      <c r="AY89" s="19" t="s">
        <v>128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81</v>
      </c>
      <c r="BK89" s="218">
        <f>ROUND(I89*H89,2)</f>
        <v>0</v>
      </c>
      <c r="BL89" s="19" t="s">
        <v>258</v>
      </c>
      <c r="BM89" s="217" t="s">
        <v>986</v>
      </c>
    </row>
    <row r="90" s="2" customFormat="1">
      <c r="A90" s="40"/>
      <c r="B90" s="41"/>
      <c r="C90" s="42"/>
      <c r="D90" s="219" t="s">
        <v>138</v>
      </c>
      <c r="E90" s="42"/>
      <c r="F90" s="220" t="s">
        <v>985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138</v>
      </c>
      <c r="AU90" s="19" t="s">
        <v>83</v>
      </c>
    </row>
    <row r="91" s="2" customFormat="1" ht="16.5" customHeight="1">
      <c r="A91" s="40"/>
      <c r="B91" s="41"/>
      <c r="C91" s="258" t="s">
        <v>136</v>
      </c>
      <c r="D91" s="258" t="s">
        <v>221</v>
      </c>
      <c r="E91" s="259" t="s">
        <v>987</v>
      </c>
      <c r="F91" s="260" t="s">
        <v>988</v>
      </c>
      <c r="G91" s="261" t="s">
        <v>979</v>
      </c>
      <c r="H91" s="262">
        <v>10</v>
      </c>
      <c r="I91" s="263"/>
      <c r="J91" s="264">
        <f>ROUND(I91*H91,2)</f>
        <v>0</v>
      </c>
      <c r="K91" s="260" t="s">
        <v>19</v>
      </c>
      <c r="L91" s="265"/>
      <c r="M91" s="266" t="s">
        <v>19</v>
      </c>
      <c r="N91" s="267" t="s">
        <v>44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375</v>
      </c>
      <c r="AT91" s="217" t="s">
        <v>221</v>
      </c>
      <c r="AU91" s="217" t="s">
        <v>83</v>
      </c>
      <c r="AY91" s="19" t="s">
        <v>128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81</v>
      </c>
      <c r="BK91" s="218">
        <f>ROUND(I91*H91,2)</f>
        <v>0</v>
      </c>
      <c r="BL91" s="19" t="s">
        <v>258</v>
      </c>
      <c r="BM91" s="217" t="s">
        <v>989</v>
      </c>
    </row>
    <row r="92" s="2" customFormat="1">
      <c r="A92" s="40"/>
      <c r="B92" s="41"/>
      <c r="C92" s="42"/>
      <c r="D92" s="219" t="s">
        <v>138</v>
      </c>
      <c r="E92" s="42"/>
      <c r="F92" s="220" t="s">
        <v>988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138</v>
      </c>
      <c r="AU92" s="19" t="s">
        <v>83</v>
      </c>
    </row>
    <row r="93" s="2" customFormat="1" ht="16.5" customHeight="1">
      <c r="A93" s="40"/>
      <c r="B93" s="41"/>
      <c r="C93" s="258" t="s">
        <v>182</v>
      </c>
      <c r="D93" s="258" t="s">
        <v>221</v>
      </c>
      <c r="E93" s="259" t="s">
        <v>990</v>
      </c>
      <c r="F93" s="260" t="s">
        <v>991</v>
      </c>
      <c r="G93" s="261" t="s">
        <v>979</v>
      </c>
      <c r="H93" s="262">
        <v>4</v>
      </c>
      <c r="I93" s="263"/>
      <c r="J93" s="264">
        <f>ROUND(I93*H93,2)</f>
        <v>0</v>
      </c>
      <c r="K93" s="260" t="s">
        <v>19</v>
      </c>
      <c r="L93" s="265"/>
      <c r="M93" s="266" t="s">
        <v>19</v>
      </c>
      <c r="N93" s="267" t="s">
        <v>44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375</v>
      </c>
      <c r="AT93" s="217" t="s">
        <v>221</v>
      </c>
      <c r="AU93" s="217" t="s">
        <v>83</v>
      </c>
      <c r="AY93" s="19" t="s">
        <v>128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81</v>
      </c>
      <c r="BK93" s="218">
        <f>ROUND(I93*H93,2)</f>
        <v>0</v>
      </c>
      <c r="BL93" s="19" t="s">
        <v>258</v>
      </c>
      <c r="BM93" s="217" t="s">
        <v>992</v>
      </c>
    </row>
    <row r="94" s="2" customFormat="1">
      <c r="A94" s="40"/>
      <c r="B94" s="41"/>
      <c r="C94" s="42"/>
      <c r="D94" s="219" t="s">
        <v>138</v>
      </c>
      <c r="E94" s="42"/>
      <c r="F94" s="220" t="s">
        <v>991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138</v>
      </c>
      <c r="AU94" s="19" t="s">
        <v>83</v>
      </c>
    </row>
    <row r="95" s="2" customFormat="1" ht="16.5" customHeight="1">
      <c r="A95" s="40"/>
      <c r="B95" s="41"/>
      <c r="C95" s="258" t="s">
        <v>142</v>
      </c>
      <c r="D95" s="258" t="s">
        <v>221</v>
      </c>
      <c r="E95" s="259" t="s">
        <v>993</v>
      </c>
      <c r="F95" s="260" t="s">
        <v>994</v>
      </c>
      <c r="G95" s="261" t="s">
        <v>979</v>
      </c>
      <c r="H95" s="262">
        <v>5</v>
      </c>
      <c r="I95" s="263"/>
      <c r="J95" s="264">
        <f>ROUND(I95*H95,2)</f>
        <v>0</v>
      </c>
      <c r="K95" s="260" t="s">
        <v>19</v>
      </c>
      <c r="L95" s="265"/>
      <c r="M95" s="266" t="s">
        <v>19</v>
      </c>
      <c r="N95" s="267" t="s">
        <v>44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375</v>
      </c>
      <c r="AT95" s="217" t="s">
        <v>221</v>
      </c>
      <c r="AU95" s="217" t="s">
        <v>83</v>
      </c>
      <c r="AY95" s="19" t="s">
        <v>128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81</v>
      </c>
      <c r="BK95" s="218">
        <f>ROUND(I95*H95,2)</f>
        <v>0</v>
      </c>
      <c r="BL95" s="19" t="s">
        <v>258</v>
      </c>
      <c r="BM95" s="217" t="s">
        <v>995</v>
      </c>
    </row>
    <row r="96" s="2" customFormat="1">
      <c r="A96" s="40"/>
      <c r="B96" s="41"/>
      <c r="C96" s="42"/>
      <c r="D96" s="219" t="s">
        <v>138</v>
      </c>
      <c r="E96" s="42"/>
      <c r="F96" s="220" t="s">
        <v>994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138</v>
      </c>
      <c r="AU96" s="19" t="s">
        <v>83</v>
      </c>
    </row>
    <row r="97" s="2" customFormat="1" ht="16.5" customHeight="1">
      <c r="A97" s="40"/>
      <c r="B97" s="41"/>
      <c r="C97" s="258" t="s">
        <v>193</v>
      </c>
      <c r="D97" s="258" t="s">
        <v>221</v>
      </c>
      <c r="E97" s="259" t="s">
        <v>996</v>
      </c>
      <c r="F97" s="260" t="s">
        <v>997</v>
      </c>
      <c r="G97" s="261" t="s">
        <v>979</v>
      </c>
      <c r="H97" s="262">
        <v>1</v>
      </c>
      <c r="I97" s="263"/>
      <c r="J97" s="264">
        <f>ROUND(I97*H97,2)</f>
        <v>0</v>
      </c>
      <c r="K97" s="260" t="s">
        <v>19</v>
      </c>
      <c r="L97" s="265"/>
      <c r="M97" s="266" t="s">
        <v>19</v>
      </c>
      <c r="N97" s="267" t="s">
        <v>44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375</v>
      </c>
      <c r="AT97" s="217" t="s">
        <v>221</v>
      </c>
      <c r="AU97" s="217" t="s">
        <v>83</v>
      </c>
      <c r="AY97" s="19" t="s">
        <v>128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81</v>
      </c>
      <c r="BK97" s="218">
        <f>ROUND(I97*H97,2)</f>
        <v>0</v>
      </c>
      <c r="BL97" s="19" t="s">
        <v>258</v>
      </c>
      <c r="BM97" s="217" t="s">
        <v>998</v>
      </c>
    </row>
    <row r="98" s="2" customFormat="1">
      <c r="A98" s="40"/>
      <c r="B98" s="41"/>
      <c r="C98" s="42"/>
      <c r="D98" s="219" t="s">
        <v>138</v>
      </c>
      <c r="E98" s="42"/>
      <c r="F98" s="220" t="s">
        <v>997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138</v>
      </c>
      <c r="AU98" s="19" t="s">
        <v>83</v>
      </c>
    </row>
    <row r="99" s="2" customFormat="1" ht="16.5" customHeight="1">
      <c r="A99" s="40"/>
      <c r="B99" s="41"/>
      <c r="C99" s="206" t="s">
        <v>199</v>
      </c>
      <c r="D99" s="206" t="s">
        <v>131</v>
      </c>
      <c r="E99" s="207" t="s">
        <v>999</v>
      </c>
      <c r="F99" s="208" t="s">
        <v>1000</v>
      </c>
      <c r="G99" s="209" t="s">
        <v>979</v>
      </c>
      <c r="H99" s="210">
        <v>4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44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258</v>
      </c>
      <c r="AT99" s="217" t="s">
        <v>131</v>
      </c>
      <c r="AU99" s="217" t="s">
        <v>83</v>
      </c>
      <c r="AY99" s="19" t="s">
        <v>128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81</v>
      </c>
      <c r="BK99" s="218">
        <f>ROUND(I99*H99,2)</f>
        <v>0</v>
      </c>
      <c r="BL99" s="19" t="s">
        <v>258</v>
      </c>
      <c r="BM99" s="217" t="s">
        <v>1001</v>
      </c>
    </row>
    <row r="100" s="2" customFormat="1">
      <c r="A100" s="40"/>
      <c r="B100" s="41"/>
      <c r="C100" s="42"/>
      <c r="D100" s="219" t="s">
        <v>138</v>
      </c>
      <c r="E100" s="42"/>
      <c r="F100" s="220" t="s">
        <v>1000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138</v>
      </c>
      <c r="AU100" s="19" t="s">
        <v>83</v>
      </c>
    </row>
    <row r="101" s="2" customFormat="1" ht="16.5" customHeight="1">
      <c r="A101" s="40"/>
      <c r="B101" s="41"/>
      <c r="C101" s="258" t="s">
        <v>214</v>
      </c>
      <c r="D101" s="258" t="s">
        <v>221</v>
      </c>
      <c r="E101" s="259" t="s">
        <v>1002</v>
      </c>
      <c r="F101" s="260" t="s">
        <v>1003</v>
      </c>
      <c r="G101" s="261" t="s">
        <v>979</v>
      </c>
      <c r="H101" s="262">
        <v>4</v>
      </c>
      <c r="I101" s="263"/>
      <c r="J101" s="264">
        <f>ROUND(I101*H101,2)</f>
        <v>0</v>
      </c>
      <c r="K101" s="260" t="s">
        <v>19</v>
      </c>
      <c r="L101" s="265"/>
      <c r="M101" s="266" t="s">
        <v>19</v>
      </c>
      <c r="N101" s="267" t="s">
        <v>44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375</v>
      </c>
      <c r="AT101" s="217" t="s">
        <v>221</v>
      </c>
      <c r="AU101" s="217" t="s">
        <v>83</v>
      </c>
      <c r="AY101" s="19" t="s">
        <v>128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81</v>
      </c>
      <c r="BK101" s="218">
        <f>ROUND(I101*H101,2)</f>
        <v>0</v>
      </c>
      <c r="BL101" s="19" t="s">
        <v>258</v>
      </c>
      <c r="BM101" s="217" t="s">
        <v>1004</v>
      </c>
    </row>
    <row r="102" s="2" customFormat="1">
      <c r="A102" s="40"/>
      <c r="B102" s="41"/>
      <c r="C102" s="42"/>
      <c r="D102" s="219" t="s">
        <v>138</v>
      </c>
      <c r="E102" s="42"/>
      <c r="F102" s="220" t="s">
        <v>1003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138</v>
      </c>
      <c r="AU102" s="19" t="s">
        <v>83</v>
      </c>
    </row>
    <row r="103" s="2" customFormat="1" ht="16.5" customHeight="1">
      <c r="A103" s="40"/>
      <c r="B103" s="41"/>
      <c r="C103" s="206" t="s">
        <v>220</v>
      </c>
      <c r="D103" s="206" t="s">
        <v>131</v>
      </c>
      <c r="E103" s="207" t="s">
        <v>1005</v>
      </c>
      <c r="F103" s="208" t="s">
        <v>1006</v>
      </c>
      <c r="G103" s="209" t="s">
        <v>979</v>
      </c>
      <c r="H103" s="210">
        <v>8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44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258</v>
      </c>
      <c r="AT103" s="217" t="s">
        <v>131</v>
      </c>
      <c r="AU103" s="217" t="s">
        <v>83</v>
      </c>
      <c r="AY103" s="19" t="s">
        <v>128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81</v>
      </c>
      <c r="BK103" s="218">
        <f>ROUND(I103*H103,2)</f>
        <v>0</v>
      </c>
      <c r="BL103" s="19" t="s">
        <v>258</v>
      </c>
      <c r="BM103" s="217" t="s">
        <v>1007</v>
      </c>
    </row>
    <row r="104" s="2" customFormat="1">
      <c r="A104" s="40"/>
      <c r="B104" s="41"/>
      <c r="C104" s="42"/>
      <c r="D104" s="219" t="s">
        <v>138</v>
      </c>
      <c r="E104" s="42"/>
      <c r="F104" s="220" t="s">
        <v>1006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138</v>
      </c>
      <c r="AU104" s="19" t="s">
        <v>83</v>
      </c>
    </row>
    <row r="105" s="2" customFormat="1" ht="16.5" customHeight="1">
      <c r="A105" s="40"/>
      <c r="B105" s="41"/>
      <c r="C105" s="258" t="s">
        <v>226</v>
      </c>
      <c r="D105" s="258" t="s">
        <v>221</v>
      </c>
      <c r="E105" s="259" t="s">
        <v>1008</v>
      </c>
      <c r="F105" s="260" t="s">
        <v>1009</v>
      </c>
      <c r="G105" s="261" t="s">
        <v>979</v>
      </c>
      <c r="H105" s="262">
        <v>8</v>
      </c>
      <c r="I105" s="263"/>
      <c r="J105" s="264">
        <f>ROUND(I105*H105,2)</f>
        <v>0</v>
      </c>
      <c r="K105" s="260" t="s">
        <v>19</v>
      </c>
      <c r="L105" s="265"/>
      <c r="M105" s="266" t="s">
        <v>19</v>
      </c>
      <c r="N105" s="267" t="s">
        <v>44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375</v>
      </c>
      <c r="AT105" s="217" t="s">
        <v>221</v>
      </c>
      <c r="AU105" s="217" t="s">
        <v>83</v>
      </c>
      <c r="AY105" s="19" t="s">
        <v>128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81</v>
      </c>
      <c r="BK105" s="218">
        <f>ROUND(I105*H105,2)</f>
        <v>0</v>
      </c>
      <c r="BL105" s="19" t="s">
        <v>258</v>
      </c>
      <c r="BM105" s="217" t="s">
        <v>1010</v>
      </c>
    </row>
    <row r="106" s="2" customFormat="1">
      <c r="A106" s="40"/>
      <c r="B106" s="41"/>
      <c r="C106" s="42"/>
      <c r="D106" s="219" t="s">
        <v>138</v>
      </c>
      <c r="E106" s="42"/>
      <c r="F106" s="220" t="s">
        <v>1009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138</v>
      </c>
      <c r="AU106" s="19" t="s">
        <v>83</v>
      </c>
    </row>
    <row r="107" s="2" customFormat="1" ht="16.5" customHeight="1">
      <c r="A107" s="40"/>
      <c r="B107" s="41"/>
      <c r="C107" s="206" t="s">
        <v>8</v>
      </c>
      <c r="D107" s="206" t="s">
        <v>131</v>
      </c>
      <c r="E107" s="207" t="s">
        <v>1011</v>
      </c>
      <c r="F107" s="208" t="s">
        <v>1012</v>
      </c>
      <c r="G107" s="209" t="s">
        <v>979</v>
      </c>
      <c r="H107" s="210">
        <v>25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44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258</v>
      </c>
      <c r="AT107" s="217" t="s">
        <v>131</v>
      </c>
      <c r="AU107" s="217" t="s">
        <v>83</v>
      </c>
      <c r="AY107" s="19" t="s">
        <v>128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81</v>
      </c>
      <c r="BK107" s="218">
        <f>ROUND(I107*H107,2)</f>
        <v>0</v>
      </c>
      <c r="BL107" s="19" t="s">
        <v>258</v>
      </c>
      <c r="BM107" s="217" t="s">
        <v>1013</v>
      </c>
    </row>
    <row r="108" s="2" customFormat="1">
      <c r="A108" s="40"/>
      <c r="B108" s="41"/>
      <c r="C108" s="42"/>
      <c r="D108" s="219" t="s">
        <v>138</v>
      </c>
      <c r="E108" s="42"/>
      <c r="F108" s="220" t="s">
        <v>1012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138</v>
      </c>
      <c r="AU108" s="19" t="s">
        <v>83</v>
      </c>
    </row>
    <row r="109" s="2" customFormat="1" ht="16.5" customHeight="1">
      <c r="A109" s="40"/>
      <c r="B109" s="41"/>
      <c r="C109" s="258" t="s">
        <v>236</v>
      </c>
      <c r="D109" s="258" t="s">
        <v>221</v>
      </c>
      <c r="E109" s="259" t="s">
        <v>1014</v>
      </c>
      <c r="F109" s="260" t="s">
        <v>1015</v>
      </c>
      <c r="G109" s="261" t="s">
        <v>979</v>
      </c>
      <c r="H109" s="262">
        <v>25</v>
      </c>
      <c r="I109" s="263"/>
      <c r="J109" s="264">
        <f>ROUND(I109*H109,2)</f>
        <v>0</v>
      </c>
      <c r="K109" s="260" t="s">
        <v>19</v>
      </c>
      <c r="L109" s="265"/>
      <c r="M109" s="266" t="s">
        <v>19</v>
      </c>
      <c r="N109" s="267" t="s">
        <v>44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375</v>
      </c>
      <c r="AT109" s="217" t="s">
        <v>221</v>
      </c>
      <c r="AU109" s="217" t="s">
        <v>83</v>
      </c>
      <c r="AY109" s="19" t="s">
        <v>128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81</v>
      </c>
      <c r="BK109" s="218">
        <f>ROUND(I109*H109,2)</f>
        <v>0</v>
      </c>
      <c r="BL109" s="19" t="s">
        <v>258</v>
      </c>
      <c r="BM109" s="217" t="s">
        <v>1016</v>
      </c>
    </row>
    <row r="110" s="2" customFormat="1">
      <c r="A110" s="40"/>
      <c r="B110" s="41"/>
      <c r="C110" s="42"/>
      <c r="D110" s="219" t="s">
        <v>138</v>
      </c>
      <c r="E110" s="42"/>
      <c r="F110" s="220" t="s">
        <v>1015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138</v>
      </c>
      <c r="AU110" s="19" t="s">
        <v>83</v>
      </c>
    </row>
    <row r="111" s="2" customFormat="1" ht="16.5" customHeight="1">
      <c r="A111" s="40"/>
      <c r="B111" s="41"/>
      <c r="C111" s="206" t="s">
        <v>244</v>
      </c>
      <c r="D111" s="206" t="s">
        <v>131</v>
      </c>
      <c r="E111" s="207" t="s">
        <v>1017</v>
      </c>
      <c r="F111" s="208" t="s">
        <v>1018</v>
      </c>
      <c r="G111" s="209" t="s">
        <v>979</v>
      </c>
      <c r="H111" s="210">
        <v>1</v>
      </c>
      <c r="I111" s="211"/>
      <c r="J111" s="212">
        <f>ROUND(I111*H111,2)</f>
        <v>0</v>
      </c>
      <c r="K111" s="208" t="s">
        <v>19</v>
      </c>
      <c r="L111" s="46"/>
      <c r="M111" s="213" t="s">
        <v>19</v>
      </c>
      <c r="N111" s="214" t="s">
        <v>44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258</v>
      </c>
      <c r="AT111" s="217" t="s">
        <v>131</v>
      </c>
      <c r="AU111" s="217" t="s">
        <v>83</v>
      </c>
      <c r="AY111" s="19" t="s">
        <v>128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81</v>
      </c>
      <c r="BK111" s="218">
        <f>ROUND(I111*H111,2)</f>
        <v>0</v>
      </c>
      <c r="BL111" s="19" t="s">
        <v>258</v>
      </c>
      <c r="BM111" s="217" t="s">
        <v>1019</v>
      </c>
    </row>
    <row r="112" s="2" customFormat="1">
      <c r="A112" s="40"/>
      <c r="B112" s="41"/>
      <c r="C112" s="42"/>
      <c r="D112" s="219" t="s">
        <v>138</v>
      </c>
      <c r="E112" s="42"/>
      <c r="F112" s="220" t="s">
        <v>1018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138</v>
      </c>
      <c r="AU112" s="19" t="s">
        <v>83</v>
      </c>
    </row>
    <row r="113" s="2" customFormat="1" ht="16.5" customHeight="1">
      <c r="A113" s="40"/>
      <c r="B113" s="41"/>
      <c r="C113" s="258" t="s">
        <v>250</v>
      </c>
      <c r="D113" s="258" t="s">
        <v>221</v>
      </c>
      <c r="E113" s="259" t="s">
        <v>1020</v>
      </c>
      <c r="F113" s="260" t="s">
        <v>1021</v>
      </c>
      <c r="G113" s="261" t="s">
        <v>979</v>
      </c>
      <c r="H113" s="262">
        <v>1</v>
      </c>
      <c r="I113" s="263"/>
      <c r="J113" s="264">
        <f>ROUND(I113*H113,2)</f>
        <v>0</v>
      </c>
      <c r="K113" s="260" t="s">
        <v>19</v>
      </c>
      <c r="L113" s="265"/>
      <c r="M113" s="266" t="s">
        <v>19</v>
      </c>
      <c r="N113" s="267" t="s">
        <v>44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375</v>
      </c>
      <c r="AT113" s="217" t="s">
        <v>221</v>
      </c>
      <c r="AU113" s="217" t="s">
        <v>83</v>
      </c>
      <c r="AY113" s="19" t="s">
        <v>128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81</v>
      </c>
      <c r="BK113" s="218">
        <f>ROUND(I113*H113,2)</f>
        <v>0</v>
      </c>
      <c r="BL113" s="19" t="s">
        <v>258</v>
      </c>
      <c r="BM113" s="217" t="s">
        <v>1022</v>
      </c>
    </row>
    <row r="114" s="2" customFormat="1">
      <c r="A114" s="40"/>
      <c r="B114" s="41"/>
      <c r="C114" s="42"/>
      <c r="D114" s="219" t="s">
        <v>138</v>
      </c>
      <c r="E114" s="42"/>
      <c r="F114" s="220" t="s">
        <v>1021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138</v>
      </c>
      <c r="AU114" s="19" t="s">
        <v>83</v>
      </c>
    </row>
    <row r="115" s="2" customFormat="1" ht="16.5" customHeight="1">
      <c r="A115" s="40"/>
      <c r="B115" s="41"/>
      <c r="C115" s="206" t="s">
        <v>258</v>
      </c>
      <c r="D115" s="206" t="s">
        <v>131</v>
      </c>
      <c r="E115" s="207" t="s">
        <v>1023</v>
      </c>
      <c r="F115" s="208" t="s">
        <v>1024</v>
      </c>
      <c r="G115" s="209" t="s">
        <v>979</v>
      </c>
      <c r="H115" s="210">
        <v>55</v>
      </c>
      <c r="I115" s="211"/>
      <c r="J115" s="212">
        <f>ROUND(I115*H115,2)</f>
        <v>0</v>
      </c>
      <c r="K115" s="208" t="s">
        <v>19</v>
      </c>
      <c r="L115" s="46"/>
      <c r="M115" s="213" t="s">
        <v>19</v>
      </c>
      <c r="N115" s="214" t="s">
        <v>44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258</v>
      </c>
      <c r="AT115" s="217" t="s">
        <v>131</v>
      </c>
      <c r="AU115" s="217" t="s">
        <v>83</v>
      </c>
      <c r="AY115" s="19" t="s">
        <v>128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81</v>
      </c>
      <c r="BK115" s="218">
        <f>ROUND(I115*H115,2)</f>
        <v>0</v>
      </c>
      <c r="BL115" s="19" t="s">
        <v>258</v>
      </c>
      <c r="BM115" s="217" t="s">
        <v>1025</v>
      </c>
    </row>
    <row r="116" s="2" customFormat="1">
      <c r="A116" s="40"/>
      <c r="B116" s="41"/>
      <c r="C116" s="42"/>
      <c r="D116" s="219" t="s">
        <v>138</v>
      </c>
      <c r="E116" s="42"/>
      <c r="F116" s="220" t="s">
        <v>1024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138</v>
      </c>
      <c r="AU116" s="19" t="s">
        <v>83</v>
      </c>
    </row>
    <row r="117" s="2" customFormat="1" ht="16.5" customHeight="1">
      <c r="A117" s="40"/>
      <c r="B117" s="41"/>
      <c r="C117" s="258" t="s">
        <v>263</v>
      </c>
      <c r="D117" s="258" t="s">
        <v>221</v>
      </c>
      <c r="E117" s="259" t="s">
        <v>1026</v>
      </c>
      <c r="F117" s="260" t="s">
        <v>1027</v>
      </c>
      <c r="G117" s="261" t="s">
        <v>979</v>
      </c>
      <c r="H117" s="262">
        <v>15</v>
      </c>
      <c r="I117" s="263"/>
      <c r="J117" s="264">
        <f>ROUND(I117*H117,2)</f>
        <v>0</v>
      </c>
      <c r="K117" s="260" t="s">
        <v>19</v>
      </c>
      <c r="L117" s="265"/>
      <c r="M117" s="266" t="s">
        <v>19</v>
      </c>
      <c r="N117" s="267" t="s">
        <v>44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375</v>
      </c>
      <c r="AT117" s="217" t="s">
        <v>221</v>
      </c>
      <c r="AU117" s="217" t="s">
        <v>83</v>
      </c>
      <c r="AY117" s="19" t="s">
        <v>128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81</v>
      </c>
      <c r="BK117" s="218">
        <f>ROUND(I117*H117,2)</f>
        <v>0</v>
      </c>
      <c r="BL117" s="19" t="s">
        <v>258</v>
      </c>
      <c r="BM117" s="217" t="s">
        <v>1028</v>
      </c>
    </row>
    <row r="118" s="2" customFormat="1">
      <c r="A118" s="40"/>
      <c r="B118" s="41"/>
      <c r="C118" s="42"/>
      <c r="D118" s="219" t="s">
        <v>138</v>
      </c>
      <c r="E118" s="42"/>
      <c r="F118" s="220" t="s">
        <v>1027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138</v>
      </c>
      <c r="AU118" s="19" t="s">
        <v>83</v>
      </c>
    </row>
    <row r="119" s="2" customFormat="1" ht="16.5" customHeight="1">
      <c r="A119" s="40"/>
      <c r="B119" s="41"/>
      <c r="C119" s="258" t="s">
        <v>271</v>
      </c>
      <c r="D119" s="258" t="s">
        <v>221</v>
      </c>
      <c r="E119" s="259" t="s">
        <v>1029</v>
      </c>
      <c r="F119" s="260" t="s">
        <v>1030</v>
      </c>
      <c r="G119" s="261" t="s">
        <v>979</v>
      </c>
      <c r="H119" s="262">
        <v>40</v>
      </c>
      <c r="I119" s="263"/>
      <c r="J119" s="264">
        <f>ROUND(I119*H119,2)</f>
        <v>0</v>
      </c>
      <c r="K119" s="260" t="s">
        <v>19</v>
      </c>
      <c r="L119" s="265"/>
      <c r="M119" s="266" t="s">
        <v>19</v>
      </c>
      <c r="N119" s="267" t="s">
        <v>44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375</v>
      </c>
      <c r="AT119" s="217" t="s">
        <v>221</v>
      </c>
      <c r="AU119" s="217" t="s">
        <v>83</v>
      </c>
      <c r="AY119" s="19" t="s">
        <v>128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81</v>
      </c>
      <c r="BK119" s="218">
        <f>ROUND(I119*H119,2)</f>
        <v>0</v>
      </c>
      <c r="BL119" s="19" t="s">
        <v>258</v>
      </c>
      <c r="BM119" s="217" t="s">
        <v>1031</v>
      </c>
    </row>
    <row r="120" s="2" customFormat="1">
      <c r="A120" s="40"/>
      <c r="B120" s="41"/>
      <c r="C120" s="42"/>
      <c r="D120" s="219" t="s">
        <v>138</v>
      </c>
      <c r="E120" s="42"/>
      <c r="F120" s="220" t="s">
        <v>1030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138</v>
      </c>
      <c r="AU120" s="19" t="s">
        <v>83</v>
      </c>
    </row>
    <row r="121" s="2" customFormat="1" ht="16.5" customHeight="1">
      <c r="A121" s="40"/>
      <c r="B121" s="41"/>
      <c r="C121" s="206" t="s">
        <v>276</v>
      </c>
      <c r="D121" s="206" t="s">
        <v>131</v>
      </c>
      <c r="E121" s="207" t="s">
        <v>1032</v>
      </c>
      <c r="F121" s="208" t="s">
        <v>1033</v>
      </c>
      <c r="G121" s="209" t="s">
        <v>134</v>
      </c>
      <c r="H121" s="210">
        <v>102</v>
      </c>
      <c r="I121" s="211"/>
      <c r="J121" s="212">
        <f>ROUND(I121*H121,2)</f>
        <v>0</v>
      </c>
      <c r="K121" s="208" t="s">
        <v>19</v>
      </c>
      <c r="L121" s="46"/>
      <c r="M121" s="213" t="s">
        <v>19</v>
      </c>
      <c r="N121" s="214" t="s">
        <v>44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258</v>
      </c>
      <c r="AT121" s="217" t="s">
        <v>131</v>
      </c>
      <c r="AU121" s="217" t="s">
        <v>83</v>
      </c>
      <c r="AY121" s="19" t="s">
        <v>128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81</v>
      </c>
      <c r="BK121" s="218">
        <f>ROUND(I121*H121,2)</f>
        <v>0</v>
      </c>
      <c r="BL121" s="19" t="s">
        <v>258</v>
      </c>
      <c r="BM121" s="217" t="s">
        <v>1034</v>
      </c>
    </row>
    <row r="122" s="2" customFormat="1">
      <c r="A122" s="40"/>
      <c r="B122" s="41"/>
      <c r="C122" s="42"/>
      <c r="D122" s="219" t="s">
        <v>138</v>
      </c>
      <c r="E122" s="42"/>
      <c r="F122" s="220" t="s">
        <v>1033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138</v>
      </c>
      <c r="AU122" s="19" t="s">
        <v>83</v>
      </c>
    </row>
    <row r="123" s="2" customFormat="1" ht="16.5" customHeight="1">
      <c r="A123" s="40"/>
      <c r="B123" s="41"/>
      <c r="C123" s="258" t="s">
        <v>286</v>
      </c>
      <c r="D123" s="258" t="s">
        <v>221</v>
      </c>
      <c r="E123" s="259" t="s">
        <v>1035</v>
      </c>
      <c r="F123" s="260" t="s">
        <v>1036</v>
      </c>
      <c r="G123" s="261" t="s">
        <v>531</v>
      </c>
      <c r="H123" s="262">
        <v>12.15</v>
      </c>
      <c r="I123" s="263"/>
      <c r="J123" s="264">
        <f>ROUND(I123*H123,2)</f>
        <v>0</v>
      </c>
      <c r="K123" s="260" t="s">
        <v>19</v>
      </c>
      <c r="L123" s="265"/>
      <c r="M123" s="266" t="s">
        <v>19</v>
      </c>
      <c r="N123" s="267" t="s">
        <v>44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375</v>
      </c>
      <c r="AT123" s="217" t="s">
        <v>221</v>
      </c>
      <c r="AU123" s="217" t="s">
        <v>83</v>
      </c>
      <c r="AY123" s="19" t="s">
        <v>128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81</v>
      </c>
      <c r="BK123" s="218">
        <f>ROUND(I123*H123,2)</f>
        <v>0</v>
      </c>
      <c r="BL123" s="19" t="s">
        <v>258</v>
      </c>
      <c r="BM123" s="217" t="s">
        <v>1037</v>
      </c>
    </row>
    <row r="124" s="2" customFormat="1">
      <c r="A124" s="40"/>
      <c r="B124" s="41"/>
      <c r="C124" s="42"/>
      <c r="D124" s="219" t="s">
        <v>138</v>
      </c>
      <c r="E124" s="42"/>
      <c r="F124" s="220" t="s">
        <v>1036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138</v>
      </c>
      <c r="AU124" s="19" t="s">
        <v>83</v>
      </c>
    </row>
    <row r="125" s="2" customFormat="1">
      <c r="A125" s="40"/>
      <c r="B125" s="41"/>
      <c r="C125" s="42"/>
      <c r="D125" s="219" t="s">
        <v>360</v>
      </c>
      <c r="E125" s="42"/>
      <c r="F125" s="268" t="s">
        <v>1038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360</v>
      </c>
      <c r="AU125" s="19" t="s">
        <v>83</v>
      </c>
    </row>
    <row r="126" s="2" customFormat="1" ht="16.5" customHeight="1">
      <c r="A126" s="40"/>
      <c r="B126" s="41"/>
      <c r="C126" s="258" t="s">
        <v>7</v>
      </c>
      <c r="D126" s="258" t="s">
        <v>221</v>
      </c>
      <c r="E126" s="259" t="s">
        <v>1039</v>
      </c>
      <c r="F126" s="260" t="s">
        <v>1040</v>
      </c>
      <c r="G126" s="261" t="s">
        <v>979</v>
      </c>
      <c r="H126" s="262">
        <v>7.4400000000000004</v>
      </c>
      <c r="I126" s="263"/>
      <c r="J126" s="264">
        <f>ROUND(I126*H126,2)</f>
        <v>0</v>
      </c>
      <c r="K126" s="260" t="s">
        <v>19</v>
      </c>
      <c r="L126" s="265"/>
      <c r="M126" s="266" t="s">
        <v>19</v>
      </c>
      <c r="N126" s="267" t="s">
        <v>44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375</v>
      </c>
      <c r="AT126" s="217" t="s">
        <v>221</v>
      </c>
      <c r="AU126" s="217" t="s">
        <v>83</v>
      </c>
      <c r="AY126" s="19" t="s">
        <v>128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81</v>
      </c>
      <c r="BK126" s="218">
        <f>ROUND(I126*H126,2)</f>
        <v>0</v>
      </c>
      <c r="BL126" s="19" t="s">
        <v>258</v>
      </c>
      <c r="BM126" s="217" t="s">
        <v>1041</v>
      </c>
    </row>
    <row r="127" s="2" customFormat="1">
      <c r="A127" s="40"/>
      <c r="B127" s="41"/>
      <c r="C127" s="42"/>
      <c r="D127" s="219" t="s">
        <v>138</v>
      </c>
      <c r="E127" s="42"/>
      <c r="F127" s="220" t="s">
        <v>1040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138</v>
      </c>
      <c r="AU127" s="19" t="s">
        <v>83</v>
      </c>
    </row>
    <row r="128" s="2" customFormat="1">
      <c r="A128" s="40"/>
      <c r="B128" s="41"/>
      <c r="C128" s="42"/>
      <c r="D128" s="219" t="s">
        <v>360</v>
      </c>
      <c r="E128" s="42"/>
      <c r="F128" s="268" t="s">
        <v>1042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360</v>
      </c>
      <c r="AU128" s="19" t="s">
        <v>83</v>
      </c>
    </row>
    <row r="129" s="2" customFormat="1" ht="16.5" customHeight="1">
      <c r="A129" s="40"/>
      <c r="B129" s="41"/>
      <c r="C129" s="206" t="s">
        <v>297</v>
      </c>
      <c r="D129" s="206" t="s">
        <v>131</v>
      </c>
      <c r="E129" s="207" t="s">
        <v>1043</v>
      </c>
      <c r="F129" s="208" t="s">
        <v>1044</v>
      </c>
      <c r="G129" s="209" t="s">
        <v>979</v>
      </c>
      <c r="H129" s="210">
        <v>12</v>
      </c>
      <c r="I129" s="211"/>
      <c r="J129" s="212">
        <f>ROUND(I129*H129,2)</f>
        <v>0</v>
      </c>
      <c r="K129" s="208" t="s">
        <v>19</v>
      </c>
      <c r="L129" s="46"/>
      <c r="M129" s="213" t="s">
        <v>19</v>
      </c>
      <c r="N129" s="214" t="s">
        <v>44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258</v>
      </c>
      <c r="AT129" s="217" t="s">
        <v>131</v>
      </c>
      <c r="AU129" s="217" t="s">
        <v>83</v>
      </c>
      <c r="AY129" s="19" t="s">
        <v>128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81</v>
      </c>
      <c r="BK129" s="218">
        <f>ROUND(I129*H129,2)</f>
        <v>0</v>
      </c>
      <c r="BL129" s="19" t="s">
        <v>258</v>
      </c>
      <c r="BM129" s="217" t="s">
        <v>1045</v>
      </c>
    </row>
    <row r="130" s="2" customFormat="1">
      <c r="A130" s="40"/>
      <c r="B130" s="41"/>
      <c r="C130" s="42"/>
      <c r="D130" s="219" t="s">
        <v>138</v>
      </c>
      <c r="E130" s="42"/>
      <c r="F130" s="220" t="s">
        <v>1044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138</v>
      </c>
      <c r="AU130" s="19" t="s">
        <v>83</v>
      </c>
    </row>
    <row r="131" s="2" customFormat="1" ht="16.5" customHeight="1">
      <c r="A131" s="40"/>
      <c r="B131" s="41"/>
      <c r="C131" s="258" t="s">
        <v>322</v>
      </c>
      <c r="D131" s="258" t="s">
        <v>221</v>
      </c>
      <c r="E131" s="259" t="s">
        <v>1046</v>
      </c>
      <c r="F131" s="260" t="s">
        <v>1047</v>
      </c>
      <c r="G131" s="261" t="s">
        <v>979</v>
      </c>
      <c r="H131" s="262">
        <v>12</v>
      </c>
      <c r="I131" s="263"/>
      <c r="J131" s="264">
        <f>ROUND(I131*H131,2)</f>
        <v>0</v>
      </c>
      <c r="K131" s="260" t="s">
        <v>19</v>
      </c>
      <c r="L131" s="265"/>
      <c r="M131" s="266" t="s">
        <v>19</v>
      </c>
      <c r="N131" s="267" t="s">
        <v>44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375</v>
      </c>
      <c r="AT131" s="217" t="s">
        <v>221</v>
      </c>
      <c r="AU131" s="217" t="s">
        <v>83</v>
      </c>
      <c r="AY131" s="19" t="s">
        <v>128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81</v>
      </c>
      <c r="BK131" s="218">
        <f>ROUND(I131*H131,2)</f>
        <v>0</v>
      </c>
      <c r="BL131" s="19" t="s">
        <v>258</v>
      </c>
      <c r="BM131" s="217" t="s">
        <v>1048</v>
      </c>
    </row>
    <row r="132" s="2" customFormat="1">
      <c r="A132" s="40"/>
      <c r="B132" s="41"/>
      <c r="C132" s="42"/>
      <c r="D132" s="219" t="s">
        <v>138</v>
      </c>
      <c r="E132" s="42"/>
      <c r="F132" s="220" t="s">
        <v>1047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138</v>
      </c>
      <c r="AU132" s="19" t="s">
        <v>83</v>
      </c>
    </row>
    <row r="133" s="12" customFormat="1" ht="25.92" customHeight="1">
      <c r="A133" s="12"/>
      <c r="B133" s="190"/>
      <c r="C133" s="191"/>
      <c r="D133" s="192" t="s">
        <v>72</v>
      </c>
      <c r="E133" s="193" t="s">
        <v>1049</v>
      </c>
      <c r="F133" s="193" t="s">
        <v>961</v>
      </c>
      <c r="G133" s="191"/>
      <c r="H133" s="191"/>
      <c r="I133" s="194"/>
      <c r="J133" s="195">
        <f>BK133</f>
        <v>0</v>
      </c>
      <c r="K133" s="191"/>
      <c r="L133" s="196"/>
      <c r="M133" s="197"/>
      <c r="N133" s="198"/>
      <c r="O133" s="198"/>
      <c r="P133" s="199">
        <f>SUM(P134:P141)</f>
        <v>0</v>
      </c>
      <c r="Q133" s="198"/>
      <c r="R133" s="199">
        <f>SUM(R134:R141)</f>
        <v>0</v>
      </c>
      <c r="S133" s="198"/>
      <c r="T133" s="200">
        <f>SUM(T134:T141)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1" t="s">
        <v>136</v>
      </c>
      <c r="AT133" s="202" t="s">
        <v>72</v>
      </c>
      <c r="AU133" s="202" t="s">
        <v>73</v>
      </c>
      <c r="AY133" s="201" t="s">
        <v>128</v>
      </c>
      <c r="BK133" s="203">
        <f>SUM(BK134:BK141)</f>
        <v>0</v>
      </c>
    </row>
    <row r="134" s="2" customFormat="1" ht="16.5" customHeight="1">
      <c r="A134" s="40"/>
      <c r="B134" s="41"/>
      <c r="C134" s="206" t="s">
        <v>327</v>
      </c>
      <c r="D134" s="206" t="s">
        <v>131</v>
      </c>
      <c r="E134" s="207" t="s">
        <v>1050</v>
      </c>
      <c r="F134" s="208" t="s">
        <v>19</v>
      </c>
      <c r="G134" s="209" t="s">
        <v>546</v>
      </c>
      <c r="H134" s="210">
        <v>1</v>
      </c>
      <c r="I134" s="211"/>
      <c r="J134" s="212">
        <f>ROUND(I134*H134,2)</f>
        <v>0</v>
      </c>
      <c r="K134" s="208" t="s">
        <v>19</v>
      </c>
      <c r="L134" s="46"/>
      <c r="M134" s="213" t="s">
        <v>19</v>
      </c>
      <c r="N134" s="214" t="s">
        <v>44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965</v>
      </c>
      <c r="AT134" s="217" t="s">
        <v>131</v>
      </c>
      <c r="AU134" s="217" t="s">
        <v>81</v>
      </c>
      <c r="AY134" s="19" t="s">
        <v>128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81</v>
      </c>
      <c r="BK134" s="218">
        <f>ROUND(I134*H134,2)</f>
        <v>0</v>
      </c>
      <c r="BL134" s="19" t="s">
        <v>965</v>
      </c>
      <c r="BM134" s="217" t="s">
        <v>1051</v>
      </c>
    </row>
    <row r="135" s="2" customFormat="1">
      <c r="A135" s="40"/>
      <c r="B135" s="41"/>
      <c r="C135" s="42"/>
      <c r="D135" s="219" t="s">
        <v>138</v>
      </c>
      <c r="E135" s="42"/>
      <c r="F135" s="220" t="s">
        <v>1052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138</v>
      </c>
      <c r="AU135" s="19" t="s">
        <v>81</v>
      </c>
    </row>
    <row r="136" s="2" customFormat="1" ht="16.5" customHeight="1">
      <c r="A136" s="40"/>
      <c r="B136" s="41"/>
      <c r="C136" s="206" t="s">
        <v>332</v>
      </c>
      <c r="D136" s="206" t="s">
        <v>131</v>
      </c>
      <c r="E136" s="207" t="s">
        <v>1053</v>
      </c>
      <c r="F136" s="208" t="s">
        <v>1054</v>
      </c>
      <c r="G136" s="209" t="s">
        <v>1055</v>
      </c>
      <c r="H136" s="273"/>
      <c r="I136" s="211"/>
      <c r="J136" s="212">
        <f>ROUND(I136*H136,2)</f>
        <v>0</v>
      </c>
      <c r="K136" s="208" t="s">
        <v>19</v>
      </c>
      <c r="L136" s="46"/>
      <c r="M136" s="213" t="s">
        <v>19</v>
      </c>
      <c r="N136" s="214" t="s">
        <v>44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965</v>
      </c>
      <c r="AT136" s="217" t="s">
        <v>131</v>
      </c>
      <c r="AU136" s="217" t="s">
        <v>81</v>
      </c>
      <c r="AY136" s="19" t="s">
        <v>128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81</v>
      </c>
      <c r="BK136" s="218">
        <f>ROUND(I136*H136,2)</f>
        <v>0</v>
      </c>
      <c r="BL136" s="19" t="s">
        <v>965</v>
      </c>
      <c r="BM136" s="217" t="s">
        <v>1056</v>
      </c>
    </row>
    <row r="137" s="2" customFormat="1">
      <c r="A137" s="40"/>
      <c r="B137" s="41"/>
      <c r="C137" s="42"/>
      <c r="D137" s="219" t="s">
        <v>138</v>
      </c>
      <c r="E137" s="42"/>
      <c r="F137" s="220" t="s">
        <v>1057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138</v>
      </c>
      <c r="AU137" s="19" t="s">
        <v>81</v>
      </c>
    </row>
    <row r="138" s="2" customFormat="1" ht="16.5" customHeight="1">
      <c r="A138" s="40"/>
      <c r="B138" s="41"/>
      <c r="C138" s="206" t="s">
        <v>337</v>
      </c>
      <c r="D138" s="206" t="s">
        <v>131</v>
      </c>
      <c r="E138" s="207" t="s">
        <v>972</v>
      </c>
      <c r="F138" s="208" t="s">
        <v>19</v>
      </c>
      <c r="G138" s="209" t="s">
        <v>1055</v>
      </c>
      <c r="H138" s="273"/>
      <c r="I138" s="211"/>
      <c r="J138" s="212">
        <f>ROUND(I138*H138,2)</f>
        <v>0</v>
      </c>
      <c r="K138" s="208" t="s">
        <v>19</v>
      </c>
      <c r="L138" s="46"/>
      <c r="M138" s="213" t="s">
        <v>19</v>
      </c>
      <c r="N138" s="214" t="s">
        <v>44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965</v>
      </c>
      <c r="AT138" s="217" t="s">
        <v>131</v>
      </c>
      <c r="AU138" s="217" t="s">
        <v>81</v>
      </c>
      <c r="AY138" s="19" t="s">
        <v>128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81</v>
      </c>
      <c r="BK138" s="218">
        <f>ROUND(I138*H138,2)</f>
        <v>0</v>
      </c>
      <c r="BL138" s="19" t="s">
        <v>965</v>
      </c>
      <c r="BM138" s="217" t="s">
        <v>1058</v>
      </c>
    </row>
    <row r="139" s="2" customFormat="1">
      <c r="A139" s="40"/>
      <c r="B139" s="41"/>
      <c r="C139" s="42"/>
      <c r="D139" s="219" t="s">
        <v>138</v>
      </c>
      <c r="E139" s="42"/>
      <c r="F139" s="220" t="s">
        <v>1059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138</v>
      </c>
      <c r="AU139" s="19" t="s">
        <v>81</v>
      </c>
    </row>
    <row r="140" s="2" customFormat="1" ht="16.5" customHeight="1">
      <c r="A140" s="40"/>
      <c r="B140" s="41"/>
      <c r="C140" s="206" t="s">
        <v>342</v>
      </c>
      <c r="D140" s="206" t="s">
        <v>131</v>
      </c>
      <c r="E140" s="207" t="s">
        <v>1060</v>
      </c>
      <c r="F140" s="208" t="s">
        <v>19</v>
      </c>
      <c r="G140" s="209" t="s">
        <v>1055</v>
      </c>
      <c r="H140" s="273"/>
      <c r="I140" s="211"/>
      <c r="J140" s="212">
        <f>ROUND(I140*H140,2)</f>
        <v>0</v>
      </c>
      <c r="K140" s="208" t="s">
        <v>19</v>
      </c>
      <c r="L140" s="46"/>
      <c r="M140" s="213" t="s">
        <v>19</v>
      </c>
      <c r="N140" s="214" t="s">
        <v>44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965</v>
      </c>
      <c r="AT140" s="217" t="s">
        <v>131</v>
      </c>
      <c r="AU140" s="217" t="s">
        <v>81</v>
      </c>
      <c r="AY140" s="19" t="s">
        <v>128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81</v>
      </c>
      <c r="BK140" s="218">
        <f>ROUND(I140*H140,2)</f>
        <v>0</v>
      </c>
      <c r="BL140" s="19" t="s">
        <v>965</v>
      </c>
      <c r="BM140" s="217" t="s">
        <v>1061</v>
      </c>
    </row>
    <row r="141" s="2" customFormat="1">
      <c r="A141" s="40"/>
      <c r="B141" s="41"/>
      <c r="C141" s="42"/>
      <c r="D141" s="219" t="s">
        <v>138</v>
      </c>
      <c r="E141" s="42"/>
      <c r="F141" s="220" t="s">
        <v>1062</v>
      </c>
      <c r="G141" s="42"/>
      <c r="H141" s="42"/>
      <c r="I141" s="221"/>
      <c r="J141" s="42"/>
      <c r="K141" s="42"/>
      <c r="L141" s="46"/>
      <c r="M141" s="269"/>
      <c r="N141" s="270"/>
      <c r="O141" s="271"/>
      <c r="P141" s="271"/>
      <c r="Q141" s="271"/>
      <c r="R141" s="271"/>
      <c r="S141" s="271"/>
      <c r="T141" s="272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138</v>
      </c>
      <c r="AU141" s="19" t="s">
        <v>81</v>
      </c>
    </row>
    <row r="142" s="2" customFormat="1" ht="6.96" customHeight="1">
      <c r="A142" s="40"/>
      <c r="B142" s="61"/>
      <c r="C142" s="62"/>
      <c r="D142" s="62"/>
      <c r="E142" s="62"/>
      <c r="F142" s="62"/>
      <c r="G142" s="62"/>
      <c r="H142" s="62"/>
      <c r="I142" s="62"/>
      <c r="J142" s="62"/>
      <c r="K142" s="62"/>
      <c r="L142" s="46"/>
      <c r="M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</row>
  </sheetData>
  <sheetProtection sheet="1" autoFilter="0" formatColumns="0" formatRows="0" objects="1" scenarios="1" spinCount="100000" saltValue="ZkDuxqmR0kIh02ffNKQBdvKiuV4Yyg9nNIyIFCQvjOaIp9iiNV4X/QjST0N1UGjjlQIXZDlCON12/HNQIe5uOA==" hashValue="Wo4TOw60ZepwAhQV/clgBIsSmTn9jxdMYlXF0tOkc/B8Vnu2Wg7bRcHlyC0KNJT4GiXU9WabYSeQ1OcEjHx45A==" algorithmName="SHA-512" password="CC35"/>
  <autoFilter ref="C81:K141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90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Oprava a rekonstrukce OÚ Náměstí č.p.12, Údlice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1063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17. 3. 2024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35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36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ROUND((SUM(BE84:BE101)),  2)</f>
        <v>0</v>
      </c>
      <c r="G33" s="40"/>
      <c r="H33" s="40"/>
      <c r="I33" s="150">
        <v>0.20999999999999999</v>
      </c>
      <c r="J33" s="149">
        <f>ROUND(((SUM(BE84:BE101))*I33),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ROUND((SUM(BF84:BF101)),  2)</f>
        <v>0</v>
      </c>
      <c r="G34" s="40"/>
      <c r="H34" s="40"/>
      <c r="I34" s="150">
        <v>0.12</v>
      </c>
      <c r="J34" s="149">
        <f>ROUND(((SUM(BF84:BF101))*I34),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ROUND((SUM(BG84:BG101)),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ROUND((SUM(BH84:BH101)),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ROUND((SUM(BI84:BI101)),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Oprava a rekonstrukce OÚ Náměstí č.p.12, Údlice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VRN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17. 3. 2024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Údlice, Náměstí 12, 431 41 Údlice</v>
      </c>
      <c r="G54" s="42"/>
      <c r="H54" s="42"/>
      <c r="I54" s="34" t="s">
        <v>31</v>
      </c>
      <c r="J54" s="38" t="str">
        <f>E21</f>
        <v>Bc.Tomáš Čtvrtečka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>Valová R.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94</v>
      </c>
      <c r="D57" s="164"/>
      <c r="E57" s="164"/>
      <c r="F57" s="164"/>
      <c r="G57" s="164"/>
      <c r="H57" s="164"/>
      <c r="I57" s="164"/>
      <c r="J57" s="165" t="s">
        <v>95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96</v>
      </c>
    </row>
    <row r="60" s="9" customFormat="1" ht="24.96" customHeight="1">
      <c r="A60" s="9"/>
      <c r="B60" s="167"/>
      <c r="C60" s="168"/>
      <c r="D60" s="169" t="s">
        <v>1064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1065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1066</v>
      </c>
      <c r="E62" s="176"/>
      <c r="F62" s="176"/>
      <c r="G62" s="176"/>
      <c r="H62" s="176"/>
      <c r="I62" s="176"/>
      <c r="J62" s="177">
        <f>J90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1067</v>
      </c>
      <c r="E63" s="176"/>
      <c r="F63" s="176"/>
      <c r="G63" s="176"/>
      <c r="H63" s="176"/>
      <c r="I63" s="176"/>
      <c r="J63" s="177">
        <f>J94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1068</v>
      </c>
      <c r="E64" s="176"/>
      <c r="F64" s="176"/>
      <c r="G64" s="176"/>
      <c r="H64" s="176"/>
      <c r="I64" s="176"/>
      <c r="J64" s="177">
        <f>J98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113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Oprava a rekonstrukce OÚ Náměstí č.p.12, Údlice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91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03 - VRN - vedlejší rozpočtové náklady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17. 3. 2024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Obec Údlice, Náměstí 12, 431 41 Údlice</v>
      </c>
      <c r="G80" s="42"/>
      <c r="H80" s="42"/>
      <c r="I80" s="34" t="s">
        <v>31</v>
      </c>
      <c r="J80" s="38" t="str">
        <f>E21</f>
        <v>Bc.Tomáš Čtvrtečka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35</v>
      </c>
      <c r="J81" s="38" t="str">
        <f>E24</f>
        <v>Valová R.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114</v>
      </c>
      <c r="D83" s="182" t="s">
        <v>58</v>
      </c>
      <c r="E83" s="182" t="s">
        <v>54</v>
      </c>
      <c r="F83" s="182" t="s">
        <v>55</v>
      </c>
      <c r="G83" s="182" t="s">
        <v>115</v>
      </c>
      <c r="H83" s="182" t="s">
        <v>116</v>
      </c>
      <c r="I83" s="182" t="s">
        <v>117</v>
      </c>
      <c r="J83" s="182" t="s">
        <v>95</v>
      </c>
      <c r="K83" s="183" t="s">
        <v>118</v>
      </c>
      <c r="L83" s="184"/>
      <c r="M83" s="94" t="s">
        <v>19</v>
      </c>
      <c r="N83" s="95" t="s">
        <v>43</v>
      </c>
      <c r="O83" s="95" t="s">
        <v>119</v>
      </c>
      <c r="P83" s="95" t="s">
        <v>120</v>
      </c>
      <c r="Q83" s="95" t="s">
        <v>121</v>
      </c>
      <c r="R83" s="95" t="s">
        <v>122</v>
      </c>
      <c r="S83" s="95" t="s">
        <v>123</v>
      </c>
      <c r="T83" s="96" t="s">
        <v>124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125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72</v>
      </c>
      <c r="AU84" s="19" t="s">
        <v>96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72</v>
      </c>
      <c r="E85" s="193" t="s">
        <v>1069</v>
      </c>
      <c r="F85" s="193" t="s">
        <v>1070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P86+P90+P94+P98</f>
        <v>0</v>
      </c>
      <c r="Q85" s="198"/>
      <c r="R85" s="199">
        <f>R86+R90+R94+R98</f>
        <v>0</v>
      </c>
      <c r="S85" s="198"/>
      <c r="T85" s="200">
        <f>T86+T90+T94+T98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182</v>
      </c>
      <c r="AT85" s="202" t="s">
        <v>72</v>
      </c>
      <c r="AU85" s="202" t="s">
        <v>73</v>
      </c>
      <c r="AY85" s="201" t="s">
        <v>128</v>
      </c>
      <c r="BK85" s="203">
        <f>BK86+BK90+BK94+BK98</f>
        <v>0</v>
      </c>
    </row>
    <row r="86" s="12" customFormat="1" ht="22.8" customHeight="1">
      <c r="A86" s="12"/>
      <c r="B86" s="190"/>
      <c r="C86" s="191"/>
      <c r="D86" s="192" t="s">
        <v>72</v>
      </c>
      <c r="E86" s="204" t="s">
        <v>1071</v>
      </c>
      <c r="F86" s="204" t="s">
        <v>1072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SUM(P87:P89)</f>
        <v>0</v>
      </c>
      <c r="Q86" s="198"/>
      <c r="R86" s="199">
        <f>SUM(R87:R89)</f>
        <v>0</v>
      </c>
      <c r="S86" s="198"/>
      <c r="T86" s="200">
        <f>SUM(T87:T89)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182</v>
      </c>
      <c r="AT86" s="202" t="s">
        <v>72</v>
      </c>
      <c r="AU86" s="202" t="s">
        <v>81</v>
      </c>
      <c r="AY86" s="201" t="s">
        <v>128</v>
      </c>
      <c r="BK86" s="203">
        <f>SUM(BK87:BK89)</f>
        <v>0</v>
      </c>
    </row>
    <row r="87" s="2" customFormat="1" ht="16.5" customHeight="1">
      <c r="A87" s="40"/>
      <c r="B87" s="41"/>
      <c r="C87" s="206" t="s">
        <v>81</v>
      </c>
      <c r="D87" s="206" t="s">
        <v>131</v>
      </c>
      <c r="E87" s="207" t="s">
        <v>1073</v>
      </c>
      <c r="F87" s="208" t="s">
        <v>1072</v>
      </c>
      <c r="G87" s="209" t="s">
        <v>1055</v>
      </c>
      <c r="H87" s="273"/>
      <c r="I87" s="211"/>
      <c r="J87" s="212">
        <f>ROUND(I87*H87,2)</f>
        <v>0</v>
      </c>
      <c r="K87" s="208" t="s">
        <v>135</v>
      </c>
      <c r="L87" s="46"/>
      <c r="M87" s="213" t="s">
        <v>19</v>
      </c>
      <c r="N87" s="214" t="s">
        <v>44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1074</v>
      </c>
      <c r="AT87" s="217" t="s">
        <v>131</v>
      </c>
      <c r="AU87" s="217" t="s">
        <v>83</v>
      </c>
      <c r="AY87" s="19" t="s">
        <v>128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81</v>
      </c>
      <c r="BK87" s="218">
        <f>ROUND(I87*H87,2)</f>
        <v>0</v>
      </c>
      <c r="BL87" s="19" t="s">
        <v>1074</v>
      </c>
      <c r="BM87" s="217" t="s">
        <v>1075</v>
      </c>
    </row>
    <row r="88" s="2" customFormat="1">
      <c r="A88" s="40"/>
      <c r="B88" s="41"/>
      <c r="C88" s="42"/>
      <c r="D88" s="219" t="s">
        <v>138</v>
      </c>
      <c r="E88" s="42"/>
      <c r="F88" s="220" t="s">
        <v>1072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138</v>
      </c>
      <c r="AU88" s="19" t="s">
        <v>83</v>
      </c>
    </row>
    <row r="89" s="2" customFormat="1">
      <c r="A89" s="40"/>
      <c r="B89" s="41"/>
      <c r="C89" s="42"/>
      <c r="D89" s="224" t="s">
        <v>140</v>
      </c>
      <c r="E89" s="42"/>
      <c r="F89" s="225" t="s">
        <v>1076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140</v>
      </c>
      <c r="AU89" s="19" t="s">
        <v>83</v>
      </c>
    </row>
    <row r="90" s="12" customFormat="1" ht="22.8" customHeight="1">
      <c r="A90" s="12"/>
      <c r="B90" s="190"/>
      <c r="C90" s="191"/>
      <c r="D90" s="192" t="s">
        <v>72</v>
      </c>
      <c r="E90" s="204" t="s">
        <v>1077</v>
      </c>
      <c r="F90" s="204" t="s">
        <v>1078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SUM(P91:P93)</f>
        <v>0</v>
      </c>
      <c r="Q90" s="198"/>
      <c r="R90" s="199">
        <f>SUM(R91:R93)</f>
        <v>0</v>
      </c>
      <c r="S90" s="198"/>
      <c r="T90" s="200">
        <f>SUM(T91:T93)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182</v>
      </c>
      <c r="AT90" s="202" t="s">
        <v>72</v>
      </c>
      <c r="AU90" s="202" t="s">
        <v>81</v>
      </c>
      <c r="AY90" s="201" t="s">
        <v>128</v>
      </c>
      <c r="BK90" s="203">
        <f>SUM(BK91:BK93)</f>
        <v>0</v>
      </c>
    </row>
    <row r="91" s="2" customFormat="1" ht="16.5" customHeight="1">
      <c r="A91" s="40"/>
      <c r="B91" s="41"/>
      <c r="C91" s="206" t="s">
        <v>83</v>
      </c>
      <c r="D91" s="206" t="s">
        <v>131</v>
      </c>
      <c r="E91" s="207" t="s">
        <v>1079</v>
      </c>
      <c r="F91" s="208" t="s">
        <v>1078</v>
      </c>
      <c r="G91" s="209" t="s">
        <v>1055</v>
      </c>
      <c r="H91" s="273"/>
      <c r="I91" s="211"/>
      <c r="J91" s="212">
        <f>ROUND(I91*H91,2)</f>
        <v>0</v>
      </c>
      <c r="K91" s="208" t="s">
        <v>135</v>
      </c>
      <c r="L91" s="46"/>
      <c r="M91" s="213" t="s">
        <v>19</v>
      </c>
      <c r="N91" s="214" t="s">
        <v>44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1074</v>
      </c>
      <c r="AT91" s="217" t="s">
        <v>131</v>
      </c>
      <c r="AU91" s="217" t="s">
        <v>83</v>
      </c>
      <c r="AY91" s="19" t="s">
        <v>128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81</v>
      </c>
      <c r="BK91" s="218">
        <f>ROUND(I91*H91,2)</f>
        <v>0</v>
      </c>
      <c r="BL91" s="19" t="s">
        <v>1074</v>
      </c>
      <c r="BM91" s="217" t="s">
        <v>1080</v>
      </c>
    </row>
    <row r="92" s="2" customFormat="1">
      <c r="A92" s="40"/>
      <c r="B92" s="41"/>
      <c r="C92" s="42"/>
      <c r="D92" s="219" t="s">
        <v>138</v>
      </c>
      <c r="E92" s="42"/>
      <c r="F92" s="220" t="s">
        <v>1078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138</v>
      </c>
      <c r="AU92" s="19" t="s">
        <v>83</v>
      </c>
    </row>
    <row r="93" s="2" customFormat="1">
      <c r="A93" s="40"/>
      <c r="B93" s="41"/>
      <c r="C93" s="42"/>
      <c r="D93" s="224" t="s">
        <v>140</v>
      </c>
      <c r="E93" s="42"/>
      <c r="F93" s="225" t="s">
        <v>1081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140</v>
      </c>
      <c r="AU93" s="19" t="s">
        <v>83</v>
      </c>
    </row>
    <row r="94" s="12" customFormat="1" ht="22.8" customHeight="1">
      <c r="A94" s="12"/>
      <c r="B94" s="190"/>
      <c r="C94" s="191"/>
      <c r="D94" s="192" t="s">
        <v>72</v>
      </c>
      <c r="E94" s="204" t="s">
        <v>1082</v>
      </c>
      <c r="F94" s="204" t="s">
        <v>1083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SUM(P95:P97)</f>
        <v>0</v>
      </c>
      <c r="Q94" s="198"/>
      <c r="R94" s="199">
        <f>SUM(R95:R97)</f>
        <v>0</v>
      </c>
      <c r="S94" s="198"/>
      <c r="T94" s="200">
        <f>SUM(T95:T97)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182</v>
      </c>
      <c r="AT94" s="202" t="s">
        <v>72</v>
      </c>
      <c r="AU94" s="202" t="s">
        <v>81</v>
      </c>
      <c r="AY94" s="201" t="s">
        <v>128</v>
      </c>
      <c r="BK94" s="203">
        <f>SUM(BK95:BK97)</f>
        <v>0</v>
      </c>
    </row>
    <row r="95" s="2" customFormat="1" ht="16.5" customHeight="1">
      <c r="A95" s="40"/>
      <c r="B95" s="41"/>
      <c r="C95" s="206" t="s">
        <v>129</v>
      </c>
      <c r="D95" s="206" t="s">
        <v>131</v>
      </c>
      <c r="E95" s="207" t="s">
        <v>1084</v>
      </c>
      <c r="F95" s="208" t="s">
        <v>1083</v>
      </c>
      <c r="G95" s="209" t="s">
        <v>1055</v>
      </c>
      <c r="H95" s="273"/>
      <c r="I95" s="211"/>
      <c r="J95" s="212">
        <f>ROUND(I95*H95,2)</f>
        <v>0</v>
      </c>
      <c r="K95" s="208" t="s">
        <v>135</v>
      </c>
      <c r="L95" s="46"/>
      <c r="M95" s="213" t="s">
        <v>19</v>
      </c>
      <c r="N95" s="214" t="s">
        <v>44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1074</v>
      </c>
      <c r="AT95" s="217" t="s">
        <v>131</v>
      </c>
      <c r="AU95" s="217" t="s">
        <v>83</v>
      </c>
      <c r="AY95" s="19" t="s">
        <v>128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81</v>
      </c>
      <c r="BK95" s="218">
        <f>ROUND(I95*H95,2)</f>
        <v>0</v>
      </c>
      <c r="BL95" s="19" t="s">
        <v>1074</v>
      </c>
      <c r="BM95" s="217" t="s">
        <v>1085</v>
      </c>
    </row>
    <row r="96" s="2" customFormat="1">
      <c r="A96" s="40"/>
      <c r="B96" s="41"/>
      <c r="C96" s="42"/>
      <c r="D96" s="219" t="s">
        <v>138</v>
      </c>
      <c r="E96" s="42"/>
      <c r="F96" s="220" t="s">
        <v>1083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138</v>
      </c>
      <c r="AU96" s="19" t="s">
        <v>83</v>
      </c>
    </row>
    <row r="97" s="2" customFormat="1">
      <c r="A97" s="40"/>
      <c r="B97" s="41"/>
      <c r="C97" s="42"/>
      <c r="D97" s="224" t="s">
        <v>140</v>
      </c>
      <c r="E97" s="42"/>
      <c r="F97" s="225" t="s">
        <v>1086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140</v>
      </c>
      <c r="AU97" s="19" t="s">
        <v>83</v>
      </c>
    </row>
    <row r="98" s="12" customFormat="1" ht="22.8" customHeight="1">
      <c r="A98" s="12"/>
      <c r="B98" s="190"/>
      <c r="C98" s="191"/>
      <c r="D98" s="192" t="s">
        <v>72</v>
      </c>
      <c r="E98" s="204" t="s">
        <v>1087</v>
      </c>
      <c r="F98" s="204" t="s">
        <v>1088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SUM(P99:P101)</f>
        <v>0</v>
      </c>
      <c r="Q98" s="198"/>
      <c r="R98" s="199">
        <f>SUM(R99:R101)</f>
        <v>0</v>
      </c>
      <c r="S98" s="198"/>
      <c r="T98" s="200">
        <f>SUM(T99:T101)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182</v>
      </c>
      <c r="AT98" s="202" t="s">
        <v>72</v>
      </c>
      <c r="AU98" s="202" t="s">
        <v>81</v>
      </c>
      <c r="AY98" s="201" t="s">
        <v>128</v>
      </c>
      <c r="BK98" s="203">
        <f>SUM(BK99:BK101)</f>
        <v>0</v>
      </c>
    </row>
    <row r="99" s="2" customFormat="1" ht="16.5" customHeight="1">
      <c r="A99" s="40"/>
      <c r="B99" s="41"/>
      <c r="C99" s="206" t="s">
        <v>136</v>
      </c>
      <c r="D99" s="206" t="s">
        <v>131</v>
      </c>
      <c r="E99" s="207" t="s">
        <v>1089</v>
      </c>
      <c r="F99" s="208" t="s">
        <v>1088</v>
      </c>
      <c r="G99" s="209" t="s">
        <v>1055</v>
      </c>
      <c r="H99" s="273"/>
      <c r="I99" s="211"/>
      <c r="J99" s="212">
        <f>ROUND(I99*H99,2)</f>
        <v>0</v>
      </c>
      <c r="K99" s="208" t="s">
        <v>135</v>
      </c>
      <c r="L99" s="46"/>
      <c r="M99" s="213" t="s">
        <v>19</v>
      </c>
      <c r="N99" s="214" t="s">
        <v>44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1074</v>
      </c>
      <c r="AT99" s="217" t="s">
        <v>131</v>
      </c>
      <c r="AU99" s="217" t="s">
        <v>83</v>
      </c>
      <c r="AY99" s="19" t="s">
        <v>128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81</v>
      </c>
      <c r="BK99" s="218">
        <f>ROUND(I99*H99,2)</f>
        <v>0</v>
      </c>
      <c r="BL99" s="19" t="s">
        <v>1074</v>
      </c>
      <c r="BM99" s="217" t="s">
        <v>1090</v>
      </c>
    </row>
    <row r="100" s="2" customFormat="1">
      <c r="A100" s="40"/>
      <c r="B100" s="41"/>
      <c r="C100" s="42"/>
      <c r="D100" s="219" t="s">
        <v>138</v>
      </c>
      <c r="E100" s="42"/>
      <c r="F100" s="220" t="s">
        <v>1088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138</v>
      </c>
      <c r="AU100" s="19" t="s">
        <v>83</v>
      </c>
    </row>
    <row r="101" s="2" customFormat="1">
      <c r="A101" s="40"/>
      <c r="B101" s="41"/>
      <c r="C101" s="42"/>
      <c r="D101" s="224" t="s">
        <v>140</v>
      </c>
      <c r="E101" s="42"/>
      <c r="F101" s="225" t="s">
        <v>1091</v>
      </c>
      <c r="G101" s="42"/>
      <c r="H101" s="42"/>
      <c r="I101" s="221"/>
      <c r="J101" s="42"/>
      <c r="K101" s="42"/>
      <c r="L101" s="46"/>
      <c r="M101" s="269"/>
      <c r="N101" s="270"/>
      <c r="O101" s="271"/>
      <c r="P101" s="271"/>
      <c r="Q101" s="271"/>
      <c r="R101" s="271"/>
      <c r="S101" s="271"/>
      <c r="T101" s="272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140</v>
      </c>
      <c r="AU101" s="19" t="s">
        <v>83</v>
      </c>
    </row>
    <row r="102" s="2" customFormat="1" ht="6.96" customHeight="1">
      <c r="A102" s="40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46"/>
      <c r="M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</sheetData>
  <sheetProtection sheet="1" autoFilter="0" formatColumns="0" formatRows="0" objects="1" scenarios="1" spinCount="100000" saltValue="PIcTtGMkIR+bxkQ7bF4P/WfiOUdum2hQm3STCipiPyRXFLM6RpobdNVKc0z+XeXJnV7Mn15Ey4xcpD9CydFwbw==" hashValue="MpdiZxKRMifgWgGc8SRKU2PJnIulH8hO8BeuC+U3vzBpI7Cs/D2fNPWeBVK+50QjozDUEsXNDjGbXv4WjrZbKQ==" algorithmName="SHA-512" password="CC35"/>
  <autoFilter ref="C83:K101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4_01/030001000"/>
    <hyperlink ref="F93" r:id="rId2" display="https://podminky.urs.cz/item/CS_URS_2024_01/040001000"/>
    <hyperlink ref="F97" r:id="rId3" display="https://podminky.urs.cz/item/CS_URS_2024_01/060001000"/>
    <hyperlink ref="F101" r:id="rId4" display="https://podminky.urs.cz/item/CS_URS_2024_01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74" customWidth="1"/>
    <col min="2" max="2" width="1.667969" style="274" customWidth="1"/>
    <col min="3" max="4" width="5" style="274" customWidth="1"/>
    <col min="5" max="5" width="11.66016" style="274" customWidth="1"/>
    <col min="6" max="6" width="9.160156" style="274" customWidth="1"/>
    <col min="7" max="7" width="5" style="274" customWidth="1"/>
    <col min="8" max="8" width="77.83203" style="274" customWidth="1"/>
    <col min="9" max="10" width="20" style="274" customWidth="1"/>
    <col min="11" max="11" width="1.667969" style="274" customWidth="1"/>
  </cols>
  <sheetData>
    <row r="1" s="1" customFormat="1" ht="37.5" customHeight="1"/>
    <row r="2" s="1" customFormat="1" ht="7.5" customHeight="1">
      <c r="B2" s="275"/>
      <c r="C2" s="276"/>
      <c r="D2" s="276"/>
      <c r="E2" s="276"/>
      <c r="F2" s="276"/>
      <c r="G2" s="276"/>
      <c r="H2" s="276"/>
      <c r="I2" s="276"/>
      <c r="J2" s="276"/>
      <c r="K2" s="277"/>
    </row>
    <row r="3" s="16" customFormat="1" ht="45" customHeight="1">
      <c r="B3" s="278"/>
      <c r="C3" s="279" t="s">
        <v>1092</v>
      </c>
      <c r="D3" s="279"/>
      <c r="E3" s="279"/>
      <c r="F3" s="279"/>
      <c r="G3" s="279"/>
      <c r="H3" s="279"/>
      <c r="I3" s="279"/>
      <c r="J3" s="279"/>
      <c r="K3" s="280"/>
    </row>
    <row r="4" s="1" customFormat="1" ht="25.5" customHeight="1">
      <c r="B4" s="281"/>
      <c r="C4" s="282" t="s">
        <v>1093</v>
      </c>
      <c r="D4" s="282"/>
      <c r="E4" s="282"/>
      <c r="F4" s="282"/>
      <c r="G4" s="282"/>
      <c r="H4" s="282"/>
      <c r="I4" s="282"/>
      <c r="J4" s="282"/>
      <c r="K4" s="283"/>
    </row>
    <row r="5" s="1" customFormat="1" ht="5.25" customHeight="1">
      <c r="B5" s="281"/>
      <c r="C5" s="284"/>
      <c r="D5" s="284"/>
      <c r="E5" s="284"/>
      <c r="F5" s="284"/>
      <c r="G5" s="284"/>
      <c r="H5" s="284"/>
      <c r="I5" s="284"/>
      <c r="J5" s="284"/>
      <c r="K5" s="283"/>
    </row>
    <row r="6" s="1" customFormat="1" ht="15" customHeight="1">
      <c r="B6" s="281"/>
      <c r="C6" s="285" t="s">
        <v>1094</v>
      </c>
      <c r="D6" s="285"/>
      <c r="E6" s="285"/>
      <c r="F6" s="285"/>
      <c r="G6" s="285"/>
      <c r="H6" s="285"/>
      <c r="I6" s="285"/>
      <c r="J6" s="285"/>
      <c r="K6" s="283"/>
    </row>
    <row r="7" s="1" customFormat="1" ht="15" customHeight="1">
      <c r="B7" s="286"/>
      <c r="C7" s="285" t="s">
        <v>1095</v>
      </c>
      <c r="D7" s="285"/>
      <c r="E7" s="285"/>
      <c r="F7" s="285"/>
      <c r="G7" s="285"/>
      <c r="H7" s="285"/>
      <c r="I7" s="285"/>
      <c r="J7" s="285"/>
      <c r="K7" s="283"/>
    </row>
    <row r="8" s="1" customFormat="1" ht="12.75" customHeight="1">
      <c r="B8" s="286"/>
      <c r="C8" s="285"/>
      <c r="D8" s="285"/>
      <c r="E8" s="285"/>
      <c r="F8" s="285"/>
      <c r="G8" s="285"/>
      <c r="H8" s="285"/>
      <c r="I8" s="285"/>
      <c r="J8" s="285"/>
      <c r="K8" s="283"/>
    </row>
    <row r="9" s="1" customFormat="1" ht="15" customHeight="1">
      <c r="B9" s="286"/>
      <c r="C9" s="285" t="s">
        <v>1096</v>
      </c>
      <c r="D9" s="285"/>
      <c r="E9" s="285"/>
      <c r="F9" s="285"/>
      <c r="G9" s="285"/>
      <c r="H9" s="285"/>
      <c r="I9" s="285"/>
      <c r="J9" s="285"/>
      <c r="K9" s="283"/>
    </row>
    <row r="10" s="1" customFormat="1" ht="15" customHeight="1">
      <c r="B10" s="286"/>
      <c r="C10" s="285"/>
      <c r="D10" s="285" t="s">
        <v>1097</v>
      </c>
      <c r="E10" s="285"/>
      <c r="F10" s="285"/>
      <c r="G10" s="285"/>
      <c r="H10" s="285"/>
      <c r="I10" s="285"/>
      <c r="J10" s="285"/>
      <c r="K10" s="283"/>
    </row>
    <row r="11" s="1" customFormat="1" ht="15" customHeight="1">
      <c r="B11" s="286"/>
      <c r="C11" s="287"/>
      <c r="D11" s="285" t="s">
        <v>1098</v>
      </c>
      <c r="E11" s="285"/>
      <c r="F11" s="285"/>
      <c r="G11" s="285"/>
      <c r="H11" s="285"/>
      <c r="I11" s="285"/>
      <c r="J11" s="285"/>
      <c r="K11" s="283"/>
    </row>
    <row r="12" s="1" customFormat="1" ht="15" customHeight="1">
      <c r="B12" s="286"/>
      <c r="C12" s="287"/>
      <c r="D12" s="285"/>
      <c r="E12" s="285"/>
      <c r="F12" s="285"/>
      <c r="G12" s="285"/>
      <c r="H12" s="285"/>
      <c r="I12" s="285"/>
      <c r="J12" s="285"/>
      <c r="K12" s="283"/>
    </row>
    <row r="13" s="1" customFormat="1" ht="15" customHeight="1">
      <c r="B13" s="286"/>
      <c r="C13" s="287"/>
      <c r="D13" s="288" t="s">
        <v>1099</v>
      </c>
      <c r="E13" s="285"/>
      <c r="F13" s="285"/>
      <c r="G13" s="285"/>
      <c r="H13" s="285"/>
      <c r="I13" s="285"/>
      <c r="J13" s="285"/>
      <c r="K13" s="283"/>
    </row>
    <row r="14" s="1" customFormat="1" ht="12.75" customHeight="1">
      <c r="B14" s="286"/>
      <c r="C14" s="287"/>
      <c r="D14" s="287"/>
      <c r="E14" s="287"/>
      <c r="F14" s="287"/>
      <c r="G14" s="287"/>
      <c r="H14" s="287"/>
      <c r="I14" s="287"/>
      <c r="J14" s="287"/>
      <c r="K14" s="283"/>
    </row>
    <row r="15" s="1" customFormat="1" ht="15" customHeight="1">
      <c r="B15" s="286"/>
      <c r="C15" s="287"/>
      <c r="D15" s="285" t="s">
        <v>1100</v>
      </c>
      <c r="E15" s="285"/>
      <c r="F15" s="285"/>
      <c r="G15" s="285"/>
      <c r="H15" s="285"/>
      <c r="I15" s="285"/>
      <c r="J15" s="285"/>
      <c r="K15" s="283"/>
    </row>
    <row r="16" s="1" customFormat="1" ht="15" customHeight="1">
      <c r="B16" s="286"/>
      <c r="C16" s="287"/>
      <c r="D16" s="285" t="s">
        <v>1101</v>
      </c>
      <c r="E16" s="285"/>
      <c r="F16" s="285"/>
      <c r="G16" s="285"/>
      <c r="H16" s="285"/>
      <c r="I16" s="285"/>
      <c r="J16" s="285"/>
      <c r="K16" s="283"/>
    </row>
    <row r="17" s="1" customFormat="1" ht="15" customHeight="1">
      <c r="B17" s="286"/>
      <c r="C17" s="287"/>
      <c r="D17" s="285" t="s">
        <v>1102</v>
      </c>
      <c r="E17" s="285"/>
      <c r="F17" s="285"/>
      <c r="G17" s="285"/>
      <c r="H17" s="285"/>
      <c r="I17" s="285"/>
      <c r="J17" s="285"/>
      <c r="K17" s="283"/>
    </row>
    <row r="18" s="1" customFormat="1" ht="15" customHeight="1">
      <c r="B18" s="286"/>
      <c r="C18" s="287"/>
      <c r="D18" s="287"/>
      <c r="E18" s="289" t="s">
        <v>80</v>
      </c>
      <c r="F18" s="285" t="s">
        <v>1103</v>
      </c>
      <c r="G18" s="285"/>
      <c r="H18" s="285"/>
      <c r="I18" s="285"/>
      <c r="J18" s="285"/>
      <c r="K18" s="283"/>
    </row>
    <row r="19" s="1" customFormat="1" ht="15" customHeight="1">
      <c r="B19" s="286"/>
      <c r="C19" s="287"/>
      <c r="D19" s="287"/>
      <c r="E19" s="289" t="s">
        <v>1104</v>
      </c>
      <c r="F19" s="285" t="s">
        <v>1105</v>
      </c>
      <c r="G19" s="285"/>
      <c r="H19" s="285"/>
      <c r="I19" s="285"/>
      <c r="J19" s="285"/>
      <c r="K19" s="283"/>
    </row>
    <row r="20" s="1" customFormat="1" ht="15" customHeight="1">
      <c r="B20" s="286"/>
      <c r="C20" s="287"/>
      <c r="D20" s="287"/>
      <c r="E20" s="289" t="s">
        <v>1106</v>
      </c>
      <c r="F20" s="285" t="s">
        <v>1107</v>
      </c>
      <c r="G20" s="285"/>
      <c r="H20" s="285"/>
      <c r="I20" s="285"/>
      <c r="J20" s="285"/>
      <c r="K20" s="283"/>
    </row>
    <row r="21" s="1" customFormat="1" ht="15" customHeight="1">
      <c r="B21" s="286"/>
      <c r="C21" s="287"/>
      <c r="D21" s="287"/>
      <c r="E21" s="289" t="s">
        <v>1108</v>
      </c>
      <c r="F21" s="285" t="s">
        <v>1109</v>
      </c>
      <c r="G21" s="285"/>
      <c r="H21" s="285"/>
      <c r="I21" s="285"/>
      <c r="J21" s="285"/>
      <c r="K21" s="283"/>
    </row>
    <row r="22" s="1" customFormat="1" ht="15" customHeight="1">
      <c r="B22" s="286"/>
      <c r="C22" s="287"/>
      <c r="D22" s="287"/>
      <c r="E22" s="289" t="s">
        <v>1049</v>
      </c>
      <c r="F22" s="285" t="s">
        <v>961</v>
      </c>
      <c r="G22" s="285"/>
      <c r="H22" s="285"/>
      <c r="I22" s="285"/>
      <c r="J22" s="285"/>
      <c r="K22" s="283"/>
    </row>
    <row r="23" s="1" customFormat="1" ht="15" customHeight="1">
      <c r="B23" s="286"/>
      <c r="C23" s="287"/>
      <c r="D23" s="287"/>
      <c r="E23" s="289" t="s">
        <v>1110</v>
      </c>
      <c r="F23" s="285" t="s">
        <v>1111</v>
      </c>
      <c r="G23" s="285"/>
      <c r="H23" s="285"/>
      <c r="I23" s="285"/>
      <c r="J23" s="285"/>
      <c r="K23" s="283"/>
    </row>
    <row r="24" s="1" customFormat="1" ht="12.75" customHeight="1">
      <c r="B24" s="286"/>
      <c r="C24" s="287"/>
      <c r="D24" s="287"/>
      <c r="E24" s="287"/>
      <c r="F24" s="287"/>
      <c r="G24" s="287"/>
      <c r="H24" s="287"/>
      <c r="I24" s="287"/>
      <c r="J24" s="287"/>
      <c r="K24" s="283"/>
    </row>
    <row r="25" s="1" customFormat="1" ht="15" customHeight="1">
      <c r="B25" s="286"/>
      <c r="C25" s="285" t="s">
        <v>1112</v>
      </c>
      <c r="D25" s="285"/>
      <c r="E25" s="285"/>
      <c r="F25" s="285"/>
      <c r="G25" s="285"/>
      <c r="H25" s="285"/>
      <c r="I25" s="285"/>
      <c r="J25" s="285"/>
      <c r="K25" s="283"/>
    </row>
    <row r="26" s="1" customFormat="1" ht="15" customHeight="1">
      <c r="B26" s="286"/>
      <c r="C26" s="285" t="s">
        <v>1113</v>
      </c>
      <c r="D26" s="285"/>
      <c r="E26" s="285"/>
      <c r="F26" s="285"/>
      <c r="G26" s="285"/>
      <c r="H26" s="285"/>
      <c r="I26" s="285"/>
      <c r="J26" s="285"/>
      <c r="K26" s="283"/>
    </row>
    <row r="27" s="1" customFormat="1" ht="15" customHeight="1">
      <c r="B27" s="286"/>
      <c r="C27" s="285"/>
      <c r="D27" s="285" t="s">
        <v>1114</v>
      </c>
      <c r="E27" s="285"/>
      <c r="F27" s="285"/>
      <c r="G27" s="285"/>
      <c r="H27" s="285"/>
      <c r="I27" s="285"/>
      <c r="J27" s="285"/>
      <c r="K27" s="283"/>
    </row>
    <row r="28" s="1" customFormat="1" ht="15" customHeight="1">
      <c r="B28" s="286"/>
      <c r="C28" s="287"/>
      <c r="D28" s="285" t="s">
        <v>1115</v>
      </c>
      <c r="E28" s="285"/>
      <c r="F28" s="285"/>
      <c r="G28" s="285"/>
      <c r="H28" s="285"/>
      <c r="I28" s="285"/>
      <c r="J28" s="285"/>
      <c r="K28" s="283"/>
    </row>
    <row r="29" s="1" customFormat="1" ht="12.75" customHeight="1">
      <c r="B29" s="286"/>
      <c r="C29" s="287"/>
      <c r="D29" s="287"/>
      <c r="E29" s="287"/>
      <c r="F29" s="287"/>
      <c r="G29" s="287"/>
      <c r="H29" s="287"/>
      <c r="I29" s="287"/>
      <c r="J29" s="287"/>
      <c r="K29" s="283"/>
    </row>
    <row r="30" s="1" customFormat="1" ht="15" customHeight="1">
      <c r="B30" s="286"/>
      <c r="C30" s="287"/>
      <c r="D30" s="285" t="s">
        <v>1116</v>
      </c>
      <c r="E30" s="285"/>
      <c r="F30" s="285"/>
      <c r="G30" s="285"/>
      <c r="H30" s="285"/>
      <c r="I30" s="285"/>
      <c r="J30" s="285"/>
      <c r="K30" s="283"/>
    </row>
    <row r="31" s="1" customFormat="1" ht="15" customHeight="1">
      <c r="B31" s="286"/>
      <c r="C31" s="287"/>
      <c r="D31" s="285" t="s">
        <v>1117</v>
      </c>
      <c r="E31" s="285"/>
      <c r="F31" s="285"/>
      <c r="G31" s="285"/>
      <c r="H31" s="285"/>
      <c r="I31" s="285"/>
      <c r="J31" s="285"/>
      <c r="K31" s="283"/>
    </row>
    <row r="32" s="1" customFormat="1" ht="12.75" customHeight="1">
      <c r="B32" s="286"/>
      <c r="C32" s="287"/>
      <c r="D32" s="287"/>
      <c r="E32" s="287"/>
      <c r="F32" s="287"/>
      <c r="G32" s="287"/>
      <c r="H32" s="287"/>
      <c r="I32" s="287"/>
      <c r="J32" s="287"/>
      <c r="K32" s="283"/>
    </row>
    <row r="33" s="1" customFormat="1" ht="15" customHeight="1">
      <c r="B33" s="286"/>
      <c r="C33" s="287"/>
      <c r="D33" s="285" t="s">
        <v>1118</v>
      </c>
      <c r="E33" s="285"/>
      <c r="F33" s="285"/>
      <c r="G33" s="285"/>
      <c r="H33" s="285"/>
      <c r="I33" s="285"/>
      <c r="J33" s="285"/>
      <c r="K33" s="283"/>
    </row>
    <row r="34" s="1" customFormat="1" ht="15" customHeight="1">
      <c r="B34" s="286"/>
      <c r="C34" s="287"/>
      <c r="D34" s="285" t="s">
        <v>1119</v>
      </c>
      <c r="E34" s="285"/>
      <c r="F34" s="285"/>
      <c r="G34" s="285"/>
      <c r="H34" s="285"/>
      <c r="I34" s="285"/>
      <c r="J34" s="285"/>
      <c r="K34" s="283"/>
    </row>
    <row r="35" s="1" customFormat="1" ht="15" customHeight="1">
      <c r="B35" s="286"/>
      <c r="C35" s="287"/>
      <c r="D35" s="285" t="s">
        <v>1120</v>
      </c>
      <c r="E35" s="285"/>
      <c r="F35" s="285"/>
      <c r="G35" s="285"/>
      <c r="H35" s="285"/>
      <c r="I35" s="285"/>
      <c r="J35" s="285"/>
      <c r="K35" s="283"/>
    </row>
    <row r="36" s="1" customFormat="1" ht="15" customHeight="1">
      <c r="B36" s="286"/>
      <c r="C36" s="287"/>
      <c r="D36" s="285"/>
      <c r="E36" s="288" t="s">
        <v>114</v>
      </c>
      <c r="F36" s="285"/>
      <c r="G36" s="285" t="s">
        <v>1121</v>
      </c>
      <c r="H36" s="285"/>
      <c r="I36" s="285"/>
      <c r="J36" s="285"/>
      <c r="K36" s="283"/>
    </row>
    <row r="37" s="1" customFormat="1" ht="30.75" customHeight="1">
      <c r="B37" s="286"/>
      <c r="C37" s="287"/>
      <c r="D37" s="285"/>
      <c r="E37" s="288" t="s">
        <v>1122</v>
      </c>
      <c r="F37" s="285"/>
      <c r="G37" s="285" t="s">
        <v>1123</v>
      </c>
      <c r="H37" s="285"/>
      <c r="I37" s="285"/>
      <c r="J37" s="285"/>
      <c r="K37" s="283"/>
    </row>
    <row r="38" s="1" customFormat="1" ht="15" customHeight="1">
      <c r="B38" s="286"/>
      <c r="C38" s="287"/>
      <c r="D38" s="285"/>
      <c r="E38" s="288" t="s">
        <v>54</v>
      </c>
      <c r="F38" s="285"/>
      <c r="G38" s="285" t="s">
        <v>1124</v>
      </c>
      <c r="H38" s="285"/>
      <c r="I38" s="285"/>
      <c r="J38" s="285"/>
      <c r="K38" s="283"/>
    </row>
    <row r="39" s="1" customFormat="1" ht="15" customHeight="1">
      <c r="B39" s="286"/>
      <c r="C39" s="287"/>
      <c r="D39" s="285"/>
      <c r="E39" s="288" t="s">
        <v>55</v>
      </c>
      <c r="F39" s="285"/>
      <c r="G39" s="285" t="s">
        <v>1125</v>
      </c>
      <c r="H39" s="285"/>
      <c r="I39" s="285"/>
      <c r="J39" s="285"/>
      <c r="K39" s="283"/>
    </row>
    <row r="40" s="1" customFormat="1" ht="15" customHeight="1">
      <c r="B40" s="286"/>
      <c r="C40" s="287"/>
      <c r="D40" s="285"/>
      <c r="E40" s="288" t="s">
        <v>115</v>
      </c>
      <c r="F40" s="285"/>
      <c r="G40" s="285" t="s">
        <v>1126</v>
      </c>
      <c r="H40" s="285"/>
      <c r="I40" s="285"/>
      <c r="J40" s="285"/>
      <c r="K40" s="283"/>
    </row>
    <row r="41" s="1" customFormat="1" ht="15" customHeight="1">
      <c r="B41" s="286"/>
      <c r="C41" s="287"/>
      <c r="D41" s="285"/>
      <c r="E41" s="288" t="s">
        <v>116</v>
      </c>
      <c r="F41" s="285"/>
      <c r="G41" s="285" t="s">
        <v>1127</v>
      </c>
      <c r="H41" s="285"/>
      <c r="I41" s="285"/>
      <c r="J41" s="285"/>
      <c r="K41" s="283"/>
    </row>
    <row r="42" s="1" customFormat="1" ht="15" customHeight="1">
      <c r="B42" s="286"/>
      <c r="C42" s="287"/>
      <c r="D42" s="285"/>
      <c r="E42" s="288" t="s">
        <v>1128</v>
      </c>
      <c r="F42" s="285"/>
      <c r="G42" s="285" t="s">
        <v>1129</v>
      </c>
      <c r="H42" s="285"/>
      <c r="I42" s="285"/>
      <c r="J42" s="285"/>
      <c r="K42" s="283"/>
    </row>
    <row r="43" s="1" customFormat="1" ht="15" customHeight="1">
      <c r="B43" s="286"/>
      <c r="C43" s="287"/>
      <c r="D43" s="285"/>
      <c r="E43" s="288"/>
      <c r="F43" s="285"/>
      <c r="G43" s="285" t="s">
        <v>1130</v>
      </c>
      <c r="H43" s="285"/>
      <c r="I43" s="285"/>
      <c r="J43" s="285"/>
      <c r="K43" s="283"/>
    </row>
    <row r="44" s="1" customFormat="1" ht="15" customHeight="1">
      <c r="B44" s="286"/>
      <c r="C44" s="287"/>
      <c r="D44" s="285"/>
      <c r="E44" s="288" t="s">
        <v>1131</v>
      </c>
      <c r="F44" s="285"/>
      <c r="G44" s="285" t="s">
        <v>1132</v>
      </c>
      <c r="H44" s="285"/>
      <c r="I44" s="285"/>
      <c r="J44" s="285"/>
      <c r="K44" s="283"/>
    </row>
    <row r="45" s="1" customFormat="1" ht="15" customHeight="1">
      <c r="B45" s="286"/>
      <c r="C45" s="287"/>
      <c r="D45" s="285"/>
      <c r="E45" s="288" t="s">
        <v>118</v>
      </c>
      <c r="F45" s="285"/>
      <c r="G45" s="285" t="s">
        <v>1133</v>
      </c>
      <c r="H45" s="285"/>
      <c r="I45" s="285"/>
      <c r="J45" s="285"/>
      <c r="K45" s="283"/>
    </row>
    <row r="46" s="1" customFormat="1" ht="12.75" customHeight="1">
      <c r="B46" s="286"/>
      <c r="C46" s="287"/>
      <c r="D46" s="285"/>
      <c r="E46" s="285"/>
      <c r="F46" s="285"/>
      <c r="G46" s="285"/>
      <c r="H46" s="285"/>
      <c r="I46" s="285"/>
      <c r="J46" s="285"/>
      <c r="K46" s="283"/>
    </row>
    <row r="47" s="1" customFormat="1" ht="15" customHeight="1">
      <c r="B47" s="286"/>
      <c r="C47" s="287"/>
      <c r="D47" s="285" t="s">
        <v>1134</v>
      </c>
      <c r="E47" s="285"/>
      <c r="F47" s="285"/>
      <c r="G47" s="285"/>
      <c r="H47" s="285"/>
      <c r="I47" s="285"/>
      <c r="J47" s="285"/>
      <c r="K47" s="283"/>
    </row>
    <row r="48" s="1" customFormat="1" ht="15" customHeight="1">
      <c r="B48" s="286"/>
      <c r="C48" s="287"/>
      <c r="D48" s="287"/>
      <c r="E48" s="285" t="s">
        <v>1135</v>
      </c>
      <c r="F48" s="285"/>
      <c r="G48" s="285"/>
      <c r="H48" s="285"/>
      <c r="I48" s="285"/>
      <c r="J48" s="285"/>
      <c r="K48" s="283"/>
    </row>
    <row r="49" s="1" customFormat="1" ht="15" customHeight="1">
      <c r="B49" s="286"/>
      <c r="C49" s="287"/>
      <c r="D49" s="287"/>
      <c r="E49" s="285" t="s">
        <v>1136</v>
      </c>
      <c r="F49" s="285"/>
      <c r="G49" s="285"/>
      <c r="H49" s="285"/>
      <c r="I49" s="285"/>
      <c r="J49" s="285"/>
      <c r="K49" s="283"/>
    </row>
    <row r="50" s="1" customFormat="1" ht="15" customHeight="1">
      <c r="B50" s="286"/>
      <c r="C50" s="287"/>
      <c r="D50" s="287"/>
      <c r="E50" s="285" t="s">
        <v>1137</v>
      </c>
      <c r="F50" s="285"/>
      <c r="G50" s="285"/>
      <c r="H50" s="285"/>
      <c r="I50" s="285"/>
      <c r="J50" s="285"/>
      <c r="K50" s="283"/>
    </row>
    <row r="51" s="1" customFormat="1" ht="15" customHeight="1">
      <c r="B51" s="286"/>
      <c r="C51" s="287"/>
      <c r="D51" s="285" t="s">
        <v>1138</v>
      </c>
      <c r="E51" s="285"/>
      <c r="F51" s="285"/>
      <c r="G51" s="285"/>
      <c r="H51" s="285"/>
      <c r="I51" s="285"/>
      <c r="J51" s="285"/>
      <c r="K51" s="283"/>
    </row>
    <row r="52" s="1" customFormat="1" ht="25.5" customHeight="1">
      <c r="B52" s="281"/>
      <c r="C52" s="282" t="s">
        <v>1139</v>
      </c>
      <c r="D52" s="282"/>
      <c r="E52" s="282"/>
      <c r="F52" s="282"/>
      <c r="G52" s="282"/>
      <c r="H52" s="282"/>
      <c r="I52" s="282"/>
      <c r="J52" s="282"/>
      <c r="K52" s="283"/>
    </row>
    <row r="53" s="1" customFormat="1" ht="5.25" customHeight="1">
      <c r="B53" s="281"/>
      <c r="C53" s="284"/>
      <c r="D53" s="284"/>
      <c r="E53" s="284"/>
      <c r="F53" s="284"/>
      <c r="G53" s="284"/>
      <c r="H53" s="284"/>
      <c r="I53" s="284"/>
      <c r="J53" s="284"/>
      <c r="K53" s="283"/>
    </row>
    <row r="54" s="1" customFormat="1" ht="15" customHeight="1">
      <c r="B54" s="281"/>
      <c r="C54" s="285" t="s">
        <v>1140</v>
      </c>
      <c r="D54" s="285"/>
      <c r="E54" s="285"/>
      <c r="F54" s="285"/>
      <c r="G54" s="285"/>
      <c r="H54" s="285"/>
      <c r="I54" s="285"/>
      <c r="J54" s="285"/>
      <c r="K54" s="283"/>
    </row>
    <row r="55" s="1" customFormat="1" ht="15" customHeight="1">
      <c r="B55" s="281"/>
      <c r="C55" s="285" t="s">
        <v>1141</v>
      </c>
      <c r="D55" s="285"/>
      <c r="E55" s="285"/>
      <c r="F55" s="285"/>
      <c r="G55" s="285"/>
      <c r="H55" s="285"/>
      <c r="I55" s="285"/>
      <c r="J55" s="285"/>
      <c r="K55" s="283"/>
    </row>
    <row r="56" s="1" customFormat="1" ht="12.75" customHeight="1">
      <c r="B56" s="281"/>
      <c r="C56" s="285"/>
      <c r="D56" s="285"/>
      <c r="E56" s="285"/>
      <c r="F56" s="285"/>
      <c r="G56" s="285"/>
      <c r="H56" s="285"/>
      <c r="I56" s="285"/>
      <c r="J56" s="285"/>
      <c r="K56" s="283"/>
    </row>
    <row r="57" s="1" customFormat="1" ht="15" customHeight="1">
      <c r="B57" s="281"/>
      <c r="C57" s="285" t="s">
        <v>1142</v>
      </c>
      <c r="D57" s="285"/>
      <c r="E57" s="285"/>
      <c r="F57" s="285"/>
      <c r="G57" s="285"/>
      <c r="H57" s="285"/>
      <c r="I57" s="285"/>
      <c r="J57" s="285"/>
      <c r="K57" s="283"/>
    </row>
    <row r="58" s="1" customFormat="1" ht="15" customHeight="1">
      <c r="B58" s="281"/>
      <c r="C58" s="287"/>
      <c r="D58" s="285" t="s">
        <v>1143</v>
      </c>
      <c r="E58" s="285"/>
      <c r="F58" s="285"/>
      <c r="G58" s="285"/>
      <c r="H58" s="285"/>
      <c r="I58" s="285"/>
      <c r="J58" s="285"/>
      <c r="K58" s="283"/>
    </row>
    <row r="59" s="1" customFormat="1" ht="15" customHeight="1">
      <c r="B59" s="281"/>
      <c r="C59" s="287"/>
      <c r="D59" s="285" t="s">
        <v>1144</v>
      </c>
      <c r="E59" s="285"/>
      <c r="F59" s="285"/>
      <c r="G59" s="285"/>
      <c r="H59" s="285"/>
      <c r="I59" s="285"/>
      <c r="J59" s="285"/>
      <c r="K59" s="283"/>
    </row>
    <row r="60" s="1" customFormat="1" ht="15" customHeight="1">
      <c r="B60" s="281"/>
      <c r="C60" s="287"/>
      <c r="D60" s="285" t="s">
        <v>1145</v>
      </c>
      <c r="E60" s="285"/>
      <c r="F60" s="285"/>
      <c r="G60" s="285"/>
      <c r="H60" s="285"/>
      <c r="I60" s="285"/>
      <c r="J60" s="285"/>
      <c r="K60" s="283"/>
    </row>
    <row r="61" s="1" customFormat="1" ht="15" customHeight="1">
      <c r="B61" s="281"/>
      <c r="C61" s="287"/>
      <c r="D61" s="285" t="s">
        <v>1146</v>
      </c>
      <c r="E61" s="285"/>
      <c r="F61" s="285"/>
      <c r="G61" s="285"/>
      <c r="H61" s="285"/>
      <c r="I61" s="285"/>
      <c r="J61" s="285"/>
      <c r="K61" s="283"/>
    </row>
    <row r="62" s="1" customFormat="1" ht="15" customHeight="1">
      <c r="B62" s="281"/>
      <c r="C62" s="287"/>
      <c r="D62" s="290" t="s">
        <v>1147</v>
      </c>
      <c r="E62" s="290"/>
      <c r="F62" s="290"/>
      <c r="G62" s="290"/>
      <c r="H62" s="290"/>
      <c r="I62" s="290"/>
      <c r="J62" s="290"/>
      <c r="K62" s="283"/>
    </row>
    <row r="63" s="1" customFormat="1" ht="15" customHeight="1">
      <c r="B63" s="281"/>
      <c r="C63" s="287"/>
      <c r="D63" s="285" t="s">
        <v>1148</v>
      </c>
      <c r="E63" s="285"/>
      <c r="F63" s="285"/>
      <c r="G63" s="285"/>
      <c r="H63" s="285"/>
      <c r="I63" s="285"/>
      <c r="J63" s="285"/>
      <c r="K63" s="283"/>
    </row>
    <row r="64" s="1" customFormat="1" ht="12.75" customHeight="1">
      <c r="B64" s="281"/>
      <c r="C64" s="287"/>
      <c r="D64" s="287"/>
      <c r="E64" s="291"/>
      <c r="F64" s="287"/>
      <c r="G64" s="287"/>
      <c r="H64" s="287"/>
      <c r="I64" s="287"/>
      <c r="J64" s="287"/>
      <c r="K64" s="283"/>
    </row>
    <row r="65" s="1" customFormat="1" ht="15" customHeight="1">
      <c r="B65" s="281"/>
      <c r="C65" s="287"/>
      <c r="D65" s="285" t="s">
        <v>1149</v>
      </c>
      <c r="E65" s="285"/>
      <c r="F65" s="285"/>
      <c r="G65" s="285"/>
      <c r="H65" s="285"/>
      <c r="I65" s="285"/>
      <c r="J65" s="285"/>
      <c r="K65" s="283"/>
    </row>
    <row r="66" s="1" customFormat="1" ht="15" customHeight="1">
      <c r="B66" s="281"/>
      <c r="C66" s="287"/>
      <c r="D66" s="290" t="s">
        <v>1150</v>
      </c>
      <c r="E66" s="290"/>
      <c r="F66" s="290"/>
      <c r="G66" s="290"/>
      <c r="H66" s="290"/>
      <c r="I66" s="290"/>
      <c r="J66" s="290"/>
      <c r="K66" s="283"/>
    </row>
    <row r="67" s="1" customFormat="1" ht="15" customHeight="1">
      <c r="B67" s="281"/>
      <c r="C67" s="287"/>
      <c r="D67" s="285" t="s">
        <v>1151</v>
      </c>
      <c r="E67" s="285"/>
      <c r="F67" s="285"/>
      <c r="G67" s="285"/>
      <c r="H67" s="285"/>
      <c r="I67" s="285"/>
      <c r="J67" s="285"/>
      <c r="K67" s="283"/>
    </row>
    <row r="68" s="1" customFormat="1" ht="15" customHeight="1">
      <c r="B68" s="281"/>
      <c r="C68" s="287"/>
      <c r="D68" s="285" t="s">
        <v>1152</v>
      </c>
      <c r="E68" s="285"/>
      <c r="F68" s="285"/>
      <c r="G68" s="285"/>
      <c r="H68" s="285"/>
      <c r="I68" s="285"/>
      <c r="J68" s="285"/>
      <c r="K68" s="283"/>
    </row>
    <row r="69" s="1" customFormat="1" ht="15" customHeight="1">
      <c r="B69" s="281"/>
      <c r="C69" s="287"/>
      <c r="D69" s="285" t="s">
        <v>1153</v>
      </c>
      <c r="E69" s="285"/>
      <c r="F69" s="285"/>
      <c r="G69" s="285"/>
      <c r="H69" s="285"/>
      <c r="I69" s="285"/>
      <c r="J69" s="285"/>
      <c r="K69" s="283"/>
    </row>
    <row r="70" s="1" customFormat="1" ht="15" customHeight="1">
      <c r="B70" s="281"/>
      <c r="C70" s="287"/>
      <c r="D70" s="285" t="s">
        <v>1154</v>
      </c>
      <c r="E70" s="285"/>
      <c r="F70" s="285"/>
      <c r="G70" s="285"/>
      <c r="H70" s="285"/>
      <c r="I70" s="285"/>
      <c r="J70" s="285"/>
      <c r="K70" s="283"/>
    </row>
    <row r="71" s="1" customFormat="1" ht="12.75" customHeight="1">
      <c r="B71" s="292"/>
      <c r="C71" s="293"/>
      <c r="D71" s="293"/>
      <c r="E71" s="293"/>
      <c r="F71" s="293"/>
      <c r="G71" s="293"/>
      <c r="H71" s="293"/>
      <c r="I71" s="293"/>
      <c r="J71" s="293"/>
      <c r="K71" s="294"/>
    </row>
    <row r="72" s="1" customFormat="1" ht="18.75" customHeight="1">
      <c r="B72" s="295"/>
      <c r="C72" s="295"/>
      <c r="D72" s="295"/>
      <c r="E72" s="295"/>
      <c r="F72" s="295"/>
      <c r="G72" s="295"/>
      <c r="H72" s="295"/>
      <c r="I72" s="295"/>
      <c r="J72" s="295"/>
      <c r="K72" s="296"/>
    </row>
    <row r="73" s="1" customFormat="1" ht="18.75" customHeight="1">
      <c r="B73" s="296"/>
      <c r="C73" s="296"/>
      <c r="D73" s="296"/>
      <c r="E73" s="296"/>
      <c r="F73" s="296"/>
      <c r="G73" s="296"/>
      <c r="H73" s="296"/>
      <c r="I73" s="296"/>
      <c r="J73" s="296"/>
      <c r="K73" s="296"/>
    </row>
    <row r="74" s="1" customFormat="1" ht="7.5" customHeight="1">
      <c r="B74" s="297"/>
      <c r="C74" s="298"/>
      <c r="D74" s="298"/>
      <c r="E74" s="298"/>
      <c r="F74" s="298"/>
      <c r="G74" s="298"/>
      <c r="H74" s="298"/>
      <c r="I74" s="298"/>
      <c r="J74" s="298"/>
      <c r="K74" s="299"/>
    </row>
    <row r="75" s="1" customFormat="1" ht="45" customHeight="1">
      <c r="B75" s="300"/>
      <c r="C75" s="301" t="s">
        <v>1155</v>
      </c>
      <c r="D75" s="301"/>
      <c r="E75" s="301"/>
      <c r="F75" s="301"/>
      <c r="G75" s="301"/>
      <c r="H75" s="301"/>
      <c r="I75" s="301"/>
      <c r="J75" s="301"/>
      <c r="K75" s="302"/>
    </row>
    <row r="76" s="1" customFormat="1" ht="17.25" customHeight="1">
      <c r="B76" s="300"/>
      <c r="C76" s="303" t="s">
        <v>1156</v>
      </c>
      <c r="D76" s="303"/>
      <c r="E76" s="303"/>
      <c r="F76" s="303" t="s">
        <v>1157</v>
      </c>
      <c r="G76" s="304"/>
      <c r="H76" s="303" t="s">
        <v>55</v>
      </c>
      <c r="I76" s="303" t="s">
        <v>58</v>
      </c>
      <c r="J76" s="303" t="s">
        <v>1158</v>
      </c>
      <c r="K76" s="302"/>
    </row>
    <row r="77" s="1" customFormat="1" ht="17.25" customHeight="1">
      <c r="B77" s="300"/>
      <c r="C77" s="305" t="s">
        <v>1159</v>
      </c>
      <c r="D77" s="305"/>
      <c r="E77" s="305"/>
      <c r="F77" s="306" t="s">
        <v>1160</v>
      </c>
      <c r="G77" s="307"/>
      <c r="H77" s="305"/>
      <c r="I77" s="305"/>
      <c r="J77" s="305" t="s">
        <v>1161</v>
      </c>
      <c r="K77" s="302"/>
    </row>
    <row r="78" s="1" customFormat="1" ht="5.25" customHeight="1">
      <c r="B78" s="300"/>
      <c r="C78" s="308"/>
      <c r="D78" s="308"/>
      <c r="E78" s="308"/>
      <c r="F78" s="308"/>
      <c r="G78" s="309"/>
      <c r="H78" s="308"/>
      <c r="I78" s="308"/>
      <c r="J78" s="308"/>
      <c r="K78" s="302"/>
    </row>
    <row r="79" s="1" customFormat="1" ht="15" customHeight="1">
      <c r="B79" s="300"/>
      <c r="C79" s="288" t="s">
        <v>54</v>
      </c>
      <c r="D79" s="310"/>
      <c r="E79" s="310"/>
      <c r="F79" s="311" t="s">
        <v>1162</v>
      </c>
      <c r="G79" s="312"/>
      <c r="H79" s="288" t="s">
        <v>1163</v>
      </c>
      <c r="I79" s="288" t="s">
        <v>1164</v>
      </c>
      <c r="J79" s="288">
        <v>20</v>
      </c>
      <c r="K79" s="302"/>
    </row>
    <row r="80" s="1" customFormat="1" ht="15" customHeight="1">
      <c r="B80" s="300"/>
      <c r="C80" s="288" t="s">
        <v>1165</v>
      </c>
      <c r="D80" s="288"/>
      <c r="E80" s="288"/>
      <c r="F80" s="311" t="s">
        <v>1162</v>
      </c>
      <c r="G80" s="312"/>
      <c r="H80" s="288" t="s">
        <v>1166</v>
      </c>
      <c r="I80" s="288" t="s">
        <v>1164</v>
      </c>
      <c r="J80" s="288">
        <v>120</v>
      </c>
      <c r="K80" s="302"/>
    </row>
    <row r="81" s="1" customFormat="1" ht="15" customHeight="1">
      <c r="B81" s="313"/>
      <c r="C81" s="288" t="s">
        <v>1167</v>
      </c>
      <c r="D81" s="288"/>
      <c r="E81" s="288"/>
      <c r="F81" s="311" t="s">
        <v>1168</v>
      </c>
      <c r="G81" s="312"/>
      <c r="H81" s="288" t="s">
        <v>1169</v>
      </c>
      <c r="I81" s="288" t="s">
        <v>1164</v>
      </c>
      <c r="J81" s="288">
        <v>50</v>
      </c>
      <c r="K81" s="302"/>
    </row>
    <row r="82" s="1" customFormat="1" ht="15" customHeight="1">
      <c r="B82" s="313"/>
      <c r="C82" s="288" t="s">
        <v>1170</v>
      </c>
      <c r="D82" s="288"/>
      <c r="E82" s="288"/>
      <c r="F82" s="311" t="s">
        <v>1162</v>
      </c>
      <c r="G82" s="312"/>
      <c r="H82" s="288" t="s">
        <v>1171</v>
      </c>
      <c r="I82" s="288" t="s">
        <v>1172</v>
      </c>
      <c r="J82" s="288"/>
      <c r="K82" s="302"/>
    </row>
    <row r="83" s="1" customFormat="1" ht="15" customHeight="1">
      <c r="B83" s="313"/>
      <c r="C83" s="314" t="s">
        <v>1173</v>
      </c>
      <c r="D83" s="314"/>
      <c r="E83" s="314"/>
      <c r="F83" s="315" t="s">
        <v>1168</v>
      </c>
      <c r="G83" s="314"/>
      <c r="H83" s="314" t="s">
        <v>1174</v>
      </c>
      <c r="I83" s="314" t="s">
        <v>1164</v>
      </c>
      <c r="J83" s="314">
        <v>15</v>
      </c>
      <c r="K83" s="302"/>
    </row>
    <row r="84" s="1" customFormat="1" ht="15" customHeight="1">
      <c r="B84" s="313"/>
      <c r="C84" s="314" t="s">
        <v>1175</v>
      </c>
      <c r="D84" s="314"/>
      <c r="E84" s="314"/>
      <c r="F84" s="315" t="s">
        <v>1168</v>
      </c>
      <c r="G84" s="314"/>
      <c r="H84" s="314" t="s">
        <v>1176</v>
      </c>
      <c r="I84" s="314" t="s">
        <v>1164</v>
      </c>
      <c r="J84" s="314">
        <v>15</v>
      </c>
      <c r="K84" s="302"/>
    </row>
    <row r="85" s="1" customFormat="1" ht="15" customHeight="1">
      <c r="B85" s="313"/>
      <c r="C85" s="314" t="s">
        <v>1177</v>
      </c>
      <c r="D85" s="314"/>
      <c r="E85" s="314"/>
      <c r="F85" s="315" t="s">
        <v>1168</v>
      </c>
      <c r="G85" s="314"/>
      <c r="H85" s="314" t="s">
        <v>1178</v>
      </c>
      <c r="I85" s="314" t="s">
        <v>1164</v>
      </c>
      <c r="J85" s="314">
        <v>20</v>
      </c>
      <c r="K85" s="302"/>
    </row>
    <row r="86" s="1" customFormat="1" ht="15" customHeight="1">
      <c r="B86" s="313"/>
      <c r="C86" s="314" t="s">
        <v>1179</v>
      </c>
      <c r="D86" s="314"/>
      <c r="E86" s="314"/>
      <c r="F86" s="315" t="s">
        <v>1168</v>
      </c>
      <c r="G86" s="314"/>
      <c r="H86" s="314" t="s">
        <v>1180</v>
      </c>
      <c r="I86" s="314" t="s">
        <v>1164</v>
      </c>
      <c r="J86" s="314">
        <v>20</v>
      </c>
      <c r="K86" s="302"/>
    </row>
    <row r="87" s="1" customFormat="1" ht="15" customHeight="1">
      <c r="B87" s="313"/>
      <c r="C87" s="288" t="s">
        <v>1181</v>
      </c>
      <c r="D87" s="288"/>
      <c r="E87" s="288"/>
      <c r="F87" s="311" t="s">
        <v>1168</v>
      </c>
      <c r="G87" s="312"/>
      <c r="H87" s="288" t="s">
        <v>1182</v>
      </c>
      <c r="I87" s="288" t="s">
        <v>1164</v>
      </c>
      <c r="J87" s="288">
        <v>50</v>
      </c>
      <c r="K87" s="302"/>
    </row>
    <row r="88" s="1" customFormat="1" ht="15" customHeight="1">
      <c r="B88" s="313"/>
      <c r="C88" s="288" t="s">
        <v>1183</v>
      </c>
      <c r="D88" s="288"/>
      <c r="E88" s="288"/>
      <c r="F88" s="311" t="s">
        <v>1168</v>
      </c>
      <c r="G88" s="312"/>
      <c r="H88" s="288" t="s">
        <v>1184</v>
      </c>
      <c r="I88" s="288" t="s">
        <v>1164</v>
      </c>
      <c r="J88" s="288">
        <v>20</v>
      </c>
      <c r="K88" s="302"/>
    </row>
    <row r="89" s="1" customFormat="1" ht="15" customHeight="1">
      <c r="B89" s="313"/>
      <c r="C89" s="288" t="s">
        <v>1185</v>
      </c>
      <c r="D89" s="288"/>
      <c r="E89" s="288"/>
      <c r="F89" s="311" t="s">
        <v>1168</v>
      </c>
      <c r="G89" s="312"/>
      <c r="H89" s="288" t="s">
        <v>1186</v>
      </c>
      <c r="I89" s="288" t="s">
        <v>1164</v>
      </c>
      <c r="J89" s="288">
        <v>20</v>
      </c>
      <c r="K89" s="302"/>
    </row>
    <row r="90" s="1" customFormat="1" ht="15" customHeight="1">
      <c r="B90" s="313"/>
      <c r="C90" s="288" t="s">
        <v>1187</v>
      </c>
      <c r="D90" s="288"/>
      <c r="E90" s="288"/>
      <c r="F90" s="311" t="s">
        <v>1168</v>
      </c>
      <c r="G90" s="312"/>
      <c r="H90" s="288" t="s">
        <v>1188</v>
      </c>
      <c r="I90" s="288" t="s">
        <v>1164</v>
      </c>
      <c r="J90" s="288">
        <v>50</v>
      </c>
      <c r="K90" s="302"/>
    </row>
    <row r="91" s="1" customFormat="1" ht="15" customHeight="1">
      <c r="B91" s="313"/>
      <c r="C91" s="288" t="s">
        <v>1189</v>
      </c>
      <c r="D91" s="288"/>
      <c r="E91" s="288"/>
      <c r="F91" s="311" t="s">
        <v>1168</v>
      </c>
      <c r="G91" s="312"/>
      <c r="H91" s="288" t="s">
        <v>1189</v>
      </c>
      <c r="I91" s="288" t="s">
        <v>1164</v>
      </c>
      <c r="J91" s="288">
        <v>50</v>
      </c>
      <c r="K91" s="302"/>
    </row>
    <row r="92" s="1" customFormat="1" ht="15" customHeight="1">
      <c r="B92" s="313"/>
      <c r="C92" s="288" t="s">
        <v>1190</v>
      </c>
      <c r="D92" s="288"/>
      <c r="E92" s="288"/>
      <c r="F92" s="311" t="s">
        <v>1168</v>
      </c>
      <c r="G92" s="312"/>
      <c r="H92" s="288" t="s">
        <v>1191</v>
      </c>
      <c r="I92" s="288" t="s">
        <v>1164</v>
      </c>
      <c r="J92" s="288">
        <v>255</v>
      </c>
      <c r="K92" s="302"/>
    </row>
    <row r="93" s="1" customFormat="1" ht="15" customHeight="1">
      <c r="B93" s="313"/>
      <c r="C93" s="288" t="s">
        <v>1192</v>
      </c>
      <c r="D93" s="288"/>
      <c r="E93" s="288"/>
      <c r="F93" s="311" t="s">
        <v>1162</v>
      </c>
      <c r="G93" s="312"/>
      <c r="H93" s="288" t="s">
        <v>1193</v>
      </c>
      <c r="I93" s="288" t="s">
        <v>1194</v>
      </c>
      <c r="J93" s="288"/>
      <c r="K93" s="302"/>
    </row>
    <row r="94" s="1" customFormat="1" ht="15" customHeight="1">
      <c r="B94" s="313"/>
      <c r="C94" s="288" t="s">
        <v>1195</v>
      </c>
      <c r="D94" s="288"/>
      <c r="E94" s="288"/>
      <c r="F94" s="311" t="s">
        <v>1162</v>
      </c>
      <c r="G94" s="312"/>
      <c r="H94" s="288" t="s">
        <v>1196</v>
      </c>
      <c r="I94" s="288" t="s">
        <v>1197</v>
      </c>
      <c r="J94" s="288"/>
      <c r="K94" s="302"/>
    </row>
    <row r="95" s="1" customFormat="1" ht="15" customHeight="1">
      <c r="B95" s="313"/>
      <c r="C95" s="288" t="s">
        <v>1198</v>
      </c>
      <c r="D95" s="288"/>
      <c r="E95" s="288"/>
      <c r="F95" s="311" t="s">
        <v>1162</v>
      </c>
      <c r="G95" s="312"/>
      <c r="H95" s="288" t="s">
        <v>1198</v>
      </c>
      <c r="I95" s="288" t="s">
        <v>1197</v>
      </c>
      <c r="J95" s="288"/>
      <c r="K95" s="302"/>
    </row>
    <row r="96" s="1" customFormat="1" ht="15" customHeight="1">
      <c r="B96" s="313"/>
      <c r="C96" s="288" t="s">
        <v>39</v>
      </c>
      <c r="D96" s="288"/>
      <c r="E96" s="288"/>
      <c r="F96" s="311" t="s">
        <v>1162</v>
      </c>
      <c r="G96" s="312"/>
      <c r="H96" s="288" t="s">
        <v>1199</v>
      </c>
      <c r="I96" s="288" t="s">
        <v>1197</v>
      </c>
      <c r="J96" s="288"/>
      <c r="K96" s="302"/>
    </row>
    <row r="97" s="1" customFormat="1" ht="15" customHeight="1">
      <c r="B97" s="313"/>
      <c r="C97" s="288" t="s">
        <v>49</v>
      </c>
      <c r="D97" s="288"/>
      <c r="E97" s="288"/>
      <c r="F97" s="311" t="s">
        <v>1162</v>
      </c>
      <c r="G97" s="312"/>
      <c r="H97" s="288" t="s">
        <v>1200</v>
      </c>
      <c r="I97" s="288" t="s">
        <v>1197</v>
      </c>
      <c r="J97" s="288"/>
      <c r="K97" s="302"/>
    </row>
    <row r="98" s="1" customFormat="1" ht="15" customHeight="1">
      <c r="B98" s="316"/>
      <c r="C98" s="317"/>
      <c r="D98" s="317"/>
      <c r="E98" s="317"/>
      <c r="F98" s="317"/>
      <c r="G98" s="317"/>
      <c r="H98" s="317"/>
      <c r="I98" s="317"/>
      <c r="J98" s="317"/>
      <c r="K98" s="318"/>
    </row>
    <row r="99" s="1" customFormat="1" ht="18.75" customHeight="1">
      <c r="B99" s="319"/>
      <c r="C99" s="320"/>
      <c r="D99" s="320"/>
      <c r="E99" s="320"/>
      <c r="F99" s="320"/>
      <c r="G99" s="320"/>
      <c r="H99" s="320"/>
      <c r="I99" s="320"/>
      <c r="J99" s="320"/>
      <c r="K99" s="319"/>
    </row>
    <row r="100" s="1" customFormat="1" ht="18.75" customHeight="1"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</row>
    <row r="101" s="1" customFormat="1" ht="7.5" customHeight="1">
      <c r="B101" s="297"/>
      <c r="C101" s="298"/>
      <c r="D101" s="298"/>
      <c r="E101" s="298"/>
      <c r="F101" s="298"/>
      <c r="G101" s="298"/>
      <c r="H101" s="298"/>
      <c r="I101" s="298"/>
      <c r="J101" s="298"/>
      <c r="K101" s="299"/>
    </row>
    <row r="102" s="1" customFormat="1" ht="45" customHeight="1">
      <c r="B102" s="300"/>
      <c r="C102" s="301" t="s">
        <v>1201</v>
      </c>
      <c r="D102" s="301"/>
      <c r="E102" s="301"/>
      <c r="F102" s="301"/>
      <c r="G102" s="301"/>
      <c r="H102" s="301"/>
      <c r="I102" s="301"/>
      <c r="J102" s="301"/>
      <c r="K102" s="302"/>
    </row>
    <row r="103" s="1" customFormat="1" ht="17.25" customHeight="1">
      <c r="B103" s="300"/>
      <c r="C103" s="303" t="s">
        <v>1156</v>
      </c>
      <c r="D103" s="303"/>
      <c r="E103" s="303"/>
      <c r="F103" s="303" t="s">
        <v>1157</v>
      </c>
      <c r="G103" s="304"/>
      <c r="H103" s="303" t="s">
        <v>55</v>
      </c>
      <c r="I103" s="303" t="s">
        <v>58</v>
      </c>
      <c r="J103" s="303" t="s">
        <v>1158</v>
      </c>
      <c r="K103" s="302"/>
    </row>
    <row r="104" s="1" customFormat="1" ht="17.25" customHeight="1">
      <c r="B104" s="300"/>
      <c r="C104" s="305" t="s">
        <v>1159</v>
      </c>
      <c r="D104" s="305"/>
      <c r="E104" s="305"/>
      <c r="F104" s="306" t="s">
        <v>1160</v>
      </c>
      <c r="G104" s="307"/>
      <c r="H104" s="305"/>
      <c r="I104" s="305"/>
      <c r="J104" s="305" t="s">
        <v>1161</v>
      </c>
      <c r="K104" s="302"/>
    </row>
    <row r="105" s="1" customFormat="1" ht="5.25" customHeight="1">
      <c r="B105" s="300"/>
      <c r="C105" s="303"/>
      <c r="D105" s="303"/>
      <c r="E105" s="303"/>
      <c r="F105" s="303"/>
      <c r="G105" s="321"/>
      <c r="H105" s="303"/>
      <c r="I105" s="303"/>
      <c r="J105" s="303"/>
      <c r="K105" s="302"/>
    </row>
    <row r="106" s="1" customFormat="1" ht="15" customHeight="1">
      <c r="B106" s="300"/>
      <c r="C106" s="288" t="s">
        <v>54</v>
      </c>
      <c r="D106" s="310"/>
      <c r="E106" s="310"/>
      <c r="F106" s="311" t="s">
        <v>1162</v>
      </c>
      <c r="G106" s="288"/>
      <c r="H106" s="288" t="s">
        <v>1202</v>
      </c>
      <c r="I106" s="288" t="s">
        <v>1164</v>
      </c>
      <c r="J106" s="288">
        <v>20</v>
      </c>
      <c r="K106" s="302"/>
    </row>
    <row r="107" s="1" customFormat="1" ht="15" customHeight="1">
      <c r="B107" s="300"/>
      <c r="C107" s="288" t="s">
        <v>1165</v>
      </c>
      <c r="D107" s="288"/>
      <c r="E107" s="288"/>
      <c r="F107" s="311" t="s">
        <v>1162</v>
      </c>
      <c r="G107" s="288"/>
      <c r="H107" s="288" t="s">
        <v>1202</v>
      </c>
      <c r="I107" s="288" t="s">
        <v>1164</v>
      </c>
      <c r="J107" s="288">
        <v>120</v>
      </c>
      <c r="K107" s="302"/>
    </row>
    <row r="108" s="1" customFormat="1" ht="15" customHeight="1">
      <c r="B108" s="313"/>
      <c r="C108" s="288" t="s">
        <v>1167</v>
      </c>
      <c r="D108" s="288"/>
      <c r="E108" s="288"/>
      <c r="F108" s="311" t="s">
        <v>1168</v>
      </c>
      <c r="G108" s="288"/>
      <c r="H108" s="288" t="s">
        <v>1202</v>
      </c>
      <c r="I108" s="288" t="s">
        <v>1164</v>
      </c>
      <c r="J108" s="288">
        <v>50</v>
      </c>
      <c r="K108" s="302"/>
    </row>
    <row r="109" s="1" customFormat="1" ht="15" customHeight="1">
      <c r="B109" s="313"/>
      <c r="C109" s="288" t="s">
        <v>1170</v>
      </c>
      <c r="D109" s="288"/>
      <c r="E109" s="288"/>
      <c r="F109" s="311" t="s">
        <v>1162</v>
      </c>
      <c r="G109" s="288"/>
      <c r="H109" s="288" t="s">
        <v>1202</v>
      </c>
      <c r="I109" s="288" t="s">
        <v>1172</v>
      </c>
      <c r="J109" s="288"/>
      <c r="K109" s="302"/>
    </row>
    <row r="110" s="1" customFormat="1" ht="15" customHeight="1">
      <c r="B110" s="313"/>
      <c r="C110" s="288" t="s">
        <v>1181</v>
      </c>
      <c r="D110" s="288"/>
      <c r="E110" s="288"/>
      <c r="F110" s="311" t="s">
        <v>1168</v>
      </c>
      <c r="G110" s="288"/>
      <c r="H110" s="288" t="s">
        <v>1202</v>
      </c>
      <c r="I110" s="288" t="s">
        <v>1164</v>
      </c>
      <c r="J110" s="288">
        <v>50</v>
      </c>
      <c r="K110" s="302"/>
    </row>
    <row r="111" s="1" customFormat="1" ht="15" customHeight="1">
      <c r="B111" s="313"/>
      <c r="C111" s="288" t="s">
        <v>1189</v>
      </c>
      <c r="D111" s="288"/>
      <c r="E111" s="288"/>
      <c r="F111" s="311" t="s">
        <v>1168</v>
      </c>
      <c r="G111" s="288"/>
      <c r="H111" s="288" t="s">
        <v>1202</v>
      </c>
      <c r="I111" s="288" t="s">
        <v>1164</v>
      </c>
      <c r="J111" s="288">
        <v>50</v>
      </c>
      <c r="K111" s="302"/>
    </row>
    <row r="112" s="1" customFormat="1" ht="15" customHeight="1">
      <c r="B112" s="313"/>
      <c r="C112" s="288" t="s">
        <v>1187</v>
      </c>
      <c r="D112" s="288"/>
      <c r="E112" s="288"/>
      <c r="F112" s="311" t="s">
        <v>1168</v>
      </c>
      <c r="G112" s="288"/>
      <c r="H112" s="288" t="s">
        <v>1202</v>
      </c>
      <c r="I112" s="288" t="s">
        <v>1164</v>
      </c>
      <c r="J112" s="288">
        <v>50</v>
      </c>
      <c r="K112" s="302"/>
    </row>
    <row r="113" s="1" customFormat="1" ht="15" customHeight="1">
      <c r="B113" s="313"/>
      <c r="C113" s="288" t="s">
        <v>54</v>
      </c>
      <c r="D113" s="288"/>
      <c r="E113" s="288"/>
      <c r="F113" s="311" t="s">
        <v>1162</v>
      </c>
      <c r="G113" s="288"/>
      <c r="H113" s="288" t="s">
        <v>1203</v>
      </c>
      <c r="I113" s="288" t="s">
        <v>1164</v>
      </c>
      <c r="J113" s="288">
        <v>20</v>
      </c>
      <c r="K113" s="302"/>
    </row>
    <row r="114" s="1" customFormat="1" ht="15" customHeight="1">
      <c r="B114" s="313"/>
      <c r="C114" s="288" t="s">
        <v>1204</v>
      </c>
      <c r="D114" s="288"/>
      <c r="E114" s="288"/>
      <c r="F114" s="311" t="s">
        <v>1162</v>
      </c>
      <c r="G114" s="288"/>
      <c r="H114" s="288" t="s">
        <v>1205</v>
      </c>
      <c r="I114" s="288" t="s">
        <v>1164</v>
      </c>
      <c r="J114" s="288">
        <v>120</v>
      </c>
      <c r="K114" s="302"/>
    </row>
    <row r="115" s="1" customFormat="1" ht="15" customHeight="1">
      <c r="B115" s="313"/>
      <c r="C115" s="288" t="s">
        <v>39</v>
      </c>
      <c r="D115" s="288"/>
      <c r="E115" s="288"/>
      <c r="F115" s="311" t="s">
        <v>1162</v>
      </c>
      <c r="G115" s="288"/>
      <c r="H115" s="288" t="s">
        <v>1206</v>
      </c>
      <c r="I115" s="288" t="s">
        <v>1197</v>
      </c>
      <c r="J115" s="288"/>
      <c r="K115" s="302"/>
    </row>
    <row r="116" s="1" customFormat="1" ht="15" customHeight="1">
      <c r="B116" s="313"/>
      <c r="C116" s="288" t="s">
        <v>49</v>
      </c>
      <c r="D116" s="288"/>
      <c r="E116" s="288"/>
      <c r="F116" s="311" t="s">
        <v>1162</v>
      </c>
      <c r="G116" s="288"/>
      <c r="H116" s="288" t="s">
        <v>1207</v>
      </c>
      <c r="I116" s="288" t="s">
        <v>1197</v>
      </c>
      <c r="J116" s="288"/>
      <c r="K116" s="302"/>
    </row>
    <row r="117" s="1" customFormat="1" ht="15" customHeight="1">
      <c r="B117" s="313"/>
      <c r="C117" s="288" t="s">
        <v>58</v>
      </c>
      <c r="D117" s="288"/>
      <c r="E117" s="288"/>
      <c r="F117" s="311" t="s">
        <v>1162</v>
      </c>
      <c r="G117" s="288"/>
      <c r="H117" s="288" t="s">
        <v>1208</v>
      </c>
      <c r="I117" s="288" t="s">
        <v>1209</v>
      </c>
      <c r="J117" s="288"/>
      <c r="K117" s="302"/>
    </row>
    <row r="118" s="1" customFormat="1" ht="15" customHeight="1">
      <c r="B118" s="316"/>
      <c r="C118" s="322"/>
      <c r="D118" s="322"/>
      <c r="E118" s="322"/>
      <c r="F118" s="322"/>
      <c r="G118" s="322"/>
      <c r="H118" s="322"/>
      <c r="I118" s="322"/>
      <c r="J118" s="322"/>
      <c r="K118" s="318"/>
    </row>
    <row r="119" s="1" customFormat="1" ht="18.75" customHeight="1">
      <c r="B119" s="323"/>
      <c r="C119" s="324"/>
      <c r="D119" s="324"/>
      <c r="E119" s="324"/>
      <c r="F119" s="325"/>
      <c r="G119" s="324"/>
      <c r="H119" s="324"/>
      <c r="I119" s="324"/>
      <c r="J119" s="324"/>
      <c r="K119" s="323"/>
    </row>
    <row r="120" s="1" customFormat="1" ht="18.75" customHeight="1">
      <c r="B120" s="296"/>
      <c r="C120" s="296"/>
      <c r="D120" s="296"/>
      <c r="E120" s="296"/>
      <c r="F120" s="296"/>
      <c r="G120" s="296"/>
      <c r="H120" s="296"/>
      <c r="I120" s="296"/>
      <c r="J120" s="296"/>
      <c r="K120" s="296"/>
    </row>
    <row r="121" s="1" customFormat="1" ht="7.5" customHeight="1">
      <c r="B121" s="326"/>
      <c r="C121" s="327"/>
      <c r="D121" s="327"/>
      <c r="E121" s="327"/>
      <c r="F121" s="327"/>
      <c r="G121" s="327"/>
      <c r="H121" s="327"/>
      <c r="I121" s="327"/>
      <c r="J121" s="327"/>
      <c r="K121" s="328"/>
    </row>
    <row r="122" s="1" customFormat="1" ht="45" customHeight="1">
      <c r="B122" s="329"/>
      <c r="C122" s="279" t="s">
        <v>1210</v>
      </c>
      <c r="D122" s="279"/>
      <c r="E122" s="279"/>
      <c r="F122" s="279"/>
      <c r="G122" s="279"/>
      <c r="H122" s="279"/>
      <c r="I122" s="279"/>
      <c r="J122" s="279"/>
      <c r="K122" s="330"/>
    </row>
    <row r="123" s="1" customFormat="1" ht="17.25" customHeight="1">
      <c r="B123" s="331"/>
      <c r="C123" s="303" t="s">
        <v>1156</v>
      </c>
      <c r="D123" s="303"/>
      <c r="E123" s="303"/>
      <c r="F123" s="303" t="s">
        <v>1157</v>
      </c>
      <c r="G123" s="304"/>
      <c r="H123" s="303" t="s">
        <v>55</v>
      </c>
      <c r="I123" s="303" t="s">
        <v>58</v>
      </c>
      <c r="J123" s="303" t="s">
        <v>1158</v>
      </c>
      <c r="K123" s="332"/>
    </row>
    <row r="124" s="1" customFormat="1" ht="17.25" customHeight="1">
      <c r="B124" s="331"/>
      <c r="C124" s="305" t="s">
        <v>1159</v>
      </c>
      <c r="D124" s="305"/>
      <c r="E124" s="305"/>
      <c r="F124" s="306" t="s">
        <v>1160</v>
      </c>
      <c r="G124" s="307"/>
      <c r="H124" s="305"/>
      <c r="I124" s="305"/>
      <c r="J124" s="305" t="s">
        <v>1161</v>
      </c>
      <c r="K124" s="332"/>
    </row>
    <row r="125" s="1" customFormat="1" ht="5.25" customHeight="1">
      <c r="B125" s="333"/>
      <c r="C125" s="308"/>
      <c r="D125" s="308"/>
      <c r="E125" s="308"/>
      <c r="F125" s="308"/>
      <c r="G125" s="334"/>
      <c r="H125" s="308"/>
      <c r="I125" s="308"/>
      <c r="J125" s="308"/>
      <c r="K125" s="335"/>
    </row>
    <row r="126" s="1" customFormat="1" ht="15" customHeight="1">
      <c r="B126" s="333"/>
      <c r="C126" s="288" t="s">
        <v>1165</v>
      </c>
      <c r="D126" s="310"/>
      <c r="E126" s="310"/>
      <c r="F126" s="311" t="s">
        <v>1162</v>
      </c>
      <c r="G126" s="288"/>
      <c r="H126" s="288" t="s">
        <v>1202</v>
      </c>
      <c r="I126" s="288" t="s">
        <v>1164</v>
      </c>
      <c r="J126" s="288">
        <v>120</v>
      </c>
      <c r="K126" s="336"/>
    </row>
    <row r="127" s="1" customFormat="1" ht="15" customHeight="1">
      <c r="B127" s="333"/>
      <c r="C127" s="288" t="s">
        <v>1211</v>
      </c>
      <c r="D127" s="288"/>
      <c r="E127" s="288"/>
      <c r="F127" s="311" t="s">
        <v>1162</v>
      </c>
      <c r="G127" s="288"/>
      <c r="H127" s="288" t="s">
        <v>1212</v>
      </c>
      <c r="I127" s="288" t="s">
        <v>1164</v>
      </c>
      <c r="J127" s="288" t="s">
        <v>1213</v>
      </c>
      <c r="K127" s="336"/>
    </row>
    <row r="128" s="1" customFormat="1" ht="15" customHeight="1">
      <c r="B128" s="333"/>
      <c r="C128" s="288" t="s">
        <v>1110</v>
      </c>
      <c r="D128" s="288"/>
      <c r="E128" s="288"/>
      <c r="F128" s="311" t="s">
        <v>1162</v>
      </c>
      <c r="G128" s="288"/>
      <c r="H128" s="288" t="s">
        <v>1214</v>
      </c>
      <c r="I128" s="288" t="s">
        <v>1164</v>
      </c>
      <c r="J128" s="288" t="s">
        <v>1213</v>
      </c>
      <c r="K128" s="336"/>
    </row>
    <row r="129" s="1" customFormat="1" ht="15" customHeight="1">
      <c r="B129" s="333"/>
      <c r="C129" s="288" t="s">
        <v>1173</v>
      </c>
      <c r="D129" s="288"/>
      <c r="E129" s="288"/>
      <c r="F129" s="311" t="s">
        <v>1168</v>
      </c>
      <c r="G129" s="288"/>
      <c r="H129" s="288" t="s">
        <v>1174</v>
      </c>
      <c r="I129" s="288" t="s">
        <v>1164</v>
      </c>
      <c r="J129" s="288">
        <v>15</v>
      </c>
      <c r="K129" s="336"/>
    </row>
    <row r="130" s="1" customFormat="1" ht="15" customHeight="1">
      <c r="B130" s="333"/>
      <c r="C130" s="314" t="s">
        <v>1175</v>
      </c>
      <c r="D130" s="314"/>
      <c r="E130" s="314"/>
      <c r="F130" s="315" t="s">
        <v>1168</v>
      </c>
      <c r="G130" s="314"/>
      <c r="H130" s="314" t="s">
        <v>1176</v>
      </c>
      <c r="I130" s="314" t="s">
        <v>1164</v>
      </c>
      <c r="J130" s="314">
        <v>15</v>
      </c>
      <c r="K130" s="336"/>
    </row>
    <row r="131" s="1" customFormat="1" ht="15" customHeight="1">
      <c r="B131" s="333"/>
      <c r="C131" s="314" t="s">
        <v>1177</v>
      </c>
      <c r="D131" s="314"/>
      <c r="E131" s="314"/>
      <c r="F131" s="315" t="s">
        <v>1168</v>
      </c>
      <c r="G131" s="314"/>
      <c r="H131" s="314" t="s">
        <v>1178</v>
      </c>
      <c r="I131" s="314" t="s">
        <v>1164</v>
      </c>
      <c r="J131" s="314">
        <v>20</v>
      </c>
      <c r="K131" s="336"/>
    </row>
    <row r="132" s="1" customFormat="1" ht="15" customHeight="1">
      <c r="B132" s="333"/>
      <c r="C132" s="314" t="s">
        <v>1179</v>
      </c>
      <c r="D132" s="314"/>
      <c r="E132" s="314"/>
      <c r="F132" s="315" t="s">
        <v>1168</v>
      </c>
      <c r="G132" s="314"/>
      <c r="H132" s="314" t="s">
        <v>1180</v>
      </c>
      <c r="I132" s="314" t="s">
        <v>1164</v>
      </c>
      <c r="J132" s="314">
        <v>20</v>
      </c>
      <c r="K132" s="336"/>
    </row>
    <row r="133" s="1" customFormat="1" ht="15" customHeight="1">
      <c r="B133" s="333"/>
      <c r="C133" s="288" t="s">
        <v>1167</v>
      </c>
      <c r="D133" s="288"/>
      <c r="E133" s="288"/>
      <c r="F133" s="311" t="s">
        <v>1168</v>
      </c>
      <c r="G133" s="288"/>
      <c r="H133" s="288" t="s">
        <v>1202</v>
      </c>
      <c r="I133" s="288" t="s">
        <v>1164</v>
      </c>
      <c r="J133" s="288">
        <v>50</v>
      </c>
      <c r="K133" s="336"/>
    </row>
    <row r="134" s="1" customFormat="1" ht="15" customHeight="1">
      <c r="B134" s="333"/>
      <c r="C134" s="288" t="s">
        <v>1181</v>
      </c>
      <c r="D134" s="288"/>
      <c r="E134" s="288"/>
      <c r="F134" s="311" t="s">
        <v>1168</v>
      </c>
      <c r="G134" s="288"/>
      <c r="H134" s="288" t="s">
        <v>1202</v>
      </c>
      <c r="I134" s="288" t="s">
        <v>1164</v>
      </c>
      <c r="J134" s="288">
        <v>50</v>
      </c>
      <c r="K134" s="336"/>
    </row>
    <row r="135" s="1" customFormat="1" ht="15" customHeight="1">
      <c r="B135" s="333"/>
      <c r="C135" s="288" t="s">
        <v>1187</v>
      </c>
      <c r="D135" s="288"/>
      <c r="E135" s="288"/>
      <c r="F135" s="311" t="s">
        <v>1168</v>
      </c>
      <c r="G135" s="288"/>
      <c r="H135" s="288" t="s">
        <v>1202</v>
      </c>
      <c r="I135" s="288" t="s">
        <v>1164</v>
      </c>
      <c r="J135" s="288">
        <v>50</v>
      </c>
      <c r="K135" s="336"/>
    </row>
    <row r="136" s="1" customFormat="1" ht="15" customHeight="1">
      <c r="B136" s="333"/>
      <c r="C136" s="288" t="s">
        <v>1189</v>
      </c>
      <c r="D136" s="288"/>
      <c r="E136" s="288"/>
      <c r="F136" s="311" t="s">
        <v>1168</v>
      </c>
      <c r="G136" s="288"/>
      <c r="H136" s="288" t="s">
        <v>1202</v>
      </c>
      <c r="I136" s="288" t="s">
        <v>1164</v>
      </c>
      <c r="J136" s="288">
        <v>50</v>
      </c>
      <c r="K136" s="336"/>
    </row>
    <row r="137" s="1" customFormat="1" ht="15" customHeight="1">
      <c r="B137" s="333"/>
      <c r="C137" s="288" t="s">
        <v>1190</v>
      </c>
      <c r="D137" s="288"/>
      <c r="E137" s="288"/>
      <c r="F137" s="311" t="s">
        <v>1168</v>
      </c>
      <c r="G137" s="288"/>
      <c r="H137" s="288" t="s">
        <v>1215</v>
      </c>
      <c r="I137" s="288" t="s">
        <v>1164</v>
      </c>
      <c r="J137" s="288">
        <v>255</v>
      </c>
      <c r="K137" s="336"/>
    </row>
    <row r="138" s="1" customFormat="1" ht="15" customHeight="1">
      <c r="B138" s="333"/>
      <c r="C138" s="288" t="s">
        <v>1192</v>
      </c>
      <c r="D138" s="288"/>
      <c r="E138" s="288"/>
      <c r="F138" s="311" t="s">
        <v>1162</v>
      </c>
      <c r="G138" s="288"/>
      <c r="H138" s="288" t="s">
        <v>1216</v>
      </c>
      <c r="I138" s="288" t="s">
        <v>1194</v>
      </c>
      <c r="J138" s="288"/>
      <c r="K138" s="336"/>
    </row>
    <row r="139" s="1" customFormat="1" ht="15" customHeight="1">
      <c r="B139" s="333"/>
      <c r="C139" s="288" t="s">
        <v>1195</v>
      </c>
      <c r="D139" s="288"/>
      <c r="E139" s="288"/>
      <c r="F139" s="311" t="s">
        <v>1162</v>
      </c>
      <c r="G139" s="288"/>
      <c r="H139" s="288" t="s">
        <v>1217</v>
      </c>
      <c r="I139" s="288" t="s">
        <v>1197</v>
      </c>
      <c r="J139" s="288"/>
      <c r="K139" s="336"/>
    </row>
    <row r="140" s="1" customFormat="1" ht="15" customHeight="1">
      <c r="B140" s="333"/>
      <c r="C140" s="288" t="s">
        <v>1198</v>
      </c>
      <c r="D140" s="288"/>
      <c r="E140" s="288"/>
      <c r="F140" s="311" t="s">
        <v>1162</v>
      </c>
      <c r="G140" s="288"/>
      <c r="H140" s="288" t="s">
        <v>1198</v>
      </c>
      <c r="I140" s="288" t="s">
        <v>1197</v>
      </c>
      <c r="J140" s="288"/>
      <c r="K140" s="336"/>
    </row>
    <row r="141" s="1" customFormat="1" ht="15" customHeight="1">
      <c r="B141" s="333"/>
      <c r="C141" s="288" t="s">
        <v>39</v>
      </c>
      <c r="D141" s="288"/>
      <c r="E141" s="288"/>
      <c r="F141" s="311" t="s">
        <v>1162</v>
      </c>
      <c r="G141" s="288"/>
      <c r="H141" s="288" t="s">
        <v>1218</v>
      </c>
      <c r="I141" s="288" t="s">
        <v>1197</v>
      </c>
      <c r="J141" s="288"/>
      <c r="K141" s="336"/>
    </row>
    <row r="142" s="1" customFormat="1" ht="15" customHeight="1">
      <c r="B142" s="333"/>
      <c r="C142" s="288" t="s">
        <v>1219</v>
      </c>
      <c r="D142" s="288"/>
      <c r="E142" s="288"/>
      <c r="F142" s="311" t="s">
        <v>1162</v>
      </c>
      <c r="G142" s="288"/>
      <c r="H142" s="288" t="s">
        <v>1220</v>
      </c>
      <c r="I142" s="288" t="s">
        <v>1197</v>
      </c>
      <c r="J142" s="288"/>
      <c r="K142" s="336"/>
    </row>
    <row r="143" s="1" customFormat="1" ht="15" customHeight="1">
      <c r="B143" s="337"/>
      <c r="C143" s="338"/>
      <c r="D143" s="338"/>
      <c r="E143" s="338"/>
      <c r="F143" s="338"/>
      <c r="G143" s="338"/>
      <c r="H143" s="338"/>
      <c r="I143" s="338"/>
      <c r="J143" s="338"/>
      <c r="K143" s="339"/>
    </row>
    <row r="144" s="1" customFormat="1" ht="18.75" customHeight="1">
      <c r="B144" s="324"/>
      <c r="C144" s="324"/>
      <c r="D144" s="324"/>
      <c r="E144" s="324"/>
      <c r="F144" s="325"/>
      <c r="G144" s="324"/>
      <c r="H144" s="324"/>
      <c r="I144" s="324"/>
      <c r="J144" s="324"/>
      <c r="K144" s="324"/>
    </row>
    <row r="145" s="1" customFormat="1" ht="18.75" customHeight="1"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</row>
    <row r="146" s="1" customFormat="1" ht="7.5" customHeight="1">
      <c r="B146" s="297"/>
      <c r="C146" s="298"/>
      <c r="D146" s="298"/>
      <c r="E146" s="298"/>
      <c r="F146" s="298"/>
      <c r="G146" s="298"/>
      <c r="H146" s="298"/>
      <c r="I146" s="298"/>
      <c r="J146" s="298"/>
      <c r="K146" s="299"/>
    </row>
    <row r="147" s="1" customFormat="1" ht="45" customHeight="1">
      <c r="B147" s="300"/>
      <c r="C147" s="301" t="s">
        <v>1221</v>
      </c>
      <c r="D147" s="301"/>
      <c r="E147" s="301"/>
      <c r="F147" s="301"/>
      <c r="G147" s="301"/>
      <c r="H147" s="301"/>
      <c r="I147" s="301"/>
      <c r="J147" s="301"/>
      <c r="K147" s="302"/>
    </row>
    <row r="148" s="1" customFormat="1" ht="17.25" customHeight="1">
      <c r="B148" s="300"/>
      <c r="C148" s="303" t="s">
        <v>1156</v>
      </c>
      <c r="D148" s="303"/>
      <c r="E148" s="303"/>
      <c r="F148" s="303" t="s">
        <v>1157</v>
      </c>
      <c r="G148" s="304"/>
      <c r="H148" s="303" t="s">
        <v>55</v>
      </c>
      <c r="I148" s="303" t="s">
        <v>58</v>
      </c>
      <c r="J148" s="303" t="s">
        <v>1158</v>
      </c>
      <c r="K148" s="302"/>
    </row>
    <row r="149" s="1" customFormat="1" ht="17.25" customHeight="1">
      <c r="B149" s="300"/>
      <c r="C149" s="305" t="s">
        <v>1159</v>
      </c>
      <c r="D149" s="305"/>
      <c r="E149" s="305"/>
      <c r="F149" s="306" t="s">
        <v>1160</v>
      </c>
      <c r="G149" s="307"/>
      <c r="H149" s="305"/>
      <c r="I149" s="305"/>
      <c r="J149" s="305" t="s">
        <v>1161</v>
      </c>
      <c r="K149" s="302"/>
    </row>
    <row r="150" s="1" customFormat="1" ht="5.25" customHeight="1">
      <c r="B150" s="313"/>
      <c r="C150" s="308"/>
      <c r="D150" s="308"/>
      <c r="E150" s="308"/>
      <c r="F150" s="308"/>
      <c r="G150" s="309"/>
      <c r="H150" s="308"/>
      <c r="I150" s="308"/>
      <c r="J150" s="308"/>
      <c r="K150" s="336"/>
    </row>
    <row r="151" s="1" customFormat="1" ht="15" customHeight="1">
      <c r="B151" s="313"/>
      <c r="C151" s="340" t="s">
        <v>1165</v>
      </c>
      <c r="D151" s="288"/>
      <c r="E151" s="288"/>
      <c r="F151" s="341" t="s">
        <v>1162</v>
      </c>
      <c r="G151" s="288"/>
      <c r="H151" s="340" t="s">
        <v>1202</v>
      </c>
      <c r="I151" s="340" t="s">
        <v>1164</v>
      </c>
      <c r="J151" s="340">
        <v>120</v>
      </c>
      <c r="K151" s="336"/>
    </row>
    <row r="152" s="1" customFormat="1" ht="15" customHeight="1">
      <c r="B152" s="313"/>
      <c r="C152" s="340" t="s">
        <v>1211</v>
      </c>
      <c r="D152" s="288"/>
      <c r="E152" s="288"/>
      <c r="F152" s="341" t="s">
        <v>1162</v>
      </c>
      <c r="G152" s="288"/>
      <c r="H152" s="340" t="s">
        <v>1222</v>
      </c>
      <c r="I152" s="340" t="s">
        <v>1164</v>
      </c>
      <c r="J152" s="340" t="s">
        <v>1213</v>
      </c>
      <c r="K152" s="336"/>
    </row>
    <row r="153" s="1" customFormat="1" ht="15" customHeight="1">
      <c r="B153" s="313"/>
      <c r="C153" s="340" t="s">
        <v>1110</v>
      </c>
      <c r="D153" s="288"/>
      <c r="E153" s="288"/>
      <c r="F153" s="341" t="s">
        <v>1162</v>
      </c>
      <c r="G153" s="288"/>
      <c r="H153" s="340" t="s">
        <v>1223</v>
      </c>
      <c r="I153" s="340" t="s">
        <v>1164</v>
      </c>
      <c r="J153" s="340" t="s">
        <v>1213</v>
      </c>
      <c r="K153" s="336"/>
    </row>
    <row r="154" s="1" customFormat="1" ht="15" customHeight="1">
      <c r="B154" s="313"/>
      <c r="C154" s="340" t="s">
        <v>1167</v>
      </c>
      <c r="D154" s="288"/>
      <c r="E154" s="288"/>
      <c r="F154" s="341" t="s">
        <v>1168</v>
      </c>
      <c r="G154" s="288"/>
      <c r="H154" s="340" t="s">
        <v>1202</v>
      </c>
      <c r="I154" s="340" t="s">
        <v>1164</v>
      </c>
      <c r="J154" s="340">
        <v>50</v>
      </c>
      <c r="K154" s="336"/>
    </row>
    <row r="155" s="1" customFormat="1" ht="15" customHeight="1">
      <c r="B155" s="313"/>
      <c r="C155" s="340" t="s">
        <v>1170</v>
      </c>
      <c r="D155" s="288"/>
      <c r="E155" s="288"/>
      <c r="F155" s="341" t="s">
        <v>1162</v>
      </c>
      <c r="G155" s="288"/>
      <c r="H155" s="340" t="s">
        <v>1202</v>
      </c>
      <c r="I155" s="340" t="s">
        <v>1172</v>
      </c>
      <c r="J155" s="340"/>
      <c r="K155" s="336"/>
    </row>
    <row r="156" s="1" customFormat="1" ht="15" customHeight="1">
      <c r="B156" s="313"/>
      <c r="C156" s="340" t="s">
        <v>1181</v>
      </c>
      <c r="D156" s="288"/>
      <c r="E156" s="288"/>
      <c r="F156" s="341" t="s">
        <v>1168</v>
      </c>
      <c r="G156" s="288"/>
      <c r="H156" s="340" t="s">
        <v>1202</v>
      </c>
      <c r="I156" s="340" t="s">
        <v>1164</v>
      </c>
      <c r="J156" s="340">
        <v>50</v>
      </c>
      <c r="K156" s="336"/>
    </row>
    <row r="157" s="1" customFormat="1" ht="15" customHeight="1">
      <c r="B157" s="313"/>
      <c r="C157" s="340" t="s">
        <v>1189</v>
      </c>
      <c r="D157" s="288"/>
      <c r="E157" s="288"/>
      <c r="F157" s="341" t="s">
        <v>1168</v>
      </c>
      <c r="G157" s="288"/>
      <c r="H157" s="340" t="s">
        <v>1202</v>
      </c>
      <c r="I157" s="340" t="s">
        <v>1164</v>
      </c>
      <c r="J157" s="340">
        <v>50</v>
      </c>
      <c r="K157" s="336"/>
    </row>
    <row r="158" s="1" customFormat="1" ht="15" customHeight="1">
      <c r="B158" s="313"/>
      <c r="C158" s="340" t="s">
        <v>1187</v>
      </c>
      <c r="D158" s="288"/>
      <c r="E158" s="288"/>
      <c r="F158" s="341" t="s">
        <v>1168</v>
      </c>
      <c r="G158" s="288"/>
      <c r="H158" s="340" t="s">
        <v>1202</v>
      </c>
      <c r="I158" s="340" t="s">
        <v>1164</v>
      </c>
      <c r="J158" s="340">
        <v>50</v>
      </c>
      <c r="K158" s="336"/>
    </row>
    <row r="159" s="1" customFormat="1" ht="15" customHeight="1">
      <c r="B159" s="313"/>
      <c r="C159" s="340" t="s">
        <v>94</v>
      </c>
      <c r="D159" s="288"/>
      <c r="E159" s="288"/>
      <c r="F159" s="341" t="s">
        <v>1162</v>
      </c>
      <c r="G159" s="288"/>
      <c r="H159" s="340" t="s">
        <v>1224</v>
      </c>
      <c r="I159" s="340" t="s">
        <v>1164</v>
      </c>
      <c r="J159" s="340" t="s">
        <v>1225</v>
      </c>
      <c r="K159" s="336"/>
    </row>
    <row r="160" s="1" customFormat="1" ht="15" customHeight="1">
      <c r="B160" s="313"/>
      <c r="C160" s="340" t="s">
        <v>1226</v>
      </c>
      <c r="D160" s="288"/>
      <c r="E160" s="288"/>
      <c r="F160" s="341" t="s">
        <v>1162</v>
      </c>
      <c r="G160" s="288"/>
      <c r="H160" s="340" t="s">
        <v>1227</v>
      </c>
      <c r="I160" s="340" t="s">
        <v>1197</v>
      </c>
      <c r="J160" s="340"/>
      <c r="K160" s="336"/>
    </row>
    <row r="161" s="1" customFormat="1" ht="15" customHeight="1">
      <c r="B161" s="342"/>
      <c r="C161" s="322"/>
      <c r="D161" s="322"/>
      <c r="E161" s="322"/>
      <c r="F161" s="322"/>
      <c r="G161" s="322"/>
      <c r="H161" s="322"/>
      <c r="I161" s="322"/>
      <c r="J161" s="322"/>
      <c r="K161" s="343"/>
    </row>
    <row r="162" s="1" customFormat="1" ht="18.75" customHeight="1">
      <c r="B162" s="324"/>
      <c r="C162" s="334"/>
      <c r="D162" s="334"/>
      <c r="E162" s="334"/>
      <c r="F162" s="344"/>
      <c r="G162" s="334"/>
      <c r="H162" s="334"/>
      <c r="I162" s="334"/>
      <c r="J162" s="334"/>
      <c r="K162" s="324"/>
    </row>
    <row r="163" s="1" customFormat="1" ht="18.75" customHeight="1">
      <c r="B163" s="296"/>
      <c r="C163" s="296"/>
      <c r="D163" s="296"/>
      <c r="E163" s="296"/>
      <c r="F163" s="296"/>
      <c r="G163" s="296"/>
      <c r="H163" s="296"/>
      <c r="I163" s="296"/>
      <c r="J163" s="296"/>
      <c r="K163" s="296"/>
    </row>
    <row r="164" s="1" customFormat="1" ht="7.5" customHeight="1">
      <c r="B164" s="275"/>
      <c r="C164" s="276"/>
      <c r="D164" s="276"/>
      <c r="E164" s="276"/>
      <c r="F164" s="276"/>
      <c r="G164" s="276"/>
      <c r="H164" s="276"/>
      <c r="I164" s="276"/>
      <c r="J164" s="276"/>
      <c r="K164" s="277"/>
    </row>
    <row r="165" s="1" customFormat="1" ht="45" customHeight="1">
      <c r="B165" s="278"/>
      <c r="C165" s="279" t="s">
        <v>1228</v>
      </c>
      <c r="D165" s="279"/>
      <c r="E165" s="279"/>
      <c r="F165" s="279"/>
      <c r="G165" s="279"/>
      <c r="H165" s="279"/>
      <c r="I165" s="279"/>
      <c r="J165" s="279"/>
      <c r="K165" s="280"/>
    </row>
    <row r="166" s="1" customFormat="1" ht="17.25" customHeight="1">
      <c r="B166" s="278"/>
      <c r="C166" s="303" t="s">
        <v>1156</v>
      </c>
      <c r="D166" s="303"/>
      <c r="E166" s="303"/>
      <c r="F166" s="303" t="s">
        <v>1157</v>
      </c>
      <c r="G166" s="345"/>
      <c r="H166" s="346" t="s">
        <v>55</v>
      </c>
      <c r="I166" s="346" t="s">
        <v>58</v>
      </c>
      <c r="J166" s="303" t="s">
        <v>1158</v>
      </c>
      <c r="K166" s="280"/>
    </row>
    <row r="167" s="1" customFormat="1" ht="17.25" customHeight="1">
      <c r="B167" s="281"/>
      <c r="C167" s="305" t="s">
        <v>1159</v>
      </c>
      <c r="D167" s="305"/>
      <c r="E167" s="305"/>
      <c r="F167" s="306" t="s">
        <v>1160</v>
      </c>
      <c r="G167" s="347"/>
      <c r="H167" s="348"/>
      <c r="I167" s="348"/>
      <c r="J167" s="305" t="s">
        <v>1161</v>
      </c>
      <c r="K167" s="283"/>
    </row>
    <row r="168" s="1" customFormat="1" ht="5.25" customHeight="1">
      <c r="B168" s="313"/>
      <c r="C168" s="308"/>
      <c r="D168" s="308"/>
      <c r="E168" s="308"/>
      <c r="F168" s="308"/>
      <c r="G168" s="309"/>
      <c r="H168" s="308"/>
      <c r="I168" s="308"/>
      <c r="J168" s="308"/>
      <c r="K168" s="336"/>
    </row>
    <row r="169" s="1" customFormat="1" ht="15" customHeight="1">
      <c r="B169" s="313"/>
      <c r="C169" s="288" t="s">
        <v>1165</v>
      </c>
      <c r="D169" s="288"/>
      <c r="E169" s="288"/>
      <c r="F169" s="311" t="s">
        <v>1162</v>
      </c>
      <c r="G169" s="288"/>
      <c r="H169" s="288" t="s">
        <v>1202</v>
      </c>
      <c r="I169" s="288" t="s">
        <v>1164</v>
      </c>
      <c r="J169" s="288">
        <v>120</v>
      </c>
      <c r="K169" s="336"/>
    </row>
    <row r="170" s="1" customFormat="1" ht="15" customHeight="1">
      <c r="B170" s="313"/>
      <c r="C170" s="288" t="s">
        <v>1211</v>
      </c>
      <c r="D170" s="288"/>
      <c r="E170" s="288"/>
      <c r="F170" s="311" t="s">
        <v>1162</v>
      </c>
      <c r="G170" s="288"/>
      <c r="H170" s="288" t="s">
        <v>1212</v>
      </c>
      <c r="I170" s="288" t="s">
        <v>1164</v>
      </c>
      <c r="J170" s="288" t="s">
        <v>1213</v>
      </c>
      <c r="K170" s="336"/>
    </row>
    <row r="171" s="1" customFormat="1" ht="15" customHeight="1">
      <c r="B171" s="313"/>
      <c r="C171" s="288" t="s">
        <v>1110</v>
      </c>
      <c r="D171" s="288"/>
      <c r="E171" s="288"/>
      <c r="F171" s="311" t="s">
        <v>1162</v>
      </c>
      <c r="G171" s="288"/>
      <c r="H171" s="288" t="s">
        <v>1229</v>
      </c>
      <c r="I171" s="288" t="s">
        <v>1164</v>
      </c>
      <c r="J171" s="288" t="s">
        <v>1213</v>
      </c>
      <c r="K171" s="336"/>
    </row>
    <row r="172" s="1" customFormat="1" ht="15" customHeight="1">
      <c r="B172" s="313"/>
      <c r="C172" s="288" t="s">
        <v>1167</v>
      </c>
      <c r="D172" s="288"/>
      <c r="E172" s="288"/>
      <c r="F172" s="311" t="s">
        <v>1168</v>
      </c>
      <c r="G172" s="288"/>
      <c r="H172" s="288" t="s">
        <v>1229</v>
      </c>
      <c r="I172" s="288" t="s">
        <v>1164</v>
      </c>
      <c r="J172" s="288">
        <v>50</v>
      </c>
      <c r="K172" s="336"/>
    </row>
    <row r="173" s="1" customFormat="1" ht="15" customHeight="1">
      <c r="B173" s="313"/>
      <c r="C173" s="288" t="s">
        <v>1170</v>
      </c>
      <c r="D173" s="288"/>
      <c r="E173" s="288"/>
      <c r="F173" s="311" t="s">
        <v>1162</v>
      </c>
      <c r="G173" s="288"/>
      <c r="H173" s="288" t="s">
        <v>1229</v>
      </c>
      <c r="I173" s="288" t="s">
        <v>1172</v>
      </c>
      <c r="J173" s="288"/>
      <c r="K173" s="336"/>
    </row>
    <row r="174" s="1" customFormat="1" ht="15" customHeight="1">
      <c r="B174" s="313"/>
      <c r="C174" s="288" t="s">
        <v>1181</v>
      </c>
      <c r="D174" s="288"/>
      <c r="E174" s="288"/>
      <c r="F174" s="311" t="s">
        <v>1168</v>
      </c>
      <c r="G174" s="288"/>
      <c r="H174" s="288" t="s">
        <v>1229</v>
      </c>
      <c r="I174" s="288" t="s">
        <v>1164</v>
      </c>
      <c r="J174" s="288">
        <v>50</v>
      </c>
      <c r="K174" s="336"/>
    </row>
    <row r="175" s="1" customFormat="1" ht="15" customHeight="1">
      <c r="B175" s="313"/>
      <c r="C175" s="288" t="s">
        <v>1189</v>
      </c>
      <c r="D175" s="288"/>
      <c r="E175" s="288"/>
      <c r="F175" s="311" t="s">
        <v>1168</v>
      </c>
      <c r="G175" s="288"/>
      <c r="H175" s="288" t="s">
        <v>1229</v>
      </c>
      <c r="I175" s="288" t="s">
        <v>1164</v>
      </c>
      <c r="J175" s="288">
        <v>50</v>
      </c>
      <c r="K175" s="336"/>
    </row>
    <row r="176" s="1" customFormat="1" ht="15" customHeight="1">
      <c r="B176" s="313"/>
      <c r="C176" s="288" t="s">
        <v>1187</v>
      </c>
      <c r="D176" s="288"/>
      <c r="E176" s="288"/>
      <c r="F176" s="311" t="s">
        <v>1168</v>
      </c>
      <c r="G176" s="288"/>
      <c r="H176" s="288" t="s">
        <v>1229</v>
      </c>
      <c r="I176" s="288" t="s">
        <v>1164</v>
      </c>
      <c r="J176" s="288">
        <v>50</v>
      </c>
      <c r="K176" s="336"/>
    </row>
    <row r="177" s="1" customFormat="1" ht="15" customHeight="1">
      <c r="B177" s="313"/>
      <c r="C177" s="288" t="s">
        <v>114</v>
      </c>
      <c r="D177" s="288"/>
      <c r="E177" s="288"/>
      <c r="F177" s="311" t="s">
        <v>1162</v>
      </c>
      <c r="G177" s="288"/>
      <c r="H177" s="288" t="s">
        <v>1230</v>
      </c>
      <c r="I177" s="288" t="s">
        <v>1231</v>
      </c>
      <c r="J177" s="288"/>
      <c r="K177" s="336"/>
    </row>
    <row r="178" s="1" customFormat="1" ht="15" customHeight="1">
      <c r="B178" s="313"/>
      <c r="C178" s="288" t="s">
        <v>58</v>
      </c>
      <c r="D178" s="288"/>
      <c r="E178" s="288"/>
      <c r="F178" s="311" t="s">
        <v>1162</v>
      </c>
      <c r="G178" s="288"/>
      <c r="H178" s="288" t="s">
        <v>1232</v>
      </c>
      <c r="I178" s="288" t="s">
        <v>1233</v>
      </c>
      <c r="J178" s="288">
        <v>1</v>
      </c>
      <c r="K178" s="336"/>
    </row>
    <row r="179" s="1" customFormat="1" ht="15" customHeight="1">
      <c r="B179" s="313"/>
      <c r="C179" s="288" t="s">
        <v>54</v>
      </c>
      <c r="D179" s="288"/>
      <c r="E179" s="288"/>
      <c r="F179" s="311" t="s">
        <v>1162</v>
      </c>
      <c r="G179" s="288"/>
      <c r="H179" s="288" t="s">
        <v>1234</v>
      </c>
      <c r="I179" s="288" t="s">
        <v>1164</v>
      </c>
      <c r="J179" s="288">
        <v>20</v>
      </c>
      <c r="K179" s="336"/>
    </row>
    <row r="180" s="1" customFormat="1" ht="15" customHeight="1">
      <c r="B180" s="313"/>
      <c r="C180" s="288" t="s">
        <v>55</v>
      </c>
      <c r="D180" s="288"/>
      <c r="E180" s="288"/>
      <c r="F180" s="311" t="s">
        <v>1162</v>
      </c>
      <c r="G180" s="288"/>
      <c r="H180" s="288" t="s">
        <v>1235</v>
      </c>
      <c r="I180" s="288" t="s">
        <v>1164</v>
      </c>
      <c r="J180" s="288">
        <v>255</v>
      </c>
      <c r="K180" s="336"/>
    </row>
    <row r="181" s="1" customFormat="1" ht="15" customHeight="1">
      <c r="B181" s="313"/>
      <c r="C181" s="288" t="s">
        <v>115</v>
      </c>
      <c r="D181" s="288"/>
      <c r="E181" s="288"/>
      <c r="F181" s="311" t="s">
        <v>1162</v>
      </c>
      <c r="G181" s="288"/>
      <c r="H181" s="288" t="s">
        <v>1126</v>
      </c>
      <c r="I181" s="288" t="s">
        <v>1164</v>
      </c>
      <c r="J181" s="288">
        <v>10</v>
      </c>
      <c r="K181" s="336"/>
    </row>
    <row r="182" s="1" customFormat="1" ht="15" customHeight="1">
      <c r="B182" s="313"/>
      <c r="C182" s="288" t="s">
        <v>116</v>
      </c>
      <c r="D182" s="288"/>
      <c r="E182" s="288"/>
      <c r="F182" s="311" t="s">
        <v>1162</v>
      </c>
      <c r="G182" s="288"/>
      <c r="H182" s="288" t="s">
        <v>1236</v>
      </c>
      <c r="I182" s="288" t="s">
        <v>1197</v>
      </c>
      <c r="J182" s="288"/>
      <c r="K182" s="336"/>
    </row>
    <row r="183" s="1" customFormat="1" ht="15" customHeight="1">
      <c r="B183" s="313"/>
      <c r="C183" s="288" t="s">
        <v>1237</v>
      </c>
      <c r="D183" s="288"/>
      <c r="E183" s="288"/>
      <c r="F183" s="311" t="s">
        <v>1162</v>
      </c>
      <c r="G183" s="288"/>
      <c r="H183" s="288" t="s">
        <v>1238</v>
      </c>
      <c r="I183" s="288" t="s">
        <v>1197</v>
      </c>
      <c r="J183" s="288"/>
      <c r="K183" s="336"/>
    </row>
    <row r="184" s="1" customFormat="1" ht="15" customHeight="1">
      <c r="B184" s="313"/>
      <c r="C184" s="288" t="s">
        <v>1226</v>
      </c>
      <c r="D184" s="288"/>
      <c r="E184" s="288"/>
      <c r="F184" s="311" t="s">
        <v>1162</v>
      </c>
      <c r="G184" s="288"/>
      <c r="H184" s="288" t="s">
        <v>1239</v>
      </c>
      <c r="I184" s="288" t="s">
        <v>1197</v>
      </c>
      <c r="J184" s="288"/>
      <c r="K184" s="336"/>
    </row>
    <row r="185" s="1" customFormat="1" ht="15" customHeight="1">
      <c r="B185" s="313"/>
      <c r="C185" s="288" t="s">
        <v>118</v>
      </c>
      <c r="D185" s="288"/>
      <c r="E185" s="288"/>
      <c r="F185" s="311" t="s">
        <v>1168</v>
      </c>
      <c r="G185" s="288"/>
      <c r="H185" s="288" t="s">
        <v>1240</v>
      </c>
      <c r="I185" s="288" t="s">
        <v>1164</v>
      </c>
      <c r="J185" s="288">
        <v>50</v>
      </c>
      <c r="K185" s="336"/>
    </row>
    <row r="186" s="1" customFormat="1" ht="15" customHeight="1">
      <c r="B186" s="313"/>
      <c r="C186" s="288" t="s">
        <v>1241</v>
      </c>
      <c r="D186" s="288"/>
      <c r="E186" s="288"/>
      <c r="F186" s="311" t="s">
        <v>1168</v>
      </c>
      <c r="G186" s="288"/>
      <c r="H186" s="288" t="s">
        <v>1242</v>
      </c>
      <c r="I186" s="288" t="s">
        <v>1243</v>
      </c>
      <c r="J186" s="288"/>
      <c r="K186" s="336"/>
    </row>
    <row r="187" s="1" customFormat="1" ht="15" customHeight="1">
      <c r="B187" s="313"/>
      <c r="C187" s="288" t="s">
        <v>1244</v>
      </c>
      <c r="D187" s="288"/>
      <c r="E187" s="288"/>
      <c r="F187" s="311" t="s">
        <v>1168</v>
      </c>
      <c r="G187" s="288"/>
      <c r="H187" s="288" t="s">
        <v>1245</v>
      </c>
      <c r="I187" s="288" t="s">
        <v>1243</v>
      </c>
      <c r="J187" s="288"/>
      <c r="K187" s="336"/>
    </row>
    <row r="188" s="1" customFormat="1" ht="15" customHeight="1">
      <c r="B188" s="313"/>
      <c r="C188" s="288" t="s">
        <v>1246</v>
      </c>
      <c r="D188" s="288"/>
      <c r="E188" s="288"/>
      <c r="F188" s="311" t="s">
        <v>1168</v>
      </c>
      <c r="G188" s="288"/>
      <c r="H188" s="288" t="s">
        <v>1247</v>
      </c>
      <c r="I188" s="288" t="s">
        <v>1243</v>
      </c>
      <c r="J188" s="288"/>
      <c r="K188" s="336"/>
    </row>
    <row r="189" s="1" customFormat="1" ht="15" customHeight="1">
      <c r="B189" s="313"/>
      <c r="C189" s="349" t="s">
        <v>1248</v>
      </c>
      <c r="D189" s="288"/>
      <c r="E189" s="288"/>
      <c r="F189" s="311" t="s">
        <v>1168</v>
      </c>
      <c r="G189" s="288"/>
      <c r="H189" s="288" t="s">
        <v>1249</v>
      </c>
      <c r="I189" s="288" t="s">
        <v>1250</v>
      </c>
      <c r="J189" s="350" t="s">
        <v>1251</v>
      </c>
      <c r="K189" s="336"/>
    </row>
    <row r="190" s="17" customFormat="1" ht="15" customHeight="1">
      <c r="B190" s="351"/>
      <c r="C190" s="352" t="s">
        <v>1252</v>
      </c>
      <c r="D190" s="353"/>
      <c r="E190" s="353"/>
      <c r="F190" s="354" t="s">
        <v>1168</v>
      </c>
      <c r="G190" s="353"/>
      <c r="H190" s="353" t="s">
        <v>1253</v>
      </c>
      <c r="I190" s="353" t="s">
        <v>1250</v>
      </c>
      <c r="J190" s="355" t="s">
        <v>1251</v>
      </c>
      <c r="K190" s="356"/>
    </row>
    <row r="191" s="1" customFormat="1" ht="15" customHeight="1">
      <c r="B191" s="313"/>
      <c r="C191" s="349" t="s">
        <v>43</v>
      </c>
      <c r="D191" s="288"/>
      <c r="E191" s="288"/>
      <c r="F191" s="311" t="s">
        <v>1162</v>
      </c>
      <c r="G191" s="288"/>
      <c r="H191" s="285" t="s">
        <v>1254</v>
      </c>
      <c r="I191" s="288" t="s">
        <v>1255</v>
      </c>
      <c r="J191" s="288"/>
      <c r="K191" s="336"/>
    </row>
    <row r="192" s="1" customFormat="1" ht="15" customHeight="1">
      <c r="B192" s="313"/>
      <c r="C192" s="349" t="s">
        <v>1256</v>
      </c>
      <c r="D192" s="288"/>
      <c r="E192" s="288"/>
      <c r="F192" s="311" t="s">
        <v>1162</v>
      </c>
      <c r="G192" s="288"/>
      <c r="H192" s="288" t="s">
        <v>1257</v>
      </c>
      <c r="I192" s="288" t="s">
        <v>1197</v>
      </c>
      <c r="J192" s="288"/>
      <c r="K192" s="336"/>
    </row>
    <row r="193" s="1" customFormat="1" ht="15" customHeight="1">
      <c r="B193" s="313"/>
      <c r="C193" s="349" t="s">
        <v>1258</v>
      </c>
      <c r="D193" s="288"/>
      <c r="E193" s="288"/>
      <c r="F193" s="311" t="s">
        <v>1162</v>
      </c>
      <c r="G193" s="288"/>
      <c r="H193" s="288" t="s">
        <v>1259</v>
      </c>
      <c r="I193" s="288" t="s">
        <v>1197</v>
      </c>
      <c r="J193" s="288"/>
      <c r="K193" s="336"/>
    </row>
    <row r="194" s="1" customFormat="1" ht="15" customHeight="1">
      <c r="B194" s="313"/>
      <c r="C194" s="349" t="s">
        <v>1260</v>
      </c>
      <c r="D194" s="288"/>
      <c r="E194" s="288"/>
      <c r="F194" s="311" t="s">
        <v>1168</v>
      </c>
      <c r="G194" s="288"/>
      <c r="H194" s="288" t="s">
        <v>1261</v>
      </c>
      <c r="I194" s="288" t="s">
        <v>1197</v>
      </c>
      <c r="J194" s="288"/>
      <c r="K194" s="336"/>
    </row>
    <row r="195" s="1" customFormat="1" ht="15" customHeight="1">
      <c r="B195" s="342"/>
      <c r="C195" s="357"/>
      <c r="D195" s="322"/>
      <c r="E195" s="322"/>
      <c r="F195" s="322"/>
      <c r="G195" s="322"/>
      <c r="H195" s="322"/>
      <c r="I195" s="322"/>
      <c r="J195" s="322"/>
      <c r="K195" s="343"/>
    </row>
    <row r="196" s="1" customFormat="1" ht="18.75" customHeight="1">
      <c r="B196" s="324"/>
      <c r="C196" s="334"/>
      <c r="D196" s="334"/>
      <c r="E196" s="334"/>
      <c r="F196" s="344"/>
      <c r="G196" s="334"/>
      <c r="H196" s="334"/>
      <c r="I196" s="334"/>
      <c r="J196" s="334"/>
      <c r="K196" s="324"/>
    </row>
    <row r="197" s="1" customFormat="1" ht="18.75" customHeight="1">
      <c r="B197" s="324"/>
      <c r="C197" s="334"/>
      <c r="D197" s="334"/>
      <c r="E197" s="334"/>
      <c r="F197" s="344"/>
      <c r="G197" s="334"/>
      <c r="H197" s="334"/>
      <c r="I197" s="334"/>
      <c r="J197" s="334"/>
      <c r="K197" s="324"/>
    </row>
    <row r="198" s="1" customFormat="1" ht="18.75" customHeight="1">
      <c r="B198" s="296"/>
      <c r="C198" s="296"/>
      <c r="D198" s="296"/>
      <c r="E198" s="296"/>
      <c r="F198" s="296"/>
      <c r="G198" s="296"/>
      <c r="H198" s="296"/>
      <c r="I198" s="296"/>
      <c r="J198" s="296"/>
      <c r="K198" s="296"/>
    </row>
    <row r="199" s="1" customFormat="1" ht="13.5">
      <c r="B199" s="275"/>
      <c r="C199" s="276"/>
      <c r="D199" s="276"/>
      <c r="E199" s="276"/>
      <c r="F199" s="276"/>
      <c r="G199" s="276"/>
      <c r="H199" s="276"/>
      <c r="I199" s="276"/>
      <c r="J199" s="276"/>
      <c r="K199" s="277"/>
    </row>
    <row r="200" s="1" customFormat="1" ht="21">
      <c r="B200" s="278"/>
      <c r="C200" s="279" t="s">
        <v>1262</v>
      </c>
      <c r="D200" s="279"/>
      <c r="E200" s="279"/>
      <c r="F200" s="279"/>
      <c r="G200" s="279"/>
      <c r="H200" s="279"/>
      <c r="I200" s="279"/>
      <c r="J200" s="279"/>
      <c r="K200" s="280"/>
    </row>
    <row r="201" s="1" customFormat="1" ht="25.5" customHeight="1">
      <c r="B201" s="278"/>
      <c r="C201" s="358" t="s">
        <v>1263</v>
      </c>
      <c r="D201" s="358"/>
      <c r="E201" s="358"/>
      <c r="F201" s="358" t="s">
        <v>1264</v>
      </c>
      <c r="G201" s="359"/>
      <c r="H201" s="358" t="s">
        <v>1265</v>
      </c>
      <c r="I201" s="358"/>
      <c r="J201" s="358"/>
      <c r="K201" s="280"/>
    </row>
    <row r="202" s="1" customFormat="1" ht="5.25" customHeight="1">
      <c r="B202" s="313"/>
      <c r="C202" s="308"/>
      <c r="D202" s="308"/>
      <c r="E202" s="308"/>
      <c r="F202" s="308"/>
      <c r="G202" s="334"/>
      <c r="H202" s="308"/>
      <c r="I202" s="308"/>
      <c r="J202" s="308"/>
      <c r="K202" s="336"/>
    </row>
    <row r="203" s="1" customFormat="1" ht="15" customHeight="1">
      <c r="B203" s="313"/>
      <c r="C203" s="288" t="s">
        <v>1255</v>
      </c>
      <c r="D203" s="288"/>
      <c r="E203" s="288"/>
      <c r="F203" s="311" t="s">
        <v>44</v>
      </c>
      <c r="G203" s="288"/>
      <c r="H203" s="288" t="s">
        <v>1266</v>
      </c>
      <c r="I203" s="288"/>
      <c r="J203" s="288"/>
      <c r="K203" s="336"/>
    </row>
    <row r="204" s="1" customFormat="1" ht="15" customHeight="1">
      <c r="B204" s="313"/>
      <c r="C204" s="288"/>
      <c r="D204" s="288"/>
      <c r="E204" s="288"/>
      <c r="F204" s="311" t="s">
        <v>45</v>
      </c>
      <c r="G204" s="288"/>
      <c r="H204" s="288" t="s">
        <v>1267</v>
      </c>
      <c r="I204" s="288"/>
      <c r="J204" s="288"/>
      <c r="K204" s="336"/>
    </row>
    <row r="205" s="1" customFormat="1" ht="15" customHeight="1">
      <c r="B205" s="313"/>
      <c r="C205" s="288"/>
      <c r="D205" s="288"/>
      <c r="E205" s="288"/>
      <c r="F205" s="311" t="s">
        <v>48</v>
      </c>
      <c r="G205" s="288"/>
      <c r="H205" s="288" t="s">
        <v>1268</v>
      </c>
      <c r="I205" s="288"/>
      <c r="J205" s="288"/>
      <c r="K205" s="336"/>
    </row>
    <row r="206" s="1" customFormat="1" ht="15" customHeight="1">
      <c r="B206" s="313"/>
      <c r="C206" s="288"/>
      <c r="D206" s="288"/>
      <c r="E206" s="288"/>
      <c r="F206" s="311" t="s">
        <v>46</v>
      </c>
      <c r="G206" s="288"/>
      <c r="H206" s="288" t="s">
        <v>1269</v>
      </c>
      <c r="I206" s="288"/>
      <c r="J206" s="288"/>
      <c r="K206" s="336"/>
    </row>
    <row r="207" s="1" customFormat="1" ht="15" customHeight="1">
      <c r="B207" s="313"/>
      <c r="C207" s="288"/>
      <c r="D207" s="288"/>
      <c r="E207" s="288"/>
      <c r="F207" s="311" t="s">
        <v>47</v>
      </c>
      <c r="G207" s="288"/>
      <c r="H207" s="288" t="s">
        <v>1270</v>
      </c>
      <c r="I207" s="288"/>
      <c r="J207" s="288"/>
      <c r="K207" s="336"/>
    </row>
    <row r="208" s="1" customFormat="1" ht="15" customHeight="1">
      <c r="B208" s="313"/>
      <c r="C208" s="288"/>
      <c r="D208" s="288"/>
      <c r="E208" s="288"/>
      <c r="F208" s="311"/>
      <c r="G208" s="288"/>
      <c r="H208" s="288"/>
      <c r="I208" s="288"/>
      <c r="J208" s="288"/>
      <c r="K208" s="336"/>
    </row>
    <row r="209" s="1" customFormat="1" ht="15" customHeight="1">
      <c r="B209" s="313"/>
      <c r="C209" s="288" t="s">
        <v>1209</v>
      </c>
      <c r="D209" s="288"/>
      <c r="E209" s="288"/>
      <c r="F209" s="311" t="s">
        <v>80</v>
      </c>
      <c r="G209" s="288"/>
      <c r="H209" s="288" t="s">
        <v>1271</v>
      </c>
      <c r="I209" s="288"/>
      <c r="J209" s="288"/>
      <c r="K209" s="336"/>
    </row>
    <row r="210" s="1" customFormat="1" ht="15" customHeight="1">
      <c r="B210" s="313"/>
      <c r="C210" s="288"/>
      <c r="D210" s="288"/>
      <c r="E210" s="288"/>
      <c r="F210" s="311" t="s">
        <v>1106</v>
      </c>
      <c r="G210" s="288"/>
      <c r="H210" s="288" t="s">
        <v>1107</v>
      </c>
      <c r="I210" s="288"/>
      <c r="J210" s="288"/>
      <c r="K210" s="336"/>
    </row>
    <row r="211" s="1" customFormat="1" ht="15" customHeight="1">
      <c r="B211" s="313"/>
      <c r="C211" s="288"/>
      <c r="D211" s="288"/>
      <c r="E211" s="288"/>
      <c r="F211" s="311" t="s">
        <v>1104</v>
      </c>
      <c r="G211" s="288"/>
      <c r="H211" s="288" t="s">
        <v>1272</v>
      </c>
      <c r="I211" s="288"/>
      <c r="J211" s="288"/>
      <c r="K211" s="336"/>
    </row>
    <row r="212" s="1" customFormat="1" ht="15" customHeight="1">
      <c r="B212" s="360"/>
      <c r="C212" s="288"/>
      <c r="D212" s="288"/>
      <c r="E212" s="288"/>
      <c r="F212" s="311" t="s">
        <v>1108</v>
      </c>
      <c r="G212" s="349"/>
      <c r="H212" s="340" t="s">
        <v>1109</v>
      </c>
      <c r="I212" s="340"/>
      <c r="J212" s="340"/>
      <c r="K212" s="361"/>
    </row>
    <row r="213" s="1" customFormat="1" ht="15" customHeight="1">
      <c r="B213" s="360"/>
      <c r="C213" s="288"/>
      <c r="D213" s="288"/>
      <c r="E213" s="288"/>
      <c r="F213" s="311" t="s">
        <v>1049</v>
      </c>
      <c r="G213" s="349"/>
      <c r="H213" s="340" t="s">
        <v>1273</v>
      </c>
      <c r="I213" s="340"/>
      <c r="J213" s="340"/>
      <c r="K213" s="361"/>
    </row>
    <row r="214" s="1" customFormat="1" ht="15" customHeight="1">
      <c r="B214" s="360"/>
      <c r="C214" s="288"/>
      <c r="D214" s="288"/>
      <c r="E214" s="288"/>
      <c r="F214" s="311"/>
      <c r="G214" s="349"/>
      <c r="H214" s="340"/>
      <c r="I214" s="340"/>
      <c r="J214" s="340"/>
      <c r="K214" s="361"/>
    </row>
    <row r="215" s="1" customFormat="1" ht="15" customHeight="1">
      <c r="B215" s="360"/>
      <c r="C215" s="288" t="s">
        <v>1233</v>
      </c>
      <c r="D215" s="288"/>
      <c r="E215" s="288"/>
      <c r="F215" s="311">
        <v>1</v>
      </c>
      <c r="G215" s="349"/>
      <c r="H215" s="340" t="s">
        <v>1274</v>
      </c>
      <c r="I215" s="340"/>
      <c r="J215" s="340"/>
      <c r="K215" s="361"/>
    </row>
    <row r="216" s="1" customFormat="1" ht="15" customHeight="1">
      <c r="B216" s="360"/>
      <c r="C216" s="288"/>
      <c r="D216" s="288"/>
      <c r="E216" s="288"/>
      <c r="F216" s="311">
        <v>2</v>
      </c>
      <c r="G216" s="349"/>
      <c r="H216" s="340" t="s">
        <v>1275</v>
      </c>
      <c r="I216" s="340"/>
      <c r="J216" s="340"/>
      <c r="K216" s="361"/>
    </row>
    <row r="217" s="1" customFormat="1" ht="15" customHeight="1">
      <c r="B217" s="360"/>
      <c r="C217" s="288"/>
      <c r="D217" s="288"/>
      <c r="E217" s="288"/>
      <c r="F217" s="311">
        <v>3</v>
      </c>
      <c r="G217" s="349"/>
      <c r="H217" s="340" t="s">
        <v>1276</v>
      </c>
      <c r="I217" s="340"/>
      <c r="J217" s="340"/>
      <c r="K217" s="361"/>
    </row>
    <row r="218" s="1" customFormat="1" ht="15" customHeight="1">
      <c r="B218" s="360"/>
      <c r="C218" s="288"/>
      <c r="D218" s="288"/>
      <c r="E218" s="288"/>
      <c r="F218" s="311">
        <v>4</v>
      </c>
      <c r="G218" s="349"/>
      <c r="H218" s="340" t="s">
        <v>1277</v>
      </c>
      <c r="I218" s="340"/>
      <c r="J218" s="340"/>
      <c r="K218" s="361"/>
    </row>
    <row r="219" s="1" customFormat="1" ht="12.75" customHeight="1">
      <c r="B219" s="362"/>
      <c r="C219" s="363"/>
      <c r="D219" s="363"/>
      <c r="E219" s="363"/>
      <c r="F219" s="363"/>
      <c r="G219" s="363"/>
      <c r="H219" s="363"/>
      <c r="I219" s="363"/>
      <c r="J219" s="363"/>
      <c r="K219" s="36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Radka Valová</dc:creator>
  <cp:lastModifiedBy>Radka Valová</cp:lastModifiedBy>
  <dcterms:created xsi:type="dcterms:W3CDTF">2024-03-20T19:46:37Z</dcterms:created>
  <dcterms:modified xsi:type="dcterms:W3CDTF">2024-03-20T19:46:43Z</dcterms:modified>
</cp:coreProperties>
</file>