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Stavební rozpočet" sheetId="1" state="visible" r:id="rId2"/>
    <sheet name="Krycí list rozpočtu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<sst xmlns="http://schemas.openxmlformats.org/spreadsheetml/2006/main" count="447" uniqueCount="227">
  <si>
    <t xml:space="preserve">Výkaz výměr</t>
  </si>
  <si>
    <t xml:space="preserve">Název stavby:</t>
  </si>
  <si>
    <t xml:space="preserve">Zelené stezky městem Uherský Brod - III. Etapa</t>
  </si>
  <si>
    <t xml:space="preserve">Doba výstavby:</t>
  </si>
  <si>
    <t xml:space="preserve">Objednatel:</t>
  </si>
  <si>
    <t xml:space="preserve">Druh stavby:</t>
  </si>
  <si>
    <t xml:space="preserve">Sadovnické úpravy</t>
  </si>
  <si>
    <t xml:space="preserve">Začátek výstavby:</t>
  </si>
  <si>
    <t xml:space="preserve">Projektant:</t>
  </si>
  <si>
    <t xml:space="preserve">Lokalita:</t>
  </si>
  <si>
    <t xml:space="preserve">18 MARŠOV</t>
  </si>
  <si>
    <t xml:space="preserve">Konec výstavby:</t>
  </si>
  <si>
    <t xml:space="preserve">Zhotovitel:</t>
  </si>
  <si>
    <t xml:space="preserve">JKSO:</t>
  </si>
  <si>
    <t xml:space="preserve">Zpracováno dne:</t>
  </si>
  <si>
    <t xml:space="preserve">Zpracoval:</t>
  </si>
  <si>
    <t xml:space="preserve">Č</t>
  </si>
  <si>
    <t xml:space="preserve">Objekt</t>
  </si>
  <si>
    <t xml:space="preserve">Kód</t>
  </si>
  <si>
    <t xml:space="preserve">Zkrácený popis / Varianta</t>
  </si>
  <si>
    <t xml:space="preserve">M.j.</t>
  </si>
  <si>
    <t xml:space="preserve">Množství</t>
  </si>
  <si>
    <t xml:space="preserve">Jednot. cena (Kč)</t>
  </si>
  <si>
    <t xml:space="preserve">Náklady (Kč)</t>
  </si>
  <si>
    <t xml:space="preserve">Hmotnost (t)</t>
  </si>
  <si>
    <t xml:space="preserve">Cenová soustava</t>
  </si>
  <si>
    <t xml:space="preserve">Rozměry</t>
  </si>
  <si>
    <t xml:space="preserve">Dodávka</t>
  </si>
  <si>
    <t xml:space="preserve">Montáž</t>
  </si>
  <si>
    <t xml:space="preserve">Celkem</t>
  </si>
  <si>
    <t xml:space="preserve">Jednot.</t>
  </si>
  <si>
    <t xml:space="preserve">Přesuny</t>
  </si>
  <si>
    <t xml:space="preserve">Typ skupiny</t>
  </si>
  <si>
    <t xml:space="preserve">HSV mat</t>
  </si>
  <si>
    <t xml:space="preserve">HSV prac</t>
  </si>
  <si>
    <t xml:space="preserve">PSV mat</t>
  </si>
  <si>
    <t xml:space="preserve">PSV prac</t>
  </si>
  <si>
    <t xml:space="preserve">Mont mat</t>
  </si>
  <si>
    <t xml:space="preserve">Mont prac</t>
  </si>
  <si>
    <t xml:space="preserve">Ostatní mat.</t>
  </si>
  <si>
    <t xml:space="preserve">SO 01</t>
  </si>
  <si>
    <t xml:space="preserve">11</t>
  </si>
  <si>
    <t xml:space="preserve">Přípravné a přidružené práce</t>
  </si>
  <si>
    <t xml:space="preserve">HS</t>
  </si>
  <si>
    <t xml:space="preserve">1</t>
  </si>
  <si>
    <t xml:space="preserve">111101111R00</t>
  </si>
  <si>
    <t xml:space="preserve">Odstranění ruderálního porostu v rovině</t>
  </si>
  <si>
    <t xml:space="preserve">m2</t>
  </si>
  <si>
    <t xml:space="preserve">RTS I / 2023</t>
  </si>
  <si>
    <t xml:space="preserve">11_</t>
  </si>
  <si>
    <t xml:space="preserve">1_</t>
  </si>
  <si>
    <t xml:space="preserve">SO 01_</t>
  </si>
  <si>
    <t xml:space="preserve">Poznámka:</t>
  </si>
  <si>
    <t xml:space="preserve">luční trávník</t>
  </si>
  <si>
    <t xml:space="preserve">18</t>
  </si>
  <si>
    <t xml:space="preserve">Povrchové úpravy terénu</t>
  </si>
  <si>
    <t xml:space="preserve">2</t>
  </si>
  <si>
    <t xml:space="preserve">180401211R00</t>
  </si>
  <si>
    <t xml:space="preserve">Založení trávníku lučního výsevem v rovině</t>
  </si>
  <si>
    <t xml:space="preserve">18_</t>
  </si>
  <si>
    <t xml:space="preserve">RTS komentář:</t>
  </si>
  <si>
    <t xml:space="preserve"> V položce nejsou zakalkulovány náklady na vypletí a zalévání</t>
  </si>
  <si>
    <t xml:space="preserve">3</t>
  </si>
  <si>
    <t xml:space="preserve">182001131R00</t>
  </si>
  <si>
    <t xml:space="preserve">Plošná úprava terénu, nerovnosti do 20 cm v rovině</t>
  </si>
  <si>
    <t xml:space="preserve">založení trávníku (350m2)</t>
  </si>
  <si>
    <t xml:space="preserve">4</t>
  </si>
  <si>
    <t xml:space="preserve">183101115R00</t>
  </si>
  <si>
    <t xml:space="preserve">Hloub. jamek bez výměny půdy do 0,4 m3, rovina, svah 1:5</t>
  </si>
  <si>
    <t xml:space="preserve">kus</t>
  </si>
  <si>
    <t xml:space="preserve">stromy v rovině</t>
  </si>
  <si>
    <t xml:space="preserve">5</t>
  </si>
  <si>
    <t xml:space="preserve">183403114R00</t>
  </si>
  <si>
    <t xml:space="preserve">Obdělání půdy kultivátorováním v rovině</t>
  </si>
  <si>
    <t xml:space="preserve">6</t>
  </si>
  <si>
    <t xml:space="preserve">184102115R00</t>
  </si>
  <si>
    <t xml:space="preserve">Výsadba dřevin s balem D do 60 cm, v rovině</t>
  </si>
  <si>
    <t xml:space="preserve">výsadba stromů</t>
  </si>
  <si>
    <t xml:space="preserve">7</t>
  </si>
  <si>
    <t xml:space="preserve">184202112R00</t>
  </si>
  <si>
    <t xml:space="preserve">Ukotvení dřeviny kůly D do 10 cm, dl. do 3 m</t>
  </si>
  <si>
    <t xml:space="preserve">stromy </t>
  </si>
  <si>
    <t xml:space="preserve">8</t>
  </si>
  <si>
    <t xml:space="preserve">184802111R00</t>
  </si>
  <si>
    <t xml:space="preserve">Chem. odplevelení před založ. postřikem, v rovině</t>
  </si>
  <si>
    <t xml:space="preserve">založení trávníku (350 m2)</t>
  </si>
  <si>
    <t xml:space="preserve">9</t>
  </si>
  <si>
    <t xml:space="preserve">184921093R00</t>
  </si>
  <si>
    <t xml:space="preserve">Mulčování rostlin tl. do 0,1 m rovina</t>
  </si>
  <si>
    <t xml:space="preserve">stromové mísy 9 m2</t>
  </si>
  <si>
    <t xml:space="preserve">H23</t>
  </si>
  <si>
    <t xml:space="preserve">Plochy a úpravy území</t>
  </si>
  <si>
    <t xml:space="preserve">10</t>
  </si>
  <si>
    <t xml:space="preserve">998231311R00</t>
  </si>
  <si>
    <t xml:space="preserve">Přesun hmot pro sadovnické a krajin. úpravy do 5km</t>
  </si>
  <si>
    <t xml:space="preserve">t</t>
  </si>
  <si>
    <t xml:space="preserve">H23_</t>
  </si>
  <si>
    <t xml:space="preserve">9_</t>
  </si>
  <si>
    <t xml:space="preserve">(stromy - 0,15t/ks, keře - 0,02/m2 )</t>
  </si>
  <si>
    <t xml:space="preserve">VS1</t>
  </si>
  <si>
    <t xml:space="preserve">Vytyčení</t>
  </si>
  <si>
    <t xml:space="preserve">Vytyčení stromů</t>
  </si>
  <si>
    <t xml:space="preserve">VS1_</t>
  </si>
  <si>
    <t xml:space="preserve">VU1</t>
  </si>
  <si>
    <t xml:space="preserve">Vegetační úpravy</t>
  </si>
  <si>
    <t xml:space="preserve">12</t>
  </si>
  <si>
    <t xml:space="preserve">Aplikace půdního kondicionéru</t>
  </si>
  <si>
    <t xml:space="preserve">VU1_</t>
  </si>
  <si>
    <t xml:space="preserve">(stromy 9 m2)</t>
  </si>
  <si>
    <t xml:space="preserve">13</t>
  </si>
  <si>
    <t xml:space="preserve">VU13</t>
  </si>
  <si>
    <t xml:space="preserve">Zhotovení obalu kmene z rákosu</t>
  </si>
  <si>
    <t xml:space="preserve">ks</t>
  </si>
  <si>
    <t xml:space="preserve">listnaté stromy</t>
  </si>
  <si>
    <t xml:space="preserve">14</t>
  </si>
  <si>
    <t xml:space="preserve">VU14</t>
  </si>
  <si>
    <t xml:space="preserve">Instalace chráničky paty kmene</t>
  </si>
  <si>
    <t xml:space="preserve">15</t>
  </si>
  <si>
    <t xml:space="preserve">VU15</t>
  </si>
  <si>
    <t xml:space="preserve">Hnojení tabletovým hnojivem</t>
  </si>
  <si>
    <t xml:space="preserve">stromy+keře</t>
  </si>
  <si>
    <t xml:space="preserve">16</t>
  </si>
  <si>
    <t xml:space="preserve">VU16</t>
  </si>
  <si>
    <t xml:space="preserve">Zhotovení závlahové mísy u solitérních dřevin o prům. mísy 0,5-1m</t>
  </si>
  <si>
    <t xml:space="preserve">17</t>
  </si>
  <si>
    <t xml:space="preserve">VU17</t>
  </si>
  <si>
    <t xml:space="preserve">Dovoz vody pro zálivku do 1000 m (1x 0,06 m3/strom) včetně ceny vody</t>
  </si>
  <si>
    <t xml:space="preserve">m3</t>
  </si>
  <si>
    <t xml:space="preserve">VU1RPS</t>
  </si>
  <si>
    <t xml:space="preserve">Rozvojová péče - soliterní stromy, 3 roky</t>
  </si>
  <si>
    <t xml:space="preserve">zálivka, vč.dopravy a ceny vody (10x/rok),kontrola,doplnění (odstranění) kotvících prvků,odplevelení, 
hnojení,výchovný řez, 
doplnění mulcě vč,ceny mulče</t>
  </si>
  <si>
    <t xml:space="preserve">Ostatní materiál</t>
  </si>
  <si>
    <t xml:space="preserve">OM</t>
  </si>
  <si>
    <t xml:space="preserve">Z999</t>
  </si>
  <si>
    <t xml:space="preserve">19</t>
  </si>
  <si>
    <t xml:space="preserve">10391505.A</t>
  </si>
  <si>
    <t xml:space="preserve">TerraCottem fyzikální půdní kondicionér po 20 kg, nebo jiný</t>
  </si>
  <si>
    <t xml:space="preserve">kg</t>
  </si>
  <si>
    <t xml:space="preserve">Z999_</t>
  </si>
  <si>
    <t xml:space="preserve">Z_</t>
  </si>
  <si>
    <t xml:space="preserve">zvyšuje vodní retenční kapacitu půdy a přístupnost hnojiv, zlepšuje půdní struktury, omezuje účinky přesazovacího šoku. Vhodný pro použití v degradovaných nebo problematických půdách. Půdní kondicionér se musí smíchat s růstovým médiem do kořenové zóny.</t>
  </si>
  <si>
    <t xml:space="preserve">1kg/strom, 0,1kg/ m2 záhony</t>
  </si>
  <si>
    <t xml:space="preserve">20</t>
  </si>
  <si>
    <t xml:space="preserve">25234000.A</t>
  </si>
  <si>
    <t xml:space="preserve">ROUNDUP BIAKTIV herbicid totální bal. po 1 litru</t>
  </si>
  <si>
    <t xml:space="preserve">l</t>
  </si>
  <si>
    <t xml:space="preserve">20ml / 1l vody / 100m2</t>
  </si>
  <si>
    <t xml:space="preserve">21</t>
  </si>
  <si>
    <t xml:space="preserve">OM1</t>
  </si>
  <si>
    <t xml:space="preserve">tabletové hnojivo</t>
  </si>
  <si>
    <t xml:space="preserve">strom/ 3ks, keř / 2 ks</t>
  </si>
  <si>
    <t xml:space="preserve">22</t>
  </si>
  <si>
    <t xml:space="preserve">OM11</t>
  </si>
  <si>
    <t xml:space="preserve">kůl (frézovaný, prům. 6 cm, 2,5m)</t>
  </si>
  <si>
    <t xml:space="preserve">3ks/strom listnatý, 1 ks/strom jehličnatý a Cornus mas na kmínku</t>
  </si>
  <si>
    <t xml:space="preserve">23</t>
  </si>
  <si>
    <t xml:space="preserve">OM12</t>
  </si>
  <si>
    <t xml:space="preserve">příčky (prům. 8cm, délka 60cm)</t>
  </si>
  <si>
    <t xml:space="preserve">3ks/strom listnatý</t>
  </si>
  <si>
    <t xml:space="preserve">24</t>
  </si>
  <si>
    <t xml:space="preserve">OM13</t>
  </si>
  <si>
    <t xml:space="preserve">úvazky</t>
  </si>
  <si>
    <t xml:space="preserve">strom /1,5bm</t>
  </si>
  <si>
    <t xml:space="preserve">25</t>
  </si>
  <si>
    <t xml:space="preserve">OM14</t>
  </si>
  <si>
    <t xml:space="preserve">rákos pletený (výška 1,6m, 0,5 bm/strom)</t>
  </si>
  <si>
    <t xml:space="preserve">26</t>
  </si>
  <si>
    <t xml:space="preserve">OM15</t>
  </si>
  <si>
    <t xml:space="preserve">chránička paty kmene před pošk.sekačkou, biodegradibilní</t>
  </si>
  <si>
    <t xml:space="preserve">27</t>
  </si>
  <si>
    <t xml:space="preserve">OM18</t>
  </si>
  <si>
    <t xml:space="preserve">mulčovací kůra (tl.10cm)</t>
  </si>
  <si>
    <t xml:space="preserve">28</t>
  </si>
  <si>
    <t xml:space="preserve">OM1kt</t>
  </si>
  <si>
    <t xml:space="preserve">Květnatá luční směs</t>
  </si>
  <si>
    <t xml:space="preserve">výsevek 5g/m2 (350 m2), vlhké podmínky</t>
  </si>
  <si>
    <t xml:space="preserve">29</t>
  </si>
  <si>
    <t xml:space="preserve">strAE</t>
  </si>
  <si>
    <t xml:space="preserve">AE - Aesculus x hippocastanum, ok 12-14 ZB</t>
  </si>
  <si>
    <t xml:space="preserve">30</t>
  </si>
  <si>
    <t xml:space="preserve">strPDSt</t>
  </si>
  <si>
    <t xml:space="preserve">PDS - Prunus domestica ´Stanley´, ok 12-14, ZB</t>
  </si>
  <si>
    <t xml:space="preserve">31</t>
  </si>
  <si>
    <t xml:space="preserve">strPDT</t>
  </si>
  <si>
    <t xml:space="preserve">PDT - Prunus domestica ´Tegera´, ok 12-14, ZB</t>
  </si>
  <si>
    <t xml:space="preserve">32</t>
  </si>
  <si>
    <t xml:space="preserve">strPSi</t>
  </si>
  <si>
    <t xml:space="preserve">PS - Pinus sylvestris , v 180-200 cm, ZB</t>
  </si>
  <si>
    <t xml:space="preserve">Celkem:</t>
  </si>
  <si>
    <t xml:space="preserve">Krycí list VV</t>
  </si>
  <si>
    <t xml:space="preserve">IČ/DIČ</t>
  </si>
  <si>
    <t xml:space="preserve">Položek:</t>
  </si>
  <si>
    <t xml:space="preserve">Datum:</t>
  </si>
  <si>
    <t xml:space="preserve">Rozpočtové náklady v Kč</t>
  </si>
  <si>
    <t xml:space="preserve">A</t>
  </si>
  <si>
    <t xml:space="preserve">Základní rozpočtové náklady</t>
  </si>
  <si>
    <t xml:space="preserve">B</t>
  </si>
  <si>
    <t xml:space="preserve">Doplňkové náklady</t>
  </si>
  <si>
    <t xml:space="preserve">C</t>
  </si>
  <si>
    <t xml:space="preserve">Náklady na umístění stavby (NUS)</t>
  </si>
  <si>
    <t xml:space="preserve">HSV</t>
  </si>
  <si>
    <t xml:space="preserve">Dodávky</t>
  </si>
  <si>
    <t xml:space="preserve">Práce přesčas</t>
  </si>
  <si>
    <t xml:space="preserve">Zařízení staveniště</t>
  </si>
  <si>
    <t xml:space="preserve">Bez pevné podl.</t>
  </si>
  <si>
    <t xml:space="preserve">Mimostav. doprava</t>
  </si>
  <si>
    <t xml:space="preserve">PSV</t>
  </si>
  <si>
    <t xml:space="preserve">Kulturní památka</t>
  </si>
  <si>
    <t xml:space="preserve">Územní vlivy</t>
  </si>
  <si>
    <t xml:space="preserve">Provozní vlivy</t>
  </si>
  <si>
    <t xml:space="preserve">"M"</t>
  </si>
  <si>
    <t xml:space="preserve">Ostatní</t>
  </si>
  <si>
    <t xml:space="preserve">NUS z rozpočtu</t>
  </si>
  <si>
    <t xml:space="preserve">Přesun hmot a sutí</t>
  </si>
  <si>
    <t xml:space="preserve">ZRN celkem</t>
  </si>
  <si>
    <t xml:space="preserve">DN celkem</t>
  </si>
  <si>
    <t xml:space="preserve">NUS celkem</t>
  </si>
  <si>
    <t xml:space="preserve">DN celkem z obj.</t>
  </si>
  <si>
    <t xml:space="preserve">NUS celkem z obj.</t>
  </si>
  <si>
    <t xml:space="preserve">Základ 0%</t>
  </si>
  <si>
    <t xml:space="preserve">Základ 15%</t>
  </si>
  <si>
    <t xml:space="preserve">DPH 15%</t>
  </si>
  <si>
    <t xml:space="preserve">Celkem bez DPH</t>
  </si>
  <si>
    <t xml:space="preserve">Základ 21%</t>
  </si>
  <si>
    <t xml:space="preserve">DPH 21%</t>
  </si>
  <si>
    <t xml:space="preserve">Celkem včetně DPH</t>
  </si>
  <si>
    <t xml:space="preserve">Datum, razítko a podpis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</si>
</sst>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"/>
    <numFmt numFmtId="167" formatCode="0"/>
  </numFmts>
  <fonts count="14">
    <font>
      <sz val="10"/>
      <color rgb="FF000000"/>
      <name val="Arial"/>
      <family val="0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8"/>
      <color rgb="FF000000"/>
      <name val="Arial"/>
      <family val="0"/>
      <charset val="1"/>
    </font>
    <font>
      <b val="true"/>
      <sz val="10"/>
      <color rgb="FF000000"/>
      <name val="Arial"/>
      <family val="0"/>
      <charset val="1"/>
    </font>
    <font>
      <i val="true"/>
      <sz val="10"/>
      <color rgb="FF000000"/>
      <name val="Arial"/>
      <family val="0"/>
      <charset val="1"/>
    </font>
    <font>
      <i val="true"/>
      <sz val="8"/>
      <color rgb="FF000000"/>
      <name val="Arial"/>
      <family val="0"/>
      <charset val="1"/>
    </font>
    <font>
      <sz val="24"/>
      <color rgb="FF000000"/>
      <name val="Arial"/>
      <family val="0"/>
      <charset val="1"/>
    </font>
    <font>
      <b val="true"/>
      <sz val="18"/>
      <color rgb="FF000000"/>
      <name val="Arial"/>
      <family val="0"/>
      <charset val="1"/>
    </font>
    <font>
      <b val="true"/>
      <sz val="20"/>
      <color rgb="FF000000"/>
      <name val="Arial"/>
      <family val="0"/>
      <charset val="1"/>
    </font>
    <font>
      <b val="true"/>
      <sz val="11"/>
      <color rgb="FF000000"/>
      <name val="Arial"/>
      <family val="0"/>
      <charset val="1"/>
    </font>
    <font>
      <b val="true"/>
      <sz val="12"/>
      <color rgb="FF000000"/>
      <name val="Arial"/>
      <family val="0"/>
      <charset val="1"/>
    </font>
    <font>
      <sz val="12"/>
      <color rgb="FF000000"/>
      <name val="Arial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24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medium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3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7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8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5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6" fontId="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5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5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5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5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8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2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3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2" fillId="2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2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false" applyBorder="true" applyAlignment="true" applyProtection="false">
      <alignment horizontal="left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Q72"/>
  <sheetViews>
    <sheetView showFormulas="false" showGridLines="true" showRowColHeaders="true" showZeros="true" rightToLeft="false" tabSelected="false" showOutlineSymbols="true" defaultGridColor="true" view="normal" topLeftCell="A28" colorId="64" zoomScale="100" zoomScaleNormal="100" zoomScalePageLayoutView="100" workbookViewId="0">
      <selection pane="topLeft" activeCell="AX49" activeCellId="0" sqref="AX49"/>
    </sheetView>
  </sheetViews>
  <sheetFormatPr defaultColWidth="12.15625" defaultRowHeight="12.75" zeroHeight="false" outlineLevelRow="0" outlineLevelCol="0"/>
  <cols>
    <col collapsed="false" customWidth="true" hidden="false" outlineLevel="0" max="1" min="1" style="1" width="3.71"/>
    <col collapsed="false" customWidth="true" hidden="false" outlineLevel="0" max="2" min="2" style="2" width="6.86"/>
    <col collapsed="false" customWidth="true" hidden="false" outlineLevel="0" max="3" min="3" style="2" width="13.86"/>
    <col collapsed="false" customWidth="true" hidden="false" outlineLevel="0" max="4" min="4" style="0" width="60.58"/>
    <col collapsed="false" customWidth="true" hidden="false" outlineLevel="0" max="5" min="5" style="0" width="4.29"/>
    <col collapsed="false" customWidth="true" hidden="false" outlineLevel="0" max="6" min="6" style="0" width="12.86"/>
    <col collapsed="false" customWidth="true" hidden="false" outlineLevel="0" max="7" min="7" style="0" width="11.99"/>
    <col collapsed="false" customWidth="true" hidden="false" outlineLevel="0" max="10" min="8" style="0" width="14.28"/>
    <col collapsed="false" customWidth="true" hidden="false" outlineLevel="0" max="13" min="11" style="0" width="11.71"/>
    <col collapsed="false" customWidth="true" hidden="true" outlineLevel="0" max="48" min="14" style="0" width="9.14"/>
  </cols>
  <sheetData>
    <row r="1" customFormat="false" ht="25.5" hidden="false" customHeight="tru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customFormat="false" ht="25.5" hidden="false" customHeight="true" outlineLevel="0" collapsed="false">
      <c r="A2" s="4" t="s">
        <v>1</v>
      </c>
      <c r="B2" s="4"/>
      <c r="C2" s="4"/>
      <c r="D2" s="5" t="s">
        <v>2</v>
      </c>
      <c r="E2" s="6" t="s">
        <v>3</v>
      </c>
      <c r="F2" s="6"/>
      <c r="G2" s="6"/>
      <c r="H2" s="6"/>
      <c r="I2" s="6" t="s">
        <v>4</v>
      </c>
      <c r="J2" s="7"/>
      <c r="K2" s="7"/>
      <c r="L2" s="7"/>
      <c r="M2" s="7"/>
    </row>
    <row r="3" customFormat="false" ht="25.5" hidden="false" customHeight="true" outlineLevel="0" collapsed="false">
      <c r="A3" s="8" t="s">
        <v>5</v>
      </c>
      <c r="B3" s="8"/>
      <c r="C3" s="8"/>
      <c r="D3" s="9" t="s">
        <v>6</v>
      </c>
      <c r="E3" s="10" t="s">
        <v>7</v>
      </c>
      <c r="F3" s="10"/>
      <c r="G3" s="10"/>
      <c r="H3" s="10"/>
      <c r="I3" s="9" t="s">
        <v>8</v>
      </c>
      <c r="J3" s="11"/>
      <c r="K3" s="11"/>
      <c r="L3" s="11"/>
      <c r="M3" s="11"/>
    </row>
    <row r="4" customFormat="false" ht="25.5" hidden="false" customHeight="true" outlineLevel="0" collapsed="false">
      <c r="A4" s="8" t="s">
        <v>9</v>
      </c>
      <c r="B4" s="8"/>
      <c r="C4" s="8"/>
      <c r="D4" s="9" t="s">
        <v>10</v>
      </c>
      <c r="E4" s="10" t="s">
        <v>11</v>
      </c>
      <c r="F4" s="10"/>
      <c r="G4" s="10"/>
      <c r="H4" s="10"/>
      <c r="I4" s="9" t="s">
        <v>12</v>
      </c>
      <c r="J4" s="11"/>
      <c r="K4" s="11"/>
      <c r="L4" s="11"/>
      <c r="M4" s="11"/>
    </row>
    <row r="5" customFormat="false" ht="25.5" hidden="false" customHeight="true" outlineLevel="0" collapsed="false">
      <c r="A5" s="12" t="s">
        <v>13</v>
      </c>
      <c r="B5" s="12"/>
      <c r="C5" s="12"/>
      <c r="D5" s="13"/>
      <c r="E5" s="14" t="s">
        <v>14</v>
      </c>
      <c r="F5" s="14"/>
      <c r="G5" s="14"/>
      <c r="H5" s="14"/>
      <c r="I5" s="13" t="s">
        <v>15</v>
      </c>
      <c r="J5" s="15"/>
      <c r="K5" s="15"/>
      <c r="L5" s="15"/>
      <c r="M5" s="15"/>
    </row>
    <row r="6" customFormat="false" ht="12.75" hidden="false" customHeight="true" outlineLevel="0" collapsed="false">
      <c r="A6" s="16" t="s">
        <v>16</v>
      </c>
      <c r="B6" s="17" t="s">
        <v>17</v>
      </c>
      <c r="C6" s="17" t="s">
        <v>18</v>
      </c>
      <c r="D6" s="18" t="s">
        <v>19</v>
      </c>
      <c r="E6" s="19" t="s">
        <v>20</v>
      </c>
      <c r="F6" s="19" t="s">
        <v>21</v>
      </c>
      <c r="G6" s="20" t="s">
        <v>22</v>
      </c>
      <c r="H6" s="21" t="s">
        <v>23</v>
      </c>
      <c r="I6" s="21"/>
      <c r="J6" s="21"/>
      <c r="K6" s="21" t="s">
        <v>24</v>
      </c>
      <c r="L6" s="21"/>
      <c r="M6" s="22" t="s">
        <v>25</v>
      </c>
    </row>
    <row r="7" customFormat="false" ht="12.75" hidden="false" customHeight="false" outlineLevel="0" collapsed="false">
      <c r="A7" s="16"/>
      <c r="B7" s="17"/>
      <c r="C7" s="17"/>
      <c r="D7" s="23" t="s">
        <v>26</v>
      </c>
      <c r="E7" s="19"/>
      <c r="F7" s="19"/>
      <c r="G7" s="20"/>
      <c r="H7" s="24" t="s">
        <v>27</v>
      </c>
      <c r="I7" s="25" t="s">
        <v>28</v>
      </c>
      <c r="J7" s="26" t="s">
        <v>29</v>
      </c>
      <c r="K7" s="24" t="s">
        <v>30</v>
      </c>
      <c r="L7" s="26" t="s">
        <v>29</v>
      </c>
      <c r="M7" s="22"/>
      <c r="P7" s="27" t="s">
        <v>31</v>
      </c>
      <c r="Q7" s="27" t="s">
        <v>32</v>
      </c>
      <c r="R7" s="27" t="s">
        <v>33</v>
      </c>
      <c r="S7" s="27" t="s">
        <v>34</v>
      </c>
      <c r="T7" s="27" t="s">
        <v>35</v>
      </c>
      <c r="U7" s="27" t="s">
        <v>36</v>
      </c>
      <c r="V7" s="27" t="s">
        <v>37</v>
      </c>
      <c r="W7" s="27" t="s">
        <v>38</v>
      </c>
      <c r="X7" s="27" t="s">
        <v>39</v>
      </c>
    </row>
    <row r="8" customFormat="false" ht="12.75" hidden="false" customHeight="false" outlineLevel="0" collapsed="false">
      <c r="A8" s="28"/>
      <c r="B8" s="29" t="s">
        <v>40</v>
      </c>
      <c r="C8" s="29"/>
      <c r="D8" s="27" t="s">
        <v>6</v>
      </c>
      <c r="E8" s="27"/>
      <c r="F8" s="27"/>
      <c r="G8" s="27"/>
      <c r="H8" s="27" t="n">
        <f aca="false">H9+H12+H29+H32+H34+H46</f>
        <v>0</v>
      </c>
      <c r="I8" s="27" t="n">
        <f aca="false">I9+I12+I29+I32+I34+I46</f>
        <v>0</v>
      </c>
      <c r="J8" s="27" t="n">
        <f aca="false">H8+I8</f>
        <v>0</v>
      </c>
      <c r="K8" s="27"/>
      <c r="L8" s="27" t="n">
        <f aca="false">L9+L12+L29+L32+L34+L46</f>
        <v>0.01411</v>
      </c>
      <c r="M8" s="27"/>
    </row>
    <row r="9" customFormat="false" ht="12.75" hidden="false" customHeight="false" outlineLevel="0" collapsed="false">
      <c r="A9" s="28"/>
      <c r="B9" s="29" t="s">
        <v>40</v>
      </c>
      <c r="C9" s="29" t="s">
        <v>41</v>
      </c>
      <c r="D9" s="27" t="s">
        <v>42</v>
      </c>
      <c r="E9" s="27"/>
      <c r="F9" s="27"/>
      <c r="G9" s="27"/>
      <c r="H9" s="27" t="n">
        <f aca="false">SUM(H10:H10)</f>
        <v>0</v>
      </c>
      <c r="I9" s="27" t="n">
        <f aca="false">SUM(I10:I10)</f>
        <v>0</v>
      </c>
      <c r="J9" s="27" t="n">
        <f aca="false">H9+I9</f>
        <v>0</v>
      </c>
      <c r="K9" s="27"/>
      <c r="L9" s="27" t="n">
        <f aca="false">SUM(L10:L10)</f>
        <v>0</v>
      </c>
      <c r="M9" s="27"/>
      <c r="P9" s="27" t="n">
        <f aca="false">IF(Q9="PR",J9,SUM(O10:O10))</f>
        <v>0</v>
      </c>
      <c r="Q9" s="27" t="s">
        <v>43</v>
      </c>
      <c r="R9" s="27" t="n">
        <f aca="false">IF(Q9="HS",H9,0)</f>
        <v>0</v>
      </c>
      <c r="S9" s="27" t="n">
        <f aca="false">IF(Q9="HS",I9-P9,0)</f>
        <v>0</v>
      </c>
      <c r="T9" s="27" t="n">
        <f aca="false">IF(Q9="PS",H9,0)</f>
        <v>0</v>
      </c>
      <c r="U9" s="27" t="n">
        <f aca="false">IF(Q9="PS",I9-P9,0)</f>
        <v>0</v>
      </c>
      <c r="V9" s="27" t="n">
        <f aca="false">IF(Q9="MP",H9,0)</f>
        <v>0</v>
      </c>
      <c r="W9" s="27" t="n">
        <f aca="false">IF(Q9="MP",I9-P9,0)</f>
        <v>0</v>
      </c>
      <c r="X9" s="27" t="n">
        <f aca="false">IF(Q9="OM",H9,0)</f>
        <v>0</v>
      </c>
      <c r="Y9" s="27" t="n">
        <v>11</v>
      </c>
      <c r="AI9" s="0" t="n">
        <f aca="false">SUM(Z10:Z10)</f>
        <v>0</v>
      </c>
      <c r="AJ9" s="0" t="n">
        <f aca="false">SUM(AA10:AA10)</f>
        <v>0</v>
      </c>
      <c r="AK9" s="0" t="n">
        <f aca="false">SUM(AB10:AB10)</f>
        <v>0</v>
      </c>
    </row>
    <row r="10" customFormat="false" ht="12.75" hidden="false" customHeight="false" outlineLevel="0" collapsed="false">
      <c r="A10" s="1" t="s">
        <v>44</v>
      </c>
      <c r="B10" s="2" t="s">
        <v>40</v>
      </c>
      <c r="C10" s="2" t="s">
        <v>45</v>
      </c>
      <c r="D10" s="0" t="s">
        <v>46</v>
      </c>
      <c r="E10" s="0" t="s">
        <v>47</v>
      </c>
      <c r="F10" s="0" t="n">
        <v>350</v>
      </c>
      <c r="G10" s="0" t="n">
        <v>0</v>
      </c>
      <c r="H10" s="0" t="n">
        <f aca="false">F10*AE10</f>
        <v>0</v>
      </c>
      <c r="I10" s="0" t="n">
        <f aca="false">J10-H10</f>
        <v>0</v>
      </c>
      <c r="J10" s="0" t="n">
        <f aca="false">F10*G10</f>
        <v>0</v>
      </c>
      <c r="K10" s="0" t="n">
        <v>0</v>
      </c>
      <c r="L10" s="0" t="n">
        <f aca="false">F10*K10</f>
        <v>0</v>
      </c>
      <c r="M10" s="0" t="s">
        <v>48</v>
      </c>
      <c r="N10" s="0" t="n">
        <v>1</v>
      </c>
      <c r="O10" s="0" t="n">
        <f aca="false">IF(N10=5,I10,0)</f>
        <v>0</v>
      </c>
      <c r="Z10" s="0" t="n">
        <f aca="false">IF(AD10=0,J10,0)</f>
        <v>0</v>
      </c>
      <c r="AA10" s="0" t="n">
        <f aca="false">IF(AD10=15,J10,0)</f>
        <v>0</v>
      </c>
      <c r="AB10" s="0" t="n">
        <f aca="false">IF(AD10=21,J10,0)</f>
        <v>0</v>
      </c>
      <c r="AD10" s="0" t="n">
        <v>21</v>
      </c>
      <c r="AE10" s="0" t="n">
        <f aca="false">G10*AG10</f>
        <v>0</v>
      </c>
      <c r="AF10" s="0" t="n">
        <f aca="false">G10*(1-AG10)</f>
        <v>0</v>
      </c>
      <c r="AG10" s="0" t="n">
        <v>0</v>
      </c>
      <c r="AM10" s="0" t="n">
        <f aca="false">F10*AE10</f>
        <v>0</v>
      </c>
      <c r="AN10" s="0" t="n">
        <f aca="false">F10*AF10</f>
        <v>0</v>
      </c>
      <c r="AO10" s="0" t="s">
        <v>49</v>
      </c>
      <c r="AP10" s="0" t="s">
        <v>50</v>
      </c>
      <c r="AQ10" s="27" t="s">
        <v>51</v>
      </c>
    </row>
    <row r="11" customFormat="false" ht="12.75" hidden="false" customHeight="true" outlineLevel="0" collapsed="false">
      <c r="C11" s="30" t="s">
        <v>52</v>
      </c>
      <c r="D11" s="31" t="s">
        <v>53</v>
      </c>
      <c r="E11" s="31"/>
      <c r="F11" s="31"/>
      <c r="G11" s="31"/>
      <c r="H11" s="31"/>
      <c r="I11" s="31"/>
      <c r="J11" s="31"/>
      <c r="K11" s="31"/>
      <c r="L11" s="31"/>
      <c r="M11" s="31"/>
    </row>
    <row r="12" customFormat="false" ht="12.75" hidden="false" customHeight="false" outlineLevel="0" collapsed="false">
      <c r="A12" s="28"/>
      <c r="B12" s="29" t="s">
        <v>40</v>
      </c>
      <c r="C12" s="29" t="s">
        <v>54</v>
      </c>
      <c r="D12" s="27" t="s">
        <v>55</v>
      </c>
      <c r="E12" s="27"/>
      <c r="F12" s="27"/>
      <c r="G12" s="27"/>
      <c r="H12" s="27" t="n">
        <f aca="false">SUM(H13:H27)</f>
        <v>0</v>
      </c>
      <c r="I12" s="27" t="n">
        <f aca="false">SUM(I13:I27)</f>
        <v>0</v>
      </c>
      <c r="J12" s="27" t="n">
        <f aca="false">H12+I12</f>
        <v>0</v>
      </c>
      <c r="K12" s="27"/>
      <c r="L12" s="27" t="n">
        <f aca="false">SUM(L13:L27)</f>
        <v>0.00504</v>
      </c>
      <c r="M12" s="27"/>
      <c r="P12" s="27" t="n">
        <f aca="false">IF(Q12="PR",J12,SUM(O13:O27))</f>
        <v>0</v>
      </c>
      <c r="Q12" s="27" t="s">
        <v>43</v>
      </c>
      <c r="R12" s="27" t="n">
        <f aca="false">IF(Q12="HS",H12,0)</f>
        <v>0</v>
      </c>
      <c r="S12" s="27" t="n">
        <f aca="false">IF(Q12="HS",I12-P12,0)</f>
        <v>0</v>
      </c>
      <c r="T12" s="27" t="n">
        <f aca="false">IF(Q12="PS",H12,0)</f>
        <v>0</v>
      </c>
      <c r="U12" s="27" t="n">
        <f aca="false">IF(Q12="PS",I12-P12,0)</f>
        <v>0</v>
      </c>
      <c r="V12" s="27" t="n">
        <f aca="false">IF(Q12="MP",H12,0)</f>
        <v>0</v>
      </c>
      <c r="W12" s="27" t="n">
        <f aca="false">IF(Q12="MP",I12-P12,0)</f>
        <v>0</v>
      </c>
      <c r="X12" s="27" t="n">
        <f aca="false">IF(Q12="OM",H12,0)</f>
        <v>0</v>
      </c>
      <c r="Y12" s="27" t="n">
        <v>18</v>
      </c>
      <c r="AI12" s="0" t="n">
        <f aca="false">SUM(Z13:Z27)</f>
        <v>0</v>
      </c>
      <c r="AJ12" s="0" t="n">
        <f aca="false">SUM(AA13:AA27)</f>
        <v>0</v>
      </c>
      <c r="AK12" s="0" t="n">
        <f aca="false">SUM(AB13:AB27)</f>
        <v>0</v>
      </c>
    </row>
    <row r="13" customFormat="false" ht="12.75" hidden="false" customHeight="false" outlineLevel="0" collapsed="false">
      <c r="A13" s="1" t="s">
        <v>56</v>
      </c>
      <c r="B13" s="2" t="s">
        <v>40</v>
      </c>
      <c r="C13" s="2" t="s">
        <v>57</v>
      </c>
      <c r="D13" s="0" t="s">
        <v>58</v>
      </c>
      <c r="E13" s="0" t="s">
        <v>47</v>
      </c>
      <c r="F13" s="0" t="n">
        <v>350</v>
      </c>
      <c r="G13" s="0" t="n">
        <v>0</v>
      </c>
      <c r="H13" s="0" t="n">
        <f aca="false">F13*AE13</f>
        <v>0</v>
      </c>
      <c r="I13" s="0" t="n">
        <f aca="false">J13-H13</f>
        <v>0</v>
      </c>
      <c r="J13" s="0" t="n">
        <f aca="false">F13*G13</f>
        <v>0</v>
      </c>
      <c r="K13" s="0" t="n">
        <v>0</v>
      </c>
      <c r="L13" s="0" t="n">
        <f aca="false">F13*K13</f>
        <v>0</v>
      </c>
      <c r="M13" s="0" t="s">
        <v>48</v>
      </c>
      <c r="N13" s="0" t="n">
        <v>1</v>
      </c>
      <c r="O13" s="0" t="n">
        <f aca="false">IF(N13=5,I13,0)</f>
        <v>0</v>
      </c>
      <c r="Z13" s="0" t="n">
        <f aca="false">IF(AD13=0,J13,0)</f>
        <v>0</v>
      </c>
      <c r="AA13" s="0" t="n">
        <f aca="false">IF(AD13=15,J13,0)</f>
        <v>0</v>
      </c>
      <c r="AB13" s="0" t="n">
        <f aca="false">IF(AD13=21,J13,0)</f>
        <v>0</v>
      </c>
      <c r="AD13" s="0" t="n">
        <v>21</v>
      </c>
      <c r="AE13" s="0" t="n">
        <f aca="false">G13*AG13</f>
        <v>0</v>
      </c>
      <c r="AF13" s="0" t="n">
        <f aca="false">G13*(1-AG13)</f>
        <v>0</v>
      </c>
      <c r="AG13" s="0" t="n">
        <v>0.0672727272727273</v>
      </c>
      <c r="AM13" s="0" t="n">
        <f aca="false">F13*AE13</f>
        <v>0</v>
      </c>
      <c r="AN13" s="0" t="n">
        <f aca="false">F13*AF13</f>
        <v>0</v>
      </c>
      <c r="AO13" s="0" t="s">
        <v>59</v>
      </c>
      <c r="AP13" s="0" t="s">
        <v>50</v>
      </c>
      <c r="AQ13" s="27" t="s">
        <v>51</v>
      </c>
    </row>
    <row r="14" customFormat="false" ht="12.75" hidden="false" customHeight="true" outlineLevel="0" collapsed="false">
      <c r="C14" s="30" t="s">
        <v>60</v>
      </c>
      <c r="D14" s="31" t="s">
        <v>61</v>
      </c>
      <c r="E14" s="31"/>
      <c r="F14" s="31"/>
      <c r="G14" s="31"/>
      <c r="H14" s="31"/>
      <c r="I14" s="31"/>
      <c r="J14" s="31"/>
      <c r="K14" s="31"/>
      <c r="L14" s="31"/>
      <c r="M14" s="31"/>
    </row>
    <row r="15" customFormat="false" ht="12.75" hidden="false" customHeight="false" outlineLevel="0" collapsed="false">
      <c r="A15" s="1" t="s">
        <v>62</v>
      </c>
      <c r="B15" s="2" t="s">
        <v>40</v>
      </c>
      <c r="C15" s="2" t="s">
        <v>63</v>
      </c>
      <c r="D15" s="0" t="s">
        <v>64</v>
      </c>
      <c r="E15" s="0" t="s">
        <v>47</v>
      </c>
      <c r="F15" s="0" t="n">
        <v>350</v>
      </c>
      <c r="G15" s="0" t="n">
        <v>0</v>
      </c>
      <c r="H15" s="0" t="n">
        <f aca="false">F15*AE15</f>
        <v>0</v>
      </c>
      <c r="I15" s="0" t="n">
        <f aca="false">J15-H15</f>
        <v>0</v>
      </c>
      <c r="J15" s="0" t="n">
        <f aca="false">F15*G15</f>
        <v>0</v>
      </c>
      <c r="K15" s="0" t="n">
        <v>0</v>
      </c>
      <c r="L15" s="0" t="n">
        <f aca="false">F15*K15</f>
        <v>0</v>
      </c>
      <c r="M15" s="0" t="s">
        <v>48</v>
      </c>
      <c r="N15" s="0" t="n">
        <v>1</v>
      </c>
      <c r="O15" s="0" t="n">
        <f aca="false">IF(N15=5,I15,0)</f>
        <v>0</v>
      </c>
      <c r="Z15" s="0" t="n">
        <f aca="false">IF(AD15=0,J15,0)</f>
        <v>0</v>
      </c>
      <c r="AA15" s="0" t="n">
        <f aca="false">IF(AD15=15,J15,0)</f>
        <v>0</v>
      </c>
      <c r="AB15" s="0" t="n">
        <f aca="false">IF(AD15=21,J15,0)</f>
        <v>0</v>
      </c>
      <c r="AD15" s="0" t="n">
        <v>21</v>
      </c>
      <c r="AE15" s="0" t="n">
        <f aca="false">G15*AG15</f>
        <v>0</v>
      </c>
      <c r="AF15" s="0" t="n">
        <f aca="false">G15*(1-AG15)</f>
        <v>0</v>
      </c>
      <c r="AG15" s="0" t="n">
        <v>0</v>
      </c>
      <c r="AM15" s="0" t="n">
        <f aca="false">F15*AE15</f>
        <v>0</v>
      </c>
      <c r="AN15" s="0" t="n">
        <f aca="false">F15*AF15</f>
        <v>0</v>
      </c>
      <c r="AO15" s="0" t="s">
        <v>59</v>
      </c>
      <c r="AP15" s="0" t="s">
        <v>50</v>
      </c>
      <c r="AQ15" s="27" t="s">
        <v>51</v>
      </c>
    </row>
    <row r="16" customFormat="false" ht="12.75" hidden="false" customHeight="true" outlineLevel="0" collapsed="false">
      <c r="C16" s="30" t="s">
        <v>52</v>
      </c>
      <c r="D16" s="31" t="s">
        <v>65</v>
      </c>
      <c r="E16" s="31"/>
      <c r="F16" s="31"/>
      <c r="G16" s="31"/>
      <c r="H16" s="31"/>
      <c r="I16" s="31"/>
      <c r="J16" s="31"/>
      <c r="K16" s="31"/>
      <c r="L16" s="31"/>
      <c r="M16" s="31"/>
    </row>
    <row r="17" customFormat="false" ht="12.75" hidden="false" customHeight="false" outlineLevel="0" collapsed="false">
      <c r="A17" s="1" t="s">
        <v>66</v>
      </c>
      <c r="B17" s="2" t="s">
        <v>40</v>
      </c>
      <c r="C17" s="2" t="s">
        <v>67</v>
      </c>
      <c r="D17" s="0" t="s">
        <v>68</v>
      </c>
      <c r="E17" s="0" t="s">
        <v>69</v>
      </c>
      <c r="F17" s="0" t="n">
        <v>9</v>
      </c>
      <c r="G17" s="0" t="n">
        <v>0</v>
      </c>
      <c r="H17" s="0" t="n">
        <f aca="false">F17*AE17</f>
        <v>0</v>
      </c>
      <c r="I17" s="0" t="n">
        <f aca="false">J17-H17</f>
        <v>0</v>
      </c>
      <c r="J17" s="0" t="n">
        <f aca="false">F17*G17</f>
        <v>0</v>
      </c>
      <c r="K17" s="0" t="n">
        <v>0</v>
      </c>
      <c r="L17" s="0" t="n">
        <f aca="false">F17*K17</f>
        <v>0</v>
      </c>
      <c r="M17" s="0" t="s">
        <v>48</v>
      </c>
      <c r="N17" s="0" t="n">
        <v>1</v>
      </c>
      <c r="O17" s="0" t="n">
        <f aca="false">IF(N17=5,I17,0)</f>
        <v>0</v>
      </c>
      <c r="Z17" s="0" t="n">
        <f aca="false">IF(AD17=0,J17,0)</f>
        <v>0</v>
      </c>
      <c r="AA17" s="0" t="n">
        <f aca="false">IF(AD17=15,J17,0)</f>
        <v>0</v>
      </c>
      <c r="AB17" s="0" t="n">
        <f aca="false">IF(AD17=21,J17,0)</f>
        <v>0</v>
      </c>
      <c r="AD17" s="0" t="n">
        <v>21</v>
      </c>
      <c r="AE17" s="0" t="n">
        <f aca="false">G17*AG17</f>
        <v>0</v>
      </c>
      <c r="AF17" s="0" t="n">
        <f aca="false">G17*(1-AG17)</f>
        <v>0</v>
      </c>
      <c r="AG17" s="0" t="n">
        <v>0</v>
      </c>
      <c r="AM17" s="0" t="n">
        <f aca="false">F17*AE17</f>
        <v>0</v>
      </c>
      <c r="AN17" s="0" t="n">
        <f aca="false">F17*AF17</f>
        <v>0</v>
      </c>
      <c r="AO17" s="0" t="s">
        <v>59</v>
      </c>
      <c r="AP17" s="0" t="s">
        <v>50</v>
      </c>
      <c r="AQ17" s="27" t="s">
        <v>51</v>
      </c>
    </row>
    <row r="18" customFormat="false" ht="12.75" hidden="false" customHeight="true" outlineLevel="0" collapsed="false">
      <c r="C18" s="30" t="s">
        <v>52</v>
      </c>
      <c r="D18" s="31" t="s">
        <v>70</v>
      </c>
      <c r="E18" s="31"/>
      <c r="F18" s="31"/>
      <c r="G18" s="31"/>
      <c r="H18" s="31"/>
      <c r="I18" s="31"/>
      <c r="J18" s="31"/>
      <c r="K18" s="31"/>
      <c r="L18" s="31"/>
      <c r="M18" s="31"/>
    </row>
    <row r="19" customFormat="false" ht="12.75" hidden="false" customHeight="false" outlineLevel="0" collapsed="false">
      <c r="A19" s="1" t="s">
        <v>71</v>
      </c>
      <c r="B19" s="2" t="s">
        <v>40</v>
      </c>
      <c r="C19" s="2" t="s">
        <v>72</v>
      </c>
      <c r="D19" s="0" t="s">
        <v>73</v>
      </c>
      <c r="E19" s="0" t="s">
        <v>47</v>
      </c>
      <c r="F19" s="0" t="n">
        <v>350</v>
      </c>
      <c r="G19" s="0" t="n">
        <v>0</v>
      </c>
      <c r="H19" s="0" t="n">
        <f aca="false">F19*AE19</f>
        <v>0</v>
      </c>
      <c r="I19" s="0" t="n">
        <f aca="false">J19-H19</f>
        <v>0</v>
      </c>
      <c r="J19" s="0" t="n">
        <f aca="false">F19*G19</f>
        <v>0</v>
      </c>
      <c r="K19" s="0" t="n">
        <v>0</v>
      </c>
      <c r="L19" s="0" t="n">
        <f aca="false">F19*K19</f>
        <v>0</v>
      </c>
      <c r="M19" s="0" t="s">
        <v>48</v>
      </c>
      <c r="N19" s="0" t="n">
        <v>1</v>
      </c>
      <c r="O19" s="0" t="n">
        <f aca="false">IF(N19=5,I19,0)</f>
        <v>0</v>
      </c>
      <c r="Z19" s="0" t="n">
        <f aca="false">IF(AD19=0,J19,0)</f>
        <v>0</v>
      </c>
      <c r="AA19" s="0" t="n">
        <f aca="false">IF(AD19=15,J19,0)</f>
        <v>0</v>
      </c>
      <c r="AB19" s="0" t="n">
        <f aca="false">IF(AD19=21,J19,0)</f>
        <v>0</v>
      </c>
      <c r="AD19" s="0" t="n">
        <v>21</v>
      </c>
      <c r="AE19" s="0" t="n">
        <f aca="false">G19*AG19</f>
        <v>0</v>
      </c>
      <c r="AF19" s="0" t="n">
        <f aca="false">G19*(1-AG19)</f>
        <v>0</v>
      </c>
      <c r="AG19" s="0" t="n">
        <v>0</v>
      </c>
      <c r="AM19" s="0" t="n">
        <f aca="false">F19*AE19</f>
        <v>0</v>
      </c>
      <c r="AN19" s="0" t="n">
        <f aca="false">F19*AF19</f>
        <v>0</v>
      </c>
      <c r="AO19" s="0" t="s">
        <v>59</v>
      </c>
      <c r="AP19" s="0" t="s">
        <v>50</v>
      </c>
      <c r="AQ19" s="27" t="s">
        <v>51</v>
      </c>
    </row>
    <row r="20" customFormat="false" ht="12.75" hidden="false" customHeight="true" outlineLevel="0" collapsed="false">
      <c r="C20" s="30" t="s">
        <v>52</v>
      </c>
      <c r="D20" s="31" t="s">
        <v>65</v>
      </c>
      <c r="E20" s="31"/>
      <c r="F20" s="31"/>
      <c r="G20" s="31"/>
      <c r="H20" s="31"/>
      <c r="I20" s="31"/>
      <c r="J20" s="31"/>
      <c r="K20" s="31"/>
      <c r="L20" s="31"/>
      <c r="M20" s="31"/>
    </row>
    <row r="21" customFormat="false" ht="12.75" hidden="false" customHeight="false" outlineLevel="0" collapsed="false">
      <c r="A21" s="1" t="s">
        <v>74</v>
      </c>
      <c r="B21" s="2" t="s">
        <v>40</v>
      </c>
      <c r="C21" s="2" t="s">
        <v>75</v>
      </c>
      <c r="D21" s="0" t="s">
        <v>76</v>
      </c>
      <c r="E21" s="0" t="s">
        <v>69</v>
      </c>
      <c r="F21" s="0" t="n">
        <v>9</v>
      </c>
      <c r="G21" s="0" t="n">
        <v>0</v>
      </c>
      <c r="H21" s="0" t="n">
        <f aca="false">F21*AE21</f>
        <v>0</v>
      </c>
      <c r="I21" s="0" t="n">
        <f aca="false">J21-H21</f>
        <v>0</v>
      </c>
      <c r="J21" s="0" t="n">
        <f aca="false">F21*G21</f>
        <v>0</v>
      </c>
      <c r="K21" s="0" t="n">
        <v>0</v>
      </c>
      <c r="L21" s="0" t="n">
        <f aca="false">F21*K21</f>
        <v>0</v>
      </c>
      <c r="M21" s="0" t="s">
        <v>48</v>
      </c>
      <c r="N21" s="0" t="n">
        <v>1</v>
      </c>
      <c r="O21" s="0" t="n">
        <f aca="false">IF(N21=5,I21,0)</f>
        <v>0</v>
      </c>
      <c r="Z21" s="0" t="n">
        <f aca="false">IF(AD21=0,J21,0)</f>
        <v>0</v>
      </c>
      <c r="AA21" s="0" t="n">
        <f aca="false">IF(AD21=15,J21,0)</f>
        <v>0</v>
      </c>
      <c r="AB21" s="0" t="n">
        <f aca="false">IF(AD21=21,J21,0)</f>
        <v>0</v>
      </c>
      <c r="AD21" s="0" t="n">
        <v>21</v>
      </c>
      <c r="AE21" s="0" t="n">
        <f aca="false">G21*AG21</f>
        <v>0</v>
      </c>
      <c r="AF21" s="0" t="n">
        <f aca="false">G21*(1-AG21)</f>
        <v>0</v>
      </c>
      <c r="AG21" s="0" t="n">
        <v>0.00621161265163438</v>
      </c>
      <c r="AM21" s="0" t="n">
        <f aca="false">F21*AE21</f>
        <v>0</v>
      </c>
      <c r="AN21" s="0" t="n">
        <f aca="false">F21*AF21</f>
        <v>0</v>
      </c>
      <c r="AO21" s="0" t="s">
        <v>59</v>
      </c>
      <c r="AP21" s="0" t="s">
        <v>50</v>
      </c>
      <c r="AQ21" s="27" t="s">
        <v>51</v>
      </c>
    </row>
    <row r="22" customFormat="false" ht="12.75" hidden="false" customHeight="true" outlineLevel="0" collapsed="false">
      <c r="C22" s="30" t="s">
        <v>52</v>
      </c>
      <c r="D22" s="31" t="s">
        <v>77</v>
      </c>
      <c r="E22" s="31"/>
      <c r="F22" s="31"/>
      <c r="G22" s="31"/>
      <c r="H22" s="31"/>
      <c r="I22" s="31"/>
      <c r="J22" s="31"/>
      <c r="K22" s="31"/>
      <c r="L22" s="31"/>
      <c r="M22" s="31"/>
    </row>
    <row r="23" customFormat="false" ht="12.75" hidden="false" customHeight="false" outlineLevel="0" collapsed="false">
      <c r="A23" s="1" t="s">
        <v>78</v>
      </c>
      <c r="B23" s="2" t="s">
        <v>40</v>
      </c>
      <c r="C23" s="2" t="s">
        <v>79</v>
      </c>
      <c r="D23" s="0" t="s">
        <v>80</v>
      </c>
      <c r="E23" s="0" t="s">
        <v>69</v>
      </c>
      <c r="F23" s="0" t="n">
        <v>9</v>
      </c>
      <c r="G23" s="0" t="n">
        <v>0</v>
      </c>
      <c r="H23" s="0" t="n">
        <f aca="false">F23*AE23</f>
        <v>0</v>
      </c>
      <c r="I23" s="0" t="n">
        <f aca="false">J23-H23</f>
        <v>0</v>
      </c>
      <c r="J23" s="0" t="n">
        <f aca="false">F23*G23</f>
        <v>0</v>
      </c>
      <c r="K23" s="0" t="n">
        <v>0.00056</v>
      </c>
      <c r="L23" s="0" t="n">
        <f aca="false">F23*K23</f>
        <v>0.00504</v>
      </c>
      <c r="M23" s="0" t="s">
        <v>48</v>
      </c>
      <c r="N23" s="0" t="n">
        <v>1</v>
      </c>
      <c r="O23" s="0" t="n">
        <f aca="false">IF(N23=5,I23,0)</f>
        <v>0</v>
      </c>
      <c r="Z23" s="0" t="n">
        <f aca="false">IF(AD23=0,J23,0)</f>
        <v>0</v>
      </c>
      <c r="AA23" s="0" t="n">
        <f aca="false">IF(AD23=15,J23,0)</f>
        <v>0</v>
      </c>
      <c r="AB23" s="0" t="n">
        <f aca="false">IF(AD23=21,J23,0)</f>
        <v>0</v>
      </c>
      <c r="AD23" s="0" t="n">
        <v>21</v>
      </c>
      <c r="AE23" s="0" t="n">
        <f aca="false">G23*AG23</f>
        <v>0</v>
      </c>
      <c r="AF23" s="0" t="n">
        <f aca="false">G23*(1-AG23)</f>
        <v>0</v>
      </c>
      <c r="AG23" s="0" t="n">
        <v>0.169371428571429</v>
      </c>
      <c r="AM23" s="0" t="n">
        <f aca="false">F23*AE23</f>
        <v>0</v>
      </c>
      <c r="AN23" s="0" t="n">
        <f aca="false">F23*AF23</f>
        <v>0</v>
      </c>
      <c r="AO23" s="0" t="s">
        <v>59</v>
      </c>
      <c r="AP23" s="0" t="s">
        <v>50</v>
      </c>
      <c r="AQ23" s="27" t="s">
        <v>51</v>
      </c>
    </row>
    <row r="24" customFormat="false" ht="12.75" hidden="false" customHeight="true" outlineLevel="0" collapsed="false">
      <c r="C24" s="30" t="s">
        <v>52</v>
      </c>
      <c r="D24" s="31" t="s">
        <v>81</v>
      </c>
      <c r="E24" s="31"/>
      <c r="F24" s="31"/>
      <c r="G24" s="31"/>
      <c r="H24" s="31"/>
      <c r="I24" s="31"/>
      <c r="J24" s="31"/>
      <c r="K24" s="31"/>
      <c r="L24" s="31"/>
      <c r="M24" s="31"/>
    </row>
    <row r="25" customFormat="false" ht="12.75" hidden="false" customHeight="false" outlineLevel="0" collapsed="false">
      <c r="A25" s="1" t="s">
        <v>82</v>
      </c>
      <c r="B25" s="2" t="s">
        <v>40</v>
      </c>
      <c r="C25" s="2" t="s">
        <v>83</v>
      </c>
      <c r="D25" s="0" t="s">
        <v>84</v>
      </c>
      <c r="E25" s="0" t="s">
        <v>47</v>
      </c>
      <c r="F25" s="0" t="n">
        <v>350</v>
      </c>
      <c r="G25" s="0" t="n">
        <v>0</v>
      </c>
      <c r="H25" s="0" t="n">
        <f aca="false">F25*AE25</f>
        <v>0</v>
      </c>
      <c r="I25" s="0" t="n">
        <f aca="false">J25-H25</f>
        <v>0</v>
      </c>
      <c r="J25" s="0" t="n">
        <f aca="false">F25*G25</f>
        <v>0</v>
      </c>
      <c r="K25" s="0" t="n">
        <v>0</v>
      </c>
      <c r="L25" s="0" t="n">
        <f aca="false">F25*K25</f>
        <v>0</v>
      </c>
      <c r="M25" s="0" t="s">
        <v>48</v>
      </c>
      <c r="N25" s="0" t="n">
        <v>1</v>
      </c>
      <c r="O25" s="0" t="n">
        <f aca="false">IF(N25=5,I25,0)</f>
        <v>0</v>
      </c>
      <c r="Z25" s="0" t="n">
        <f aca="false">IF(AD25=0,J25,0)</f>
        <v>0</v>
      </c>
      <c r="AA25" s="0" t="n">
        <f aca="false">IF(AD25=15,J25,0)</f>
        <v>0</v>
      </c>
      <c r="AB25" s="0" t="n">
        <f aca="false">IF(AD25=21,J25,0)</f>
        <v>0</v>
      </c>
      <c r="AD25" s="0" t="n">
        <v>21</v>
      </c>
      <c r="AE25" s="0" t="n">
        <f aca="false">G25*AG25</f>
        <v>0</v>
      </c>
      <c r="AF25" s="0" t="n">
        <f aca="false">G25*(1-AG25)</f>
        <v>0</v>
      </c>
      <c r="AG25" s="0" t="n">
        <v>0.0056710775047259</v>
      </c>
      <c r="AM25" s="0" t="n">
        <f aca="false">F25*AE25</f>
        <v>0</v>
      </c>
      <c r="AN25" s="0" t="n">
        <f aca="false">F25*AF25</f>
        <v>0</v>
      </c>
      <c r="AO25" s="0" t="s">
        <v>59</v>
      </c>
      <c r="AP25" s="0" t="s">
        <v>50</v>
      </c>
      <c r="AQ25" s="27" t="s">
        <v>51</v>
      </c>
    </row>
    <row r="26" customFormat="false" ht="12.75" hidden="false" customHeight="true" outlineLevel="0" collapsed="false">
      <c r="C26" s="30" t="s">
        <v>52</v>
      </c>
      <c r="D26" s="31" t="s">
        <v>85</v>
      </c>
      <c r="E26" s="31"/>
      <c r="F26" s="31"/>
      <c r="G26" s="31"/>
      <c r="H26" s="31"/>
      <c r="I26" s="31"/>
      <c r="J26" s="31"/>
      <c r="K26" s="31"/>
      <c r="L26" s="31"/>
      <c r="M26" s="31"/>
    </row>
    <row r="27" customFormat="false" ht="12.75" hidden="false" customHeight="false" outlineLevel="0" collapsed="false">
      <c r="A27" s="1" t="s">
        <v>86</v>
      </c>
      <c r="B27" s="2" t="s">
        <v>40</v>
      </c>
      <c r="C27" s="2" t="s">
        <v>87</v>
      </c>
      <c r="D27" s="0" t="s">
        <v>88</v>
      </c>
      <c r="E27" s="0" t="s">
        <v>47</v>
      </c>
      <c r="F27" s="0" t="n">
        <v>9</v>
      </c>
      <c r="G27" s="0" t="n">
        <v>0</v>
      </c>
      <c r="H27" s="0" t="n">
        <f aca="false">F27*AE27</f>
        <v>0</v>
      </c>
      <c r="I27" s="0" t="n">
        <f aca="false">J27-H27</f>
        <v>0</v>
      </c>
      <c r="J27" s="0" t="n">
        <f aca="false">F27*G27</f>
        <v>0</v>
      </c>
      <c r="K27" s="0" t="n">
        <v>0</v>
      </c>
      <c r="L27" s="0" t="n">
        <f aca="false">F27*K27</f>
        <v>0</v>
      </c>
      <c r="M27" s="0" t="s">
        <v>48</v>
      </c>
      <c r="N27" s="0" t="n">
        <v>1</v>
      </c>
      <c r="O27" s="0" t="n">
        <f aca="false">IF(N27=5,I27,0)</f>
        <v>0</v>
      </c>
      <c r="Z27" s="0" t="n">
        <f aca="false">IF(AD27=0,J27,0)</f>
        <v>0</v>
      </c>
      <c r="AA27" s="0" t="n">
        <f aca="false">IF(AD27=15,J27,0)</f>
        <v>0</v>
      </c>
      <c r="AB27" s="0" t="n">
        <f aca="false">IF(AD27=21,J27,0)</f>
        <v>0</v>
      </c>
      <c r="AD27" s="0" t="n">
        <v>21</v>
      </c>
      <c r="AE27" s="0" t="n">
        <f aca="false">G27*AG27</f>
        <v>0</v>
      </c>
      <c r="AF27" s="0" t="n">
        <f aca="false">G27*(1-AG27)</f>
        <v>0</v>
      </c>
      <c r="AG27" s="0" t="n">
        <v>0</v>
      </c>
      <c r="AM27" s="0" t="n">
        <f aca="false">F27*AE27</f>
        <v>0</v>
      </c>
      <c r="AN27" s="0" t="n">
        <f aca="false">F27*AF27</f>
        <v>0</v>
      </c>
      <c r="AO27" s="0" t="s">
        <v>59</v>
      </c>
      <c r="AP27" s="0" t="s">
        <v>50</v>
      </c>
      <c r="AQ27" s="27" t="s">
        <v>51</v>
      </c>
    </row>
    <row r="28" customFormat="false" ht="12.75" hidden="false" customHeight="true" outlineLevel="0" collapsed="false">
      <c r="C28" s="30" t="s">
        <v>52</v>
      </c>
      <c r="D28" s="31" t="s">
        <v>89</v>
      </c>
      <c r="E28" s="31"/>
      <c r="F28" s="31"/>
      <c r="G28" s="31"/>
      <c r="H28" s="31"/>
      <c r="I28" s="31"/>
      <c r="J28" s="31"/>
      <c r="K28" s="31"/>
      <c r="L28" s="31"/>
      <c r="M28" s="31"/>
    </row>
    <row r="29" customFormat="false" ht="12.75" hidden="false" customHeight="false" outlineLevel="0" collapsed="false">
      <c r="A29" s="28"/>
      <c r="B29" s="29" t="s">
        <v>40</v>
      </c>
      <c r="C29" s="29" t="s">
        <v>90</v>
      </c>
      <c r="D29" s="27" t="s">
        <v>91</v>
      </c>
      <c r="E29" s="27"/>
      <c r="F29" s="27"/>
      <c r="G29" s="27"/>
      <c r="H29" s="27" t="n">
        <f aca="false">SUM(H30:H30)</f>
        <v>0</v>
      </c>
      <c r="I29" s="27" t="n">
        <f aca="false">SUM(I30:I30)</f>
        <v>0</v>
      </c>
      <c r="J29" s="27" t="n">
        <f aca="false">H29+I29</f>
        <v>0</v>
      </c>
      <c r="K29" s="27"/>
      <c r="L29" s="27" t="n">
        <f aca="false">SUM(L30:L30)</f>
        <v>0</v>
      </c>
      <c r="M29" s="27"/>
      <c r="P29" s="27" t="n">
        <f aca="false">IF(Q29="PR",J29,SUM(O30:O30))</f>
        <v>0</v>
      </c>
      <c r="Q29" s="27"/>
      <c r="R29" s="27" t="n">
        <f aca="false">IF(Q29="HS",H29,0)</f>
        <v>0</v>
      </c>
      <c r="S29" s="27" t="n">
        <f aca="false">IF(Q29="HS",I29-P29,0)</f>
        <v>0</v>
      </c>
      <c r="T29" s="27" t="n">
        <f aca="false">IF(Q29="PS",H29,0)</f>
        <v>0</v>
      </c>
      <c r="U29" s="27" t="n">
        <f aca="false">IF(Q29="PS",I29-P29,0)</f>
        <v>0</v>
      </c>
      <c r="V29" s="27" t="n">
        <f aca="false">IF(Q29="MP",H29,0)</f>
        <v>0</v>
      </c>
      <c r="W29" s="27" t="n">
        <f aca="false">IF(Q29="MP",I29-P29,0)</f>
        <v>0</v>
      </c>
      <c r="X29" s="27" t="n">
        <f aca="false">IF(Q29="OM",H29,0)</f>
        <v>0</v>
      </c>
      <c r="Y29" s="27" t="s">
        <v>90</v>
      </c>
      <c r="AI29" s="0" t="n">
        <f aca="false">SUM(Z30:Z30)</f>
        <v>0</v>
      </c>
      <c r="AJ29" s="0" t="n">
        <f aca="false">SUM(AA30:AA30)</f>
        <v>0</v>
      </c>
      <c r="AK29" s="0" t="n">
        <f aca="false">SUM(AB30:AB30)</f>
        <v>0</v>
      </c>
    </row>
    <row r="30" customFormat="false" ht="12.75" hidden="false" customHeight="false" outlineLevel="0" collapsed="false">
      <c r="A30" s="1" t="s">
        <v>92</v>
      </c>
      <c r="B30" s="2" t="s">
        <v>40</v>
      </c>
      <c r="C30" s="2" t="s">
        <v>93</v>
      </c>
      <c r="D30" s="0" t="s">
        <v>94</v>
      </c>
      <c r="E30" s="0" t="s">
        <v>95</v>
      </c>
      <c r="F30" s="0" t="n">
        <v>1.35</v>
      </c>
      <c r="G30" s="0" t="n">
        <v>0</v>
      </c>
      <c r="H30" s="0" t="n">
        <f aca="false">F30*AE30</f>
        <v>0</v>
      </c>
      <c r="I30" s="0" t="n">
        <f aca="false">J30-H30</f>
        <v>0</v>
      </c>
      <c r="J30" s="0" t="n">
        <f aca="false">F30*G30</f>
        <v>0</v>
      </c>
      <c r="K30" s="0" t="n">
        <v>0</v>
      </c>
      <c r="L30" s="0" t="n">
        <f aca="false">F30*K30</f>
        <v>0</v>
      </c>
      <c r="M30" s="0" t="s">
        <v>48</v>
      </c>
      <c r="N30" s="0" t="n">
        <v>5</v>
      </c>
      <c r="O30" s="0" t="n">
        <f aca="false">IF(N30=5,I30,0)</f>
        <v>0</v>
      </c>
      <c r="Z30" s="0" t="n">
        <f aca="false">IF(AD30=0,J30,0)</f>
        <v>0</v>
      </c>
      <c r="AA30" s="0" t="n">
        <f aca="false">IF(AD30=15,J30,0)</f>
        <v>0</v>
      </c>
      <c r="AB30" s="0" t="n">
        <f aca="false">IF(AD30=21,J30,0)</f>
        <v>0</v>
      </c>
      <c r="AD30" s="0" t="n">
        <v>21</v>
      </c>
      <c r="AE30" s="0" t="n">
        <f aca="false">G30*AG30</f>
        <v>0</v>
      </c>
      <c r="AF30" s="0" t="n">
        <f aca="false">G30*(1-AG30)</f>
        <v>0</v>
      </c>
      <c r="AG30" s="0" t="n">
        <v>0</v>
      </c>
      <c r="AM30" s="0" t="n">
        <f aca="false">F30*AE30</f>
        <v>0</v>
      </c>
      <c r="AN30" s="0" t="n">
        <f aca="false">F30*AF30</f>
        <v>0</v>
      </c>
      <c r="AO30" s="0" t="s">
        <v>96</v>
      </c>
      <c r="AP30" s="0" t="s">
        <v>97</v>
      </c>
      <c r="AQ30" s="27" t="s">
        <v>51</v>
      </c>
    </row>
    <row r="31" customFormat="false" ht="12.75" hidden="false" customHeight="true" outlineLevel="0" collapsed="false">
      <c r="C31" s="30" t="s">
        <v>52</v>
      </c>
      <c r="D31" s="31" t="s">
        <v>98</v>
      </c>
      <c r="E31" s="31"/>
      <c r="F31" s="31"/>
      <c r="G31" s="31"/>
      <c r="H31" s="31"/>
      <c r="I31" s="31"/>
      <c r="J31" s="31"/>
      <c r="K31" s="31"/>
      <c r="L31" s="31"/>
      <c r="M31" s="31"/>
    </row>
    <row r="32" customFormat="false" ht="12.75" hidden="false" customHeight="false" outlineLevel="0" collapsed="false">
      <c r="A32" s="28"/>
      <c r="B32" s="29" t="s">
        <v>40</v>
      </c>
      <c r="C32" s="29" t="s">
        <v>99</v>
      </c>
      <c r="D32" s="27" t="s">
        <v>100</v>
      </c>
      <c r="E32" s="27"/>
      <c r="F32" s="27"/>
      <c r="G32" s="27"/>
      <c r="H32" s="27" t="n">
        <f aca="false">SUM(H33:H33)</f>
        <v>0</v>
      </c>
      <c r="I32" s="27" t="n">
        <f aca="false">SUM(I33:I33)</f>
        <v>0</v>
      </c>
      <c r="J32" s="27" t="n">
        <f aca="false">H32+I32</f>
        <v>0</v>
      </c>
      <c r="K32" s="27"/>
      <c r="L32" s="27" t="n">
        <f aca="false">SUM(L33:L33)</f>
        <v>0</v>
      </c>
      <c r="M32" s="27"/>
      <c r="P32" s="27" t="n">
        <f aca="false">IF(Q32="PR",J32,SUM(O33:O33))</f>
        <v>0</v>
      </c>
      <c r="Q32" s="27"/>
      <c r="R32" s="27" t="n">
        <f aca="false">IF(Q32="HS",H32,0)</f>
        <v>0</v>
      </c>
      <c r="S32" s="27" t="n">
        <f aca="false">IF(Q32="HS",I32-P32,0)</f>
        <v>0</v>
      </c>
      <c r="T32" s="27" t="n">
        <f aca="false">IF(Q32="PS",H32,0)</f>
        <v>0</v>
      </c>
      <c r="U32" s="27" t="n">
        <f aca="false">IF(Q32="PS",I32-P32,0)</f>
        <v>0</v>
      </c>
      <c r="V32" s="27" t="n">
        <f aca="false">IF(Q32="MP",H32,0)</f>
        <v>0</v>
      </c>
      <c r="W32" s="27" t="n">
        <f aca="false">IF(Q32="MP",I32-P32,0)</f>
        <v>0</v>
      </c>
      <c r="X32" s="27" t="n">
        <f aca="false">IF(Q32="OM",H32,0)</f>
        <v>0</v>
      </c>
      <c r="Y32" s="27" t="s">
        <v>99</v>
      </c>
      <c r="AI32" s="0" t="n">
        <f aca="false">SUM(Z33:Z33)</f>
        <v>0</v>
      </c>
      <c r="AJ32" s="0" t="n">
        <f aca="false">SUM(AA33:AA33)</f>
        <v>0</v>
      </c>
      <c r="AK32" s="0" t="n">
        <f aca="false">SUM(AB33:AB33)</f>
        <v>0</v>
      </c>
    </row>
    <row r="33" customFormat="false" ht="12.75" hidden="false" customHeight="false" outlineLevel="0" collapsed="false">
      <c r="A33" s="1" t="s">
        <v>41</v>
      </c>
      <c r="B33" s="2" t="s">
        <v>40</v>
      </c>
      <c r="C33" s="2" t="s">
        <v>99</v>
      </c>
      <c r="D33" s="0" t="s">
        <v>101</v>
      </c>
      <c r="F33" s="0" t="n">
        <v>9</v>
      </c>
      <c r="G33" s="0" t="n">
        <v>0</v>
      </c>
      <c r="H33" s="0" t="n">
        <f aca="false">F33*AE33</f>
        <v>0</v>
      </c>
      <c r="I33" s="0" t="n">
        <f aca="false">J33-H33</f>
        <v>0</v>
      </c>
      <c r="J33" s="0" t="n">
        <f aca="false">F33*G33</f>
        <v>0</v>
      </c>
      <c r="K33" s="0" t="n">
        <v>0</v>
      </c>
      <c r="L33" s="0" t="n">
        <f aca="false">F33*K33</f>
        <v>0</v>
      </c>
      <c r="N33" s="0" t="n">
        <v>1</v>
      </c>
      <c r="O33" s="0" t="n">
        <f aca="false">IF(N33=5,I33,0)</f>
        <v>0</v>
      </c>
      <c r="Z33" s="0" t="n">
        <f aca="false">IF(AD33=0,J33,0)</f>
        <v>0</v>
      </c>
      <c r="AA33" s="0" t="n">
        <f aca="false">IF(AD33=15,J33,0)</f>
        <v>0</v>
      </c>
      <c r="AB33" s="0" t="n">
        <f aca="false">IF(AD33=21,J33,0)</f>
        <v>0</v>
      </c>
      <c r="AD33" s="0" t="n">
        <v>21</v>
      </c>
      <c r="AE33" s="0" t="n">
        <f aca="false">G33*AG33</f>
        <v>0</v>
      </c>
      <c r="AF33" s="0" t="n">
        <f aca="false">G33*(1-AG33)</f>
        <v>0</v>
      </c>
      <c r="AG33" s="0" t="n">
        <v>1</v>
      </c>
      <c r="AM33" s="0" t="n">
        <f aca="false">F33*AE33</f>
        <v>0</v>
      </c>
      <c r="AN33" s="0" t="n">
        <f aca="false">F33*AF33</f>
        <v>0</v>
      </c>
      <c r="AO33" s="0" t="s">
        <v>102</v>
      </c>
      <c r="AP33" s="0" t="s">
        <v>97</v>
      </c>
      <c r="AQ33" s="27" t="s">
        <v>51</v>
      </c>
    </row>
    <row r="34" customFormat="false" ht="12.75" hidden="false" customHeight="false" outlineLevel="0" collapsed="false">
      <c r="A34" s="28"/>
      <c r="B34" s="29" t="s">
        <v>40</v>
      </c>
      <c r="C34" s="29" t="s">
        <v>103</v>
      </c>
      <c r="D34" s="27" t="s">
        <v>104</v>
      </c>
      <c r="E34" s="27"/>
      <c r="F34" s="27"/>
      <c r="G34" s="27"/>
      <c r="H34" s="27" t="n">
        <f aca="false">SUM(H35:H44)</f>
        <v>0</v>
      </c>
      <c r="I34" s="27" t="n">
        <f aca="false">SUM(I35:I44)</f>
        <v>0</v>
      </c>
      <c r="J34" s="27" t="n">
        <f aca="false">H34+I34</f>
        <v>0</v>
      </c>
      <c r="K34" s="27"/>
      <c r="L34" s="27" t="n">
        <f aca="false">SUM(L35:L44)</f>
        <v>0</v>
      </c>
      <c r="M34" s="27"/>
      <c r="P34" s="27" t="n">
        <f aca="false">IF(Q34="PR",J34,SUM(O35:O44))</f>
        <v>0</v>
      </c>
      <c r="Q34" s="27"/>
      <c r="R34" s="27" t="n">
        <f aca="false">IF(Q34="HS",H34,0)</f>
        <v>0</v>
      </c>
      <c r="S34" s="27" t="n">
        <f aca="false">IF(Q34="HS",I34-P34,0)</f>
        <v>0</v>
      </c>
      <c r="T34" s="27" t="n">
        <f aca="false">IF(Q34="PS",H34,0)</f>
        <v>0</v>
      </c>
      <c r="U34" s="27" t="n">
        <f aca="false">IF(Q34="PS",I34-P34,0)</f>
        <v>0</v>
      </c>
      <c r="V34" s="27" t="n">
        <f aca="false">IF(Q34="MP",H34,0)</f>
        <v>0</v>
      </c>
      <c r="W34" s="27" t="n">
        <f aca="false">IF(Q34="MP",I34-P34,0)</f>
        <v>0</v>
      </c>
      <c r="X34" s="27" t="n">
        <f aca="false">IF(Q34="OM",H34,0)</f>
        <v>0</v>
      </c>
      <c r="Y34" s="27" t="s">
        <v>103</v>
      </c>
      <c r="AI34" s="0" t="n">
        <f aca="false">SUM(Z35:Z44)</f>
        <v>0</v>
      </c>
      <c r="AJ34" s="0" t="n">
        <f aca="false">SUM(AA35:AA44)</f>
        <v>0</v>
      </c>
      <c r="AK34" s="0" t="n">
        <f aca="false">SUM(AB35:AB44)</f>
        <v>0</v>
      </c>
    </row>
    <row r="35" customFormat="false" ht="12.75" hidden="false" customHeight="false" outlineLevel="0" collapsed="false">
      <c r="A35" s="1" t="s">
        <v>105</v>
      </c>
      <c r="B35" s="2" t="s">
        <v>40</v>
      </c>
      <c r="C35" s="2" t="s">
        <v>103</v>
      </c>
      <c r="D35" s="0" t="s">
        <v>106</v>
      </c>
      <c r="E35" s="0" t="s">
        <v>47</v>
      </c>
      <c r="F35" s="0" t="n">
        <v>9</v>
      </c>
      <c r="G35" s="0" t="n">
        <v>0</v>
      </c>
      <c r="H35" s="0" t="n">
        <f aca="false">F35*AE35</f>
        <v>0</v>
      </c>
      <c r="I35" s="0" t="n">
        <f aca="false">J35-H35</f>
        <v>0</v>
      </c>
      <c r="J35" s="0" t="n">
        <f aca="false">F35*G35</f>
        <v>0</v>
      </c>
      <c r="K35" s="0" t="n">
        <v>0</v>
      </c>
      <c r="L35" s="0" t="n">
        <f aca="false">F35*K35</f>
        <v>0</v>
      </c>
      <c r="N35" s="0" t="n">
        <v>1</v>
      </c>
      <c r="O35" s="0" t="n">
        <f aca="false">IF(N35=5,I35,0)</f>
        <v>0</v>
      </c>
      <c r="Z35" s="0" t="n">
        <f aca="false">IF(AD35=0,J35,0)</f>
        <v>0</v>
      </c>
      <c r="AA35" s="0" t="n">
        <f aca="false">IF(AD35=15,J35,0)</f>
        <v>0</v>
      </c>
      <c r="AB35" s="0" t="n">
        <f aca="false">IF(AD35=21,J35,0)</f>
        <v>0</v>
      </c>
      <c r="AD35" s="0" t="n">
        <v>21</v>
      </c>
      <c r="AE35" s="0" t="n">
        <f aca="false">G35*AG35</f>
        <v>0</v>
      </c>
      <c r="AF35" s="0" t="n">
        <f aca="false">G35*(1-AG35)</f>
        <v>0</v>
      </c>
      <c r="AG35" s="0" t="n">
        <v>1</v>
      </c>
      <c r="AM35" s="0" t="n">
        <f aca="false">F35*AE35</f>
        <v>0</v>
      </c>
      <c r="AN35" s="0" t="n">
        <f aca="false">F35*AF35</f>
        <v>0</v>
      </c>
      <c r="AO35" s="0" t="s">
        <v>107</v>
      </c>
      <c r="AP35" s="0" t="s">
        <v>97</v>
      </c>
      <c r="AQ35" s="27" t="s">
        <v>51</v>
      </c>
    </row>
    <row r="36" customFormat="false" ht="12.75" hidden="false" customHeight="true" outlineLevel="0" collapsed="false">
      <c r="C36" s="30" t="s">
        <v>52</v>
      </c>
      <c r="D36" s="31" t="s">
        <v>108</v>
      </c>
      <c r="E36" s="31"/>
      <c r="F36" s="31"/>
      <c r="G36" s="31"/>
      <c r="H36" s="31"/>
      <c r="I36" s="31"/>
      <c r="J36" s="31"/>
      <c r="K36" s="31"/>
      <c r="L36" s="31"/>
      <c r="M36" s="31"/>
    </row>
    <row r="37" customFormat="false" ht="12.75" hidden="false" customHeight="false" outlineLevel="0" collapsed="false">
      <c r="A37" s="1" t="s">
        <v>109</v>
      </c>
      <c r="B37" s="2" t="s">
        <v>40</v>
      </c>
      <c r="C37" s="2" t="s">
        <v>110</v>
      </c>
      <c r="D37" s="0" t="s">
        <v>111</v>
      </c>
      <c r="E37" s="0" t="s">
        <v>112</v>
      </c>
      <c r="F37" s="0" t="n">
        <v>8</v>
      </c>
      <c r="G37" s="0" t="n">
        <v>0</v>
      </c>
      <c r="H37" s="0" t="n">
        <f aca="false">F37*AE37</f>
        <v>0</v>
      </c>
      <c r="I37" s="0" t="n">
        <f aca="false">J37-H37</f>
        <v>0</v>
      </c>
      <c r="J37" s="0" t="n">
        <f aca="false">F37*G37</f>
        <v>0</v>
      </c>
      <c r="K37" s="0" t="n">
        <v>0</v>
      </c>
      <c r="L37" s="0" t="n">
        <f aca="false">F37*K37</f>
        <v>0</v>
      </c>
      <c r="N37" s="0" t="n">
        <v>1</v>
      </c>
      <c r="O37" s="0" t="n">
        <f aca="false">IF(N37=5,I37,0)</f>
        <v>0</v>
      </c>
      <c r="Z37" s="0" t="n">
        <f aca="false">IF(AD37=0,J37,0)</f>
        <v>0</v>
      </c>
      <c r="AA37" s="0" t="n">
        <f aca="false">IF(AD37=15,J37,0)</f>
        <v>0</v>
      </c>
      <c r="AB37" s="0" t="n">
        <f aca="false">IF(AD37=21,J37,0)</f>
        <v>0</v>
      </c>
      <c r="AD37" s="0" t="n">
        <v>21</v>
      </c>
      <c r="AE37" s="0" t="n">
        <f aca="false">G37*AG37</f>
        <v>0</v>
      </c>
      <c r="AF37" s="0" t="n">
        <f aca="false">G37*(1-AG37)</f>
        <v>0</v>
      </c>
      <c r="AG37" s="0" t="n">
        <v>1</v>
      </c>
      <c r="AM37" s="0" t="n">
        <f aca="false">F37*AE37</f>
        <v>0</v>
      </c>
      <c r="AN37" s="0" t="n">
        <f aca="false">F37*AF37</f>
        <v>0</v>
      </c>
      <c r="AO37" s="0" t="s">
        <v>107</v>
      </c>
      <c r="AP37" s="0" t="s">
        <v>97</v>
      </c>
      <c r="AQ37" s="27" t="s">
        <v>51</v>
      </c>
    </row>
    <row r="38" customFormat="false" ht="12.75" hidden="false" customHeight="true" outlineLevel="0" collapsed="false">
      <c r="C38" s="30" t="s">
        <v>52</v>
      </c>
      <c r="D38" s="31" t="s">
        <v>113</v>
      </c>
      <c r="E38" s="31"/>
      <c r="F38" s="31"/>
      <c r="G38" s="31"/>
      <c r="H38" s="31"/>
      <c r="I38" s="31"/>
      <c r="J38" s="31"/>
      <c r="K38" s="31"/>
      <c r="L38" s="31"/>
      <c r="M38" s="31"/>
    </row>
    <row r="39" customFormat="false" ht="12.75" hidden="false" customHeight="false" outlineLevel="0" collapsed="false">
      <c r="A39" s="1" t="s">
        <v>114</v>
      </c>
      <c r="B39" s="2" t="s">
        <v>40</v>
      </c>
      <c r="C39" s="2" t="s">
        <v>115</v>
      </c>
      <c r="D39" s="0" t="s">
        <v>116</v>
      </c>
      <c r="E39" s="0" t="s">
        <v>112</v>
      </c>
      <c r="F39" s="0" t="n">
        <v>9</v>
      </c>
      <c r="G39" s="0" t="n">
        <v>0</v>
      </c>
      <c r="H39" s="0" t="n">
        <f aca="false">F39*AE39</f>
        <v>0</v>
      </c>
      <c r="I39" s="0" t="n">
        <f aca="false">J39-H39</f>
        <v>0</v>
      </c>
      <c r="J39" s="0" t="n">
        <f aca="false">F39*G39</f>
        <v>0</v>
      </c>
      <c r="K39" s="0" t="n">
        <v>0</v>
      </c>
      <c r="L39" s="0" t="n">
        <f aca="false">F39*K39</f>
        <v>0</v>
      </c>
      <c r="N39" s="0" t="n">
        <v>1</v>
      </c>
      <c r="O39" s="0" t="n">
        <f aca="false">IF(N39=5,I39,0)</f>
        <v>0</v>
      </c>
      <c r="Z39" s="0" t="n">
        <f aca="false">IF(AD39=0,J39,0)</f>
        <v>0</v>
      </c>
      <c r="AA39" s="0" t="n">
        <f aca="false">IF(AD39=15,J39,0)</f>
        <v>0</v>
      </c>
      <c r="AB39" s="0" t="n">
        <f aca="false">IF(AD39=21,J39,0)</f>
        <v>0</v>
      </c>
      <c r="AD39" s="0" t="n">
        <v>21</v>
      </c>
      <c r="AE39" s="0" t="n">
        <f aca="false">G39*AG39</f>
        <v>0</v>
      </c>
      <c r="AF39" s="0" t="n">
        <f aca="false">G39*(1-AG39)</f>
        <v>0</v>
      </c>
      <c r="AG39" s="0" t="n">
        <v>1</v>
      </c>
      <c r="AM39" s="0" t="n">
        <f aca="false">F39*AE39</f>
        <v>0</v>
      </c>
      <c r="AN39" s="0" t="n">
        <f aca="false">F39*AF39</f>
        <v>0</v>
      </c>
      <c r="AO39" s="0" t="s">
        <v>107</v>
      </c>
      <c r="AP39" s="0" t="s">
        <v>97</v>
      </c>
      <c r="AQ39" s="27" t="s">
        <v>51</v>
      </c>
    </row>
    <row r="40" customFormat="false" ht="12.75" hidden="false" customHeight="false" outlineLevel="0" collapsed="false">
      <c r="A40" s="1" t="s">
        <v>117</v>
      </c>
      <c r="B40" s="2" t="s">
        <v>40</v>
      </c>
      <c r="C40" s="2" t="s">
        <v>118</v>
      </c>
      <c r="D40" s="0" t="s">
        <v>119</v>
      </c>
      <c r="E40" s="0" t="s">
        <v>112</v>
      </c>
      <c r="F40" s="0" t="n">
        <v>9</v>
      </c>
      <c r="G40" s="0" t="n">
        <v>0</v>
      </c>
      <c r="H40" s="0" t="n">
        <f aca="false">F40*AE40</f>
        <v>0</v>
      </c>
      <c r="I40" s="0" t="n">
        <f aca="false">J40-H40</f>
        <v>0</v>
      </c>
      <c r="J40" s="0" t="n">
        <f aca="false">F40*G40</f>
        <v>0</v>
      </c>
      <c r="K40" s="0" t="n">
        <v>0</v>
      </c>
      <c r="L40" s="0" t="n">
        <f aca="false">F40*K40</f>
        <v>0</v>
      </c>
      <c r="N40" s="0" t="n">
        <v>1</v>
      </c>
      <c r="O40" s="0" t="n">
        <f aca="false">IF(N40=5,I40,0)</f>
        <v>0</v>
      </c>
      <c r="Z40" s="0" t="n">
        <f aca="false">IF(AD40=0,J40,0)</f>
        <v>0</v>
      </c>
      <c r="AA40" s="0" t="n">
        <f aca="false">IF(AD40=15,J40,0)</f>
        <v>0</v>
      </c>
      <c r="AB40" s="0" t="n">
        <f aca="false">IF(AD40=21,J40,0)</f>
        <v>0</v>
      </c>
      <c r="AD40" s="0" t="n">
        <v>21</v>
      </c>
      <c r="AE40" s="0" t="n">
        <f aca="false">G40*AG40</f>
        <v>0</v>
      </c>
      <c r="AF40" s="0" t="n">
        <f aca="false">G40*(1-AG40)</f>
        <v>0</v>
      </c>
      <c r="AG40" s="0" t="n">
        <v>1</v>
      </c>
      <c r="AM40" s="0" t="n">
        <f aca="false">F40*AE40</f>
        <v>0</v>
      </c>
      <c r="AN40" s="0" t="n">
        <f aca="false">F40*AF40</f>
        <v>0</v>
      </c>
      <c r="AO40" s="0" t="s">
        <v>107</v>
      </c>
      <c r="AP40" s="0" t="s">
        <v>97</v>
      </c>
      <c r="AQ40" s="27" t="s">
        <v>51</v>
      </c>
    </row>
    <row r="41" customFormat="false" ht="12.75" hidden="false" customHeight="true" outlineLevel="0" collapsed="false">
      <c r="C41" s="30" t="s">
        <v>52</v>
      </c>
      <c r="D41" s="31" t="s">
        <v>120</v>
      </c>
      <c r="E41" s="31"/>
      <c r="F41" s="31"/>
      <c r="G41" s="31"/>
      <c r="H41" s="31"/>
      <c r="I41" s="31"/>
      <c r="J41" s="31"/>
      <c r="K41" s="31"/>
      <c r="L41" s="31"/>
      <c r="M41" s="31"/>
    </row>
    <row r="42" customFormat="false" ht="12.75" hidden="false" customHeight="false" outlineLevel="0" collapsed="false">
      <c r="A42" s="1" t="s">
        <v>121</v>
      </c>
      <c r="B42" s="2" t="s">
        <v>40</v>
      </c>
      <c r="C42" s="2" t="s">
        <v>122</v>
      </c>
      <c r="D42" s="0" t="s">
        <v>123</v>
      </c>
      <c r="E42" s="0" t="s">
        <v>112</v>
      </c>
      <c r="F42" s="0" t="n">
        <v>9</v>
      </c>
      <c r="G42" s="0" t="n">
        <v>0</v>
      </c>
      <c r="H42" s="0" t="n">
        <f aca="false">F42*AE42</f>
        <v>0</v>
      </c>
      <c r="I42" s="0" t="n">
        <f aca="false">J42-H42</f>
        <v>0</v>
      </c>
      <c r="J42" s="0" t="n">
        <f aca="false">F42*G42</f>
        <v>0</v>
      </c>
      <c r="K42" s="0" t="n">
        <v>0</v>
      </c>
      <c r="L42" s="0" t="n">
        <f aca="false">F42*K42</f>
        <v>0</v>
      </c>
      <c r="N42" s="0" t="n">
        <v>1</v>
      </c>
      <c r="O42" s="0" t="n">
        <f aca="false">IF(N42=5,I42,0)</f>
        <v>0</v>
      </c>
      <c r="Z42" s="0" t="n">
        <f aca="false">IF(AD42=0,J42,0)</f>
        <v>0</v>
      </c>
      <c r="AA42" s="0" t="n">
        <f aca="false">IF(AD42=15,J42,0)</f>
        <v>0</v>
      </c>
      <c r="AB42" s="0" t="n">
        <f aca="false">IF(AD42=21,J42,0)</f>
        <v>0</v>
      </c>
      <c r="AD42" s="0" t="n">
        <v>21</v>
      </c>
      <c r="AE42" s="0" t="n">
        <f aca="false">G42*AG42</f>
        <v>0</v>
      </c>
      <c r="AF42" s="0" t="n">
        <f aca="false">G42*(1-AG42)</f>
        <v>0</v>
      </c>
      <c r="AG42" s="0" t="n">
        <v>1</v>
      </c>
      <c r="AM42" s="0" t="n">
        <f aca="false">F42*AE42</f>
        <v>0</v>
      </c>
      <c r="AN42" s="0" t="n">
        <f aca="false">F42*AF42</f>
        <v>0</v>
      </c>
      <c r="AO42" s="0" t="s">
        <v>107</v>
      </c>
      <c r="AP42" s="0" t="s">
        <v>97</v>
      </c>
      <c r="AQ42" s="27" t="s">
        <v>51</v>
      </c>
    </row>
    <row r="43" customFormat="false" ht="12.75" hidden="false" customHeight="false" outlineLevel="0" collapsed="false">
      <c r="A43" s="1" t="s">
        <v>124</v>
      </c>
      <c r="B43" s="2" t="s">
        <v>40</v>
      </c>
      <c r="C43" s="2" t="s">
        <v>125</v>
      </c>
      <c r="D43" s="0" t="s">
        <v>126</v>
      </c>
      <c r="E43" s="0" t="s">
        <v>127</v>
      </c>
      <c r="F43" s="0" t="n">
        <v>0.54</v>
      </c>
      <c r="G43" s="0" t="n">
        <v>0</v>
      </c>
      <c r="H43" s="0" t="n">
        <f aca="false">F43*AE43</f>
        <v>0</v>
      </c>
      <c r="I43" s="0" t="n">
        <f aca="false">J43-H43</f>
        <v>0</v>
      </c>
      <c r="J43" s="0" t="n">
        <f aca="false">F43*G43</f>
        <v>0</v>
      </c>
      <c r="K43" s="0" t="n">
        <v>0</v>
      </c>
      <c r="L43" s="0" t="n">
        <f aca="false">F43*K43</f>
        <v>0</v>
      </c>
      <c r="N43" s="0" t="n">
        <v>1</v>
      </c>
      <c r="O43" s="0" t="n">
        <f aca="false">IF(N43=5,I43,0)</f>
        <v>0</v>
      </c>
      <c r="Z43" s="0" t="n">
        <f aca="false">IF(AD43=0,J43,0)</f>
        <v>0</v>
      </c>
      <c r="AA43" s="0" t="n">
        <f aca="false">IF(AD43=15,J43,0)</f>
        <v>0</v>
      </c>
      <c r="AB43" s="0" t="n">
        <f aca="false">IF(AD43=21,J43,0)</f>
        <v>0</v>
      </c>
      <c r="AD43" s="0" t="n">
        <v>21</v>
      </c>
      <c r="AE43" s="0" t="n">
        <f aca="false">G43*AG43</f>
        <v>0</v>
      </c>
      <c r="AF43" s="0" t="n">
        <f aca="false">G43*(1-AG43)</f>
        <v>0</v>
      </c>
      <c r="AG43" s="0" t="n">
        <v>1</v>
      </c>
      <c r="AM43" s="0" t="n">
        <f aca="false">F43*AE43</f>
        <v>0</v>
      </c>
      <c r="AN43" s="0" t="n">
        <f aca="false">F43*AF43</f>
        <v>0</v>
      </c>
      <c r="AO43" s="0" t="s">
        <v>107</v>
      </c>
      <c r="AP43" s="0" t="s">
        <v>97</v>
      </c>
      <c r="AQ43" s="27" t="s">
        <v>51</v>
      </c>
    </row>
    <row r="44" customFormat="false" ht="12.75" hidden="false" customHeight="false" outlineLevel="0" collapsed="false">
      <c r="A44" s="1" t="s">
        <v>54</v>
      </c>
      <c r="B44" s="2" t="s">
        <v>40</v>
      </c>
      <c r="C44" s="2" t="s">
        <v>128</v>
      </c>
      <c r="D44" s="0" t="s">
        <v>129</v>
      </c>
      <c r="E44" s="0" t="s">
        <v>112</v>
      </c>
      <c r="F44" s="0" t="n">
        <v>9</v>
      </c>
      <c r="G44" s="0" t="n">
        <v>0</v>
      </c>
      <c r="H44" s="0" t="n">
        <f aca="false">F44*AE44</f>
        <v>0</v>
      </c>
      <c r="I44" s="0" t="n">
        <f aca="false">J44-H44</f>
        <v>0</v>
      </c>
      <c r="J44" s="0" t="n">
        <f aca="false">F44*G44</f>
        <v>0</v>
      </c>
      <c r="K44" s="0" t="n">
        <v>0</v>
      </c>
      <c r="L44" s="0" t="n">
        <f aca="false">F44*K44</f>
        <v>0</v>
      </c>
      <c r="N44" s="0" t="n">
        <v>1</v>
      </c>
      <c r="O44" s="0" t="n">
        <f aca="false">IF(N44=5,I44,0)</f>
        <v>0</v>
      </c>
      <c r="Z44" s="0" t="n">
        <f aca="false">IF(AD44=0,J44,0)</f>
        <v>0</v>
      </c>
      <c r="AA44" s="0" t="n">
        <f aca="false">IF(AD44=15,J44,0)</f>
        <v>0</v>
      </c>
      <c r="AB44" s="0" t="n">
        <f aca="false">IF(AD44=21,J44,0)</f>
        <v>0</v>
      </c>
      <c r="AD44" s="0" t="n">
        <v>21</v>
      </c>
      <c r="AE44" s="0" t="n">
        <f aca="false">G44*AG44</f>
        <v>0</v>
      </c>
      <c r="AF44" s="0" t="n">
        <f aca="false">G44*(1-AG44)</f>
        <v>0</v>
      </c>
      <c r="AG44" s="0" t="n">
        <v>1</v>
      </c>
      <c r="AM44" s="0" t="n">
        <f aca="false">F44*AE44</f>
        <v>0</v>
      </c>
      <c r="AN44" s="0" t="n">
        <f aca="false">F44*AF44</f>
        <v>0</v>
      </c>
      <c r="AO44" s="0" t="s">
        <v>107</v>
      </c>
      <c r="AP44" s="0" t="s">
        <v>97</v>
      </c>
      <c r="AQ44" s="27" t="s">
        <v>51</v>
      </c>
    </row>
    <row r="45" customFormat="false" ht="38.25" hidden="false" customHeight="true" outlineLevel="0" collapsed="false">
      <c r="C45" s="30" t="s">
        <v>52</v>
      </c>
      <c r="D45" s="31" t="s">
        <v>130</v>
      </c>
      <c r="E45" s="31"/>
      <c r="F45" s="31"/>
      <c r="G45" s="31"/>
      <c r="H45" s="31"/>
      <c r="I45" s="31"/>
      <c r="J45" s="31"/>
      <c r="K45" s="31"/>
      <c r="L45" s="31"/>
      <c r="M45" s="31"/>
    </row>
    <row r="46" customFormat="false" ht="12.75" hidden="false" customHeight="false" outlineLevel="0" collapsed="false">
      <c r="A46" s="28"/>
      <c r="B46" s="29" t="s">
        <v>40</v>
      </c>
      <c r="C46" s="29"/>
      <c r="D46" s="27" t="s">
        <v>131</v>
      </c>
      <c r="E46" s="27"/>
      <c r="F46" s="27"/>
      <c r="G46" s="27"/>
      <c r="H46" s="27" t="n">
        <f aca="false">SUM(H47:H69)</f>
        <v>0</v>
      </c>
      <c r="I46" s="27" t="n">
        <f aca="false">SUM(I47:I69)</f>
        <v>0</v>
      </c>
      <c r="J46" s="27" t="n">
        <f aca="false">H46+I46</f>
        <v>0</v>
      </c>
      <c r="K46" s="27"/>
      <c r="L46" s="27" t="n">
        <f aca="false">SUM(L47:L69)</f>
        <v>0.00907</v>
      </c>
      <c r="M46" s="27"/>
      <c r="P46" s="27" t="n">
        <f aca="false">IF(Q46="PR",J46,SUM(O47:O69))</f>
        <v>0</v>
      </c>
      <c r="Q46" s="27" t="s">
        <v>132</v>
      </c>
      <c r="R46" s="27" t="n">
        <f aca="false">IF(Q46="HS",H46,0)</f>
        <v>0</v>
      </c>
      <c r="S46" s="27" t="n">
        <f aca="false">IF(Q46="HS",I46-P46,0)</f>
        <v>0</v>
      </c>
      <c r="T46" s="27" t="n">
        <f aca="false">IF(Q46="PS",H46,0)</f>
        <v>0</v>
      </c>
      <c r="U46" s="27" t="n">
        <f aca="false">IF(Q46="PS",I46-P46,0)</f>
        <v>0</v>
      </c>
      <c r="V46" s="27" t="n">
        <f aca="false">IF(Q46="MP",H46,0)</f>
        <v>0</v>
      </c>
      <c r="W46" s="27" t="n">
        <f aca="false">IF(Q46="MP",I46-P46,0)</f>
        <v>0</v>
      </c>
      <c r="X46" s="27" t="n">
        <f aca="false">IF(Q46="OM",H46,0)</f>
        <v>0</v>
      </c>
      <c r="Y46" s="27" t="s">
        <v>133</v>
      </c>
      <c r="AI46" s="0" t="n">
        <f aca="false">SUM(Z47:Z69)</f>
        <v>0</v>
      </c>
      <c r="AJ46" s="0" t="n">
        <f aca="false">SUM(AA47:AA69)</f>
        <v>0</v>
      </c>
      <c r="AK46" s="0" t="n">
        <f aca="false">SUM(AB47:AB69)</f>
        <v>0</v>
      </c>
    </row>
    <row r="47" customFormat="false" ht="12.75" hidden="false" customHeight="false" outlineLevel="0" collapsed="false">
      <c r="A47" s="1" t="s">
        <v>134</v>
      </c>
      <c r="B47" s="2" t="s">
        <v>40</v>
      </c>
      <c r="C47" s="2" t="s">
        <v>135</v>
      </c>
      <c r="D47" s="0" t="s">
        <v>136</v>
      </c>
      <c r="E47" s="0" t="s">
        <v>137</v>
      </c>
      <c r="F47" s="0" t="n">
        <v>9</v>
      </c>
      <c r="G47" s="0" t="n">
        <v>0</v>
      </c>
      <c r="H47" s="0" t="n">
        <f aca="false">F47*AE47</f>
        <v>0</v>
      </c>
      <c r="I47" s="0" t="n">
        <f aca="false">J47-H47</f>
        <v>0</v>
      </c>
      <c r="J47" s="0" t="n">
        <f aca="false">F47*G47</f>
        <v>0</v>
      </c>
      <c r="K47" s="0" t="n">
        <v>0.001</v>
      </c>
      <c r="L47" s="0" t="n">
        <f aca="false">F47*K47</f>
        <v>0.009</v>
      </c>
      <c r="M47" s="0" t="s">
        <v>48</v>
      </c>
      <c r="N47" s="0" t="n">
        <v>1</v>
      </c>
      <c r="O47" s="0" t="n">
        <f aca="false">IF(N47=5,I47,0)</f>
        <v>0</v>
      </c>
      <c r="Z47" s="0" t="n">
        <f aca="false">IF(AD47=0,J47,0)</f>
        <v>0</v>
      </c>
      <c r="AA47" s="0" t="n">
        <f aca="false">IF(AD47=15,J47,0)</f>
        <v>0</v>
      </c>
      <c r="AB47" s="0" t="n">
        <f aca="false">IF(AD47=21,J47,0)</f>
        <v>0</v>
      </c>
      <c r="AD47" s="0" t="n">
        <v>21</v>
      </c>
      <c r="AE47" s="0" t="n">
        <f aca="false">G47*AG47</f>
        <v>0</v>
      </c>
      <c r="AF47" s="0" t="n">
        <f aca="false">G47*(1-AG47)</f>
        <v>0</v>
      </c>
      <c r="AG47" s="0" t="n">
        <v>1</v>
      </c>
      <c r="AM47" s="0" t="n">
        <f aca="false">F47*AE47</f>
        <v>0</v>
      </c>
      <c r="AN47" s="0" t="n">
        <f aca="false">F47*AF47</f>
        <v>0</v>
      </c>
      <c r="AO47" s="0" t="s">
        <v>138</v>
      </c>
      <c r="AP47" s="0" t="s">
        <v>139</v>
      </c>
      <c r="AQ47" s="27" t="s">
        <v>51</v>
      </c>
    </row>
    <row r="48" customFormat="false" ht="25.5" hidden="false" customHeight="true" outlineLevel="0" collapsed="false">
      <c r="C48" s="30" t="s">
        <v>60</v>
      </c>
      <c r="D48" s="31" t="s">
        <v>140</v>
      </c>
      <c r="E48" s="31"/>
      <c r="F48" s="31"/>
      <c r="G48" s="31"/>
      <c r="H48" s="31"/>
      <c r="I48" s="31"/>
      <c r="J48" s="31"/>
      <c r="K48" s="31"/>
      <c r="L48" s="31"/>
      <c r="M48" s="31"/>
    </row>
    <row r="49" customFormat="false" ht="12.75" hidden="false" customHeight="true" outlineLevel="0" collapsed="false">
      <c r="C49" s="30" t="s">
        <v>52</v>
      </c>
      <c r="D49" s="31" t="s">
        <v>141</v>
      </c>
      <c r="E49" s="31"/>
      <c r="F49" s="31"/>
      <c r="G49" s="31"/>
      <c r="H49" s="31"/>
      <c r="I49" s="31"/>
      <c r="J49" s="31"/>
      <c r="K49" s="31"/>
      <c r="L49" s="31"/>
      <c r="M49" s="31"/>
    </row>
    <row r="50" customFormat="false" ht="12.75" hidden="false" customHeight="false" outlineLevel="0" collapsed="false">
      <c r="A50" s="1" t="s">
        <v>142</v>
      </c>
      <c r="B50" s="2" t="s">
        <v>40</v>
      </c>
      <c r="C50" s="2" t="s">
        <v>143</v>
      </c>
      <c r="D50" s="0" t="s">
        <v>144</v>
      </c>
      <c r="E50" s="0" t="s">
        <v>145</v>
      </c>
      <c r="F50" s="0" t="n">
        <v>0.07</v>
      </c>
      <c r="G50" s="0" t="n">
        <v>0</v>
      </c>
      <c r="H50" s="0" t="n">
        <f aca="false">F50*AE50</f>
        <v>0</v>
      </c>
      <c r="I50" s="0" t="n">
        <f aca="false">J50-H50</f>
        <v>0</v>
      </c>
      <c r="J50" s="0" t="n">
        <f aca="false">F50*G50</f>
        <v>0</v>
      </c>
      <c r="K50" s="0" t="n">
        <v>0.001</v>
      </c>
      <c r="L50" s="0" t="n">
        <f aca="false">F50*K50</f>
        <v>7E-005</v>
      </c>
      <c r="M50" s="0" t="s">
        <v>48</v>
      </c>
      <c r="N50" s="0" t="n">
        <v>1</v>
      </c>
      <c r="O50" s="0" t="n">
        <f aca="false">IF(N50=5,I50,0)</f>
        <v>0</v>
      </c>
      <c r="Z50" s="0" t="n">
        <f aca="false">IF(AD50=0,J50,0)</f>
        <v>0</v>
      </c>
      <c r="AA50" s="0" t="n">
        <f aca="false">IF(AD50=15,J50,0)</f>
        <v>0</v>
      </c>
      <c r="AB50" s="0" t="n">
        <f aca="false">IF(AD50=21,J50,0)</f>
        <v>0</v>
      </c>
      <c r="AD50" s="0" t="n">
        <v>21</v>
      </c>
      <c r="AE50" s="0" t="n">
        <f aca="false">G50*AG50</f>
        <v>0</v>
      </c>
      <c r="AF50" s="0" t="n">
        <f aca="false">G50*(1-AG50)</f>
        <v>0</v>
      </c>
      <c r="AG50" s="0" t="n">
        <v>1</v>
      </c>
      <c r="AM50" s="0" t="n">
        <f aca="false">F50*AE50</f>
        <v>0</v>
      </c>
      <c r="AN50" s="0" t="n">
        <f aca="false">F50*AF50</f>
        <v>0</v>
      </c>
      <c r="AO50" s="0" t="s">
        <v>138</v>
      </c>
      <c r="AP50" s="0" t="s">
        <v>139</v>
      </c>
      <c r="AQ50" s="27" t="s">
        <v>51</v>
      </c>
    </row>
    <row r="51" customFormat="false" ht="12.75" hidden="false" customHeight="true" outlineLevel="0" collapsed="false">
      <c r="C51" s="30" t="s">
        <v>52</v>
      </c>
      <c r="D51" s="31" t="s">
        <v>146</v>
      </c>
      <c r="E51" s="31"/>
      <c r="F51" s="31"/>
      <c r="G51" s="31"/>
      <c r="H51" s="31"/>
      <c r="I51" s="31"/>
      <c r="J51" s="31"/>
      <c r="K51" s="31"/>
      <c r="L51" s="31"/>
      <c r="M51" s="31"/>
    </row>
    <row r="52" customFormat="false" ht="12.75" hidden="false" customHeight="false" outlineLevel="0" collapsed="false">
      <c r="A52" s="1" t="s">
        <v>147</v>
      </c>
      <c r="B52" s="2" t="s">
        <v>40</v>
      </c>
      <c r="C52" s="2" t="s">
        <v>148</v>
      </c>
      <c r="D52" s="0" t="s">
        <v>149</v>
      </c>
      <c r="E52" s="0" t="s">
        <v>112</v>
      </c>
      <c r="F52" s="0" t="n">
        <v>27</v>
      </c>
      <c r="G52" s="0" t="n">
        <v>0</v>
      </c>
      <c r="H52" s="0" t="n">
        <f aca="false">F52*AE52</f>
        <v>0</v>
      </c>
      <c r="I52" s="0" t="n">
        <f aca="false">J52-H52</f>
        <v>0</v>
      </c>
      <c r="J52" s="0" t="n">
        <f aca="false">F52*G52</f>
        <v>0</v>
      </c>
      <c r="K52" s="0" t="n">
        <v>0</v>
      </c>
      <c r="L52" s="0" t="n">
        <f aca="false">F52*K52</f>
        <v>0</v>
      </c>
      <c r="N52" s="0" t="n">
        <v>1</v>
      </c>
      <c r="O52" s="0" t="n">
        <f aca="false">IF(N52=5,I52,0)</f>
        <v>0</v>
      </c>
      <c r="Z52" s="0" t="n">
        <f aca="false">IF(AD52=0,J52,0)</f>
        <v>0</v>
      </c>
      <c r="AA52" s="0" t="n">
        <f aca="false">IF(AD52=15,J52,0)</f>
        <v>0</v>
      </c>
      <c r="AB52" s="0" t="n">
        <f aca="false">IF(AD52=21,J52,0)</f>
        <v>0</v>
      </c>
      <c r="AD52" s="0" t="n">
        <v>21</v>
      </c>
      <c r="AE52" s="0" t="n">
        <f aca="false">G52*AG52</f>
        <v>0</v>
      </c>
      <c r="AF52" s="0" t="n">
        <f aca="false">G52*(1-AG52)</f>
        <v>0</v>
      </c>
      <c r="AG52" s="0" t="n">
        <v>1</v>
      </c>
      <c r="AM52" s="0" t="n">
        <f aca="false">F52*AE52</f>
        <v>0</v>
      </c>
      <c r="AN52" s="0" t="n">
        <f aca="false">F52*AF52</f>
        <v>0</v>
      </c>
      <c r="AO52" s="0" t="s">
        <v>138</v>
      </c>
      <c r="AP52" s="0" t="s">
        <v>139</v>
      </c>
      <c r="AQ52" s="27" t="s">
        <v>51</v>
      </c>
    </row>
    <row r="53" customFormat="false" ht="12.75" hidden="false" customHeight="true" outlineLevel="0" collapsed="false">
      <c r="C53" s="30" t="s">
        <v>52</v>
      </c>
      <c r="D53" s="31" t="s">
        <v>150</v>
      </c>
      <c r="E53" s="31"/>
      <c r="F53" s="31"/>
      <c r="G53" s="31"/>
      <c r="H53" s="31"/>
      <c r="I53" s="31"/>
      <c r="J53" s="31"/>
      <c r="K53" s="31"/>
      <c r="L53" s="31"/>
      <c r="M53" s="31"/>
    </row>
    <row r="54" customFormat="false" ht="12.75" hidden="false" customHeight="false" outlineLevel="0" collapsed="false">
      <c r="A54" s="1" t="s">
        <v>151</v>
      </c>
      <c r="B54" s="2" t="s">
        <v>40</v>
      </c>
      <c r="C54" s="2" t="s">
        <v>152</v>
      </c>
      <c r="D54" s="0" t="s">
        <v>153</v>
      </c>
      <c r="E54" s="0" t="s">
        <v>112</v>
      </c>
      <c r="F54" s="0" t="n">
        <v>25</v>
      </c>
      <c r="G54" s="0" t="n">
        <v>0</v>
      </c>
      <c r="H54" s="0" t="n">
        <f aca="false">F54*AE54</f>
        <v>0</v>
      </c>
      <c r="I54" s="0" t="n">
        <f aca="false">J54-H54</f>
        <v>0</v>
      </c>
      <c r="J54" s="0" t="n">
        <f aca="false">F54*G54</f>
        <v>0</v>
      </c>
      <c r="K54" s="0" t="n">
        <v>0</v>
      </c>
      <c r="L54" s="0" t="n">
        <f aca="false">F54*K54</f>
        <v>0</v>
      </c>
      <c r="N54" s="0" t="n">
        <v>1</v>
      </c>
      <c r="O54" s="0" t="n">
        <f aca="false">IF(N54=5,I54,0)</f>
        <v>0</v>
      </c>
      <c r="Z54" s="0" t="n">
        <f aca="false">IF(AD54=0,J54,0)</f>
        <v>0</v>
      </c>
      <c r="AA54" s="0" t="n">
        <f aca="false">IF(AD54=15,J54,0)</f>
        <v>0</v>
      </c>
      <c r="AB54" s="0" t="n">
        <f aca="false">IF(AD54=21,J54,0)</f>
        <v>0</v>
      </c>
      <c r="AD54" s="0" t="n">
        <v>21</v>
      </c>
      <c r="AE54" s="0" t="n">
        <f aca="false">G54*AG54</f>
        <v>0</v>
      </c>
      <c r="AF54" s="0" t="n">
        <f aca="false">G54*(1-AG54)</f>
        <v>0</v>
      </c>
      <c r="AG54" s="0" t="n">
        <v>1</v>
      </c>
      <c r="AM54" s="0" t="n">
        <f aca="false">F54*AE54</f>
        <v>0</v>
      </c>
      <c r="AN54" s="0" t="n">
        <f aca="false">F54*AF54</f>
        <v>0</v>
      </c>
      <c r="AO54" s="0" t="s">
        <v>138</v>
      </c>
      <c r="AP54" s="0" t="s">
        <v>139</v>
      </c>
      <c r="AQ54" s="27" t="s">
        <v>51</v>
      </c>
    </row>
    <row r="55" customFormat="false" ht="12.75" hidden="false" customHeight="true" outlineLevel="0" collapsed="false">
      <c r="C55" s="30" t="s">
        <v>52</v>
      </c>
      <c r="D55" s="31" t="s">
        <v>154</v>
      </c>
      <c r="E55" s="31"/>
      <c r="F55" s="31"/>
      <c r="G55" s="31"/>
      <c r="H55" s="31"/>
      <c r="I55" s="31"/>
      <c r="J55" s="31"/>
      <c r="K55" s="31"/>
      <c r="L55" s="31"/>
      <c r="M55" s="31"/>
    </row>
    <row r="56" customFormat="false" ht="12.75" hidden="false" customHeight="false" outlineLevel="0" collapsed="false">
      <c r="A56" s="1" t="s">
        <v>155</v>
      </c>
      <c r="B56" s="2" t="s">
        <v>40</v>
      </c>
      <c r="C56" s="2" t="s">
        <v>156</v>
      </c>
      <c r="D56" s="0" t="s">
        <v>157</v>
      </c>
      <c r="E56" s="0" t="s">
        <v>112</v>
      </c>
      <c r="F56" s="0" t="n">
        <v>24</v>
      </c>
      <c r="G56" s="0" t="n">
        <v>0</v>
      </c>
      <c r="H56" s="0" t="n">
        <f aca="false">F56*AE56</f>
        <v>0</v>
      </c>
      <c r="I56" s="0" t="n">
        <f aca="false">J56-H56</f>
        <v>0</v>
      </c>
      <c r="J56" s="0" t="n">
        <f aca="false">F56*G56</f>
        <v>0</v>
      </c>
      <c r="K56" s="0" t="n">
        <v>0</v>
      </c>
      <c r="L56" s="0" t="n">
        <f aca="false">F56*K56</f>
        <v>0</v>
      </c>
      <c r="N56" s="0" t="n">
        <v>1</v>
      </c>
      <c r="O56" s="0" t="n">
        <f aca="false">IF(N56=5,I56,0)</f>
        <v>0</v>
      </c>
      <c r="Z56" s="0" t="n">
        <f aca="false">IF(AD56=0,J56,0)</f>
        <v>0</v>
      </c>
      <c r="AA56" s="0" t="n">
        <f aca="false">IF(AD56=15,J56,0)</f>
        <v>0</v>
      </c>
      <c r="AB56" s="0" t="n">
        <f aca="false">IF(AD56=21,J56,0)</f>
        <v>0</v>
      </c>
      <c r="AD56" s="0" t="n">
        <v>21</v>
      </c>
      <c r="AE56" s="0" t="n">
        <f aca="false">G56*AG56</f>
        <v>0</v>
      </c>
      <c r="AF56" s="0" t="n">
        <f aca="false">G56*(1-AG56)</f>
        <v>0</v>
      </c>
      <c r="AG56" s="0" t="n">
        <v>1</v>
      </c>
      <c r="AM56" s="0" t="n">
        <f aca="false">F56*AE56</f>
        <v>0</v>
      </c>
      <c r="AN56" s="0" t="n">
        <f aca="false">F56*AF56</f>
        <v>0</v>
      </c>
      <c r="AO56" s="0" t="s">
        <v>138</v>
      </c>
      <c r="AP56" s="0" t="s">
        <v>139</v>
      </c>
      <c r="AQ56" s="27" t="s">
        <v>51</v>
      </c>
    </row>
    <row r="57" customFormat="false" ht="12.75" hidden="false" customHeight="true" outlineLevel="0" collapsed="false">
      <c r="C57" s="30" t="s">
        <v>52</v>
      </c>
      <c r="D57" s="31" t="s">
        <v>158</v>
      </c>
      <c r="E57" s="31"/>
      <c r="F57" s="31"/>
      <c r="G57" s="31"/>
      <c r="H57" s="31"/>
      <c r="I57" s="31"/>
      <c r="J57" s="31"/>
      <c r="K57" s="31"/>
      <c r="L57" s="31"/>
      <c r="M57" s="31"/>
    </row>
    <row r="58" customFormat="false" ht="12.75" hidden="false" customHeight="false" outlineLevel="0" collapsed="false">
      <c r="A58" s="1" t="s">
        <v>159</v>
      </c>
      <c r="B58" s="2" t="s">
        <v>40</v>
      </c>
      <c r="C58" s="2" t="s">
        <v>160</v>
      </c>
      <c r="D58" s="0" t="s">
        <v>161</v>
      </c>
      <c r="E58" s="0" t="s">
        <v>112</v>
      </c>
      <c r="F58" s="0" t="n">
        <v>9</v>
      </c>
      <c r="G58" s="0" t="n">
        <v>0</v>
      </c>
      <c r="H58" s="0" t="n">
        <f aca="false">F58*AE58</f>
        <v>0</v>
      </c>
      <c r="I58" s="0" t="n">
        <f aca="false">J58-H58</f>
        <v>0</v>
      </c>
      <c r="J58" s="0" t="n">
        <f aca="false">F58*G58</f>
        <v>0</v>
      </c>
      <c r="K58" s="0" t="n">
        <v>0</v>
      </c>
      <c r="L58" s="0" t="n">
        <f aca="false">F58*K58</f>
        <v>0</v>
      </c>
      <c r="N58" s="0" t="n">
        <v>1</v>
      </c>
      <c r="O58" s="0" t="n">
        <f aca="false">IF(N58=5,I58,0)</f>
        <v>0</v>
      </c>
      <c r="Z58" s="0" t="n">
        <f aca="false">IF(AD58=0,J58,0)</f>
        <v>0</v>
      </c>
      <c r="AA58" s="0" t="n">
        <f aca="false">IF(AD58=15,J58,0)</f>
        <v>0</v>
      </c>
      <c r="AB58" s="0" t="n">
        <f aca="false">IF(AD58=21,J58,0)</f>
        <v>0</v>
      </c>
      <c r="AD58" s="0" t="n">
        <v>21</v>
      </c>
      <c r="AE58" s="0" t="n">
        <f aca="false">G58*AG58</f>
        <v>0</v>
      </c>
      <c r="AF58" s="0" t="n">
        <f aca="false">G58*(1-AG58)</f>
        <v>0</v>
      </c>
      <c r="AG58" s="0" t="n">
        <v>1</v>
      </c>
      <c r="AM58" s="0" t="n">
        <f aca="false">F58*AE58</f>
        <v>0</v>
      </c>
      <c r="AN58" s="0" t="n">
        <f aca="false">F58*AF58</f>
        <v>0</v>
      </c>
      <c r="AO58" s="0" t="s">
        <v>138</v>
      </c>
      <c r="AP58" s="0" t="s">
        <v>139</v>
      </c>
      <c r="AQ58" s="27" t="s">
        <v>51</v>
      </c>
    </row>
    <row r="59" customFormat="false" ht="12.75" hidden="false" customHeight="true" outlineLevel="0" collapsed="false">
      <c r="C59" s="30" t="s">
        <v>52</v>
      </c>
      <c r="D59" s="31" t="s">
        <v>162</v>
      </c>
      <c r="E59" s="31"/>
      <c r="F59" s="31"/>
      <c r="G59" s="31"/>
      <c r="H59" s="31"/>
      <c r="I59" s="31"/>
      <c r="J59" s="31"/>
      <c r="K59" s="31"/>
      <c r="L59" s="31"/>
      <c r="M59" s="31"/>
    </row>
    <row r="60" customFormat="false" ht="12.75" hidden="false" customHeight="false" outlineLevel="0" collapsed="false">
      <c r="A60" s="1" t="s">
        <v>163</v>
      </c>
      <c r="B60" s="2" t="s">
        <v>40</v>
      </c>
      <c r="C60" s="2" t="s">
        <v>164</v>
      </c>
      <c r="D60" s="0" t="s">
        <v>165</v>
      </c>
      <c r="E60" s="0" t="s">
        <v>112</v>
      </c>
      <c r="F60" s="0" t="n">
        <v>8</v>
      </c>
      <c r="G60" s="0" t="n">
        <v>0</v>
      </c>
      <c r="H60" s="0" t="n">
        <f aca="false">F60*AE60</f>
        <v>0</v>
      </c>
      <c r="I60" s="0" t="n">
        <f aca="false">J60-H60</f>
        <v>0</v>
      </c>
      <c r="J60" s="0" t="n">
        <f aca="false">F60*G60</f>
        <v>0</v>
      </c>
      <c r="K60" s="0" t="n">
        <v>0</v>
      </c>
      <c r="L60" s="0" t="n">
        <f aca="false">F60*K60</f>
        <v>0</v>
      </c>
      <c r="N60" s="0" t="n">
        <v>1</v>
      </c>
      <c r="O60" s="0" t="n">
        <f aca="false">IF(N60=5,I60,0)</f>
        <v>0</v>
      </c>
      <c r="Z60" s="0" t="n">
        <f aca="false">IF(AD60=0,J60,0)</f>
        <v>0</v>
      </c>
      <c r="AA60" s="0" t="n">
        <f aca="false">IF(AD60=15,J60,0)</f>
        <v>0</v>
      </c>
      <c r="AB60" s="0" t="n">
        <f aca="false">IF(AD60=21,J60,0)</f>
        <v>0</v>
      </c>
      <c r="AD60" s="0" t="n">
        <v>21</v>
      </c>
      <c r="AE60" s="0" t="n">
        <f aca="false">G60*AG60</f>
        <v>0</v>
      </c>
      <c r="AF60" s="0" t="n">
        <f aca="false">G60*(1-AG60)</f>
        <v>0</v>
      </c>
      <c r="AG60" s="0" t="n">
        <v>1</v>
      </c>
      <c r="AM60" s="0" t="n">
        <f aca="false">F60*AE60</f>
        <v>0</v>
      </c>
      <c r="AN60" s="0" t="n">
        <f aca="false">F60*AF60</f>
        <v>0</v>
      </c>
      <c r="AO60" s="0" t="s">
        <v>138</v>
      </c>
      <c r="AP60" s="0" t="s">
        <v>139</v>
      </c>
      <c r="AQ60" s="27" t="s">
        <v>51</v>
      </c>
    </row>
    <row r="61" customFormat="false" ht="12.75" hidden="false" customHeight="true" outlineLevel="0" collapsed="false">
      <c r="C61" s="30" t="s">
        <v>52</v>
      </c>
      <c r="D61" s="31" t="s">
        <v>113</v>
      </c>
      <c r="E61" s="31"/>
      <c r="F61" s="31"/>
      <c r="G61" s="31"/>
      <c r="H61" s="31"/>
      <c r="I61" s="31"/>
      <c r="J61" s="31"/>
      <c r="K61" s="31"/>
      <c r="L61" s="31"/>
      <c r="M61" s="31"/>
    </row>
    <row r="62" customFormat="false" ht="12.75" hidden="false" customHeight="false" outlineLevel="0" collapsed="false">
      <c r="A62" s="1" t="s">
        <v>166</v>
      </c>
      <c r="B62" s="2" t="s">
        <v>40</v>
      </c>
      <c r="C62" s="2" t="s">
        <v>167</v>
      </c>
      <c r="D62" s="0" t="s">
        <v>168</v>
      </c>
      <c r="E62" s="0" t="s">
        <v>112</v>
      </c>
      <c r="F62" s="0" t="n">
        <v>9</v>
      </c>
      <c r="G62" s="0" t="n">
        <v>0</v>
      </c>
      <c r="H62" s="0" t="n">
        <f aca="false">F62*AE62</f>
        <v>0</v>
      </c>
      <c r="I62" s="0" t="n">
        <f aca="false">J62-H62</f>
        <v>0</v>
      </c>
      <c r="J62" s="0" t="n">
        <f aca="false">F62*G62</f>
        <v>0</v>
      </c>
      <c r="K62" s="0" t="n">
        <v>0</v>
      </c>
      <c r="L62" s="0" t="n">
        <f aca="false">F62*K62</f>
        <v>0</v>
      </c>
      <c r="N62" s="0" t="n">
        <v>1</v>
      </c>
      <c r="O62" s="0" t="n">
        <f aca="false">IF(N62=5,I62,0)</f>
        <v>0</v>
      </c>
      <c r="Z62" s="0" t="n">
        <f aca="false">IF(AD62=0,J62,0)</f>
        <v>0</v>
      </c>
      <c r="AA62" s="0" t="n">
        <f aca="false">IF(AD62=15,J62,0)</f>
        <v>0</v>
      </c>
      <c r="AB62" s="0" t="n">
        <f aca="false">IF(AD62=21,J62,0)</f>
        <v>0</v>
      </c>
      <c r="AD62" s="0" t="n">
        <v>21</v>
      </c>
      <c r="AE62" s="0" t="n">
        <f aca="false">G62*AG62</f>
        <v>0</v>
      </c>
      <c r="AF62" s="0" t="n">
        <f aca="false">G62*(1-AG62)</f>
        <v>0</v>
      </c>
      <c r="AG62" s="0" t="n">
        <v>1</v>
      </c>
      <c r="AM62" s="0" t="n">
        <f aca="false">F62*AE62</f>
        <v>0</v>
      </c>
      <c r="AN62" s="0" t="n">
        <f aca="false">F62*AF62</f>
        <v>0</v>
      </c>
      <c r="AO62" s="0" t="s">
        <v>138</v>
      </c>
      <c r="AP62" s="0" t="s">
        <v>139</v>
      </c>
      <c r="AQ62" s="27" t="s">
        <v>51</v>
      </c>
    </row>
    <row r="63" customFormat="false" ht="12.75" hidden="false" customHeight="false" outlineLevel="0" collapsed="false">
      <c r="A63" s="1" t="s">
        <v>169</v>
      </c>
      <c r="B63" s="2" t="s">
        <v>40</v>
      </c>
      <c r="C63" s="2" t="s">
        <v>170</v>
      </c>
      <c r="D63" s="0" t="s">
        <v>171</v>
      </c>
      <c r="E63" s="0" t="s">
        <v>127</v>
      </c>
      <c r="F63" s="0" t="n">
        <v>0.9</v>
      </c>
      <c r="G63" s="0" t="n">
        <v>0</v>
      </c>
      <c r="H63" s="0" t="n">
        <f aca="false">F63*AE63</f>
        <v>0</v>
      </c>
      <c r="I63" s="0" t="n">
        <f aca="false">J63-H63</f>
        <v>0</v>
      </c>
      <c r="J63" s="0" t="n">
        <f aca="false">F63*G63</f>
        <v>0</v>
      </c>
      <c r="K63" s="0" t="n">
        <v>0</v>
      </c>
      <c r="L63" s="0" t="n">
        <f aca="false">F63*K63</f>
        <v>0</v>
      </c>
      <c r="N63" s="0" t="n">
        <v>1</v>
      </c>
      <c r="O63" s="0" t="n">
        <f aca="false">IF(N63=5,I63,0)</f>
        <v>0</v>
      </c>
      <c r="Z63" s="0" t="n">
        <f aca="false">IF(AD63=0,J63,0)</f>
        <v>0</v>
      </c>
      <c r="AA63" s="0" t="n">
        <f aca="false">IF(AD63=15,J63,0)</f>
        <v>0</v>
      </c>
      <c r="AB63" s="0" t="n">
        <f aca="false">IF(AD63=21,J63,0)</f>
        <v>0</v>
      </c>
      <c r="AD63" s="0" t="n">
        <v>21</v>
      </c>
      <c r="AE63" s="0" t="n">
        <f aca="false">G63*AG63</f>
        <v>0</v>
      </c>
      <c r="AF63" s="0" t="n">
        <f aca="false">G63*(1-AG63)</f>
        <v>0</v>
      </c>
      <c r="AG63" s="0" t="n">
        <v>1</v>
      </c>
      <c r="AM63" s="0" t="n">
        <f aca="false">F63*AE63</f>
        <v>0</v>
      </c>
      <c r="AN63" s="0" t="n">
        <f aca="false">F63*AF63</f>
        <v>0</v>
      </c>
      <c r="AO63" s="0" t="s">
        <v>138</v>
      </c>
      <c r="AP63" s="0" t="s">
        <v>139</v>
      </c>
      <c r="AQ63" s="27" t="s">
        <v>51</v>
      </c>
    </row>
    <row r="64" customFormat="false" ht="12.75" hidden="false" customHeight="false" outlineLevel="0" collapsed="false">
      <c r="A64" s="1" t="s">
        <v>172</v>
      </c>
      <c r="B64" s="2" t="s">
        <v>40</v>
      </c>
      <c r="C64" s="2" t="s">
        <v>173</v>
      </c>
      <c r="D64" s="0" t="s">
        <v>174</v>
      </c>
      <c r="E64" s="0" t="s">
        <v>137</v>
      </c>
      <c r="F64" s="0" t="n">
        <v>1.75</v>
      </c>
      <c r="G64" s="0" t="n">
        <v>0</v>
      </c>
      <c r="H64" s="0" t="n">
        <f aca="false">F64*AE64</f>
        <v>0</v>
      </c>
      <c r="I64" s="0" t="n">
        <f aca="false">J64-H64</f>
        <v>0</v>
      </c>
      <c r="J64" s="0" t="n">
        <f aca="false">F64*G64</f>
        <v>0</v>
      </c>
      <c r="K64" s="0" t="n">
        <v>0</v>
      </c>
      <c r="L64" s="0" t="n">
        <f aca="false">F64*K64</f>
        <v>0</v>
      </c>
      <c r="N64" s="0" t="n">
        <v>1</v>
      </c>
      <c r="O64" s="0" t="n">
        <f aca="false">IF(N64=5,I64,0)</f>
        <v>0</v>
      </c>
      <c r="Z64" s="0" t="n">
        <f aca="false">IF(AD64=0,J64,0)</f>
        <v>0</v>
      </c>
      <c r="AA64" s="0" t="n">
        <f aca="false">IF(AD64=15,J64,0)</f>
        <v>0</v>
      </c>
      <c r="AB64" s="0" t="n">
        <f aca="false">IF(AD64=21,J64,0)</f>
        <v>0</v>
      </c>
      <c r="AD64" s="0" t="n">
        <v>21</v>
      </c>
      <c r="AE64" s="0" t="n">
        <f aca="false">G64*AG64</f>
        <v>0</v>
      </c>
      <c r="AF64" s="0" t="n">
        <f aca="false">G64*(1-AG64)</f>
        <v>0</v>
      </c>
      <c r="AG64" s="0" t="n">
        <v>1</v>
      </c>
      <c r="AM64" s="0" t="n">
        <f aca="false">F64*AE64</f>
        <v>0</v>
      </c>
      <c r="AN64" s="0" t="n">
        <f aca="false">F64*AF64</f>
        <v>0</v>
      </c>
      <c r="AO64" s="0" t="s">
        <v>138</v>
      </c>
      <c r="AP64" s="0" t="s">
        <v>139</v>
      </c>
      <c r="AQ64" s="27" t="s">
        <v>51</v>
      </c>
    </row>
    <row r="65" customFormat="false" ht="12.75" hidden="false" customHeight="true" outlineLevel="0" collapsed="false">
      <c r="C65" s="30" t="s">
        <v>52</v>
      </c>
      <c r="D65" s="31" t="s">
        <v>175</v>
      </c>
      <c r="E65" s="31"/>
      <c r="F65" s="31"/>
      <c r="G65" s="31"/>
      <c r="H65" s="31"/>
      <c r="I65" s="31"/>
      <c r="J65" s="31"/>
      <c r="K65" s="31"/>
      <c r="L65" s="31"/>
      <c r="M65" s="31"/>
    </row>
    <row r="66" customFormat="false" ht="12.75" hidden="false" customHeight="false" outlineLevel="0" collapsed="false">
      <c r="A66" s="1" t="s">
        <v>176</v>
      </c>
      <c r="B66" s="2" t="s">
        <v>40</v>
      </c>
      <c r="C66" s="2" t="s">
        <v>177</v>
      </c>
      <c r="D66" s="0" t="s">
        <v>178</v>
      </c>
      <c r="E66" s="0" t="s">
        <v>112</v>
      </c>
      <c r="F66" s="0" t="n">
        <v>2</v>
      </c>
      <c r="G66" s="0" t="n">
        <v>0</v>
      </c>
      <c r="H66" s="0" t="n">
        <f aca="false">F66*AE66</f>
        <v>0</v>
      </c>
      <c r="I66" s="0" t="n">
        <f aca="false">J66-H66</f>
        <v>0</v>
      </c>
      <c r="J66" s="0" t="n">
        <f aca="false">F66*G66</f>
        <v>0</v>
      </c>
      <c r="K66" s="0" t="n">
        <v>0</v>
      </c>
      <c r="L66" s="0" t="n">
        <f aca="false">F66*K66</f>
        <v>0</v>
      </c>
      <c r="N66" s="0" t="n">
        <v>1</v>
      </c>
      <c r="O66" s="0" t="n">
        <f aca="false">IF(N66=5,I66,0)</f>
        <v>0</v>
      </c>
      <c r="Z66" s="0" t="n">
        <f aca="false">IF(AD66=0,J66,0)</f>
        <v>0</v>
      </c>
      <c r="AA66" s="0" t="n">
        <f aca="false">IF(AD66=15,J66,0)</f>
        <v>0</v>
      </c>
      <c r="AB66" s="0" t="n">
        <f aca="false">IF(AD66=21,J66,0)</f>
        <v>0</v>
      </c>
      <c r="AD66" s="0" t="n">
        <v>21</v>
      </c>
      <c r="AE66" s="0" t="n">
        <f aca="false">G66*AG66</f>
        <v>0</v>
      </c>
      <c r="AF66" s="0" t="n">
        <f aca="false">G66*(1-AG66)</f>
        <v>0</v>
      </c>
      <c r="AG66" s="0" t="n">
        <v>1</v>
      </c>
      <c r="AM66" s="0" t="n">
        <f aca="false">F66*AE66</f>
        <v>0</v>
      </c>
      <c r="AN66" s="0" t="n">
        <f aca="false">F66*AF66</f>
        <v>0</v>
      </c>
      <c r="AO66" s="0" t="s">
        <v>138</v>
      </c>
      <c r="AP66" s="0" t="s">
        <v>139</v>
      </c>
      <c r="AQ66" s="27" t="s">
        <v>51</v>
      </c>
    </row>
    <row r="67" customFormat="false" ht="12.75" hidden="false" customHeight="false" outlineLevel="0" collapsed="false">
      <c r="A67" s="1" t="s">
        <v>179</v>
      </c>
      <c r="B67" s="2" t="s">
        <v>40</v>
      </c>
      <c r="C67" s="2" t="s">
        <v>180</v>
      </c>
      <c r="D67" s="0" t="s">
        <v>181</v>
      </c>
      <c r="E67" s="0" t="s">
        <v>112</v>
      </c>
      <c r="F67" s="0" t="n">
        <v>3</v>
      </c>
      <c r="G67" s="0" t="n">
        <v>0</v>
      </c>
      <c r="H67" s="0" t="n">
        <f aca="false">F67*AE67</f>
        <v>0</v>
      </c>
      <c r="I67" s="0" t="n">
        <f aca="false">J67-H67</f>
        <v>0</v>
      </c>
      <c r="J67" s="0" t="n">
        <f aca="false">F67*G67</f>
        <v>0</v>
      </c>
      <c r="K67" s="0" t="n">
        <v>0</v>
      </c>
      <c r="L67" s="0" t="n">
        <f aca="false">F67*K67</f>
        <v>0</v>
      </c>
      <c r="N67" s="0" t="n">
        <v>1</v>
      </c>
      <c r="O67" s="0" t="n">
        <f aca="false">IF(N67=5,I67,0)</f>
        <v>0</v>
      </c>
      <c r="Z67" s="0" t="n">
        <f aca="false">IF(AD67=0,J67,0)</f>
        <v>0</v>
      </c>
      <c r="AA67" s="0" t="n">
        <f aca="false">IF(AD67=15,J67,0)</f>
        <v>0</v>
      </c>
      <c r="AB67" s="0" t="n">
        <f aca="false">IF(AD67=21,J67,0)</f>
        <v>0</v>
      </c>
      <c r="AD67" s="0" t="n">
        <v>21</v>
      </c>
      <c r="AE67" s="0" t="n">
        <f aca="false">G67*AG67</f>
        <v>0</v>
      </c>
      <c r="AF67" s="0" t="n">
        <f aca="false">G67*(1-AG67)</f>
        <v>0</v>
      </c>
      <c r="AG67" s="0" t="n">
        <v>1</v>
      </c>
      <c r="AM67" s="0" t="n">
        <f aca="false">F67*AE67</f>
        <v>0</v>
      </c>
      <c r="AN67" s="0" t="n">
        <f aca="false">F67*AF67</f>
        <v>0</v>
      </c>
      <c r="AO67" s="0" t="s">
        <v>138</v>
      </c>
      <c r="AP67" s="0" t="s">
        <v>139</v>
      </c>
      <c r="AQ67" s="27" t="s">
        <v>51</v>
      </c>
    </row>
    <row r="68" customFormat="false" ht="12.75" hidden="false" customHeight="false" outlineLevel="0" collapsed="false">
      <c r="A68" s="1" t="s">
        <v>182</v>
      </c>
      <c r="B68" s="2" t="s">
        <v>40</v>
      </c>
      <c r="C68" s="2" t="s">
        <v>183</v>
      </c>
      <c r="D68" s="0" t="s">
        <v>184</v>
      </c>
      <c r="E68" s="0" t="s">
        <v>112</v>
      </c>
      <c r="F68" s="0" t="n">
        <v>3</v>
      </c>
      <c r="G68" s="0" t="n">
        <v>0</v>
      </c>
      <c r="H68" s="0" t="n">
        <f aca="false">F68*AE68</f>
        <v>0</v>
      </c>
      <c r="I68" s="0" t="n">
        <f aca="false">J68-H68</f>
        <v>0</v>
      </c>
      <c r="J68" s="0" t="n">
        <f aca="false">F68*G68</f>
        <v>0</v>
      </c>
      <c r="K68" s="0" t="n">
        <v>0</v>
      </c>
      <c r="L68" s="0" t="n">
        <f aca="false">F68*K68</f>
        <v>0</v>
      </c>
      <c r="N68" s="0" t="n">
        <v>1</v>
      </c>
      <c r="O68" s="0" t="n">
        <f aca="false">IF(N68=5,I68,0)</f>
        <v>0</v>
      </c>
      <c r="Z68" s="0" t="n">
        <f aca="false">IF(AD68=0,J68,0)</f>
        <v>0</v>
      </c>
      <c r="AA68" s="0" t="n">
        <f aca="false">IF(AD68=15,J68,0)</f>
        <v>0</v>
      </c>
      <c r="AB68" s="0" t="n">
        <f aca="false">IF(AD68=21,J68,0)</f>
        <v>0</v>
      </c>
      <c r="AD68" s="0" t="n">
        <v>21</v>
      </c>
      <c r="AE68" s="0" t="n">
        <f aca="false">G68*AG68</f>
        <v>0</v>
      </c>
      <c r="AF68" s="0" t="n">
        <f aca="false">G68*(1-AG68)</f>
        <v>0</v>
      </c>
      <c r="AG68" s="0" t="n">
        <v>1</v>
      </c>
      <c r="AM68" s="0" t="n">
        <f aca="false">F68*AE68</f>
        <v>0</v>
      </c>
      <c r="AN68" s="0" t="n">
        <f aca="false">F68*AF68</f>
        <v>0</v>
      </c>
      <c r="AO68" s="0" t="s">
        <v>138</v>
      </c>
      <c r="AP68" s="0" t="s">
        <v>139</v>
      </c>
      <c r="AQ68" s="27" t="s">
        <v>51</v>
      </c>
    </row>
    <row r="69" customFormat="false" ht="12.75" hidden="false" customHeight="false" outlineLevel="0" collapsed="false">
      <c r="A69" s="1" t="s">
        <v>185</v>
      </c>
      <c r="B69" s="2" t="s">
        <v>40</v>
      </c>
      <c r="C69" s="2" t="s">
        <v>186</v>
      </c>
      <c r="D69" s="0" t="s">
        <v>187</v>
      </c>
      <c r="E69" s="0" t="s">
        <v>112</v>
      </c>
      <c r="F69" s="0" t="n">
        <v>1</v>
      </c>
      <c r="G69" s="0" t="n">
        <v>0</v>
      </c>
      <c r="H69" s="0" t="n">
        <f aca="false">F69*AE69</f>
        <v>0</v>
      </c>
      <c r="I69" s="0" t="n">
        <f aca="false">J69-H69</f>
        <v>0</v>
      </c>
      <c r="J69" s="0" t="n">
        <f aca="false">F69*G69</f>
        <v>0</v>
      </c>
      <c r="K69" s="0" t="n">
        <v>0</v>
      </c>
      <c r="L69" s="0" t="n">
        <f aca="false">F69*K69</f>
        <v>0</v>
      </c>
      <c r="N69" s="0" t="n">
        <v>1</v>
      </c>
      <c r="O69" s="0" t="n">
        <f aca="false">IF(N69=5,I69,0)</f>
        <v>0</v>
      </c>
      <c r="Z69" s="0" t="n">
        <f aca="false">IF(AD69=0,J69,0)</f>
        <v>0</v>
      </c>
      <c r="AA69" s="0" t="n">
        <f aca="false">IF(AD69=15,J69,0)</f>
        <v>0</v>
      </c>
      <c r="AB69" s="0" t="n">
        <f aca="false">IF(AD69=21,J69,0)</f>
        <v>0</v>
      </c>
      <c r="AD69" s="0" t="n">
        <v>21</v>
      </c>
      <c r="AE69" s="0" t="n">
        <f aca="false">G69*AG69</f>
        <v>0</v>
      </c>
      <c r="AF69" s="0" t="n">
        <f aca="false">G69*(1-AG69)</f>
        <v>0</v>
      </c>
      <c r="AG69" s="0" t="n">
        <v>1</v>
      </c>
      <c r="AM69" s="0" t="n">
        <f aca="false">F69*AE69</f>
        <v>0</v>
      </c>
      <c r="AN69" s="0" t="n">
        <f aca="false">F69*AF69</f>
        <v>0</v>
      </c>
      <c r="AO69" s="0" t="s">
        <v>138</v>
      </c>
      <c r="AP69" s="0" t="s">
        <v>139</v>
      </c>
      <c r="AQ69" s="27" t="s">
        <v>51</v>
      </c>
    </row>
    <row r="70" customFormat="false" ht="12.75" hidden="false" customHeight="false" outlineLevel="0" collapsed="false">
      <c r="A70" s="32"/>
      <c r="B70" s="33"/>
      <c r="C70" s="33"/>
      <c r="D70" s="34"/>
      <c r="E70" s="34"/>
      <c r="F70" s="34"/>
      <c r="G70" s="34"/>
      <c r="H70" s="34" t="s">
        <v>188</v>
      </c>
      <c r="I70" s="34"/>
      <c r="J70" s="34" t="n">
        <f aca="false">J9+J12+J29+J32+J34+J46</f>
        <v>0</v>
      </c>
      <c r="K70" s="34"/>
      <c r="L70" s="34"/>
      <c r="M70" s="34"/>
    </row>
    <row r="71" customFormat="false" ht="12.75" hidden="false" customHeight="false" outlineLevel="0" collapsed="false">
      <c r="A71" s="35" t="s">
        <v>52</v>
      </c>
    </row>
    <row r="72" customFormat="false" ht="12.8" hidden="true" customHeight="false" outlineLevel="0" collapsed="false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</row>
  </sheetData>
  <mergeCells count="51">
    <mergeCell ref="A1:M1"/>
    <mergeCell ref="A2:C2"/>
    <mergeCell ref="E2:F2"/>
    <mergeCell ref="G2:H2"/>
    <mergeCell ref="J2:M2"/>
    <mergeCell ref="A3:C3"/>
    <mergeCell ref="E3:F3"/>
    <mergeCell ref="G3:H3"/>
    <mergeCell ref="J3:M3"/>
    <mergeCell ref="A4:C4"/>
    <mergeCell ref="E4:F4"/>
    <mergeCell ref="G4:H4"/>
    <mergeCell ref="J4:M4"/>
    <mergeCell ref="A5:C5"/>
    <mergeCell ref="E5:F5"/>
    <mergeCell ref="G5:H5"/>
    <mergeCell ref="J5:M5"/>
    <mergeCell ref="A6:A7"/>
    <mergeCell ref="B6:B7"/>
    <mergeCell ref="C6:C7"/>
    <mergeCell ref="E6:E7"/>
    <mergeCell ref="F6:F7"/>
    <mergeCell ref="G6:G7"/>
    <mergeCell ref="H6:J6"/>
    <mergeCell ref="K6:L6"/>
    <mergeCell ref="M6:M7"/>
    <mergeCell ref="D11:M11"/>
    <mergeCell ref="D14:M14"/>
    <mergeCell ref="D16:M16"/>
    <mergeCell ref="D18:M18"/>
    <mergeCell ref="D20:M20"/>
    <mergeCell ref="D22:M22"/>
    <mergeCell ref="D24:M24"/>
    <mergeCell ref="D26:M26"/>
    <mergeCell ref="D28:M28"/>
    <mergeCell ref="D31:M31"/>
    <mergeCell ref="D36:M36"/>
    <mergeCell ref="D38:M38"/>
    <mergeCell ref="D41:M41"/>
    <mergeCell ref="D45:M45"/>
    <mergeCell ref="D48:M48"/>
    <mergeCell ref="D49:M49"/>
    <mergeCell ref="D51:M51"/>
    <mergeCell ref="D53:M53"/>
    <mergeCell ref="D55:M55"/>
    <mergeCell ref="D57:M57"/>
    <mergeCell ref="D59:M59"/>
    <mergeCell ref="D61:M61"/>
    <mergeCell ref="D65:M65"/>
    <mergeCell ref="H70:I70"/>
    <mergeCell ref="A72:M72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I3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O12" activeCellId="0" sqref="O12"/>
    </sheetView>
  </sheetViews>
  <sheetFormatPr defaultColWidth="8.6875" defaultRowHeight="12.75" zeroHeight="false" outlineLevelRow="0" outlineLevelCol="0"/>
  <cols>
    <col collapsed="false" customWidth="true" hidden="false" outlineLevel="0" max="1" min="1" style="0" width="9.14"/>
    <col collapsed="false" customWidth="true" hidden="false" outlineLevel="0" max="2" min="2" style="0" width="12.86"/>
    <col collapsed="false" customWidth="true" hidden="false" outlineLevel="0" max="3" min="3" style="0" width="22.86"/>
    <col collapsed="false" customWidth="true" hidden="false" outlineLevel="0" max="4" min="4" style="0" width="21.86"/>
    <col collapsed="false" customWidth="true" hidden="false" outlineLevel="0" max="5" min="5" style="0" width="14.01"/>
    <col collapsed="false" customWidth="true" hidden="false" outlineLevel="0" max="6" min="6" style="0" width="22.86"/>
    <col collapsed="false" customWidth="true" hidden="false" outlineLevel="0" max="7" min="7" style="0" width="9.14"/>
    <col collapsed="false" customWidth="true" hidden="false" outlineLevel="0" max="8" min="8" style="0" width="12.86"/>
    <col collapsed="false" customWidth="true" hidden="false" outlineLevel="0" max="9" min="9" style="0" width="22.86"/>
  </cols>
  <sheetData>
    <row r="1" customFormat="false" ht="30" hidden="false" customHeight="true" outlineLevel="0" collapsed="false">
      <c r="A1" s="37" t="s">
        <v>189</v>
      </c>
      <c r="B1" s="37"/>
      <c r="C1" s="37"/>
      <c r="D1" s="37"/>
      <c r="E1" s="37"/>
      <c r="F1" s="37"/>
      <c r="G1" s="37"/>
      <c r="H1" s="37"/>
      <c r="I1" s="37"/>
    </row>
    <row r="2" customFormat="false" ht="25.5" hidden="false" customHeight="true" outlineLevel="0" collapsed="false">
      <c r="A2" s="38" t="s">
        <v>1</v>
      </c>
      <c r="B2" s="38"/>
      <c r="C2" s="5" t="s">
        <v>2</v>
      </c>
      <c r="D2" s="39"/>
      <c r="E2" s="39" t="s">
        <v>4</v>
      </c>
      <c r="F2" s="39"/>
      <c r="G2" s="39"/>
      <c r="H2" s="39" t="s">
        <v>190</v>
      </c>
      <c r="I2" s="40"/>
    </row>
    <row r="3" customFormat="false" ht="25.5" hidden="false" customHeight="true" outlineLevel="0" collapsed="false">
      <c r="A3" s="41" t="s">
        <v>5</v>
      </c>
      <c r="B3" s="41"/>
      <c r="C3" s="2" t="s">
        <v>6</v>
      </c>
      <c r="D3" s="2"/>
      <c r="E3" s="2" t="s">
        <v>8</v>
      </c>
      <c r="F3" s="2"/>
      <c r="G3" s="2"/>
      <c r="H3" s="2" t="s">
        <v>190</v>
      </c>
      <c r="I3" s="42"/>
    </row>
    <row r="4" customFormat="false" ht="25.5" hidden="false" customHeight="true" outlineLevel="0" collapsed="false">
      <c r="A4" s="41" t="s">
        <v>9</v>
      </c>
      <c r="B4" s="41"/>
      <c r="C4" s="9" t="s">
        <v>10</v>
      </c>
      <c r="D4" s="2"/>
      <c r="E4" s="2" t="s">
        <v>12</v>
      </c>
      <c r="F4" s="2"/>
      <c r="G4" s="2"/>
      <c r="H4" s="2" t="s">
        <v>190</v>
      </c>
      <c r="I4" s="42"/>
    </row>
    <row r="5" customFormat="false" ht="25.5" hidden="false" customHeight="true" outlineLevel="0" collapsed="false">
      <c r="A5" s="41" t="s">
        <v>7</v>
      </c>
      <c r="B5" s="41"/>
      <c r="C5" s="2"/>
      <c r="D5" s="2"/>
      <c r="E5" s="2" t="s">
        <v>11</v>
      </c>
      <c r="F5" s="2"/>
      <c r="G5" s="2"/>
      <c r="H5" s="2" t="s">
        <v>191</v>
      </c>
      <c r="I5" s="43" t="n">
        <v>32</v>
      </c>
    </row>
    <row r="6" customFormat="false" ht="25.5" hidden="false" customHeight="true" outlineLevel="0" collapsed="false">
      <c r="A6" s="44" t="s">
        <v>13</v>
      </c>
      <c r="B6" s="44"/>
      <c r="C6" s="45"/>
      <c r="D6" s="45"/>
      <c r="E6" s="45" t="s">
        <v>15</v>
      </c>
      <c r="F6" s="45"/>
      <c r="G6" s="45"/>
      <c r="H6" s="45" t="s">
        <v>192</v>
      </c>
      <c r="I6" s="46"/>
    </row>
    <row r="7" customFormat="false" ht="25.5" hidden="false" customHeight="true" outlineLevel="0" collapsed="false">
      <c r="A7" s="47" t="s">
        <v>193</v>
      </c>
      <c r="B7" s="47"/>
      <c r="C7" s="47"/>
      <c r="D7" s="47"/>
      <c r="E7" s="47"/>
      <c r="F7" s="47"/>
      <c r="G7" s="47"/>
      <c r="H7" s="47"/>
      <c r="I7" s="47"/>
    </row>
    <row r="8" customFormat="false" ht="25.5" hidden="false" customHeight="true" outlineLevel="0" collapsed="false">
      <c r="A8" s="48" t="s">
        <v>194</v>
      </c>
      <c r="B8" s="49" t="s">
        <v>195</v>
      </c>
      <c r="C8" s="49"/>
      <c r="D8" s="48" t="s">
        <v>196</v>
      </c>
      <c r="E8" s="49" t="s">
        <v>197</v>
      </c>
      <c r="F8" s="49"/>
      <c r="G8" s="48" t="s">
        <v>198</v>
      </c>
      <c r="H8" s="49" t="s">
        <v>199</v>
      </c>
      <c r="I8" s="49"/>
    </row>
    <row r="9" customFormat="false" ht="15" hidden="false" customHeight="false" outlineLevel="0" collapsed="false">
      <c r="A9" s="50" t="s">
        <v>200</v>
      </c>
      <c r="B9" s="51" t="s">
        <v>201</v>
      </c>
      <c r="C9" s="52" t="n">
        <f aca="false">SUM('Stavební rozpočet'!R9:R69)</f>
        <v>0</v>
      </c>
      <c r="D9" s="52" t="s">
        <v>202</v>
      </c>
      <c r="E9" s="52"/>
      <c r="F9" s="52" t="n">
        <v>0</v>
      </c>
      <c r="G9" s="52" t="s">
        <v>203</v>
      </c>
      <c r="H9" s="52"/>
      <c r="I9" s="52" t="n">
        <v>0</v>
      </c>
    </row>
    <row r="10" customFormat="false" ht="15" hidden="false" customHeight="false" outlineLevel="0" collapsed="false">
      <c r="A10" s="50"/>
      <c r="B10" s="51" t="s">
        <v>28</v>
      </c>
      <c r="C10" s="52" t="n">
        <f aca="false">SUM('Stavební rozpočet'!S9:S69)</f>
        <v>0</v>
      </c>
      <c r="D10" s="52" t="s">
        <v>204</v>
      </c>
      <c r="E10" s="52"/>
      <c r="F10" s="52" t="n">
        <v>0</v>
      </c>
      <c r="G10" s="52" t="s">
        <v>205</v>
      </c>
      <c r="H10" s="52"/>
      <c r="I10" s="52" t="n">
        <v>0</v>
      </c>
    </row>
    <row r="11" customFormat="false" ht="15" hidden="false" customHeight="false" outlineLevel="0" collapsed="false">
      <c r="A11" s="50" t="s">
        <v>206</v>
      </c>
      <c r="B11" s="51" t="s">
        <v>201</v>
      </c>
      <c r="C11" s="52" t="n">
        <f aca="false">SUM('Stavební rozpočet'!T9:T69)</f>
        <v>0</v>
      </c>
      <c r="D11" s="52" t="s">
        <v>207</v>
      </c>
      <c r="E11" s="52"/>
      <c r="F11" s="52" t="n">
        <v>0</v>
      </c>
      <c r="G11" s="52" t="s">
        <v>208</v>
      </c>
      <c r="H11" s="52"/>
      <c r="I11" s="52" t="n">
        <v>0</v>
      </c>
    </row>
    <row r="12" customFormat="false" ht="15" hidden="false" customHeight="false" outlineLevel="0" collapsed="false">
      <c r="A12" s="50"/>
      <c r="B12" s="51" t="s">
        <v>28</v>
      </c>
      <c r="C12" s="52" t="n">
        <f aca="false">SUM('Stavební rozpočet'!U9:U69)</f>
        <v>0</v>
      </c>
      <c r="D12" s="52"/>
      <c r="E12" s="52"/>
      <c r="F12" s="52" t="n">
        <v>0</v>
      </c>
      <c r="G12" s="52" t="s">
        <v>209</v>
      </c>
      <c r="H12" s="52"/>
      <c r="I12" s="52" t="n">
        <v>0</v>
      </c>
    </row>
    <row r="13" customFormat="false" ht="15" hidden="false" customHeight="false" outlineLevel="0" collapsed="false">
      <c r="A13" s="50" t="s">
        <v>210</v>
      </c>
      <c r="B13" s="51" t="s">
        <v>201</v>
      </c>
      <c r="C13" s="52" t="n">
        <f aca="false">SUM('Stavební rozpočet'!V9:V69)</f>
        <v>0</v>
      </c>
      <c r="D13" s="52"/>
      <c r="E13" s="52"/>
      <c r="F13" s="52" t="n">
        <v>0</v>
      </c>
      <c r="G13" s="52" t="s">
        <v>211</v>
      </c>
      <c r="H13" s="52"/>
      <c r="I13" s="52" t="n">
        <v>0</v>
      </c>
    </row>
    <row r="14" customFormat="false" ht="15" hidden="false" customHeight="false" outlineLevel="0" collapsed="false">
      <c r="A14" s="50"/>
      <c r="B14" s="51" t="s">
        <v>28</v>
      </c>
      <c r="C14" s="52" t="n">
        <f aca="false">SUM('Stavební rozpočet'!W9:W69)</f>
        <v>0</v>
      </c>
      <c r="D14" s="52"/>
      <c r="E14" s="52"/>
      <c r="F14" s="52" t="n">
        <v>0</v>
      </c>
      <c r="G14" s="52" t="s">
        <v>212</v>
      </c>
      <c r="H14" s="52"/>
      <c r="I14" s="52" t="n">
        <v>0</v>
      </c>
    </row>
    <row r="15" customFormat="false" ht="15.75" hidden="false" customHeight="false" outlineLevel="0" collapsed="false">
      <c r="A15" s="53" t="s">
        <v>131</v>
      </c>
      <c r="B15" s="53"/>
      <c r="C15" s="52" t="n">
        <f aca="false">SUM('Stavební rozpočet'!X9:X69)</f>
        <v>0</v>
      </c>
      <c r="D15" s="52"/>
      <c r="E15" s="52"/>
      <c r="F15" s="52" t="n">
        <v>0</v>
      </c>
      <c r="G15" s="54"/>
      <c r="H15" s="51"/>
      <c r="I15" s="52"/>
    </row>
    <row r="16" customFormat="false" ht="15.75" hidden="false" customHeight="false" outlineLevel="0" collapsed="false">
      <c r="A16" s="53" t="s">
        <v>213</v>
      </c>
      <c r="B16" s="53"/>
      <c r="C16" s="52" t="n">
        <f aca="false">SUM('Stavební rozpočet'!P9:P69)</f>
        <v>0</v>
      </c>
      <c r="D16" s="52"/>
      <c r="E16" s="52"/>
      <c r="F16" s="52" t="n">
        <v>0</v>
      </c>
      <c r="G16" s="54"/>
      <c r="H16" s="51"/>
      <c r="I16" s="52"/>
    </row>
    <row r="17" customFormat="false" ht="15.75" hidden="false" customHeight="false" outlineLevel="0" collapsed="false">
      <c r="A17" s="53" t="s">
        <v>214</v>
      </c>
      <c r="B17" s="53"/>
      <c r="C17" s="52" t="n">
        <f aca="false">SUM(C9:C16)</f>
        <v>0</v>
      </c>
      <c r="D17" s="53" t="s">
        <v>215</v>
      </c>
      <c r="E17" s="53"/>
      <c r="F17" s="52" t="n">
        <f aca="false">SUM(F9:F16)</f>
        <v>0</v>
      </c>
      <c r="G17" s="53" t="s">
        <v>216</v>
      </c>
      <c r="H17" s="53"/>
      <c r="I17" s="52" t="n">
        <f aca="false">SUM(I9:I16)</f>
        <v>0</v>
      </c>
    </row>
    <row r="18" customFormat="false" ht="15.75" hidden="false" customHeight="false" outlineLevel="0" collapsed="false">
      <c r="A18" s="55"/>
      <c r="B18" s="55"/>
      <c r="C18" s="55"/>
      <c r="D18" s="53" t="s">
        <v>217</v>
      </c>
      <c r="E18" s="53"/>
      <c r="F18" s="52" t="n">
        <v>0</v>
      </c>
      <c r="G18" s="53" t="s">
        <v>218</v>
      </c>
      <c r="H18" s="53"/>
      <c r="I18" s="52" t="n">
        <v>0</v>
      </c>
    </row>
    <row r="19" customFormat="false" ht="15.75" hidden="false" customHeight="false" outlineLevel="0" collapsed="false">
      <c r="A19" s="55"/>
      <c r="B19" s="55"/>
      <c r="C19" s="55"/>
      <c r="D19" s="55"/>
      <c r="E19" s="55"/>
      <c r="F19" s="55"/>
      <c r="G19" s="56"/>
      <c r="H19" s="56"/>
      <c r="I19" s="55"/>
    </row>
    <row r="20" customFormat="false" ht="15.75" hidden="false" customHeight="false" outlineLevel="0" collapsed="false">
      <c r="A20" s="55"/>
      <c r="B20" s="55"/>
      <c r="C20" s="55"/>
      <c r="D20" s="55"/>
      <c r="E20" s="55"/>
      <c r="F20" s="55"/>
      <c r="G20" s="56"/>
      <c r="H20" s="56"/>
      <c r="I20" s="55"/>
    </row>
    <row r="21" customFormat="false" ht="15" hidden="false" customHeight="false" outlineLevel="0" collapsed="false">
      <c r="A21" s="55"/>
      <c r="B21" s="55"/>
      <c r="C21" s="55"/>
      <c r="D21" s="55"/>
      <c r="E21" s="55"/>
      <c r="F21" s="55"/>
      <c r="G21" s="55"/>
      <c r="H21" s="55"/>
      <c r="I21" s="55"/>
    </row>
    <row r="22" customFormat="false" ht="15.75" hidden="false" customHeight="false" outlineLevel="0" collapsed="false">
      <c r="A22" s="57" t="s">
        <v>219</v>
      </c>
      <c r="B22" s="57"/>
      <c r="C22" s="58" t="n">
        <f aca="false">SUM('Stavební rozpočet'!Z10:Z69)*(1-C18/100)</f>
        <v>0</v>
      </c>
      <c r="D22" s="55"/>
      <c r="E22" s="55"/>
      <c r="F22" s="55"/>
      <c r="G22" s="55"/>
      <c r="H22" s="55"/>
      <c r="I22" s="55"/>
    </row>
    <row r="23" customFormat="false" ht="15.75" hidden="false" customHeight="false" outlineLevel="0" collapsed="false">
      <c r="A23" s="57" t="s">
        <v>220</v>
      </c>
      <c r="B23" s="57"/>
      <c r="C23" s="58" t="n">
        <f aca="false">SUM('Stavební rozpočet'!AA10:AA69)*(1-C18/100)</f>
        <v>0</v>
      </c>
      <c r="D23" s="57" t="s">
        <v>221</v>
      </c>
      <c r="E23" s="57"/>
      <c r="F23" s="58" t="n">
        <f aca="false">ROUND(C23*(15/100),2)</f>
        <v>0</v>
      </c>
      <c r="G23" s="57" t="s">
        <v>222</v>
      </c>
      <c r="H23" s="57"/>
      <c r="I23" s="58" t="n">
        <f aca="false">SUM(C22:C24)</f>
        <v>0</v>
      </c>
    </row>
    <row r="24" customFormat="false" ht="15.75" hidden="false" customHeight="false" outlineLevel="0" collapsed="false">
      <c r="A24" s="57" t="s">
        <v>223</v>
      </c>
      <c r="B24" s="57"/>
      <c r="C24" s="58" t="n">
        <f aca="false">SUM('Stavební rozpočet'!AB10:AB69)*(1-C18/100)+(F17+I17+F18+I18+I19+I20)</f>
        <v>0</v>
      </c>
      <c r="D24" s="57" t="s">
        <v>224</v>
      </c>
      <c r="E24" s="57"/>
      <c r="F24" s="58" t="n">
        <f aca="false">ROUND(C24*(21/100),2)</f>
        <v>0</v>
      </c>
      <c r="G24" s="57" t="s">
        <v>225</v>
      </c>
      <c r="H24" s="57"/>
      <c r="I24" s="58" t="n">
        <f aca="false">F23+F24+I23</f>
        <v>0</v>
      </c>
    </row>
    <row r="25" customFormat="false" ht="15" hidden="false" customHeight="false" outlineLevel="0" collapsed="false">
      <c r="A25" s="55"/>
      <c r="B25" s="55"/>
      <c r="C25" s="55"/>
      <c r="D25" s="55"/>
      <c r="E25" s="55"/>
      <c r="F25" s="55"/>
      <c r="G25" s="55"/>
      <c r="H25" s="55"/>
      <c r="I25" s="55"/>
    </row>
    <row r="26" customFormat="false" ht="15" hidden="false" customHeight="false" outlineLevel="0" collapsed="false">
      <c r="A26" s="59" t="s">
        <v>8</v>
      </c>
      <c r="B26" s="59"/>
      <c r="C26" s="59"/>
      <c r="D26" s="59" t="s">
        <v>4</v>
      </c>
      <c r="E26" s="59"/>
      <c r="F26" s="59"/>
      <c r="G26" s="59" t="s">
        <v>12</v>
      </c>
      <c r="H26" s="59"/>
      <c r="I26" s="59"/>
    </row>
    <row r="27" customFormat="false" ht="12.75" hidden="false" customHeight="false" outlineLevel="0" collapsed="false">
      <c r="A27" s="60"/>
      <c r="B27" s="60"/>
      <c r="C27" s="60"/>
      <c r="D27" s="60"/>
      <c r="E27" s="60"/>
      <c r="F27" s="60"/>
      <c r="G27" s="60"/>
      <c r="H27" s="60"/>
      <c r="I27" s="60"/>
    </row>
    <row r="28" customFormat="false" ht="12.75" hidden="false" customHeight="false" outlineLevel="0" collapsed="false">
      <c r="A28" s="60"/>
      <c r="B28" s="60"/>
      <c r="C28" s="60"/>
      <c r="D28" s="60"/>
      <c r="E28" s="60"/>
      <c r="F28" s="60"/>
      <c r="G28" s="60"/>
      <c r="H28" s="60"/>
      <c r="I28" s="60"/>
    </row>
    <row r="29" customFormat="false" ht="12.75" hidden="false" customHeight="false" outlineLevel="0" collapsed="false">
      <c r="A29" s="60"/>
      <c r="B29" s="60"/>
      <c r="C29" s="60"/>
      <c r="D29" s="60"/>
      <c r="E29" s="60"/>
      <c r="F29" s="60"/>
      <c r="G29" s="60"/>
      <c r="H29" s="60"/>
      <c r="I29" s="60"/>
    </row>
    <row r="30" customFormat="false" ht="15" hidden="false" customHeight="false" outlineLevel="0" collapsed="false">
      <c r="A30" s="61" t="s">
        <v>226</v>
      </c>
      <c r="B30" s="61"/>
      <c r="C30" s="61"/>
      <c r="D30" s="61" t="s">
        <v>226</v>
      </c>
      <c r="E30" s="61"/>
      <c r="F30" s="61"/>
      <c r="G30" s="61" t="s">
        <v>226</v>
      </c>
      <c r="H30" s="61"/>
      <c r="I30" s="61"/>
    </row>
    <row r="31" customFormat="false" ht="15" hidden="false" customHeight="false" outlineLevel="0" collapsed="false">
      <c r="A31" s="62" t="s">
        <v>52</v>
      </c>
      <c r="B31" s="55"/>
      <c r="C31" s="55"/>
      <c r="D31" s="55"/>
      <c r="E31" s="55"/>
      <c r="F31" s="55"/>
      <c r="G31" s="55"/>
      <c r="H31" s="55"/>
      <c r="I31" s="55"/>
    </row>
    <row r="32" customFormat="false" ht="12.8" hidden="true" customHeight="false" outlineLevel="0" collapsed="false">
      <c r="A32" s="63"/>
      <c r="B32" s="63"/>
      <c r="C32" s="63"/>
      <c r="D32" s="63"/>
      <c r="E32" s="63"/>
      <c r="F32" s="63"/>
      <c r="G32" s="63"/>
      <c r="H32" s="63"/>
      <c r="I32" s="63"/>
    </row>
    <row r="33" customFormat="false" ht="15" hidden="false" customHeight="false" outlineLevel="0" collapsed="false">
      <c r="A33" s="55"/>
      <c r="B33" s="55"/>
      <c r="C33" s="55"/>
      <c r="D33" s="55"/>
      <c r="E33" s="55"/>
      <c r="F33" s="55"/>
      <c r="G33" s="55"/>
      <c r="H33" s="55"/>
      <c r="I33" s="55"/>
    </row>
    <row r="34" customFormat="false" ht="15" hidden="false" customHeight="false" outlineLevel="0" collapsed="false">
      <c r="A34" s="55"/>
      <c r="B34" s="55"/>
      <c r="C34" s="55"/>
      <c r="D34" s="55"/>
      <c r="E34" s="55"/>
      <c r="F34" s="55"/>
      <c r="G34" s="55"/>
      <c r="H34" s="55"/>
      <c r="I34" s="55"/>
    </row>
    <row r="35" customFormat="false" ht="15" hidden="false" customHeight="false" outlineLevel="0" collapsed="false">
      <c r="A35" s="55"/>
      <c r="B35" s="55"/>
      <c r="C35" s="55"/>
      <c r="D35" s="55"/>
      <c r="E35" s="55"/>
      <c r="F35" s="55"/>
      <c r="G35" s="55"/>
      <c r="H35" s="55"/>
      <c r="I35" s="55"/>
    </row>
  </sheetData>
  <mergeCells count="51">
    <mergeCell ref="A1:I1"/>
    <mergeCell ref="A2:B2"/>
    <mergeCell ref="A3:B3"/>
    <mergeCell ref="A4:B4"/>
    <mergeCell ref="A5:B5"/>
    <mergeCell ref="A6:B6"/>
    <mergeCell ref="A7:I7"/>
    <mergeCell ref="B8:C8"/>
    <mergeCell ref="E8:F8"/>
    <mergeCell ref="H8:I8"/>
    <mergeCell ref="A9:A10"/>
    <mergeCell ref="D9:E9"/>
    <mergeCell ref="G9:H9"/>
    <mergeCell ref="D10:E10"/>
    <mergeCell ref="G10:H10"/>
    <mergeCell ref="A11:A12"/>
    <mergeCell ref="D11:E11"/>
    <mergeCell ref="G11:H11"/>
    <mergeCell ref="D12:E12"/>
    <mergeCell ref="G12:H12"/>
    <mergeCell ref="A13:A14"/>
    <mergeCell ref="D13:E13"/>
    <mergeCell ref="G13:H13"/>
    <mergeCell ref="D14:E14"/>
    <mergeCell ref="G14:H14"/>
    <mergeCell ref="A15:B15"/>
    <mergeCell ref="D15:E15"/>
    <mergeCell ref="A16:B16"/>
    <mergeCell ref="D16:E16"/>
    <mergeCell ref="A17:B17"/>
    <mergeCell ref="D17:E17"/>
    <mergeCell ref="G17:H17"/>
    <mergeCell ref="D18:E18"/>
    <mergeCell ref="G18:H18"/>
    <mergeCell ref="A22:B22"/>
    <mergeCell ref="A23:B23"/>
    <mergeCell ref="D23:E23"/>
    <mergeCell ref="G23:H23"/>
    <mergeCell ref="A24:B24"/>
    <mergeCell ref="D24:E24"/>
    <mergeCell ref="G24:H24"/>
    <mergeCell ref="A26:C26"/>
    <mergeCell ref="D26:F26"/>
    <mergeCell ref="G26:I26"/>
    <mergeCell ref="A27:C29"/>
    <mergeCell ref="D27:F29"/>
    <mergeCell ref="G27:I29"/>
    <mergeCell ref="A30:C30"/>
    <mergeCell ref="D30:F30"/>
    <mergeCell ref="G30:I30"/>
    <mergeCell ref="A32:I32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LibreOffice/7.2.4.1$Windows_X86_64 LibreOffice_project/27d75539669ac387bb498e35313b970b7fe9c4f9</Application>
  <AppVersion>15.0000</AppVersion>
  <Company>Microsoft Corporation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2023-08-22T12:37:23Z</dcterms:created>
  <dc:creator>Verlag Dashőfer, s.r.o.</dc:creator>
  <dc:description/>
  <dc:language>cs-CZ</dc:language>
  <cp:lastModifiedBy/>
  <cp:lastPrinted>2023-10-24T12:28:51Z</cp:lastPrinted>
  <dcterms:modified xsi:type="dcterms:W3CDTF">2023-10-25T09:38:13Z</dcterms:modified>
  <cp:revision>1</cp:revision>
  <dc:subject/>
  <dc:title>UB ZELENÉ STEZKY III_18_MARŠOV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