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<sst xmlns="http://schemas.openxmlformats.org/spreadsheetml/2006/main" count="458" uniqueCount="231">
  <si>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</si>
  <si>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</si>
  <si>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</si>
  <si>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</si>
  <si>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</si>
  <si>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</si>
  <si>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</si>
  <si>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</si>
  <si>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</si>
  <si>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</si>
  <si>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14 ULICE VINOHRADSKÁ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</si>
  <si>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</si>
  <si>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</si>
  <si>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</si>
  <si>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</si>
  <si>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</si>
  <si>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</si>
  <si>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</si>
  <si>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</si>
  <si>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</si>
  <si>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</si>
  <si>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</si>
  <si>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</si>
  <si>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</si>
  <si>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</si>
  <si>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</si>
  <si>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</si>
  <si>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</si>
  <si>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</si>
  <si>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</si>
  <si>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</si>
  <si>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</si>
  <si>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</si>
  <si>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</si>
  <si>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</si>
  <si>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</si>
  <si>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</si>
  <si>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</si>
  <si>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</si>
  <si>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</si>
  <si>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</si>
  <si>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</si>
  <si>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</si>
  <si>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</si>
  <si>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</si>
  <si>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183101114R00</t>
  </si>
  <si>
    <t xml:space="preserve">Hloub. jamek bez výměny půdy do 0,125 m3, rovina, keře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</si>
  <si>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</si>
  <si>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</si>
  <si>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</si>
  <si>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</si>
  <si>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</si>
  <si>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2</t>
  </si>
  <si>
    <t xml:space="preserve">183101115R00</t>
  </si>
  <si>
    <t xml:space="preserve">Hloub. jamek bez výměny půdy do 0,4 m3, rovina, svah 1:5</t>
  </si>
  <si>
    <t xml:space="preserve">Poznámka:</t>
  </si>
  <si>
    <t xml:space="preserve">stromy v rovině</t>
  </si>
  <si>
    <t xml:space="preserve">3</t>
  </si>
  <si>
    <t xml:space="preserve">183205112R00</t>
  </si>
  <si>
    <t xml:space="preserve">Založení záhonu v rovině/svah 1 : 5, hor. 3</t>
  </si>
  <si>
    <t xml:space="preserve">m2</t>
  </si>
  <si>
    <t xml:space="preserve">Obdělání půdy nakopáním,frézováním nebo rytím. Plošné urovnání terénu. Případné naložení odpadu na 
dopravní prostředek, odvoz do 20km.</t>
  </si>
  <si>
    <t xml:space="preserve">4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</si>
  <si>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</si>
  <si>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</si>
  <si>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</si>
  <si>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5</t>
  </si>
  <si>
    <t xml:space="preserve">184102115R00</t>
  </si>
  <si>
    <t xml:space="preserve">Výsadba dřevin s balem D do 60 cm, v rovině</t>
  </si>
  <si>
    <t xml:space="preserve">výsadba stromů</t>
  </si>
  <si>
    <t xml:space="preserve">6</t>
  </si>
  <si>
    <t xml:space="preserve">184202112R00</t>
  </si>
  <si>
    <t xml:space="preserve">Ukotvení dřeviny kůly D do 10 cm, dl. do 3 m</t>
  </si>
  <si>
    <t xml:space="preserve">stromy </t>
  </si>
  <si>
    <t xml:space="preserve">7</t>
  </si>
  <si>
    <t xml:space="preserve">184921093R00</t>
  </si>
  <si>
    <t xml:space="preserve">Mulčování rostlin tl. do 0,1 m rovina</t>
  </si>
  <si>
    <t xml:space="preserve">záhony 21 m2 + stromové mísy 4 m2</t>
  </si>
  <si>
    <t xml:space="preserve">19</t>
  </si>
  <si>
    <t xml:space="preserve">Hloubení pro podzemní stěny, ražení a hloubení důlní</t>
  </si>
  <si>
    <t xml:space="preserve">8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</si>
  <si>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</si>
  <si>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</si>
  <si>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</si>
  <si>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</si>
  <si>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</si>
  <si>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</si>
  <si>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</si>
  <si>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9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</si>
  <si>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</si>
  <si>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</si>
  <si>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</si>
  <si>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</si>
  <si>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</si>
  <si>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VK1</t>
  </si>
  <si>
    <t xml:space="preserve">Vytyčení</t>
  </si>
  <si>
    <t xml:space="preserve">10</t>
  </si>
  <si>
    <t xml:space="preserve">Vytyčení keřů</t>
  </si>
  <si>
    <t xml:space="preserve">VK1_</t>
  </si>
  <si>
    <t xml:space="preserve">VS1</t>
  </si>
  <si>
    <t xml:space="preserve">11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</si>
  <si>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</si>
  <si>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</si>
  <si>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</si>
  <si>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</si>
  <si>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12</t>
  </si>
  <si>
    <t xml:space="preserve">Aplikace půdního kondicionéru</t>
  </si>
  <si>
    <t xml:space="preserve">VU1_</t>
  </si>
  <si>
    <t xml:space="preserve">(stromy 4 m2 , keře 21 m2)</t>
  </si>
  <si>
    <t xml:space="preserve">13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</si>
  <si>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</si>
  <si>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</si>
  <si>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</si>
  <si>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</si>
  <si>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14</t>
  </si>
  <si>
    <t xml:space="preserve">VU14</t>
  </si>
  <si>
    <t xml:space="preserve">Instalace chráničky paty kmene</t>
  </si>
  <si>
    <t xml:space="preserve">15</t>
  </si>
  <si>
    <t xml:space="preserve">VU15</t>
  </si>
  <si>
    <t xml:space="preserve">Hnojení tabletovým hnojivem</t>
  </si>
  <si>
    <t xml:space="preserve">stromy+keře</t>
  </si>
  <si>
    <t xml:space="preserve">16</t>
  </si>
  <si>
    <t xml:space="preserve">VU16</t>
  </si>
  <si>
    <t xml:space="preserve">Zhotovení závlahové mísy u solitérních dřevin o prům. mísy 0,5-1m</t>
  </si>
  <si>
    <t xml:space="preserve">17</t>
  </si>
  <si>
    <t xml:space="preserve">VU17</t>
  </si>
  <si>
    <t xml:space="preserve">Dovoz vody pro zálivku do 1000 m (1x 0,06 m3/strom) včetně ceny vody</t>
  </si>
  <si>
    <t xml:space="preserve">m3</t>
  </si>
  <si>
    <t xml:space="preserve">VU19</t>
  </si>
  <si>
    <t xml:space="preserve">Dovoz vody pro zálivku do 1000 m (1x 0,02m3/m2, keře) včetně ceny vody</t>
  </si>
  <si>
    <t xml:space="preserve">VU1RPK</t>
  </si>
  <si>
    <t xml:space="preserve">Rozvojová péče - skupiny keřů, 3 roky</t>
  </si>
  <si>
    <t xml:space="preserve">Zálivka vč.dopravy a ceny vody (10x/rok), odplevelení, doplnění mulče vč. ceny mulče, ochrana proti 
chorobám,výchovný řez,hnojení</t>
  </si>
  <si>
    <t xml:space="preserve">20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</si>
  <si>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</si>
  <si>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</si>
  <si>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</si>
  <si>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</si>
  <si>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</si>
  <si>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</si>
  <si>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21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</si>
  <si>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</si>
  <si>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</si>
  <si>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</si>
  <si>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</si>
  <si>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</si>
  <si>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</si>
  <si>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</si>
  <si>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</si>
  <si>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22</t>
  </si>
  <si>
    <t xml:space="preserve">kerchs</t>
  </si>
  <si>
    <t xml:space="preserve">chs - Chaenomeles x superba ´Fire Dance´, v =40-60 cm</t>
  </si>
  <si>
    <t xml:space="preserve">23</t>
  </si>
  <si>
    <t xml:space="preserve">kerrb</t>
  </si>
  <si>
    <t xml:space="preserve">rb - Rosa ´Bienenweide Gold´, v 40-60 cm</t>
  </si>
  <si>
    <t xml:space="preserve">24</t>
  </si>
  <si>
    <t xml:space="preserve">OM1</t>
  </si>
  <si>
    <t xml:space="preserve">tabletové hnojivo</t>
  </si>
  <si>
    <t xml:space="preserve">strom/ 3ks, keř / 2 ks</t>
  </si>
  <si>
    <t xml:space="preserve">25</t>
  </si>
  <si>
    <t xml:space="preserve">OM11</t>
  </si>
  <si>
    <t xml:space="preserve">kůl (frézovaný, prům. 6 cm, 2,5m)</t>
  </si>
  <si>
    <t xml:space="preserve">3ks/strom listnatý, 1 ks/strom jehličnatý</t>
  </si>
  <si>
    <t xml:space="preserve">26</t>
  </si>
  <si>
    <t xml:space="preserve">OM12</t>
  </si>
  <si>
    <t xml:space="preserve">příčky (prům. 8cm, délka 60cm)</t>
  </si>
  <si>
    <t xml:space="preserve">3ks/strom listnatý</t>
  </si>
  <si>
    <t xml:space="preserve">27</t>
  </si>
  <si>
    <t xml:space="preserve">OM13</t>
  </si>
  <si>
    <t xml:space="preserve">úvazky</t>
  </si>
  <si>
    <t xml:space="preserve">strom /1,5bm</t>
  </si>
  <si>
    <t xml:space="preserve">28</t>
  </si>
  <si>
    <t xml:space="preserve">OM14</t>
  </si>
  <si>
    <t xml:space="preserve">rákos pletený (výška 1,6m, 0,5 bm/strom)</t>
  </si>
  <si>
    <t xml:space="preserve">29</t>
  </si>
  <si>
    <t xml:space="preserve">OM15</t>
  </si>
  <si>
    <t xml:space="preserve">chránička paty kmene před pošk.sekačkou, biodegradibilní</t>
  </si>
  <si>
    <t xml:space="preserve">30</t>
  </si>
  <si>
    <t xml:space="preserve">OM18</t>
  </si>
  <si>
    <t xml:space="preserve">mulčovací kůra (tl.10cm)</t>
  </si>
  <si>
    <t xml:space="preserve">31</t>
  </si>
  <si>
    <t xml:space="preserve">strAE</t>
  </si>
  <si>
    <t xml:space="preserve">AE - Aesculus x hippocastanum, ok 12-14 ZB</t>
  </si>
  <si>
    <t xml:space="preserve">32</t>
  </si>
  <si>
    <t xml:space="preserve">strJV</t>
  </si>
  <si>
    <t xml:space="preserve">JV - Juniperus virginiana, v 180-200 cm</t>
  </si>
  <si>
    <t xml:space="preserve">33</t>
  </si>
  <si>
    <t xml:space="preserve">strPSK</t>
  </si>
  <si>
    <t xml:space="preserve">PSK - Prunus serrulata ´Kanzan´, ok 12-14, ZB</t>
  </si>
  <si>
    <t xml:space="preserve">34</t>
  </si>
  <si>
    <t xml:space="preserve">strTP</t>
  </si>
  <si>
    <t xml:space="preserve">TP - Tilia platyphyllos, ok 12-14, ZB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</si>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</sst>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72"/>
  <sheetViews>
    <sheetView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D80" activeCellId="0" sqref="D80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60.29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H9+H23+H26+H29+H31+H33+H48</f>
        <v>0</v>
      </c>
      <c r="I8" s="27" t="n">
        <f aca="false">I9+I23+I26+I29+I31+I33+I48</f>
        <v>0</v>
      </c>
      <c r="J8" s="27" t="n">
        <f aca="false">H8+I8</f>
        <v>0</v>
      </c>
      <c r="K8" s="27"/>
      <c r="L8" s="27" t="n">
        <f aca="false">L9+L23+L26+L29+L31+L33+L48</f>
        <v>0.00834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SUM(H10:H21)</f>
        <v>0</v>
      </c>
      <c r="I9" s="27" t="n">
        <f aca="false">SUM(I10:I21)</f>
        <v>0</v>
      </c>
      <c r="J9" s="27" t="n">
        <f aca="false">H9+I9</f>
        <v>0</v>
      </c>
      <c r="K9" s="27"/>
      <c r="L9" s="27" t="n">
        <f aca="false">SUM(L10:L21)</f>
        <v>0.00224</v>
      </c>
      <c r="M9" s="27"/>
      <c r="P9" s="27" t="n">
        <f aca="false">IF(Q9="PR",J9,SUM(O10:O21))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SUM(Z10:Z21)</f>
        <v>0</v>
      </c>
      <c r="AJ9" s="0" t="n">
        <f aca="false">SUM(AA10:AA21)</f>
        <v>0</v>
      </c>
      <c r="AK9" s="0" t="n">
        <f aca="false">SUM(AB10:AB21)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63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false" outlineLevel="0" collapsed="false">
      <c r="A11" s="1" t="s">
        <v>52</v>
      </c>
      <c r="B11" s="2" t="s">
        <v>40</v>
      </c>
      <c r="C11" s="2" t="s">
        <v>53</v>
      </c>
      <c r="D11" s="0" t="s">
        <v>54</v>
      </c>
      <c r="E11" s="0" t="s">
        <v>47</v>
      </c>
      <c r="F11" s="0" t="n">
        <v>4</v>
      </c>
      <c r="G11" s="0" t="n">
        <v>0</v>
      </c>
      <c r="H11" s="0" t="n">
        <f aca="false">F11*AE11</f>
        <v>0</v>
      </c>
      <c r="I11" s="0" t="n">
        <f aca="false">J11-H11</f>
        <v>0</v>
      </c>
      <c r="J11" s="0" t="n">
        <f aca="false">F11*G11</f>
        <v>0</v>
      </c>
      <c r="K11" s="0" t="n">
        <v>0</v>
      </c>
      <c r="L11" s="0" t="n">
        <f aca="false">F11*K11</f>
        <v>0</v>
      </c>
      <c r="M11" s="0" t="s">
        <v>48</v>
      </c>
      <c r="N11" s="0" t="n">
        <v>1</v>
      </c>
      <c r="O11" s="0" t="n">
        <f aca="false">IF(N11=5,I11,0)</f>
        <v>0</v>
      </c>
      <c r="Z11" s="0" t="n">
        <f aca="false">IF(AD11=0,J11,0)</f>
        <v>0</v>
      </c>
      <c r="AA11" s="0" t="n">
        <f aca="false">IF(AD11=15,J11,0)</f>
        <v>0</v>
      </c>
      <c r="AB11" s="0" t="n">
        <f aca="false">IF(AD11=21,J11,0)</f>
        <v>0</v>
      </c>
      <c r="AD11" s="0" t="n">
        <v>21</v>
      </c>
      <c r="AE11" s="0" t="n">
        <f aca="false">G11*AG11</f>
        <v>0</v>
      </c>
      <c r="AF11" s="0" t="n">
        <f aca="false">G11*(1-AG11)</f>
        <v>0</v>
      </c>
      <c r="AG11" s="0" t="n">
        <v>0</v>
      </c>
      <c r="AM11" s="0" t="n">
        <f aca="false">F11*AE11</f>
        <v>0</v>
      </c>
      <c r="AN11" s="0" t="n">
        <f aca="false">F11*AF11</f>
        <v>0</v>
      </c>
      <c r="AO11" s="0" t="s">
        <v>49</v>
      </c>
      <c r="AP11" s="0" t="s">
        <v>50</v>
      </c>
      <c r="AQ11" s="27" t="s">
        <v>51</v>
      </c>
    </row>
    <row r="12" customFormat="false" ht="12.75" hidden="false" customHeight="true" outlineLevel="0" collapsed="false">
      <c r="C12" s="30" t="s">
        <v>55</v>
      </c>
      <c r="D12" s="31" t="s">
        <v>56</v>
      </c>
      <c r="E12" s="31"/>
      <c r="F12" s="31"/>
      <c r="G12" s="31"/>
      <c r="H12" s="31"/>
      <c r="I12" s="31"/>
      <c r="J12" s="31"/>
      <c r="K12" s="31"/>
      <c r="L12" s="31"/>
      <c r="M12" s="31"/>
    </row>
    <row r="13" customFormat="false" ht="12.75" hidden="false" customHeight="false" outlineLevel="0" collapsed="false">
      <c r="A13" s="1" t="s">
        <v>57</v>
      </c>
      <c r="B13" s="2" t="s">
        <v>40</v>
      </c>
      <c r="C13" s="2" t="s">
        <v>58</v>
      </c>
      <c r="D13" s="0" t="s">
        <v>59</v>
      </c>
      <c r="E13" s="0" t="s">
        <v>60</v>
      </c>
      <c r="F13" s="0" t="n">
        <v>21</v>
      </c>
      <c r="G13" s="0" t="n">
        <v>0</v>
      </c>
      <c r="H13" s="0" t="n">
        <f aca="false">F13*AE13</f>
        <v>0</v>
      </c>
      <c r="I13" s="0" t="n">
        <f aca="false">J13-H13</f>
        <v>0</v>
      </c>
      <c r="J13" s="0" t="n">
        <f aca="false">F13*G13</f>
        <v>0</v>
      </c>
      <c r="K13" s="0" t="n">
        <v>0</v>
      </c>
      <c r="L13" s="0" t="n">
        <f aca="false">F13*K13</f>
        <v>0</v>
      </c>
      <c r="M13" s="0" t="s">
        <v>48</v>
      </c>
      <c r="N13" s="0" t="n">
        <v>1</v>
      </c>
      <c r="O13" s="0" t="n">
        <f aca="false">IF(N13=5,I13,0)</f>
        <v>0</v>
      </c>
      <c r="Z13" s="0" t="n">
        <f aca="false">IF(AD13=0,J13,0)</f>
        <v>0</v>
      </c>
      <c r="AA13" s="0" t="n">
        <f aca="false">IF(AD13=15,J13,0)</f>
        <v>0</v>
      </c>
      <c r="AB13" s="0" t="n">
        <f aca="false">IF(AD13=21,J13,0)</f>
        <v>0</v>
      </c>
      <c r="AD13" s="0" t="n">
        <v>21</v>
      </c>
      <c r="AE13" s="0" t="n">
        <f aca="false">G13*AG13</f>
        <v>0</v>
      </c>
      <c r="AF13" s="0" t="n">
        <f aca="false">G13*(1-AG13)</f>
        <v>0</v>
      </c>
      <c r="AG13" s="0" t="n">
        <v>0</v>
      </c>
      <c r="AM13" s="0" t="n">
        <f aca="false">F13*AE13</f>
        <v>0</v>
      </c>
      <c r="AN13" s="0" t="n">
        <f aca="false">F13*AF13</f>
        <v>0</v>
      </c>
      <c r="AO13" s="0" t="s">
        <v>49</v>
      </c>
      <c r="AP13" s="0" t="s">
        <v>50</v>
      </c>
      <c r="AQ13" s="27" t="s">
        <v>51</v>
      </c>
    </row>
    <row r="14" customFormat="false" ht="25.5" hidden="false" customHeight="true" outlineLevel="0" collapsed="false">
      <c r="C14" s="30" t="s">
        <v>55</v>
      </c>
      <c r="D14" s="31" t="s">
        <v>61</v>
      </c>
      <c r="E14" s="31"/>
      <c r="F14" s="31"/>
      <c r="G14" s="31"/>
      <c r="H14" s="31"/>
      <c r="I14" s="31"/>
      <c r="J14" s="31"/>
      <c r="K14" s="31"/>
      <c r="L14" s="31"/>
      <c r="M14" s="31"/>
    </row>
    <row r="15" customFormat="false" ht="12.75" hidden="false" customHeight="false" outlineLevel="0" collapsed="false">
      <c r="A15" s="1" t="s">
        <v>62</v>
      </c>
      <c r="B15" s="2" t="s">
        <v>40</v>
      </c>
      <c r="C15" s="2" t="s">
        <v>63</v>
      </c>
      <c r="D15" s="0" t="s">
        <v>64</v>
      </c>
      <c r="E15" s="0" t="s">
        <v>47</v>
      </c>
      <c r="F15" s="0" t="n">
        <v>63</v>
      </c>
      <c r="G15" s="0" t="n">
        <v>0</v>
      </c>
      <c r="H15" s="0" t="n">
        <f aca="false">F15*AE15</f>
        <v>0</v>
      </c>
      <c r="I15" s="0" t="n">
        <f aca="false">J15-H15</f>
        <v>0</v>
      </c>
      <c r="J15" s="0" t="n">
        <f aca="false">F15*G15</f>
        <v>0</v>
      </c>
      <c r="K15" s="0" t="n">
        <v>0</v>
      </c>
      <c r="L15" s="0" t="n">
        <f aca="false">F15*K15</f>
        <v>0</v>
      </c>
      <c r="M15" s="0" t="s">
        <v>48</v>
      </c>
      <c r="N15" s="0" t="n">
        <v>1</v>
      </c>
      <c r="O15" s="0" t="n">
        <f aca="false">IF(N15=5,I15,0)</f>
        <v>0</v>
      </c>
      <c r="Z15" s="0" t="n">
        <f aca="false">IF(AD15=0,J15,0)</f>
        <v>0</v>
      </c>
      <c r="AA15" s="0" t="n">
        <f aca="false">IF(AD15=15,J15,0)</f>
        <v>0</v>
      </c>
      <c r="AB15" s="0" t="n">
        <f aca="false">IF(AD15=21,J15,0)</f>
        <v>0</v>
      </c>
      <c r="AD15" s="0" t="n">
        <v>21</v>
      </c>
      <c r="AE15" s="0" t="n">
        <f aca="false">G15*AG15</f>
        <v>0</v>
      </c>
      <c r="AF15" s="0" t="n">
        <f aca="false">G15*(1-AG15)</f>
        <v>0</v>
      </c>
      <c r="AG15" s="0" t="n">
        <v>0.00948717948717949</v>
      </c>
      <c r="AM15" s="0" t="n">
        <f aca="false">F15*AE15</f>
        <v>0</v>
      </c>
      <c r="AN15" s="0" t="n">
        <f aca="false">F15*AF15</f>
        <v>0</v>
      </c>
      <c r="AO15" s="0" t="s">
        <v>49</v>
      </c>
      <c r="AP15" s="0" t="s">
        <v>50</v>
      </c>
      <c r="AQ15" s="27" t="s">
        <v>51</v>
      </c>
    </row>
    <row r="16" customFormat="false" ht="12.75" hidden="false" customHeight="true" outlineLevel="0" collapsed="false">
      <c r="C16" s="30" t="s">
        <v>55</v>
      </c>
      <c r="D16" s="31" t="s">
        <v>65</v>
      </c>
      <c r="E16" s="31"/>
      <c r="F16" s="31"/>
      <c r="G16" s="31"/>
      <c r="H16" s="31"/>
      <c r="I16" s="31"/>
      <c r="J16" s="31"/>
      <c r="K16" s="31"/>
      <c r="L16" s="31"/>
      <c r="M16" s="31"/>
    </row>
    <row r="17" customFormat="false" ht="12.75" hidden="false" customHeight="false" outlineLevel="0" collapsed="false">
      <c r="A17" s="1" t="s">
        <v>66</v>
      </c>
      <c r="B17" s="2" t="s">
        <v>40</v>
      </c>
      <c r="C17" s="2" t="s">
        <v>67</v>
      </c>
      <c r="D17" s="0" t="s">
        <v>68</v>
      </c>
      <c r="E17" s="0" t="s">
        <v>47</v>
      </c>
      <c r="F17" s="0" t="n">
        <v>4</v>
      </c>
      <c r="G17" s="0" t="n">
        <v>0</v>
      </c>
      <c r="H17" s="0" t="n">
        <f aca="false">F17*AE17</f>
        <v>0</v>
      </c>
      <c r="I17" s="0" t="n">
        <f aca="false">J17-H17</f>
        <v>0</v>
      </c>
      <c r="J17" s="0" t="n">
        <f aca="false">F17*G17</f>
        <v>0</v>
      </c>
      <c r="K17" s="0" t="n">
        <v>0</v>
      </c>
      <c r="L17" s="0" t="n">
        <f aca="false">F17*K17</f>
        <v>0</v>
      </c>
      <c r="M17" s="0" t="s">
        <v>48</v>
      </c>
      <c r="N17" s="0" t="n">
        <v>1</v>
      </c>
      <c r="O17" s="0" t="n">
        <f aca="false">IF(N17=5,I17,0)</f>
        <v>0</v>
      </c>
      <c r="Z17" s="0" t="n">
        <f aca="false">IF(AD17=0,J17,0)</f>
        <v>0</v>
      </c>
      <c r="AA17" s="0" t="n">
        <f aca="false">IF(AD17=15,J17,0)</f>
        <v>0</v>
      </c>
      <c r="AB17" s="0" t="n">
        <f aca="false">IF(AD17=21,J17,0)</f>
        <v>0</v>
      </c>
      <c r="AD17" s="0" t="n">
        <v>21</v>
      </c>
      <c r="AE17" s="0" t="n">
        <f aca="false">G17*AG17</f>
        <v>0</v>
      </c>
      <c r="AF17" s="0" t="n">
        <f aca="false">G17*(1-AG17)</f>
        <v>0</v>
      </c>
      <c r="AG17" s="0" t="n">
        <v>0.00621161265163438</v>
      </c>
      <c r="AM17" s="0" t="n">
        <f aca="false">F17*AE17</f>
        <v>0</v>
      </c>
      <c r="AN17" s="0" t="n">
        <f aca="false">F17*AF17</f>
        <v>0</v>
      </c>
      <c r="AO17" s="0" t="s">
        <v>49</v>
      </c>
      <c r="AP17" s="0" t="s">
        <v>50</v>
      </c>
      <c r="AQ17" s="27" t="s">
        <v>51</v>
      </c>
    </row>
    <row r="18" customFormat="false" ht="12.75" hidden="false" customHeight="true" outlineLevel="0" collapsed="false">
      <c r="C18" s="30" t="s">
        <v>55</v>
      </c>
      <c r="D18" s="31" t="s">
        <v>69</v>
      </c>
      <c r="E18" s="31"/>
      <c r="F18" s="31"/>
      <c r="G18" s="31"/>
      <c r="H18" s="31"/>
      <c r="I18" s="31"/>
      <c r="J18" s="31"/>
      <c r="K18" s="31"/>
      <c r="L18" s="31"/>
      <c r="M18" s="31"/>
    </row>
    <row r="19" customFormat="false" ht="12.75" hidden="false" customHeight="false" outlineLevel="0" collapsed="false">
      <c r="A19" s="1" t="s">
        <v>70</v>
      </c>
      <c r="B19" s="2" t="s">
        <v>40</v>
      </c>
      <c r="C19" s="2" t="s">
        <v>71</v>
      </c>
      <c r="D19" s="0" t="s">
        <v>72</v>
      </c>
      <c r="E19" s="0" t="s">
        <v>47</v>
      </c>
      <c r="F19" s="0" t="n">
        <v>4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0.00056</v>
      </c>
      <c r="L19" s="0" t="n">
        <f aca="false">F19*K19</f>
        <v>0.00224</v>
      </c>
      <c r="M19" s="0" t="s">
        <v>48</v>
      </c>
      <c r="N19" s="0" t="n">
        <v>1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0.169371428571429</v>
      </c>
      <c r="AM19" s="0" t="n">
        <f aca="false">F19*AE19</f>
        <v>0</v>
      </c>
      <c r="AN19" s="0" t="n">
        <f aca="false">F19*AF19</f>
        <v>0</v>
      </c>
      <c r="AO19" s="0" t="s">
        <v>49</v>
      </c>
      <c r="AP19" s="0" t="s">
        <v>50</v>
      </c>
      <c r="AQ19" s="27" t="s">
        <v>51</v>
      </c>
    </row>
    <row r="20" customFormat="false" ht="12.75" hidden="false" customHeight="true" outlineLevel="0" collapsed="false">
      <c r="C20" s="30" t="s">
        <v>55</v>
      </c>
      <c r="D20" s="31" t="s">
        <v>73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1" t="s">
        <v>74</v>
      </c>
      <c r="B21" s="2" t="s">
        <v>40</v>
      </c>
      <c r="C21" s="2" t="s">
        <v>75</v>
      </c>
      <c r="D21" s="0" t="s">
        <v>76</v>
      </c>
      <c r="E21" s="0" t="s">
        <v>60</v>
      </c>
      <c r="F21" s="0" t="n">
        <v>25</v>
      </c>
      <c r="G21" s="0" t="n">
        <v>0</v>
      </c>
      <c r="H21" s="0" t="n">
        <f aca="false">F21*AE21</f>
        <v>0</v>
      </c>
      <c r="I21" s="0" t="n">
        <f aca="false">J21-H21</f>
        <v>0</v>
      </c>
      <c r="J21" s="0" t="n">
        <f aca="false">F21*G21</f>
        <v>0</v>
      </c>
      <c r="K21" s="0" t="n">
        <v>0</v>
      </c>
      <c r="L21" s="0" t="n">
        <f aca="false">F21*K21</f>
        <v>0</v>
      </c>
      <c r="M21" s="0" t="s">
        <v>48</v>
      </c>
      <c r="N21" s="0" t="n">
        <v>1</v>
      </c>
      <c r="O21" s="0" t="n">
        <f aca="false">IF(N21=5,I21,0)</f>
        <v>0</v>
      </c>
      <c r="Z21" s="0" t="n">
        <f aca="false">IF(AD21=0,J21,0)</f>
        <v>0</v>
      </c>
      <c r="AA21" s="0" t="n">
        <f aca="false">IF(AD21=15,J21,0)</f>
        <v>0</v>
      </c>
      <c r="AB21" s="0" t="n">
        <f aca="false">IF(AD21=21,J21,0)</f>
        <v>0</v>
      </c>
      <c r="AD21" s="0" t="n">
        <v>21</v>
      </c>
      <c r="AE21" s="0" t="n">
        <f aca="false">G21*AG21</f>
        <v>0</v>
      </c>
      <c r="AF21" s="0" t="n">
        <f aca="false">G21*(1-AG21)</f>
        <v>0</v>
      </c>
      <c r="AG21" s="0" t="n">
        <v>0</v>
      </c>
      <c r="AM21" s="0" t="n">
        <f aca="false">F21*AE21</f>
        <v>0</v>
      </c>
      <c r="AN21" s="0" t="n">
        <f aca="false">F21*AF21</f>
        <v>0</v>
      </c>
      <c r="AO21" s="0" t="s">
        <v>49</v>
      </c>
      <c r="AP21" s="0" t="s">
        <v>50</v>
      </c>
      <c r="AQ21" s="27" t="s">
        <v>51</v>
      </c>
    </row>
    <row r="22" customFormat="false" ht="12.75" hidden="false" customHeight="true" outlineLevel="0" collapsed="false">
      <c r="C22" s="30" t="s">
        <v>55</v>
      </c>
      <c r="D22" s="31" t="s">
        <v>77</v>
      </c>
      <c r="E22" s="31"/>
      <c r="F22" s="31"/>
      <c r="G22" s="31"/>
      <c r="H22" s="31"/>
      <c r="I22" s="31"/>
      <c r="J22" s="31"/>
      <c r="K22" s="31"/>
      <c r="L22" s="31"/>
      <c r="M22" s="31"/>
    </row>
    <row r="23" customFormat="false" ht="12.75" hidden="false" customHeight="false" outlineLevel="0" collapsed="false">
      <c r="A23" s="28"/>
      <c r="B23" s="29" t="s">
        <v>40</v>
      </c>
      <c r="C23" s="29" t="s">
        <v>78</v>
      </c>
      <c r="D23" s="27" t="s">
        <v>79</v>
      </c>
      <c r="E23" s="27"/>
      <c r="F23" s="27"/>
      <c r="G23" s="27"/>
      <c r="H23" s="27" t="n">
        <f aca="false">SUM(H24:H24)</f>
        <v>0</v>
      </c>
      <c r="I23" s="27" t="n">
        <f aca="false">SUM(I24:I24)</f>
        <v>0</v>
      </c>
      <c r="J23" s="27" t="n">
        <f aca="false">H23+I23</f>
        <v>0</v>
      </c>
      <c r="K23" s="27"/>
      <c r="L23" s="27" t="n">
        <f aca="false">SUM(L24:L24)</f>
        <v>0</v>
      </c>
      <c r="M23" s="27"/>
      <c r="P23" s="27" t="n">
        <f aca="false">IF(Q23="PR",J23,SUM(O24:O24))</f>
        <v>0</v>
      </c>
      <c r="Q23" s="27" t="s">
        <v>43</v>
      </c>
      <c r="R23" s="27" t="n">
        <f aca="false">IF(Q23="HS",H23,0)</f>
        <v>0</v>
      </c>
      <c r="S23" s="27" t="n">
        <f aca="false">IF(Q23="HS",I23-P23,0)</f>
        <v>0</v>
      </c>
      <c r="T23" s="27" t="n">
        <f aca="false">IF(Q23="PS",H23,0)</f>
        <v>0</v>
      </c>
      <c r="U23" s="27" t="n">
        <f aca="false">IF(Q23="PS",I23-P23,0)</f>
        <v>0</v>
      </c>
      <c r="V23" s="27" t="n">
        <f aca="false">IF(Q23="MP",H23,0)</f>
        <v>0</v>
      </c>
      <c r="W23" s="27" t="n">
        <f aca="false">IF(Q23="MP",I23-P23,0)</f>
        <v>0</v>
      </c>
      <c r="X23" s="27" t="n">
        <f aca="false">IF(Q23="OM",H23,0)</f>
        <v>0</v>
      </c>
      <c r="Y23" s="27" t="n">
        <v>19</v>
      </c>
      <c r="AI23" s="0" t="n">
        <f aca="false">SUM(Z24:Z24)</f>
        <v>0</v>
      </c>
      <c r="AJ23" s="0" t="n">
        <f aca="false">SUM(AA24:AA24)</f>
        <v>0</v>
      </c>
      <c r="AK23" s="0" t="n">
        <f aca="false">SUM(AB24:AB24)</f>
        <v>0</v>
      </c>
    </row>
    <row r="24" customFormat="false" ht="12.75" hidden="false" customHeight="false" outlineLevel="0" collapsed="false">
      <c r="A24" s="1" t="s">
        <v>80</v>
      </c>
      <c r="B24" s="2" t="s">
        <v>40</v>
      </c>
      <c r="C24" s="2" t="s">
        <v>81</v>
      </c>
      <c r="D24" s="0" t="s">
        <v>82</v>
      </c>
      <c r="E24" s="0" t="s">
        <v>83</v>
      </c>
      <c r="F24" s="0" t="n">
        <v>0.021</v>
      </c>
      <c r="G24" s="0" t="n">
        <v>0</v>
      </c>
      <c r="H24" s="0" t="n">
        <f aca="false">F24*AE24</f>
        <v>0</v>
      </c>
      <c r="I24" s="0" t="n">
        <f aca="false">J24-H24</f>
        <v>0</v>
      </c>
      <c r="J24" s="0" t="n">
        <f aca="false">F24*G24</f>
        <v>0</v>
      </c>
      <c r="K24" s="0" t="n">
        <v>0</v>
      </c>
      <c r="L24" s="0" t="n">
        <f aca="false">F24*K24</f>
        <v>0</v>
      </c>
      <c r="M24" s="0" t="s">
        <v>48</v>
      </c>
      <c r="N24" s="0" t="n">
        <v>1</v>
      </c>
      <c r="O24" s="0" t="n">
        <f aca="false">IF(N24=5,I24,0)</f>
        <v>0</v>
      </c>
      <c r="Z24" s="0" t="n">
        <f aca="false">IF(AD24=0,J24,0)</f>
        <v>0</v>
      </c>
      <c r="AA24" s="0" t="n">
        <f aca="false">IF(AD24=15,J24,0)</f>
        <v>0</v>
      </c>
      <c r="AB24" s="0" t="n">
        <f aca="false">IF(AD24=21,J24,0)</f>
        <v>0</v>
      </c>
      <c r="AD24" s="0" t="n">
        <v>21</v>
      </c>
      <c r="AE24" s="0" t="n">
        <f aca="false">G24*AG24</f>
        <v>0</v>
      </c>
      <c r="AF24" s="0" t="n">
        <f aca="false">G24*(1-AG24)</f>
        <v>0</v>
      </c>
      <c r="AG24" s="0" t="n">
        <v>0</v>
      </c>
      <c r="AM24" s="0" t="n">
        <f aca="false">F24*AE24</f>
        <v>0</v>
      </c>
      <c r="AN24" s="0" t="n">
        <f aca="false">F24*AF24</f>
        <v>0</v>
      </c>
      <c r="AO24" s="0" t="s">
        <v>84</v>
      </c>
      <c r="AP24" s="0" t="s">
        <v>50</v>
      </c>
      <c r="AQ24" s="27" t="s">
        <v>51</v>
      </c>
    </row>
    <row r="25" customFormat="false" ht="12.75" hidden="false" customHeight="true" outlineLevel="0" collapsed="false">
      <c r="C25" s="30" t="s">
        <v>55</v>
      </c>
      <c r="D25" s="31" t="s">
        <v>85</v>
      </c>
      <c r="E25" s="31"/>
      <c r="F25" s="31"/>
      <c r="G25" s="31"/>
      <c r="H25" s="31"/>
      <c r="I25" s="31"/>
      <c r="J25" s="31"/>
      <c r="K25" s="31"/>
      <c r="L25" s="31"/>
      <c r="M25" s="31"/>
    </row>
    <row r="26" customFormat="false" ht="12.75" hidden="false" customHeight="false" outlineLevel="0" collapsed="false">
      <c r="A26" s="28"/>
      <c r="B26" s="29" t="s">
        <v>40</v>
      </c>
      <c r="C26" s="29" t="s">
        <v>86</v>
      </c>
      <c r="D26" s="27" t="s">
        <v>87</v>
      </c>
      <c r="E26" s="27"/>
      <c r="F26" s="27"/>
      <c r="G26" s="27"/>
      <c r="H26" s="27" t="n">
        <f aca="false">SUM(H27:H27)</f>
        <v>0</v>
      </c>
      <c r="I26" s="27" t="n">
        <f aca="false">SUM(I27:I27)</f>
        <v>0</v>
      </c>
      <c r="J26" s="27" t="n">
        <f aca="false">H26+I26</f>
        <v>0</v>
      </c>
      <c r="K26" s="27"/>
      <c r="L26" s="27" t="n">
        <f aca="false">SUM(L27:L27)</f>
        <v>0</v>
      </c>
      <c r="M26" s="27"/>
      <c r="P26" s="27" t="n">
        <f aca="false">IF(Q26="PR",J26,SUM(O27:O27))</f>
        <v>0</v>
      </c>
      <c r="Q26" s="27"/>
      <c r="R26" s="27" t="n">
        <f aca="false">IF(Q26="HS",H26,0)</f>
        <v>0</v>
      </c>
      <c r="S26" s="27" t="n">
        <f aca="false">IF(Q26="HS",I26-P26,0)</f>
        <v>0</v>
      </c>
      <c r="T26" s="27" t="n">
        <f aca="false">IF(Q26="PS",H26,0)</f>
        <v>0</v>
      </c>
      <c r="U26" s="27" t="n">
        <f aca="false">IF(Q26="PS",I26-P26,0)</f>
        <v>0</v>
      </c>
      <c r="V26" s="27" t="n">
        <f aca="false">IF(Q26="MP",H26,0)</f>
        <v>0</v>
      </c>
      <c r="W26" s="27" t="n">
        <f aca="false">IF(Q26="MP",I26-P26,0)</f>
        <v>0</v>
      </c>
      <c r="X26" s="27" t="n">
        <f aca="false">IF(Q26="OM",H26,0)</f>
        <v>0</v>
      </c>
      <c r="Y26" s="27" t="s">
        <v>86</v>
      </c>
      <c r="AI26" s="0" t="n">
        <f aca="false">SUM(Z27:Z27)</f>
        <v>0</v>
      </c>
      <c r="AJ26" s="0" t="n">
        <f aca="false">SUM(AA27:AA27)</f>
        <v>0</v>
      </c>
      <c r="AK26" s="0" t="n">
        <f aca="false">SUM(AB27:AB27)</f>
        <v>0</v>
      </c>
    </row>
    <row r="27" customFormat="false" ht="12.75" hidden="false" customHeight="false" outlineLevel="0" collapsed="false">
      <c r="A27" s="1" t="s">
        <v>88</v>
      </c>
      <c r="B27" s="2" t="s">
        <v>40</v>
      </c>
      <c r="C27" s="2" t="s">
        <v>89</v>
      </c>
      <c r="D27" s="0" t="s">
        <v>90</v>
      </c>
      <c r="E27" s="0" t="s">
        <v>83</v>
      </c>
      <c r="F27" s="0" t="n">
        <v>1.02</v>
      </c>
      <c r="G27" s="0" t="n">
        <v>0</v>
      </c>
      <c r="H27" s="0" t="n">
        <f aca="false">F27*AE27</f>
        <v>0</v>
      </c>
      <c r="I27" s="0" t="n">
        <f aca="false">J27-H27</f>
        <v>0</v>
      </c>
      <c r="J27" s="0" t="n">
        <f aca="false">F27*G27</f>
        <v>0</v>
      </c>
      <c r="K27" s="0" t="n">
        <v>0</v>
      </c>
      <c r="L27" s="0" t="n">
        <f aca="false">F27*K27</f>
        <v>0</v>
      </c>
      <c r="M27" s="0" t="s">
        <v>48</v>
      </c>
      <c r="N27" s="0" t="n">
        <v>5</v>
      </c>
      <c r="O27" s="0" t="n">
        <f aca="false">IF(N27=5,I27,0)</f>
        <v>0</v>
      </c>
      <c r="Z27" s="0" t="n">
        <f aca="false">IF(AD27=0,J27,0)</f>
        <v>0</v>
      </c>
      <c r="AA27" s="0" t="n">
        <f aca="false">IF(AD27=15,J27,0)</f>
        <v>0</v>
      </c>
      <c r="AB27" s="0" t="n">
        <f aca="false">IF(AD27=21,J27,0)</f>
        <v>0</v>
      </c>
      <c r="AD27" s="0" t="n">
        <v>21</v>
      </c>
      <c r="AE27" s="0" t="n">
        <f aca="false">G27*AG27</f>
        <v>0</v>
      </c>
      <c r="AF27" s="0" t="n">
        <f aca="false">G27*(1-AG27)</f>
        <v>0</v>
      </c>
      <c r="AG27" s="0" t="n">
        <v>0</v>
      </c>
      <c r="AM27" s="0" t="n">
        <f aca="false">F27*AE27</f>
        <v>0</v>
      </c>
      <c r="AN27" s="0" t="n">
        <f aca="false">F27*AF27</f>
        <v>0</v>
      </c>
      <c r="AO27" s="0" t="s">
        <v>91</v>
      </c>
      <c r="AP27" s="0" t="s">
        <v>92</v>
      </c>
      <c r="AQ27" s="27" t="s">
        <v>51</v>
      </c>
    </row>
    <row r="28" customFormat="false" ht="12.75" hidden="false" customHeight="true" outlineLevel="0" collapsed="false">
      <c r="C28" s="30" t="s">
        <v>55</v>
      </c>
      <c r="D28" s="31" t="s">
        <v>93</v>
      </c>
      <c r="E28" s="31"/>
      <c r="F28" s="31"/>
      <c r="G28" s="31"/>
      <c r="H28" s="31"/>
      <c r="I28" s="31"/>
      <c r="J28" s="31"/>
      <c r="K28" s="31"/>
      <c r="L28" s="31"/>
      <c r="M28" s="31"/>
    </row>
    <row r="29" customFormat="false" ht="12.75" hidden="false" customHeight="false" outlineLevel="0" collapsed="false">
      <c r="A29" s="28"/>
      <c r="B29" s="29" t="s">
        <v>40</v>
      </c>
      <c r="C29" s="29" t="s">
        <v>94</v>
      </c>
      <c r="D29" s="27" t="s">
        <v>95</v>
      </c>
      <c r="E29" s="27"/>
      <c r="F29" s="27"/>
      <c r="G29" s="27"/>
      <c r="H29" s="27" t="n">
        <f aca="false">SUM(H30:H30)</f>
        <v>0</v>
      </c>
      <c r="I29" s="27" t="n">
        <f aca="false">SUM(I30:I30)</f>
        <v>0</v>
      </c>
      <c r="J29" s="27" t="n">
        <f aca="false">H29+I29</f>
        <v>0</v>
      </c>
      <c r="K29" s="27"/>
      <c r="L29" s="27" t="n">
        <f aca="false">SUM(L30:L30)</f>
        <v>0</v>
      </c>
      <c r="M29" s="27"/>
      <c r="P29" s="27" t="n">
        <f aca="false">IF(Q29="PR",J29,SUM(O30:O30))</f>
        <v>0</v>
      </c>
      <c r="Q29" s="27"/>
      <c r="R29" s="27" t="n">
        <f aca="false">IF(Q29="HS",H29,0)</f>
        <v>0</v>
      </c>
      <c r="S29" s="27" t="n">
        <f aca="false">IF(Q29="HS",I29-P29,0)</f>
        <v>0</v>
      </c>
      <c r="T29" s="27" t="n">
        <f aca="false">IF(Q29="PS",H29,0)</f>
        <v>0</v>
      </c>
      <c r="U29" s="27" t="n">
        <f aca="false">IF(Q29="PS",I29-P29,0)</f>
        <v>0</v>
      </c>
      <c r="V29" s="27" t="n">
        <f aca="false">IF(Q29="MP",H29,0)</f>
        <v>0</v>
      </c>
      <c r="W29" s="27" t="n">
        <f aca="false">IF(Q29="MP",I29-P29,0)</f>
        <v>0</v>
      </c>
      <c r="X29" s="27" t="n">
        <f aca="false">IF(Q29="OM",H29,0)</f>
        <v>0</v>
      </c>
      <c r="Y29" s="27" t="s">
        <v>94</v>
      </c>
      <c r="AI29" s="0" t="n">
        <f aca="false">SUM(Z30:Z30)</f>
        <v>0</v>
      </c>
      <c r="AJ29" s="0" t="n">
        <f aca="false">SUM(AA30:AA30)</f>
        <v>0</v>
      </c>
      <c r="AK29" s="0" t="n">
        <f aca="false">SUM(AB30:AB30)</f>
        <v>0</v>
      </c>
    </row>
    <row r="30" customFormat="false" ht="12.75" hidden="false" customHeight="false" outlineLevel="0" collapsed="false">
      <c r="A30" s="1" t="s">
        <v>96</v>
      </c>
      <c r="B30" s="2" t="s">
        <v>40</v>
      </c>
      <c r="C30" s="2" t="s">
        <v>94</v>
      </c>
      <c r="D30" s="0" t="s">
        <v>97</v>
      </c>
      <c r="F30" s="0" t="n">
        <v>63</v>
      </c>
      <c r="G30" s="0" t="n">
        <v>0</v>
      </c>
      <c r="H30" s="0" t="n">
        <f aca="false">F30*AE30</f>
        <v>0</v>
      </c>
      <c r="I30" s="0" t="n">
        <f aca="false">J30-H30</f>
        <v>0</v>
      </c>
      <c r="J30" s="0" t="n">
        <f aca="false">F30*G30</f>
        <v>0</v>
      </c>
      <c r="K30" s="0" t="n">
        <v>0</v>
      </c>
      <c r="L30" s="0" t="n">
        <f aca="false">F30*K30</f>
        <v>0</v>
      </c>
      <c r="N30" s="0" t="n">
        <v>1</v>
      </c>
      <c r="O30" s="0" t="n">
        <f aca="false">IF(N30=5,I30,0)</f>
        <v>0</v>
      </c>
      <c r="Z30" s="0" t="n">
        <f aca="false">IF(AD30=0,J30,0)</f>
        <v>0</v>
      </c>
      <c r="AA30" s="0" t="n">
        <f aca="false">IF(AD30=15,J30,0)</f>
        <v>0</v>
      </c>
      <c r="AB30" s="0" t="n">
        <f aca="false">IF(AD30=21,J30,0)</f>
        <v>0</v>
      </c>
      <c r="AD30" s="0" t="n">
        <v>21</v>
      </c>
      <c r="AE30" s="0" t="n">
        <f aca="false">G30*AG30</f>
        <v>0</v>
      </c>
      <c r="AF30" s="0" t="n">
        <f aca="false">G30*(1-AG30)</f>
        <v>0</v>
      </c>
      <c r="AG30" s="0" t="n">
        <v>1</v>
      </c>
      <c r="AM30" s="0" t="n">
        <f aca="false">F30*AE30</f>
        <v>0</v>
      </c>
      <c r="AN30" s="0" t="n">
        <f aca="false">F30*AF30</f>
        <v>0</v>
      </c>
      <c r="AO30" s="0" t="s">
        <v>98</v>
      </c>
      <c r="AP30" s="0" t="s">
        <v>92</v>
      </c>
      <c r="AQ30" s="27" t="s">
        <v>51</v>
      </c>
    </row>
    <row r="31" customFormat="false" ht="12.75" hidden="false" customHeight="false" outlineLevel="0" collapsed="false">
      <c r="A31" s="28"/>
      <c r="B31" s="29" t="s">
        <v>40</v>
      </c>
      <c r="C31" s="29" t="s">
        <v>99</v>
      </c>
      <c r="D31" s="27" t="s">
        <v>95</v>
      </c>
      <c r="E31" s="27"/>
      <c r="F31" s="27"/>
      <c r="G31" s="27"/>
      <c r="H31" s="27" t="n">
        <f aca="false">SUM(H32:H32)</f>
        <v>0</v>
      </c>
      <c r="I31" s="27" t="n">
        <f aca="false">SUM(I32:I32)</f>
        <v>0</v>
      </c>
      <c r="J31" s="27" t="n">
        <f aca="false">H31+I31</f>
        <v>0</v>
      </c>
      <c r="K31" s="27"/>
      <c r="L31" s="27" t="n">
        <f aca="false">SUM(L32:L32)</f>
        <v>0</v>
      </c>
      <c r="M31" s="27"/>
      <c r="P31" s="27" t="n">
        <f aca="false">IF(Q31="PR",J31,SUM(O32:O32))</f>
        <v>0</v>
      </c>
      <c r="Q31" s="27"/>
      <c r="R31" s="27" t="n">
        <f aca="false">IF(Q31="HS",H31,0)</f>
        <v>0</v>
      </c>
      <c r="S31" s="27" t="n">
        <f aca="false">IF(Q31="HS",I31-P31,0)</f>
        <v>0</v>
      </c>
      <c r="T31" s="27" t="n">
        <f aca="false">IF(Q31="PS",H31,0)</f>
        <v>0</v>
      </c>
      <c r="U31" s="27" t="n">
        <f aca="false">IF(Q31="PS",I31-P31,0)</f>
        <v>0</v>
      </c>
      <c r="V31" s="27" t="n">
        <f aca="false">IF(Q31="MP",H31,0)</f>
        <v>0</v>
      </c>
      <c r="W31" s="27" t="n">
        <f aca="false">IF(Q31="MP",I31-P31,0)</f>
        <v>0</v>
      </c>
      <c r="X31" s="27" t="n">
        <f aca="false">IF(Q31="OM",H31,0)</f>
        <v>0</v>
      </c>
      <c r="Y31" s="27" t="s">
        <v>99</v>
      </c>
      <c r="AI31" s="0" t="n">
        <f aca="false">SUM(Z32:Z32)</f>
        <v>0</v>
      </c>
      <c r="AJ31" s="0" t="n">
        <f aca="false">SUM(AA32:AA32)</f>
        <v>0</v>
      </c>
      <c r="AK31" s="0" t="n">
        <f aca="false">SUM(AB32:AB32)</f>
        <v>0</v>
      </c>
    </row>
    <row r="32" customFormat="false" ht="12.75" hidden="false" customHeight="false" outlineLevel="0" collapsed="false">
      <c r="A32" s="1" t="s">
        <v>100</v>
      </c>
      <c r="B32" s="2" t="s">
        <v>40</v>
      </c>
      <c r="C32" s="2" t="s">
        <v>99</v>
      </c>
      <c r="D32" s="0" t="s">
        <v>101</v>
      </c>
      <c r="F32" s="0" t="n">
        <v>4</v>
      </c>
      <c r="G32" s="0" t="n">
        <v>0</v>
      </c>
      <c r="H32" s="0" t="n">
        <f aca="false">F32*AE32</f>
        <v>0</v>
      </c>
      <c r="I32" s="0" t="n">
        <f aca="false">J32-H32</f>
        <v>0</v>
      </c>
      <c r="J32" s="0" t="n">
        <f aca="false">F32*G32</f>
        <v>0</v>
      </c>
      <c r="K32" s="0" t="n">
        <v>0</v>
      </c>
      <c r="L32" s="0" t="n">
        <f aca="false">F32*K32</f>
        <v>0</v>
      </c>
      <c r="N32" s="0" t="n">
        <v>1</v>
      </c>
      <c r="O32" s="0" t="n">
        <f aca="false">IF(N32=5,I32,0)</f>
        <v>0</v>
      </c>
      <c r="Z32" s="0" t="n">
        <f aca="false">IF(AD32=0,J32,0)</f>
        <v>0</v>
      </c>
      <c r="AA32" s="0" t="n">
        <f aca="false">IF(AD32=15,J32,0)</f>
        <v>0</v>
      </c>
      <c r="AB32" s="0" t="n">
        <f aca="false">IF(AD32=21,J32,0)</f>
        <v>0</v>
      </c>
      <c r="AD32" s="0" t="n">
        <v>21</v>
      </c>
      <c r="AE32" s="0" t="n">
        <f aca="false">G32*AG32</f>
        <v>0</v>
      </c>
      <c r="AF32" s="0" t="n">
        <f aca="false">G32*(1-AG32)</f>
        <v>0</v>
      </c>
      <c r="AG32" s="0" t="n">
        <v>1</v>
      </c>
      <c r="AM32" s="0" t="n">
        <f aca="false">F32*AE32</f>
        <v>0</v>
      </c>
      <c r="AN32" s="0" t="n">
        <f aca="false">F32*AF32</f>
        <v>0</v>
      </c>
      <c r="AO32" s="0" t="s">
        <v>102</v>
      </c>
      <c r="AP32" s="0" t="s">
        <v>92</v>
      </c>
      <c r="AQ32" s="27" t="s">
        <v>51</v>
      </c>
    </row>
    <row r="33" customFormat="false" ht="12.75" hidden="false" customHeight="false" outlineLevel="0" collapsed="false">
      <c r="A33" s="28"/>
      <c r="B33" s="29" t="s">
        <v>40</v>
      </c>
      <c r="C33" s="29" t="s">
        <v>103</v>
      </c>
      <c r="D33" s="27" t="s">
        <v>104</v>
      </c>
      <c r="E33" s="27"/>
      <c r="F33" s="27"/>
      <c r="G33" s="27"/>
      <c r="H33" s="27" t="n">
        <f aca="false">SUM(H34:H46)</f>
        <v>0</v>
      </c>
      <c r="I33" s="27" t="n">
        <f aca="false">SUM(I34:I46)</f>
        <v>0</v>
      </c>
      <c r="J33" s="27" t="n">
        <f aca="false">H33+I33</f>
        <v>0</v>
      </c>
      <c r="K33" s="27"/>
      <c r="L33" s="27" t="n">
        <f aca="false">SUM(L34:L46)</f>
        <v>0</v>
      </c>
      <c r="M33" s="27"/>
      <c r="P33" s="27" t="n">
        <f aca="false">IF(Q33="PR",J33,SUM(O34:O46))</f>
        <v>0</v>
      </c>
      <c r="Q33" s="27"/>
      <c r="R33" s="27" t="n">
        <f aca="false">IF(Q33="HS",H33,0)</f>
        <v>0</v>
      </c>
      <c r="S33" s="27" t="n">
        <f aca="false">IF(Q33="HS",I33-P33,0)</f>
        <v>0</v>
      </c>
      <c r="T33" s="27" t="n">
        <f aca="false">IF(Q33="PS",H33,0)</f>
        <v>0</v>
      </c>
      <c r="U33" s="27" t="n">
        <f aca="false">IF(Q33="PS",I33-P33,0)</f>
        <v>0</v>
      </c>
      <c r="V33" s="27" t="n">
        <f aca="false">IF(Q33="MP",H33,0)</f>
        <v>0</v>
      </c>
      <c r="W33" s="27" t="n">
        <f aca="false">IF(Q33="MP",I33-P33,0)</f>
        <v>0</v>
      </c>
      <c r="X33" s="27" t="n">
        <f aca="false">IF(Q33="OM",H33,0)</f>
        <v>0</v>
      </c>
      <c r="Y33" s="27" t="s">
        <v>103</v>
      </c>
      <c r="AI33" s="0" t="n">
        <f aca="false">SUM(Z34:Z46)</f>
        <v>0</v>
      </c>
      <c r="AJ33" s="0" t="n">
        <f aca="false">SUM(AA34:AA46)</f>
        <v>0</v>
      </c>
      <c r="AK33" s="0" t="n">
        <f aca="false">SUM(AB34:AB46)</f>
        <v>0</v>
      </c>
    </row>
    <row r="34" customFormat="false" ht="12.75" hidden="false" customHeight="false" outlineLevel="0" collapsed="false">
      <c r="A34" s="1" t="s">
        <v>105</v>
      </c>
      <c r="B34" s="2" t="s">
        <v>40</v>
      </c>
      <c r="C34" s="2" t="s">
        <v>103</v>
      </c>
      <c r="D34" s="0" t="s">
        <v>106</v>
      </c>
      <c r="E34" s="0" t="s">
        <v>60</v>
      </c>
      <c r="F34" s="0" t="n">
        <v>25</v>
      </c>
      <c r="G34" s="0" t="n">
        <v>0</v>
      </c>
      <c r="H34" s="0" t="n">
        <f aca="false">F34*AE34</f>
        <v>0</v>
      </c>
      <c r="I34" s="0" t="n">
        <f aca="false">J34-H34</f>
        <v>0</v>
      </c>
      <c r="J34" s="0" t="n">
        <f aca="false">F34*G34</f>
        <v>0</v>
      </c>
      <c r="K34" s="0" t="n">
        <v>0</v>
      </c>
      <c r="L34" s="0" t="n">
        <f aca="false">F34*K34</f>
        <v>0</v>
      </c>
      <c r="N34" s="0" t="n">
        <v>1</v>
      </c>
      <c r="O34" s="0" t="n">
        <f aca="false">IF(N34=5,I34,0)</f>
        <v>0</v>
      </c>
      <c r="Z34" s="0" t="n">
        <f aca="false">IF(AD34=0,J34,0)</f>
        <v>0</v>
      </c>
      <c r="AA34" s="0" t="n">
        <f aca="false">IF(AD34=15,J34,0)</f>
        <v>0</v>
      </c>
      <c r="AB34" s="0" t="n">
        <f aca="false">IF(AD34=21,J34,0)</f>
        <v>0</v>
      </c>
      <c r="AD34" s="0" t="n">
        <v>21</v>
      </c>
      <c r="AE34" s="0" t="n">
        <f aca="false">G34*AG34</f>
        <v>0</v>
      </c>
      <c r="AF34" s="0" t="n">
        <f aca="false">G34*(1-AG34)</f>
        <v>0</v>
      </c>
      <c r="AG34" s="0" t="n">
        <v>1</v>
      </c>
      <c r="AM34" s="0" t="n">
        <f aca="false">F34*AE34</f>
        <v>0</v>
      </c>
      <c r="AN34" s="0" t="n">
        <f aca="false">F34*AF34</f>
        <v>0</v>
      </c>
      <c r="AO34" s="0" t="s">
        <v>107</v>
      </c>
      <c r="AP34" s="0" t="s">
        <v>92</v>
      </c>
      <c r="AQ34" s="27" t="s">
        <v>51</v>
      </c>
    </row>
    <row r="35" customFormat="false" ht="12.75" hidden="false" customHeight="true" outlineLevel="0" collapsed="false">
      <c r="C35" s="30" t="s">
        <v>55</v>
      </c>
      <c r="D35" s="31" t="s">
        <v>108</v>
      </c>
      <c r="E35" s="31"/>
      <c r="F35" s="31"/>
      <c r="G35" s="31"/>
      <c r="H35" s="31"/>
      <c r="I35" s="31"/>
      <c r="J35" s="31"/>
      <c r="K35" s="31"/>
      <c r="L35" s="31"/>
      <c r="M35" s="31"/>
    </row>
    <row r="36" customFormat="false" ht="12.75" hidden="false" customHeight="false" outlineLevel="0" collapsed="false">
      <c r="A36" s="1" t="s">
        <v>109</v>
      </c>
      <c r="B36" s="2" t="s">
        <v>40</v>
      </c>
      <c r="C36" s="2" t="s">
        <v>110</v>
      </c>
      <c r="D36" s="0" t="s">
        <v>111</v>
      </c>
      <c r="E36" s="0" t="s">
        <v>112</v>
      </c>
      <c r="F36" s="0" t="n">
        <v>3</v>
      </c>
      <c r="G36" s="0" t="n">
        <v>0</v>
      </c>
      <c r="H36" s="0" t="n">
        <f aca="false">F36*AE36</f>
        <v>0</v>
      </c>
      <c r="I36" s="0" t="n">
        <f aca="false">J36-H36</f>
        <v>0</v>
      </c>
      <c r="J36" s="0" t="n">
        <f aca="false">F36*G36</f>
        <v>0</v>
      </c>
      <c r="K36" s="0" t="n">
        <v>0</v>
      </c>
      <c r="L36" s="0" t="n">
        <f aca="false">F36*K36</f>
        <v>0</v>
      </c>
      <c r="N36" s="0" t="n">
        <v>1</v>
      </c>
      <c r="O36" s="0" t="n">
        <f aca="false">IF(N36=5,I36,0)</f>
        <v>0</v>
      </c>
      <c r="Z36" s="0" t="n">
        <f aca="false">IF(AD36=0,J36,0)</f>
        <v>0</v>
      </c>
      <c r="AA36" s="0" t="n">
        <f aca="false">IF(AD36=15,J36,0)</f>
        <v>0</v>
      </c>
      <c r="AB36" s="0" t="n">
        <f aca="false">IF(AD36=21,J36,0)</f>
        <v>0</v>
      </c>
      <c r="AD36" s="0" t="n">
        <v>21</v>
      </c>
      <c r="AE36" s="0" t="n">
        <f aca="false">G36*AG36</f>
        <v>0</v>
      </c>
      <c r="AF36" s="0" t="n">
        <f aca="false">G36*(1-AG36)</f>
        <v>0</v>
      </c>
      <c r="AG36" s="0" t="n">
        <v>1</v>
      </c>
      <c r="AM36" s="0" t="n">
        <f aca="false">F36*AE36</f>
        <v>0</v>
      </c>
      <c r="AN36" s="0" t="n">
        <f aca="false">F36*AF36</f>
        <v>0</v>
      </c>
      <c r="AO36" s="0" t="s">
        <v>107</v>
      </c>
      <c r="AP36" s="0" t="s">
        <v>92</v>
      </c>
      <c r="AQ36" s="27" t="s">
        <v>51</v>
      </c>
    </row>
    <row r="37" customFormat="false" ht="12.75" hidden="false" customHeight="true" outlineLevel="0" collapsed="false">
      <c r="C37" s="30" t="s">
        <v>55</v>
      </c>
      <c r="D37" s="31" t="s">
        <v>113</v>
      </c>
      <c r="E37" s="31"/>
      <c r="F37" s="31"/>
      <c r="G37" s="31"/>
      <c r="H37" s="31"/>
      <c r="I37" s="31"/>
      <c r="J37" s="31"/>
      <c r="K37" s="31"/>
      <c r="L37" s="31"/>
      <c r="M37" s="31"/>
    </row>
    <row r="38" customFormat="false" ht="12.75" hidden="false" customHeight="false" outlineLevel="0" collapsed="false">
      <c r="A38" s="1" t="s">
        <v>114</v>
      </c>
      <c r="B38" s="2" t="s">
        <v>40</v>
      </c>
      <c r="C38" s="2" t="s">
        <v>115</v>
      </c>
      <c r="D38" s="0" t="s">
        <v>116</v>
      </c>
      <c r="E38" s="0" t="s">
        <v>112</v>
      </c>
      <c r="F38" s="0" t="n">
        <v>4</v>
      </c>
      <c r="G38" s="0" t="n">
        <v>0</v>
      </c>
      <c r="H38" s="0" t="n">
        <f aca="false">F38*AE38</f>
        <v>0</v>
      </c>
      <c r="I38" s="0" t="n">
        <f aca="false">J38-H38</f>
        <v>0</v>
      </c>
      <c r="J38" s="0" t="n">
        <f aca="false">F38*G38</f>
        <v>0</v>
      </c>
      <c r="K38" s="0" t="n">
        <v>0</v>
      </c>
      <c r="L38" s="0" t="n">
        <f aca="false">F38*K38</f>
        <v>0</v>
      </c>
      <c r="N38" s="0" t="n">
        <v>1</v>
      </c>
      <c r="O38" s="0" t="n">
        <f aca="false">IF(N38=5,I38,0)</f>
        <v>0</v>
      </c>
      <c r="Z38" s="0" t="n">
        <f aca="false">IF(AD38=0,J38,0)</f>
        <v>0</v>
      </c>
      <c r="AA38" s="0" t="n">
        <f aca="false">IF(AD38=15,J38,0)</f>
        <v>0</v>
      </c>
      <c r="AB38" s="0" t="n">
        <f aca="false">IF(AD38=21,J38,0)</f>
        <v>0</v>
      </c>
      <c r="AD38" s="0" t="n">
        <v>21</v>
      </c>
      <c r="AE38" s="0" t="n">
        <f aca="false">G38*AG38</f>
        <v>0</v>
      </c>
      <c r="AF38" s="0" t="n">
        <f aca="false">G38*(1-AG38)</f>
        <v>0</v>
      </c>
      <c r="AG38" s="0" t="n">
        <v>1</v>
      </c>
      <c r="AM38" s="0" t="n">
        <f aca="false">F38*AE38</f>
        <v>0</v>
      </c>
      <c r="AN38" s="0" t="n">
        <f aca="false">F38*AF38</f>
        <v>0</v>
      </c>
      <c r="AO38" s="0" t="s">
        <v>107</v>
      </c>
      <c r="AP38" s="0" t="s">
        <v>92</v>
      </c>
      <c r="AQ38" s="27" t="s">
        <v>51</v>
      </c>
    </row>
    <row r="39" customFormat="false" ht="12.75" hidden="false" customHeight="false" outlineLevel="0" collapsed="false">
      <c r="A39" s="1" t="s">
        <v>117</v>
      </c>
      <c r="B39" s="2" t="s">
        <v>40</v>
      </c>
      <c r="C39" s="2" t="s">
        <v>118</v>
      </c>
      <c r="D39" s="0" t="s">
        <v>119</v>
      </c>
      <c r="E39" s="0" t="s">
        <v>112</v>
      </c>
      <c r="F39" s="0" t="n">
        <v>25</v>
      </c>
      <c r="G39" s="0" t="n">
        <v>0</v>
      </c>
      <c r="H39" s="0" t="n">
        <f aca="false">F39*AE39</f>
        <v>0</v>
      </c>
      <c r="I39" s="0" t="n">
        <f aca="false">J39-H39</f>
        <v>0</v>
      </c>
      <c r="J39" s="0" t="n">
        <f aca="false">F39*G39</f>
        <v>0</v>
      </c>
      <c r="K39" s="0" t="n">
        <v>0</v>
      </c>
      <c r="L39" s="0" t="n">
        <f aca="false">F39*K39</f>
        <v>0</v>
      </c>
      <c r="N39" s="0" t="n">
        <v>1</v>
      </c>
      <c r="O39" s="0" t="n">
        <f aca="false">IF(N39=5,I39,0)</f>
        <v>0</v>
      </c>
      <c r="Z39" s="0" t="n">
        <f aca="false">IF(AD39=0,J39,0)</f>
        <v>0</v>
      </c>
      <c r="AA39" s="0" t="n">
        <f aca="false">IF(AD39=15,J39,0)</f>
        <v>0</v>
      </c>
      <c r="AB39" s="0" t="n">
        <f aca="false">IF(AD39=21,J39,0)</f>
        <v>0</v>
      </c>
      <c r="AD39" s="0" t="n">
        <v>21</v>
      </c>
      <c r="AE39" s="0" t="n">
        <f aca="false">G39*AG39</f>
        <v>0</v>
      </c>
      <c r="AF39" s="0" t="n">
        <f aca="false">G39*(1-AG39)</f>
        <v>0</v>
      </c>
      <c r="AG39" s="0" t="n">
        <v>1</v>
      </c>
      <c r="AM39" s="0" t="n">
        <f aca="false">F39*AE39</f>
        <v>0</v>
      </c>
      <c r="AN39" s="0" t="n">
        <f aca="false">F39*AF39</f>
        <v>0</v>
      </c>
      <c r="AO39" s="0" t="s">
        <v>107</v>
      </c>
      <c r="AP39" s="0" t="s">
        <v>92</v>
      </c>
      <c r="AQ39" s="27" t="s">
        <v>51</v>
      </c>
    </row>
    <row r="40" customFormat="false" ht="12.75" hidden="false" customHeight="true" outlineLevel="0" collapsed="false">
      <c r="C40" s="30" t="s">
        <v>55</v>
      </c>
      <c r="D40" s="31" t="s">
        <v>120</v>
      </c>
      <c r="E40" s="31"/>
      <c r="F40" s="31"/>
      <c r="G40" s="31"/>
      <c r="H40" s="31"/>
      <c r="I40" s="31"/>
      <c r="J40" s="31"/>
      <c r="K40" s="31"/>
      <c r="L40" s="31"/>
      <c r="M40" s="31"/>
    </row>
    <row r="41" customFormat="false" ht="12.75" hidden="false" customHeight="false" outlineLevel="0" collapsed="false">
      <c r="A41" s="1" t="s">
        <v>121</v>
      </c>
      <c r="B41" s="2" t="s">
        <v>40</v>
      </c>
      <c r="C41" s="2" t="s">
        <v>122</v>
      </c>
      <c r="D41" s="0" t="s">
        <v>123</v>
      </c>
      <c r="E41" s="0" t="s">
        <v>112</v>
      </c>
      <c r="F41" s="0" t="n">
        <v>4</v>
      </c>
      <c r="G41" s="0" t="n">
        <v>0</v>
      </c>
      <c r="H41" s="0" t="n">
        <f aca="false">F41*AE41</f>
        <v>0</v>
      </c>
      <c r="I41" s="0" t="n">
        <f aca="false">J41-H41</f>
        <v>0</v>
      </c>
      <c r="J41" s="0" t="n">
        <f aca="false">F41*G41</f>
        <v>0</v>
      </c>
      <c r="K41" s="0" t="n">
        <v>0</v>
      </c>
      <c r="L41" s="0" t="n">
        <f aca="false">F41*K41</f>
        <v>0</v>
      </c>
      <c r="N41" s="0" t="n">
        <v>1</v>
      </c>
      <c r="O41" s="0" t="n">
        <f aca="false">IF(N41=5,I41,0)</f>
        <v>0</v>
      </c>
      <c r="Z41" s="0" t="n">
        <f aca="false">IF(AD41=0,J41,0)</f>
        <v>0</v>
      </c>
      <c r="AA41" s="0" t="n">
        <f aca="false">IF(AD41=15,J41,0)</f>
        <v>0</v>
      </c>
      <c r="AB41" s="0" t="n">
        <f aca="false">IF(AD41=21,J41,0)</f>
        <v>0</v>
      </c>
      <c r="AD41" s="0" t="n">
        <v>21</v>
      </c>
      <c r="AE41" s="0" t="n">
        <f aca="false">G41*AG41</f>
        <v>0</v>
      </c>
      <c r="AF41" s="0" t="n">
        <f aca="false">G41*(1-AG41)</f>
        <v>0</v>
      </c>
      <c r="AG41" s="0" t="n">
        <v>1</v>
      </c>
      <c r="AM41" s="0" t="n">
        <f aca="false">F41*AE41</f>
        <v>0</v>
      </c>
      <c r="AN41" s="0" t="n">
        <f aca="false">F41*AF41</f>
        <v>0</v>
      </c>
      <c r="AO41" s="0" t="s">
        <v>107</v>
      </c>
      <c r="AP41" s="0" t="s">
        <v>92</v>
      </c>
      <c r="AQ41" s="27" t="s">
        <v>51</v>
      </c>
    </row>
    <row r="42" customFormat="false" ht="12.75" hidden="false" customHeight="false" outlineLevel="0" collapsed="false">
      <c r="A42" s="1" t="s">
        <v>124</v>
      </c>
      <c r="B42" s="2" t="s">
        <v>40</v>
      </c>
      <c r="C42" s="2" t="s">
        <v>125</v>
      </c>
      <c r="D42" s="0" t="s">
        <v>126</v>
      </c>
      <c r="E42" s="0" t="s">
        <v>127</v>
      </c>
      <c r="F42" s="0" t="n">
        <v>0.24</v>
      </c>
      <c r="G42" s="0" t="n">
        <v>0</v>
      </c>
      <c r="H42" s="0" t="n">
        <f aca="false">F42*AE42</f>
        <v>0</v>
      </c>
      <c r="I42" s="0" t="n">
        <f aca="false">J42-H42</f>
        <v>0</v>
      </c>
      <c r="J42" s="0" t="n">
        <f aca="false">F42*G42</f>
        <v>0</v>
      </c>
      <c r="K42" s="0" t="n">
        <v>0</v>
      </c>
      <c r="L42" s="0" t="n">
        <f aca="false">F42*K42</f>
        <v>0</v>
      </c>
      <c r="N42" s="0" t="n">
        <v>1</v>
      </c>
      <c r="O42" s="0" t="n">
        <f aca="false">IF(N42=5,I42,0)</f>
        <v>0</v>
      </c>
      <c r="Z42" s="0" t="n">
        <f aca="false">IF(AD42=0,J42,0)</f>
        <v>0</v>
      </c>
      <c r="AA42" s="0" t="n">
        <f aca="false">IF(AD42=15,J42,0)</f>
        <v>0</v>
      </c>
      <c r="AB42" s="0" t="n">
        <f aca="false">IF(AD42=21,J42,0)</f>
        <v>0</v>
      </c>
      <c r="AD42" s="0" t="n">
        <v>21</v>
      </c>
      <c r="AE42" s="0" t="n">
        <f aca="false">G42*AG42</f>
        <v>0</v>
      </c>
      <c r="AF42" s="0" t="n">
        <f aca="false">G42*(1-AG42)</f>
        <v>0</v>
      </c>
      <c r="AG42" s="0" t="n">
        <v>1</v>
      </c>
      <c r="AM42" s="0" t="n">
        <f aca="false">F42*AE42</f>
        <v>0</v>
      </c>
      <c r="AN42" s="0" t="n">
        <f aca="false">F42*AF42</f>
        <v>0</v>
      </c>
      <c r="AO42" s="0" t="s">
        <v>107</v>
      </c>
      <c r="AP42" s="0" t="s">
        <v>92</v>
      </c>
      <c r="AQ42" s="27" t="s">
        <v>51</v>
      </c>
    </row>
    <row r="43" customFormat="false" ht="12.75" hidden="false" customHeight="false" outlineLevel="0" collapsed="false">
      <c r="A43" s="1" t="s">
        <v>41</v>
      </c>
      <c r="B43" s="2" t="s">
        <v>40</v>
      </c>
      <c r="C43" s="2" t="s">
        <v>128</v>
      </c>
      <c r="D43" s="0" t="s">
        <v>129</v>
      </c>
      <c r="E43" s="0" t="s">
        <v>127</v>
      </c>
      <c r="F43" s="0" t="n">
        <v>0.42</v>
      </c>
      <c r="G43" s="0" t="n">
        <v>0</v>
      </c>
      <c r="H43" s="0" t="n">
        <f aca="false">F43*AE43</f>
        <v>0</v>
      </c>
      <c r="I43" s="0" t="n">
        <f aca="false">J43-H43</f>
        <v>0</v>
      </c>
      <c r="J43" s="0" t="n">
        <f aca="false">F43*G43</f>
        <v>0</v>
      </c>
      <c r="K43" s="0" t="n">
        <v>0</v>
      </c>
      <c r="L43" s="0" t="n">
        <f aca="false">F43*K43</f>
        <v>0</v>
      </c>
      <c r="N43" s="0" t="n">
        <v>1</v>
      </c>
      <c r="O43" s="0" t="n">
        <f aca="false">IF(N43=5,I43,0)</f>
        <v>0</v>
      </c>
      <c r="Z43" s="0" t="n">
        <f aca="false">IF(AD43=0,J43,0)</f>
        <v>0</v>
      </c>
      <c r="AA43" s="0" t="n">
        <f aca="false">IF(AD43=15,J43,0)</f>
        <v>0</v>
      </c>
      <c r="AB43" s="0" t="n">
        <f aca="false">IF(AD43=21,J43,0)</f>
        <v>0</v>
      </c>
      <c r="AD43" s="0" t="n">
        <v>21</v>
      </c>
      <c r="AE43" s="0" t="n">
        <f aca="false">G43*AG43</f>
        <v>0</v>
      </c>
      <c r="AF43" s="0" t="n">
        <f aca="false">G43*(1-AG43)</f>
        <v>0</v>
      </c>
      <c r="AG43" s="0" t="n">
        <v>1</v>
      </c>
      <c r="AM43" s="0" t="n">
        <f aca="false">F43*AE43</f>
        <v>0</v>
      </c>
      <c r="AN43" s="0" t="n">
        <f aca="false">F43*AF43</f>
        <v>0</v>
      </c>
      <c r="AO43" s="0" t="s">
        <v>107</v>
      </c>
      <c r="AP43" s="0" t="s">
        <v>92</v>
      </c>
      <c r="AQ43" s="27" t="s">
        <v>51</v>
      </c>
    </row>
    <row r="44" customFormat="false" ht="12.75" hidden="false" customHeight="false" outlineLevel="0" collapsed="false">
      <c r="A44" s="1" t="s">
        <v>78</v>
      </c>
      <c r="B44" s="2" t="s">
        <v>40</v>
      </c>
      <c r="C44" s="2" t="s">
        <v>130</v>
      </c>
      <c r="D44" s="0" t="s">
        <v>131</v>
      </c>
      <c r="E44" s="0" t="s">
        <v>60</v>
      </c>
      <c r="F44" s="0" t="n">
        <v>21</v>
      </c>
      <c r="G44" s="0" t="n">
        <v>0</v>
      </c>
      <c r="H44" s="0" t="n">
        <f aca="false">F44*AE44</f>
        <v>0</v>
      </c>
      <c r="I44" s="0" t="n">
        <f aca="false">J44-H44</f>
        <v>0</v>
      </c>
      <c r="J44" s="0" t="n">
        <f aca="false">F44*G44</f>
        <v>0</v>
      </c>
      <c r="K44" s="0" t="n">
        <v>0</v>
      </c>
      <c r="L44" s="0" t="n">
        <f aca="false">F44*K44</f>
        <v>0</v>
      </c>
      <c r="N44" s="0" t="n">
        <v>1</v>
      </c>
      <c r="O44" s="0" t="n">
        <f aca="false">IF(N44=5,I44,0)</f>
        <v>0</v>
      </c>
      <c r="Z44" s="0" t="n">
        <f aca="false">IF(AD44=0,J44,0)</f>
        <v>0</v>
      </c>
      <c r="AA44" s="0" t="n">
        <f aca="false">IF(AD44=15,J44,0)</f>
        <v>0</v>
      </c>
      <c r="AB44" s="0" t="n">
        <f aca="false">IF(AD44=21,J44,0)</f>
        <v>0</v>
      </c>
      <c r="AD44" s="0" t="n">
        <v>21</v>
      </c>
      <c r="AE44" s="0" t="n">
        <f aca="false">G44*AG44</f>
        <v>0</v>
      </c>
      <c r="AF44" s="0" t="n">
        <f aca="false">G44*(1-AG44)</f>
        <v>0</v>
      </c>
      <c r="AG44" s="0" t="n">
        <v>1</v>
      </c>
      <c r="AM44" s="0" t="n">
        <f aca="false">F44*AE44</f>
        <v>0</v>
      </c>
      <c r="AN44" s="0" t="n">
        <f aca="false">F44*AF44</f>
        <v>0</v>
      </c>
      <c r="AO44" s="0" t="s">
        <v>107</v>
      </c>
      <c r="AP44" s="0" t="s">
        <v>92</v>
      </c>
      <c r="AQ44" s="27" t="s">
        <v>51</v>
      </c>
    </row>
    <row r="45" customFormat="false" ht="25.5" hidden="false" customHeight="true" outlineLevel="0" collapsed="false">
      <c r="C45" s="30" t="s">
        <v>55</v>
      </c>
      <c r="D45" s="31" t="s">
        <v>132</v>
      </c>
      <c r="E45" s="31"/>
      <c r="F45" s="31"/>
      <c r="G45" s="31"/>
      <c r="H45" s="31"/>
      <c r="I45" s="31"/>
      <c r="J45" s="31"/>
      <c r="K45" s="31"/>
      <c r="L45" s="31"/>
      <c r="M45" s="31"/>
    </row>
    <row r="46" customFormat="false" ht="12.75" hidden="false" customHeight="false" outlineLevel="0" collapsed="false">
      <c r="A46" s="1" t="s">
        <v>133</v>
      </c>
      <c r="B46" s="2" t="s">
        <v>40</v>
      </c>
      <c r="C46" s="2" t="s">
        <v>134</v>
      </c>
      <c r="D46" s="0" t="s">
        <v>135</v>
      </c>
      <c r="E46" s="0" t="s">
        <v>112</v>
      </c>
      <c r="F46" s="0" t="n">
        <v>4</v>
      </c>
      <c r="G46" s="0" t="n">
        <v>0</v>
      </c>
      <c r="H46" s="0" t="n">
        <f aca="false">F46*AE46</f>
        <v>0</v>
      </c>
      <c r="I46" s="0" t="n">
        <f aca="false">J46-H46</f>
        <v>0</v>
      </c>
      <c r="J46" s="0" t="n">
        <f aca="false">F46*G46</f>
        <v>0</v>
      </c>
      <c r="K46" s="0" t="n">
        <v>0</v>
      </c>
      <c r="L46" s="0" t="n">
        <f aca="false">F46*K46</f>
        <v>0</v>
      </c>
      <c r="N46" s="0" t="n">
        <v>1</v>
      </c>
      <c r="O46" s="0" t="n">
        <f aca="false">IF(N46=5,I46,0)</f>
        <v>0</v>
      </c>
      <c r="Z46" s="0" t="n">
        <f aca="false">IF(AD46=0,J46,0)</f>
        <v>0</v>
      </c>
      <c r="AA46" s="0" t="n">
        <f aca="false">IF(AD46=15,J46,0)</f>
        <v>0</v>
      </c>
      <c r="AB46" s="0" t="n">
        <f aca="false">IF(AD46=21,J46,0)</f>
        <v>0</v>
      </c>
      <c r="AD46" s="0" t="n">
        <v>21</v>
      </c>
      <c r="AE46" s="0" t="n">
        <f aca="false">G46*AG46</f>
        <v>0</v>
      </c>
      <c r="AF46" s="0" t="n">
        <f aca="false">G46*(1-AG46)</f>
        <v>0</v>
      </c>
      <c r="AG46" s="0" t="n">
        <v>1</v>
      </c>
      <c r="AM46" s="0" t="n">
        <f aca="false">F46*AE46</f>
        <v>0</v>
      </c>
      <c r="AN46" s="0" t="n">
        <f aca="false">F46*AF46</f>
        <v>0</v>
      </c>
      <c r="AO46" s="0" t="s">
        <v>107</v>
      </c>
      <c r="AP46" s="0" t="s">
        <v>92</v>
      </c>
      <c r="AQ46" s="27" t="s">
        <v>51</v>
      </c>
    </row>
    <row r="47" customFormat="false" ht="38.25" hidden="false" customHeight="true" outlineLevel="0" collapsed="false">
      <c r="C47" s="30" t="s">
        <v>55</v>
      </c>
      <c r="D47" s="31" t="s">
        <v>136</v>
      </c>
      <c r="E47" s="31"/>
      <c r="F47" s="31"/>
      <c r="G47" s="31"/>
      <c r="H47" s="31"/>
      <c r="I47" s="31"/>
      <c r="J47" s="31"/>
      <c r="K47" s="31"/>
      <c r="L47" s="31"/>
      <c r="M47" s="31"/>
    </row>
    <row r="48" customFormat="false" ht="12.75" hidden="false" customHeight="false" outlineLevel="0" collapsed="false">
      <c r="A48" s="28"/>
      <c r="B48" s="29" t="s">
        <v>40</v>
      </c>
      <c r="C48" s="29"/>
      <c r="D48" s="27" t="s">
        <v>137</v>
      </c>
      <c r="E48" s="27"/>
      <c r="F48" s="27"/>
      <c r="G48" s="27"/>
      <c r="H48" s="27" t="n">
        <f aca="false">SUM(H49:H69)</f>
        <v>0</v>
      </c>
      <c r="I48" s="27" t="n">
        <f aca="false">SUM(I49:I69)</f>
        <v>0</v>
      </c>
      <c r="J48" s="27" t="n">
        <f aca="false">H48+I48</f>
        <v>0</v>
      </c>
      <c r="K48" s="27"/>
      <c r="L48" s="27" t="n">
        <f aca="false">SUM(L49:L69)</f>
        <v>0.0061</v>
      </c>
      <c r="M48" s="27"/>
      <c r="P48" s="27" t="n">
        <f aca="false">IF(Q48="PR",J48,SUM(O49:O69))</f>
        <v>0</v>
      </c>
      <c r="Q48" s="27" t="s">
        <v>138</v>
      </c>
      <c r="R48" s="27" t="n">
        <f aca="false">IF(Q48="HS",H48,0)</f>
        <v>0</v>
      </c>
      <c r="S48" s="27" t="n">
        <f aca="false">IF(Q48="HS",I48-P48,0)</f>
        <v>0</v>
      </c>
      <c r="T48" s="27" t="n">
        <f aca="false">IF(Q48="PS",H48,0)</f>
        <v>0</v>
      </c>
      <c r="U48" s="27" t="n">
        <f aca="false">IF(Q48="PS",I48-P48,0)</f>
        <v>0</v>
      </c>
      <c r="V48" s="27" t="n">
        <f aca="false">IF(Q48="MP",H48,0)</f>
        <v>0</v>
      </c>
      <c r="W48" s="27" t="n">
        <f aca="false">IF(Q48="MP",I48-P48,0)</f>
        <v>0</v>
      </c>
      <c r="X48" s="27" t="n">
        <f aca="false">IF(Q48="OM",H48,0)</f>
        <v>0</v>
      </c>
      <c r="Y48" s="27" t="s">
        <v>139</v>
      </c>
      <c r="AI48" s="0" t="n">
        <f aca="false">SUM(Z49:Z69)</f>
        <v>0</v>
      </c>
      <c r="AJ48" s="0" t="n">
        <f aca="false">SUM(AA49:AA69)</f>
        <v>0</v>
      </c>
      <c r="AK48" s="0" t="n">
        <f aca="false">SUM(AB49:AB69)</f>
        <v>0</v>
      </c>
    </row>
    <row r="49" customFormat="false" ht="12.75" hidden="false" customHeight="false" outlineLevel="0" collapsed="false">
      <c r="A49" s="1" t="s">
        <v>140</v>
      </c>
      <c r="B49" s="2" t="s">
        <v>40</v>
      </c>
      <c r="C49" s="2" t="s">
        <v>141</v>
      </c>
      <c r="D49" s="0" t="s">
        <v>142</v>
      </c>
      <c r="E49" s="0" t="s">
        <v>143</v>
      </c>
      <c r="F49" s="0" t="n">
        <v>6.1</v>
      </c>
      <c r="G49" s="0" t="n">
        <v>0</v>
      </c>
      <c r="H49" s="0" t="n">
        <f aca="false">F49*AE49</f>
        <v>0</v>
      </c>
      <c r="I49" s="0" t="n">
        <f aca="false">J49-H49</f>
        <v>0</v>
      </c>
      <c r="J49" s="0" t="n">
        <f aca="false">F49*G49</f>
        <v>0</v>
      </c>
      <c r="K49" s="0" t="n">
        <v>0.001</v>
      </c>
      <c r="L49" s="0" t="n">
        <f aca="false">F49*K49</f>
        <v>0.0061</v>
      </c>
      <c r="M49" s="0" t="s">
        <v>48</v>
      </c>
      <c r="N49" s="0" t="n">
        <v>1</v>
      </c>
      <c r="O49" s="0" t="n">
        <f aca="false">IF(N49=5,I49,0)</f>
        <v>0</v>
      </c>
      <c r="Z49" s="0" t="n">
        <f aca="false">IF(AD49=0,J49,0)</f>
        <v>0</v>
      </c>
      <c r="AA49" s="0" t="n">
        <f aca="false">IF(AD49=15,J49,0)</f>
        <v>0</v>
      </c>
      <c r="AB49" s="0" t="n">
        <f aca="false">IF(AD49=21,J49,0)</f>
        <v>0</v>
      </c>
      <c r="AD49" s="0" t="n">
        <v>21</v>
      </c>
      <c r="AE49" s="0" t="n">
        <f aca="false">G49*AG49</f>
        <v>0</v>
      </c>
      <c r="AF49" s="0" t="n">
        <f aca="false">G49*(1-AG49)</f>
        <v>0</v>
      </c>
      <c r="AG49" s="0" t="n">
        <v>1</v>
      </c>
      <c r="AM49" s="0" t="n">
        <f aca="false">F49*AE49</f>
        <v>0</v>
      </c>
      <c r="AN49" s="0" t="n">
        <f aca="false">F49*AF49</f>
        <v>0</v>
      </c>
      <c r="AO49" s="0" t="s">
        <v>144</v>
      </c>
      <c r="AP49" s="0" t="s">
        <v>145</v>
      </c>
      <c r="AQ49" s="27" t="s">
        <v>51</v>
      </c>
    </row>
    <row r="50" customFormat="false" ht="25.5" hidden="false" customHeight="true" outlineLevel="0" collapsed="false">
      <c r="C50" s="30" t="s">
        <v>146</v>
      </c>
      <c r="D50" s="31" t="s">
        <v>147</v>
      </c>
      <c r="E50" s="31"/>
      <c r="F50" s="31"/>
      <c r="G50" s="31"/>
      <c r="H50" s="31"/>
      <c r="I50" s="31"/>
      <c r="J50" s="31"/>
      <c r="K50" s="31"/>
      <c r="L50" s="31"/>
      <c r="M50" s="31"/>
    </row>
    <row r="51" customFormat="false" ht="12.75" hidden="false" customHeight="true" outlineLevel="0" collapsed="false">
      <c r="C51" s="30" t="s">
        <v>55</v>
      </c>
      <c r="D51" s="31" t="s">
        <v>148</v>
      </c>
      <c r="E51" s="31"/>
      <c r="F51" s="31"/>
      <c r="G51" s="31"/>
      <c r="H51" s="31"/>
      <c r="I51" s="31"/>
      <c r="J51" s="31"/>
      <c r="K51" s="31"/>
      <c r="L51" s="31"/>
      <c r="M51" s="31"/>
    </row>
    <row r="52" customFormat="false" ht="12.75" hidden="false" customHeight="false" outlineLevel="0" collapsed="false">
      <c r="A52" s="1" t="s">
        <v>149</v>
      </c>
      <c r="B52" s="2" t="s">
        <v>40</v>
      </c>
      <c r="C52" s="2" t="s">
        <v>150</v>
      </c>
      <c r="D52" s="0" t="s">
        <v>151</v>
      </c>
      <c r="E52" s="0" t="s">
        <v>112</v>
      </c>
      <c r="F52" s="0" t="n">
        <v>45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144</v>
      </c>
      <c r="AP52" s="0" t="s">
        <v>145</v>
      </c>
      <c r="AQ52" s="27" t="s">
        <v>51</v>
      </c>
    </row>
    <row r="53" customFormat="false" ht="12.75" hidden="false" customHeight="false" outlineLevel="0" collapsed="false">
      <c r="A53" s="1" t="s">
        <v>152</v>
      </c>
      <c r="B53" s="2" t="s">
        <v>40</v>
      </c>
      <c r="C53" s="2" t="s">
        <v>153</v>
      </c>
      <c r="D53" s="0" t="s">
        <v>154</v>
      </c>
      <c r="E53" s="0" t="s">
        <v>112</v>
      </c>
      <c r="F53" s="0" t="n">
        <v>18</v>
      </c>
      <c r="G53" s="0" t="n">
        <v>0</v>
      </c>
      <c r="H53" s="0" t="n">
        <f aca="false">F53*AE53</f>
        <v>0</v>
      </c>
      <c r="I53" s="0" t="n">
        <f aca="false">J53-H53</f>
        <v>0</v>
      </c>
      <c r="J53" s="0" t="n">
        <f aca="false">F53*G53</f>
        <v>0</v>
      </c>
      <c r="K53" s="0" t="n">
        <v>0</v>
      </c>
      <c r="L53" s="0" t="n">
        <f aca="false">F53*K53</f>
        <v>0</v>
      </c>
      <c r="N53" s="0" t="n">
        <v>1</v>
      </c>
      <c r="O53" s="0" t="n">
        <f aca="false">IF(N53=5,I53,0)</f>
        <v>0</v>
      </c>
      <c r="Z53" s="0" t="n">
        <f aca="false">IF(AD53=0,J53,0)</f>
        <v>0</v>
      </c>
      <c r="AA53" s="0" t="n">
        <f aca="false">IF(AD53=15,J53,0)</f>
        <v>0</v>
      </c>
      <c r="AB53" s="0" t="n">
        <f aca="false">IF(AD53=21,J53,0)</f>
        <v>0</v>
      </c>
      <c r="AD53" s="0" t="n">
        <v>21</v>
      </c>
      <c r="AE53" s="0" t="n">
        <f aca="false">G53*AG53</f>
        <v>0</v>
      </c>
      <c r="AF53" s="0" t="n">
        <f aca="false">G53*(1-AG53)</f>
        <v>0</v>
      </c>
      <c r="AG53" s="0" t="n">
        <v>1</v>
      </c>
      <c r="AM53" s="0" t="n">
        <f aca="false">F53*AE53</f>
        <v>0</v>
      </c>
      <c r="AN53" s="0" t="n">
        <f aca="false">F53*AF53</f>
        <v>0</v>
      </c>
      <c r="AO53" s="0" t="s">
        <v>144</v>
      </c>
      <c r="AP53" s="0" t="s">
        <v>145</v>
      </c>
      <c r="AQ53" s="27" t="s">
        <v>51</v>
      </c>
    </row>
    <row r="54" customFormat="false" ht="12.75" hidden="false" customHeight="false" outlineLevel="0" collapsed="false">
      <c r="A54" s="1" t="s">
        <v>155</v>
      </c>
      <c r="B54" s="2" t="s">
        <v>40</v>
      </c>
      <c r="C54" s="2" t="s">
        <v>156</v>
      </c>
      <c r="D54" s="0" t="s">
        <v>157</v>
      </c>
      <c r="E54" s="0" t="s">
        <v>112</v>
      </c>
      <c r="F54" s="0" t="n">
        <v>138</v>
      </c>
      <c r="G54" s="0" t="n">
        <v>0</v>
      </c>
      <c r="H54" s="0" t="n">
        <f aca="false">F54*AE54</f>
        <v>0</v>
      </c>
      <c r="I54" s="0" t="n">
        <f aca="false">J54-H54</f>
        <v>0</v>
      </c>
      <c r="J54" s="0" t="n">
        <f aca="false">F54*G54</f>
        <v>0</v>
      </c>
      <c r="K54" s="0" t="n">
        <v>0</v>
      </c>
      <c r="L54" s="0" t="n">
        <f aca="false">F54*K54</f>
        <v>0</v>
      </c>
      <c r="N54" s="0" t="n">
        <v>1</v>
      </c>
      <c r="O54" s="0" t="n">
        <f aca="false">IF(N54=5,I54,0)</f>
        <v>0</v>
      </c>
      <c r="Z54" s="0" t="n">
        <f aca="false">IF(AD54=0,J54,0)</f>
        <v>0</v>
      </c>
      <c r="AA54" s="0" t="n">
        <f aca="false">IF(AD54=15,J54,0)</f>
        <v>0</v>
      </c>
      <c r="AB54" s="0" t="n">
        <f aca="false">IF(AD54=21,J54,0)</f>
        <v>0</v>
      </c>
      <c r="AD54" s="0" t="n">
        <v>21</v>
      </c>
      <c r="AE54" s="0" t="n">
        <f aca="false">G54*AG54</f>
        <v>0</v>
      </c>
      <c r="AF54" s="0" t="n">
        <f aca="false">G54*(1-AG54)</f>
        <v>0</v>
      </c>
      <c r="AG54" s="0" t="n">
        <v>1</v>
      </c>
      <c r="AM54" s="0" t="n">
        <f aca="false">F54*AE54</f>
        <v>0</v>
      </c>
      <c r="AN54" s="0" t="n">
        <f aca="false">F54*AF54</f>
        <v>0</v>
      </c>
      <c r="AO54" s="0" t="s">
        <v>144</v>
      </c>
      <c r="AP54" s="0" t="s">
        <v>145</v>
      </c>
      <c r="AQ54" s="27" t="s">
        <v>51</v>
      </c>
    </row>
    <row r="55" customFormat="false" ht="12.75" hidden="false" customHeight="true" outlineLevel="0" collapsed="false">
      <c r="C55" s="30" t="s">
        <v>55</v>
      </c>
      <c r="D55" s="31" t="s">
        <v>158</v>
      </c>
      <c r="E55" s="31"/>
      <c r="F55" s="31"/>
      <c r="G55" s="31"/>
      <c r="H55" s="31"/>
      <c r="I55" s="31"/>
      <c r="J55" s="31"/>
      <c r="K55" s="31"/>
      <c r="L55" s="31"/>
      <c r="M55" s="31"/>
    </row>
    <row r="56" customFormat="false" ht="12.75" hidden="false" customHeight="false" outlineLevel="0" collapsed="false">
      <c r="A56" s="1" t="s">
        <v>159</v>
      </c>
      <c r="B56" s="2" t="s">
        <v>40</v>
      </c>
      <c r="C56" s="2" t="s">
        <v>160</v>
      </c>
      <c r="D56" s="0" t="s">
        <v>161</v>
      </c>
      <c r="E56" s="0" t="s">
        <v>112</v>
      </c>
      <c r="F56" s="0" t="n">
        <v>10</v>
      </c>
      <c r="G56" s="0" t="n">
        <v>0</v>
      </c>
      <c r="H56" s="0" t="n">
        <f aca="false">F56*AE56</f>
        <v>0</v>
      </c>
      <c r="I56" s="0" t="n">
        <f aca="false">J56-H56</f>
        <v>0</v>
      </c>
      <c r="J56" s="0" t="n">
        <f aca="false">F56*G56</f>
        <v>0</v>
      </c>
      <c r="K56" s="0" t="n">
        <v>0</v>
      </c>
      <c r="L56" s="0" t="n">
        <f aca="false">F56*K56</f>
        <v>0</v>
      </c>
      <c r="N56" s="0" t="n">
        <v>1</v>
      </c>
      <c r="O56" s="0" t="n">
        <f aca="false">IF(N56=5,I56,0)</f>
        <v>0</v>
      </c>
      <c r="Z56" s="0" t="n">
        <f aca="false">IF(AD56=0,J56,0)</f>
        <v>0</v>
      </c>
      <c r="AA56" s="0" t="n">
        <f aca="false">IF(AD56=15,J56,0)</f>
        <v>0</v>
      </c>
      <c r="AB56" s="0" t="n">
        <f aca="false">IF(AD56=21,J56,0)</f>
        <v>0</v>
      </c>
      <c r="AD56" s="0" t="n">
        <v>21</v>
      </c>
      <c r="AE56" s="0" t="n">
        <f aca="false">G56*AG56</f>
        <v>0</v>
      </c>
      <c r="AF56" s="0" t="n">
        <f aca="false">G56*(1-AG56)</f>
        <v>0</v>
      </c>
      <c r="AG56" s="0" t="n">
        <v>1</v>
      </c>
      <c r="AM56" s="0" t="n">
        <f aca="false">F56*AE56</f>
        <v>0</v>
      </c>
      <c r="AN56" s="0" t="n">
        <f aca="false">F56*AF56</f>
        <v>0</v>
      </c>
      <c r="AO56" s="0" t="s">
        <v>144</v>
      </c>
      <c r="AP56" s="0" t="s">
        <v>145</v>
      </c>
      <c r="AQ56" s="27" t="s">
        <v>51</v>
      </c>
    </row>
    <row r="57" customFormat="false" ht="12.75" hidden="false" customHeight="true" outlineLevel="0" collapsed="false">
      <c r="C57" s="30" t="s">
        <v>55</v>
      </c>
      <c r="D57" s="31" t="s">
        <v>162</v>
      </c>
      <c r="E57" s="31"/>
      <c r="F57" s="31"/>
      <c r="G57" s="31"/>
      <c r="H57" s="31"/>
      <c r="I57" s="31"/>
      <c r="J57" s="31"/>
      <c r="K57" s="31"/>
      <c r="L57" s="31"/>
      <c r="M57" s="31"/>
    </row>
    <row r="58" customFormat="false" ht="12.75" hidden="false" customHeight="false" outlineLevel="0" collapsed="false">
      <c r="A58" s="1" t="s">
        <v>163</v>
      </c>
      <c r="B58" s="2" t="s">
        <v>40</v>
      </c>
      <c r="C58" s="2" t="s">
        <v>164</v>
      </c>
      <c r="D58" s="0" t="s">
        <v>165</v>
      </c>
      <c r="E58" s="0" t="s">
        <v>112</v>
      </c>
      <c r="F58" s="0" t="n">
        <v>9</v>
      </c>
      <c r="G58" s="0" t="n">
        <v>0</v>
      </c>
      <c r="H58" s="0" t="n">
        <f aca="false">F58*AE58</f>
        <v>0</v>
      </c>
      <c r="I58" s="0" t="n">
        <f aca="false">J58-H58</f>
        <v>0</v>
      </c>
      <c r="J58" s="0" t="n">
        <f aca="false">F58*G58</f>
        <v>0</v>
      </c>
      <c r="K58" s="0" t="n">
        <v>0</v>
      </c>
      <c r="L58" s="0" t="n">
        <f aca="false">F58*K58</f>
        <v>0</v>
      </c>
      <c r="N58" s="0" t="n">
        <v>1</v>
      </c>
      <c r="O58" s="0" t="n">
        <f aca="false">IF(N58=5,I58,0)</f>
        <v>0</v>
      </c>
      <c r="Z58" s="0" t="n">
        <f aca="false">IF(AD58=0,J58,0)</f>
        <v>0</v>
      </c>
      <c r="AA58" s="0" t="n">
        <f aca="false">IF(AD58=15,J58,0)</f>
        <v>0</v>
      </c>
      <c r="AB58" s="0" t="n">
        <f aca="false">IF(AD58=21,J58,0)</f>
        <v>0</v>
      </c>
      <c r="AD58" s="0" t="n">
        <v>21</v>
      </c>
      <c r="AE58" s="0" t="n">
        <f aca="false">G58*AG58</f>
        <v>0</v>
      </c>
      <c r="AF58" s="0" t="n">
        <f aca="false">G58*(1-AG58)</f>
        <v>0</v>
      </c>
      <c r="AG58" s="0" t="n">
        <v>1</v>
      </c>
      <c r="AM58" s="0" t="n">
        <f aca="false">F58*AE58</f>
        <v>0</v>
      </c>
      <c r="AN58" s="0" t="n">
        <f aca="false">F58*AF58</f>
        <v>0</v>
      </c>
      <c r="AO58" s="0" t="s">
        <v>144</v>
      </c>
      <c r="AP58" s="0" t="s">
        <v>145</v>
      </c>
      <c r="AQ58" s="27" t="s">
        <v>51</v>
      </c>
    </row>
    <row r="59" customFormat="false" ht="12.75" hidden="false" customHeight="true" outlineLevel="0" collapsed="false">
      <c r="C59" s="30" t="s">
        <v>55</v>
      </c>
      <c r="D59" s="31" t="s">
        <v>166</v>
      </c>
      <c r="E59" s="31"/>
      <c r="F59" s="31"/>
      <c r="G59" s="31"/>
      <c r="H59" s="31"/>
      <c r="I59" s="31"/>
      <c r="J59" s="31"/>
      <c r="K59" s="31"/>
      <c r="L59" s="31"/>
      <c r="M59" s="31"/>
    </row>
    <row r="60" customFormat="false" ht="12.75" hidden="false" customHeight="false" outlineLevel="0" collapsed="false">
      <c r="A60" s="1" t="s">
        <v>167</v>
      </c>
      <c r="B60" s="2" t="s">
        <v>40</v>
      </c>
      <c r="C60" s="2" t="s">
        <v>168</v>
      </c>
      <c r="D60" s="0" t="s">
        <v>169</v>
      </c>
      <c r="E60" s="0" t="s">
        <v>112</v>
      </c>
      <c r="F60" s="0" t="n">
        <v>6</v>
      </c>
      <c r="G60" s="0" t="n">
        <v>0</v>
      </c>
      <c r="H60" s="0" t="n">
        <f aca="false">F60*AE60</f>
        <v>0</v>
      </c>
      <c r="I60" s="0" t="n">
        <f aca="false">J60-H60</f>
        <v>0</v>
      </c>
      <c r="J60" s="0" t="n">
        <f aca="false">F60*G60</f>
        <v>0</v>
      </c>
      <c r="K60" s="0" t="n">
        <v>0</v>
      </c>
      <c r="L60" s="0" t="n">
        <f aca="false">F60*K60</f>
        <v>0</v>
      </c>
      <c r="N60" s="0" t="n">
        <v>1</v>
      </c>
      <c r="O60" s="0" t="n">
        <f aca="false">IF(N60=5,I60,0)</f>
        <v>0</v>
      </c>
      <c r="Z60" s="0" t="n">
        <f aca="false">IF(AD60=0,J60,0)</f>
        <v>0</v>
      </c>
      <c r="AA60" s="0" t="n">
        <f aca="false">IF(AD60=15,J60,0)</f>
        <v>0</v>
      </c>
      <c r="AB60" s="0" t="n">
        <f aca="false">IF(AD60=21,J60,0)</f>
        <v>0</v>
      </c>
      <c r="AD60" s="0" t="n">
        <v>21</v>
      </c>
      <c r="AE60" s="0" t="n">
        <f aca="false">G60*AG60</f>
        <v>0</v>
      </c>
      <c r="AF60" s="0" t="n">
        <f aca="false">G60*(1-AG60)</f>
        <v>0</v>
      </c>
      <c r="AG60" s="0" t="n">
        <v>1</v>
      </c>
      <c r="AM60" s="0" t="n">
        <f aca="false">F60*AE60</f>
        <v>0</v>
      </c>
      <c r="AN60" s="0" t="n">
        <f aca="false">F60*AF60</f>
        <v>0</v>
      </c>
      <c r="AO60" s="0" t="s">
        <v>144</v>
      </c>
      <c r="AP60" s="0" t="s">
        <v>145</v>
      </c>
      <c r="AQ60" s="27" t="s">
        <v>51</v>
      </c>
    </row>
    <row r="61" customFormat="false" ht="12.75" hidden="false" customHeight="true" outlineLevel="0" collapsed="false">
      <c r="C61" s="30" t="s">
        <v>55</v>
      </c>
      <c r="D61" s="31" t="s">
        <v>170</v>
      </c>
      <c r="E61" s="31"/>
      <c r="F61" s="31"/>
      <c r="G61" s="31"/>
      <c r="H61" s="31"/>
      <c r="I61" s="31"/>
      <c r="J61" s="31"/>
      <c r="K61" s="31"/>
      <c r="L61" s="31"/>
      <c r="M61" s="31"/>
    </row>
    <row r="62" customFormat="false" ht="12.75" hidden="false" customHeight="false" outlineLevel="0" collapsed="false">
      <c r="A62" s="1" t="s">
        <v>171</v>
      </c>
      <c r="B62" s="2" t="s">
        <v>40</v>
      </c>
      <c r="C62" s="2" t="s">
        <v>172</v>
      </c>
      <c r="D62" s="0" t="s">
        <v>173</v>
      </c>
      <c r="E62" s="0" t="s">
        <v>112</v>
      </c>
      <c r="F62" s="0" t="n">
        <v>3</v>
      </c>
      <c r="G62" s="0" t="n">
        <v>0</v>
      </c>
      <c r="H62" s="0" t="n">
        <f aca="false">F62*AE62</f>
        <v>0</v>
      </c>
      <c r="I62" s="0" t="n">
        <f aca="false">J62-H62</f>
        <v>0</v>
      </c>
      <c r="J62" s="0" t="n">
        <f aca="false">F62*G62</f>
        <v>0</v>
      </c>
      <c r="K62" s="0" t="n">
        <v>0</v>
      </c>
      <c r="L62" s="0" t="n">
        <f aca="false">F62*K62</f>
        <v>0</v>
      </c>
      <c r="N62" s="0" t="n">
        <v>1</v>
      </c>
      <c r="O62" s="0" t="n">
        <f aca="false">IF(N62=5,I62,0)</f>
        <v>0</v>
      </c>
      <c r="Z62" s="0" t="n">
        <f aca="false">IF(AD62=0,J62,0)</f>
        <v>0</v>
      </c>
      <c r="AA62" s="0" t="n">
        <f aca="false">IF(AD62=15,J62,0)</f>
        <v>0</v>
      </c>
      <c r="AB62" s="0" t="n">
        <f aca="false">IF(AD62=21,J62,0)</f>
        <v>0</v>
      </c>
      <c r="AD62" s="0" t="n">
        <v>21</v>
      </c>
      <c r="AE62" s="0" t="n">
        <f aca="false">G62*AG62</f>
        <v>0</v>
      </c>
      <c r="AF62" s="0" t="n">
        <f aca="false">G62*(1-AG62)</f>
        <v>0</v>
      </c>
      <c r="AG62" s="0" t="n">
        <v>1</v>
      </c>
      <c r="AM62" s="0" t="n">
        <f aca="false">F62*AE62</f>
        <v>0</v>
      </c>
      <c r="AN62" s="0" t="n">
        <f aca="false">F62*AF62</f>
        <v>0</v>
      </c>
      <c r="AO62" s="0" t="s">
        <v>144</v>
      </c>
      <c r="AP62" s="0" t="s">
        <v>145</v>
      </c>
      <c r="AQ62" s="27" t="s">
        <v>51</v>
      </c>
    </row>
    <row r="63" customFormat="false" ht="12.75" hidden="false" customHeight="true" outlineLevel="0" collapsed="false">
      <c r="C63" s="30" t="s">
        <v>55</v>
      </c>
      <c r="D63" s="31" t="s">
        <v>113</v>
      </c>
      <c r="E63" s="31"/>
      <c r="F63" s="31"/>
      <c r="G63" s="31"/>
      <c r="H63" s="31"/>
      <c r="I63" s="31"/>
      <c r="J63" s="31"/>
      <c r="K63" s="31"/>
      <c r="L63" s="31"/>
      <c r="M63" s="31"/>
    </row>
    <row r="64" customFormat="false" ht="12.75" hidden="false" customHeight="false" outlineLevel="0" collapsed="false">
      <c r="A64" s="1" t="s">
        <v>174</v>
      </c>
      <c r="B64" s="2" t="s">
        <v>40</v>
      </c>
      <c r="C64" s="2" t="s">
        <v>175</v>
      </c>
      <c r="D64" s="0" t="s">
        <v>176</v>
      </c>
      <c r="E64" s="0" t="s">
        <v>112</v>
      </c>
      <c r="F64" s="0" t="n">
        <v>4</v>
      </c>
      <c r="G64" s="0" t="n">
        <v>0</v>
      </c>
      <c r="H64" s="0" t="n">
        <f aca="false">F64*AE64</f>
        <v>0</v>
      </c>
      <c r="I64" s="0" t="n">
        <f aca="false">J64-H64</f>
        <v>0</v>
      </c>
      <c r="J64" s="0" t="n">
        <f aca="false">F64*G64</f>
        <v>0</v>
      </c>
      <c r="K64" s="0" t="n">
        <v>0</v>
      </c>
      <c r="L64" s="0" t="n">
        <f aca="false">F64*K64</f>
        <v>0</v>
      </c>
      <c r="N64" s="0" t="n">
        <v>1</v>
      </c>
      <c r="O64" s="0" t="n">
        <f aca="false">IF(N64=5,I64,0)</f>
        <v>0</v>
      </c>
      <c r="Z64" s="0" t="n">
        <f aca="false">IF(AD64=0,J64,0)</f>
        <v>0</v>
      </c>
      <c r="AA64" s="0" t="n">
        <f aca="false">IF(AD64=15,J64,0)</f>
        <v>0</v>
      </c>
      <c r="AB64" s="0" t="n">
        <f aca="false">IF(AD64=21,J64,0)</f>
        <v>0</v>
      </c>
      <c r="AD64" s="0" t="n">
        <v>21</v>
      </c>
      <c r="AE64" s="0" t="n">
        <f aca="false">G64*AG64</f>
        <v>0</v>
      </c>
      <c r="AF64" s="0" t="n">
        <f aca="false">G64*(1-AG64)</f>
        <v>0</v>
      </c>
      <c r="AG64" s="0" t="n">
        <v>1</v>
      </c>
      <c r="AM64" s="0" t="n">
        <f aca="false">F64*AE64</f>
        <v>0</v>
      </c>
      <c r="AN64" s="0" t="n">
        <f aca="false">F64*AF64</f>
        <v>0</v>
      </c>
      <c r="AO64" s="0" t="s">
        <v>144</v>
      </c>
      <c r="AP64" s="0" t="s">
        <v>145</v>
      </c>
      <c r="AQ64" s="27" t="s">
        <v>51</v>
      </c>
    </row>
    <row r="65" customFormat="false" ht="12.75" hidden="false" customHeight="false" outlineLevel="0" collapsed="false">
      <c r="A65" s="1" t="s">
        <v>177</v>
      </c>
      <c r="B65" s="2" t="s">
        <v>40</v>
      </c>
      <c r="C65" s="2" t="s">
        <v>178</v>
      </c>
      <c r="D65" s="0" t="s">
        <v>179</v>
      </c>
      <c r="E65" s="0" t="s">
        <v>127</v>
      </c>
      <c r="F65" s="0" t="n">
        <v>2.5</v>
      </c>
      <c r="G65" s="0" t="n">
        <v>0</v>
      </c>
      <c r="H65" s="0" t="n">
        <f aca="false">F65*AE65</f>
        <v>0</v>
      </c>
      <c r="I65" s="0" t="n">
        <f aca="false">J65-H65</f>
        <v>0</v>
      </c>
      <c r="J65" s="0" t="n">
        <f aca="false">F65*G65</f>
        <v>0</v>
      </c>
      <c r="K65" s="0" t="n">
        <v>0</v>
      </c>
      <c r="L65" s="0" t="n">
        <f aca="false">F65*K65</f>
        <v>0</v>
      </c>
      <c r="N65" s="0" t="n">
        <v>1</v>
      </c>
      <c r="O65" s="0" t="n">
        <f aca="false">IF(N65=5,I65,0)</f>
        <v>0</v>
      </c>
      <c r="Z65" s="0" t="n">
        <f aca="false">IF(AD65=0,J65,0)</f>
        <v>0</v>
      </c>
      <c r="AA65" s="0" t="n">
        <f aca="false">IF(AD65=15,J65,0)</f>
        <v>0</v>
      </c>
      <c r="AB65" s="0" t="n">
        <f aca="false">IF(AD65=21,J65,0)</f>
        <v>0</v>
      </c>
      <c r="AD65" s="0" t="n">
        <v>21</v>
      </c>
      <c r="AE65" s="0" t="n">
        <f aca="false">G65*AG65</f>
        <v>0</v>
      </c>
      <c r="AF65" s="0" t="n">
        <f aca="false">G65*(1-AG65)</f>
        <v>0</v>
      </c>
      <c r="AG65" s="0" t="n">
        <v>1</v>
      </c>
      <c r="AM65" s="0" t="n">
        <f aca="false">F65*AE65</f>
        <v>0</v>
      </c>
      <c r="AN65" s="0" t="n">
        <f aca="false">F65*AF65</f>
        <v>0</v>
      </c>
      <c r="AO65" s="0" t="s">
        <v>144</v>
      </c>
      <c r="AP65" s="0" t="s">
        <v>145</v>
      </c>
      <c r="AQ65" s="27" t="s">
        <v>51</v>
      </c>
    </row>
    <row r="66" customFormat="false" ht="12.75" hidden="false" customHeight="false" outlineLevel="0" collapsed="false">
      <c r="A66" s="1" t="s">
        <v>180</v>
      </c>
      <c r="B66" s="2" t="s">
        <v>40</v>
      </c>
      <c r="C66" s="2" t="s">
        <v>181</v>
      </c>
      <c r="D66" s="0" t="s">
        <v>182</v>
      </c>
      <c r="E66" s="0" t="s">
        <v>112</v>
      </c>
      <c r="F66" s="0" t="n">
        <v>1</v>
      </c>
      <c r="G66" s="0" t="n">
        <v>0</v>
      </c>
      <c r="H66" s="0" t="n">
        <f aca="false">F66*AE66</f>
        <v>0</v>
      </c>
      <c r="I66" s="0" t="n">
        <f aca="false">J66-H66</f>
        <v>0</v>
      </c>
      <c r="J66" s="0" t="n">
        <f aca="false">F66*G66</f>
        <v>0</v>
      </c>
      <c r="K66" s="0" t="n">
        <v>0</v>
      </c>
      <c r="L66" s="0" t="n">
        <f aca="false">F66*K66</f>
        <v>0</v>
      </c>
      <c r="N66" s="0" t="n">
        <v>1</v>
      </c>
      <c r="O66" s="0" t="n">
        <f aca="false">IF(N66=5,I66,0)</f>
        <v>0</v>
      </c>
      <c r="Z66" s="0" t="n">
        <f aca="false">IF(AD66=0,J66,0)</f>
        <v>0</v>
      </c>
      <c r="AA66" s="0" t="n">
        <f aca="false">IF(AD66=15,J66,0)</f>
        <v>0</v>
      </c>
      <c r="AB66" s="0" t="n">
        <f aca="false">IF(AD66=21,J66,0)</f>
        <v>0</v>
      </c>
      <c r="AD66" s="0" t="n">
        <v>21</v>
      </c>
      <c r="AE66" s="0" t="n">
        <f aca="false">G66*AG66</f>
        <v>0</v>
      </c>
      <c r="AF66" s="0" t="n">
        <f aca="false">G66*(1-AG66)</f>
        <v>0</v>
      </c>
      <c r="AG66" s="0" t="n">
        <v>1</v>
      </c>
      <c r="AM66" s="0" t="n">
        <f aca="false">F66*AE66</f>
        <v>0</v>
      </c>
      <c r="AN66" s="0" t="n">
        <f aca="false">F66*AF66</f>
        <v>0</v>
      </c>
      <c r="AO66" s="0" t="s">
        <v>144</v>
      </c>
      <c r="AP66" s="0" t="s">
        <v>145</v>
      </c>
      <c r="AQ66" s="27" t="s">
        <v>51</v>
      </c>
    </row>
    <row r="67" customFormat="false" ht="12.75" hidden="false" customHeight="false" outlineLevel="0" collapsed="false">
      <c r="A67" s="1" t="s">
        <v>183</v>
      </c>
      <c r="B67" s="2" t="s">
        <v>40</v>
      </c>
      <c r="C67" s="2" t="s">
        <v>184</v>
      </c>
      <c r="D67" s="0" t="s">
        <v>185</v>
      </c>
      <c r="E67" s="0" t="s">
        <v>112</v>
      </c>
      <c r="F67" s="0" t="n">
        <v>1</v>
      </c>
      <c r="G67" s="0" t="n">
        <v>0</v>
      </c>
      <c r="H67" s="0" t="n">
        <f aca="false">F67*AE67</f>
        <v>0</v>
      </c>
      <c r="I67" s="0" t="n">
        <f aca="false">J67-H67</f>
        <v>0</v>
      </c>
      <c r="J67" s="0" t="n">
        <f aca="false">F67*G67</f>
        <v>0</v>
      </c>
      <c r="K67" s="0" t="n">
        <v>0</v>
      </c>
      <c r="L67" s="0" t="n">
        <f aca="false">F67*K67</f>
        <v>0</v>
      </c>
      <c r="N67" s="0" t="n">
        <v>1</v>
      </c>
      <c r="O67" s="0" t="n">
        <f aca="false">IF(N67=5,I67,0)</f>
        <v>0</v>
      </c>
      <c r="Z67" s="0" t="n">
        <f aca="false">IF(AD67=0,J67,0)</f>
        <v>0</v>
      </c>
      <c r="AA67" s="0" t="n">
        <f aca="false">IF(AD67=15,J67,0)</f>
        <v>0</v>
      </c>
      <c r="AB67" s="0" t="n">
        <f aca="false">IF(AD67=21,J67,0)</f>
        <v>0</v>
      </c>
      <c r="AD67" s="0" t="n">
        <v>21</v>
      </c>
      <c r="AE67" s="0" t="n">
        <f aca="false">G67*AG67</f>
        <v>0</v>
      </c>
      <c r="AF67" s="0" t="n">
        <f aca="false">G67*(1-AG67)</f>
        <v>0</v>
      </c>
      <c r="AG67" s="0" t="n">
        <v>1</v>
      </c>
      <c r="AM67" s="0" t="n">
        <f aca="false">F67*AE67</f>
        <v>0</v>
      </c>
      <c r="AN67" s="0" t="n">
        <f aca="false">F67*AF67</f>
        <v>0</v>
      </c>
      <c r="AO67" s="0" t="s">
        <v>144</v>
      </c>
      <c r="AP67" s="0" t="s">
        <v>145</v>
      </c>
      <c r="AQ67" s="27" t="s">
        <v>51</v>
      </c>
    </row>
    <row r="68" customFormat="false" ht="12.75" hidden="false" customHeight="false" outlineLevel="0" collapsed="false">
      <c r="A68" s="1" t="s">
        <v>186</v>
      </c>
      <c r="B68" s="2" t="s">
        <v>40</v>
      </c>
      <c r="C68" s="2" t="s">
        <v>187</v>
      </c>
      <c r="D68" s="0" t="s">
        <v>188</v>
      </c>
      <c r="E68" s="0" t="s">
        <v>112</v>
      </c>
      <c r="F68" s="0" t="n">
        <v>1</v>
      </c>
      <c r="G68" s="0" t="n">
        <v>0</v>
      </c>
      <c r="H68" s="0" t="n">
        <f aca="false">F68*AE68</f>
        <v>0</v>
      </c>
      <c r="I68" s="0" t="n">
        <f aca="false">J68-H68</f>
        <v>0</v>
      </c>
      <c r="J68" s="0" t="n">
        <f aca="false">F68*G68</f>
        <v>0</v>
      </c>
      <c r="K68" s="0" t="n">
        <v>0</v>
      </c>
      <c r="L68" s="0" t="n">
        <f aca="false">F68*K68</f>
        <v>0</v>
      </c>
      <c r="N68" s="0" t="n">
        <v>1</v>
      </c>
      <c r="O68" s="0" t="n">
        <f aca="false">IF(N68=5,I68,0)</f>
        <v>0</v>
      </c>
      <c r="Z68" s="0" t="n">
        <f aca="false">IF(AD68=0,J68,0)</f>
        <v>0</v>
      </c>
      <c r="AA68" s="0" t="n">
        <f aca="false">IF(AD68=15,J68,0)</f>
        <v>0</v>
      </c>
      <c r="AB68" s="0" t="n">
        <f aca="false">IF(AD68=21,J68,0)</f>
        <v>0</v>
      </c>
      <c r="AD68" s="0" t="n">
        <v>21</v>
      </c>
      <c r="AE68" s="0" t="n">
        <f aca="false">G68*AG68</f>
        <v>0</v>
      </c>
      <c r="AF68" s="0" t="n">
        <f aca="false">G68*(1-AG68)</f>
        <v>0</v>
      </c>
      <c r="AG68" s="0" t="n">
        <v>1</v>
      </c>
      <c r="AM68" s="0" t="n">
        <f aca="false">F68*AE68</f>
        <v>0</v>
      </c>
      <c r="AN68" s="0" t="n">
        <f aca="false">F68*AF68</f>
        <v>0</v>
      </c>
      <c r="AO68" s="0" t="s">
        <v>144</v>
      </c>
      <c r="AP68" s="0" t="s">
        <v>145</v>
      </c>
      <c r="AQ68" s="27" t="s">
        <v>51</v>
      </c>
    </row>
    <row r="69" customFormat="false" ht="12.75" hidden="false" customHeight="false" outlineLevel="0" collapsed="false">
      <c r="A69" s="1" t="s">
        <v>189</v>
      </c>
      <c r="B69" s="2" t="s">
        <v>40</v>
      </c>
      <c r="C69" s="2" t="s">
        <v>190</v>
      </c>
      <c r="D69" s="0" t="s">
        <v>191</v>
      </c>
      <c r="E69" s="0" t="s">
        <v>112</v>
      </c>
      <c r="F69" s="0" t="n">
        <v>1</v>
      </c>
      <c r="G69" s="0" t="n">
        <v>0</v>
      </c>
      <c r="H69" s="0" t="n">
        <f aca="false">F69*AE69</f>
        <v>0</v>
      </c>
      <c r="I69" s="0" t="n">
        <f aca="false">J69-H69</f>
        <v>0</v>
      </c>
      <c r="J69" s="0" t="n">
        <f aca="false">F69*G69</f>
        <v>0</v>
      </c>
      <c r="K69" s="0" t="n">
        <v>0</v>
      </c>
      <c r="L69" s="0" t="n">
        <f aca="false">F69*K69</f>
        <v>0</v>
      </c>
      <c r="N69" s="0" t="n">
        <v>1</v>
      </c>
      <c r="O69" s="0" t="n">
        <f aca="false">IF(N69=5,I69,0)</f>
        <v>0</v>
      </c>
      <c r="Z69" s="0" t="n">
        <f aca="false">IF(AD69=0,J69,0)</f>
        <v>0</v>
      </c>
      <c r="AA69" s="0" t="n">
        <f aca="false">IF(AD69=15,J69,0)</f>
        <v>0</v>
      </c>
      <c r="AB69" s="0" t="n">
        <f aca="false">IF(AD69=21,J69,0)</f>
        <v>0</v>
      </c>
      <c r="AD69" s="0" t="n">
        <v>21</v>
      </c>
      <c r="AE69" s="0" t="n">
        <f aca="false">G69*AG69</f>
        <v>0</v>
      </c>
      <c r="AF69" s="0" t="n">
        <f aca="false">G69*(1-AG69)</f>
        <v>0</v>
      </c>
      <c r="AG69" s="0" t="n">
        <v>1</v>
      </c>
      <c r="AM69" s="0" t="n">
        <f aca="false">F69*AE69</f>
        <v>0</v>
      </c>
      <c r="AN69" s="0" t="n">
        <f aca="false">F69*AF69</f>
        <v>0</v>
      </c>
      <c r="AO69" s="0" t="s">
        <v>144</v>
      </c>
      <c r="AP69" s="0" t="s">
        <v>145</v>
      </c>
      <c r="AQ69" s="27" t="s">
        <v>51</v>
      </c>
    </row>
    <row r="70" customFormat="false" ht="12.75" hidden="false" customHeight="false" outlineLevel="0" collapsed="false">
      <c r="A70" s="32"/>
      <c r="B70" s="33"/>
      <c r="C70" s="33"/>
      <c r="D70" s="34"/>
      <c r="E70" s="34"/>
      <c r="F70" s="34"/>
      <c r="G70" s="34"/>
      <c r="H70" s="34" t="s">
        <v>192</v>
      </c>
      <c r="I70" s="34"/>
      <c r="J70" s="34" t="n">
        <f aca="false">J9+J23+J26+J29+J31+J33+J48</f>
        <v>0</v>
      </c>
      <c r="K70" s="34"/>
      <c r="L70" s="34"/>
      <c r="M70" s="34"/>
    </row>
    <row r="71" customFormat="false" ht="12.75" hidden="false" customHeight="false" outlineLevel="0" collapsed="false">
      <c r="A71" s="35" t="s">
        <v>55</v>
      </c>
    </row>
    <row r="72" customFormat="false" ht="12.8" hidden="true" customHeight="false" outlineLevel="0" collapsed="false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</row>
  </sheetData>
  <mergeCells count="48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0:M20"/>
    <mergeCell ref="D22:M22"/>
    <mergeCell ref="D25:M25"/>
    <mergeCell ref="D28:M28"/>
    <mergeCell ref="D35:M35"/>
    <mergeCell ref="D37:M37"/>
    <mergeCell ref="D40:M40"/>
    <mergeCell ref="D45:M45"/>
    <mergeCell ref="D47:M47"/>
    <mergeCell ref="D50:M50"/>
    <mergeCell ref="D51:M51"/>
    <mergeCell ref="D55:M55"/>
    <mergeCell ref="D57:M57"/>
    <mergeCell ref="D59:M59"/>
    <mergeCell ref="D61:M61"/>
    <mergeCell ref="D63:M63"/>
    <mergeCell ref="H70:I70"/>
    <mergeCell ref="A72:M7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13" activeCellId="0" sqref="P13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0.99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193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194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194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194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195</v>
      </c>
      <c r="I5" s="43" t="n">
        <v>34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196</v>
      </c>
      <c r="I6" s="46"/>
    </row>
    <row r="7" customFormat="false" ht="25.5" hidden="false" customHeight="true" outlineLevel="0" collapsed="false">
      <c r="A7" s="47" t="s">
        <v>197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198</v>
      </c>
      <c r="B8" s="49" t="s">
        <v>199</v>
      </c>
      <c r="C8" s="49"/>
      <c r="D8" s="48" t="s">
        <v>200</v>
      </c>
      <c r="E8" s="49" t="s">
        <v>201</v>
      </c>
      <c r="F8" s="49"/>
      <c r="G8" s="48" t="s">
        <v>202</v>
      </c>
      <c r="H8" s="49" t="s">
        <v>203</v>
      </c>
      <c r="I8" s="49"/>
    </row>
    <row r="9" customFormat="false" ht="15" hidden="false" customHeight="false" outlineLevel="0" collapsed="false">
      <c r="A9" s="50" t="s">
        <v>204</v>
      </c>
      <c r="B9" s="51" t="s">
        <v>205</v>
      </c>
      <c r="C9" s="52" t="n">
        <f aca="false">SUM('Stavební rozpočet'!R9:R69)</f>
        <v>0</v>
      </c>
      <c r="D9" s="52" t="s">
        <v>206</v>
      </c>
      <c r="E9" s="52"/>
      <c r="F9" s="52" t="n">
        <v>0</v>
      </c>
      <c r="G9" s="52" t="s">
        <v>207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rozpočet'!S9:S69)</f>
        <v>0</v>
      </c>
      <c r="D10" s="52" t="s">
        <v>208</v>
      </c>
      <c r="E10" s="52"/>
      <c r="F10" s="52" t="n">
        <v>0</v>
      </c>
      <c r="G10" s="52" t="s">
        <v>209</v>
      </c>
      <c r="H10" s="52"/>
      <c r="I10" s="52" t="n">
        <v>0</v>
      </c>
    </row>
    <row r="11" customFormat="false" ht="15" hidden="false" customHeight="false" outlineLevel="0" collapsed="false">
      <c r="A11" s="50" t="s">
        <v>210</v>
      </c>
      <c r="B11" s="51" t="s">
        <v>205</v>
      </c>
      <c r="C11" s="52" t="n">
        <f aca="false">SUM('Stavební rozpočet'!T9:T69)</f>
        <v>0</v>
      </c>
      <c r="D11" s="52" t="s">
        <v>211</v>
      </c>
      <c r="E11" s="52"/>
      <c r="F11" s="52" t="n">
        <v>0</v>
      </c>
      <c r="G11" s="52" t="s">
        <v>212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rozpočet'!U9:U69)</f>
        <v>0</v>
      </c>
      <c r="D12" s="52"/>
      <c r="E12" s="52"/>
      <c r="F12" s="52" t="n">
        <v>0</v>
      </c>
      <c r="G12" s="52" t="s">
        <v>213</v>
      </c>
      <c r="H12" s="52"/>
      <c r="I12" s="52" t="n">
        <v>0</v>
      </c>
    </row>
    <row r="13" customFormat="false" ht="15" hidden="false" customHeight="false" outlineLevel="0" collapsed="false">
      <c r="A13" s="50" t="s">
        <v>214</v>
      </c>
      <c r="B13" s="51" t="s">
        <v>205</v>
      </c>
      <c r="C13" s="52" t="n">
        <f aca="false">SUM('Stavební rozpočet'!V9:V69)</f>
        <v>0</v>
      </c>
      <c r="D13" s="52"/>
      <c r="E13" s="52"/>
      <c r="F13" s="52" t="n">
        <v>0</v>
      </c>
      <c r="G13" s="52" t="s">
        <v>215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rozpočet'!W9:W69)</f>
        <v>0</v>
      </c>
      <c r="D14" s="52"/>
      <c r="E14" s="52"/>
      <c r="F14" s="52" t="n">
        <v>0</v>
      </c>
      <c r="G14" s="52" t="s">
        <v>216</v>
      </c>
      <c r="H14" s="52"/>
      <c r="I14" s="52" t="n">
        <v>0</v>
      </c>
    </row>
    <row r="15" customFormat="false" ht="15.75" hidden="false" customHeight="false" outlineLevel="0" collapsed="false">
      <c r="A15" s="53" t="s">
        <v>137</v>
      </c>
      <c r="B15" s="53"/>
      <c r="C15" s="52" t="n">
        <f aca="false">SUM('Stavební rozpočet'!X9:X69)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217</v>
      </c>
      <c r="B16" s="53"/>
      <c r="C16" s="52" t="n">
        <f aca="false">SUM('Stavební rozpočet'!P9:P69)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218</v>
      </c>
      <c r="B17" s="53"/>
      <c r="C17" s="52" t="n">
        <f aca="false">SUM(C9:C16)</f>
        <v>0</v>
      </c>
      <c r="D17" s="53" t="s">
        <v>219</v>
      </c>
      <c r="E17" s="53"/>
      <c r="F17" s="52" t="n">
        <f aca="false">SUM(F9:F16)</f>
        <v>0</v>
      </c>
      <c r="G17" s="53" t="s">
        <v>220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221</v>
      </c>
      <c r="E18" s="53"/>
      <c r="F18" s="52" t="n">
        <v>0</v>
      </c>
      <c r="G18" s="53" t="s">
        <v>222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223</v>
      </c>
      <c r="B22" s="57"/>
      <c r="C22" s="58" t="n">
        <f aca="false">SUM('Stavební rozpočet'!Z10:Z69)*(1-C18/100)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224</v>
      </c>
      <c r="B23" s="57"/>
      <c r="C23" s="58" t="n">
        <f aca="false">SUM('Stavební rozpočet'!AA10:AA69)*(1-C18/100)</f>
        <v>0</v>
      </c>
      <c r="D23" s="57" t="s">
        <v>225</v>
      </c>
      <c r="E23" s="57"/>
      <c r="F23" s="58" t="n">
        <f aca="false">ROUND(C23*(15/100),2)</f>
        <v>0</v>
      </c>
      <c r="G23" s="57" t="s">
        <v>226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227</v>
      </c>
      <c r="B24" s="57"/>
      <c r="C24" s="58" t="n">
        <f aca="false">SUM('Stavební rozpočet'!AB10:AB69)*(1-C18/100)+(F17+I17+F18+I18+I19+I20)</f>
        <v>0</v>
      </c>
      <c r="D24" s="57" t="s">
        <v>228</v>
      </c>
      <c r="E24" s="57"/>
      <c r="F24" s="58" t="n">
        <f aca="false">ROUND(C24*(21/100),2)</f>
        <v>0</v>
      </c>
      <c r="G24" s="57" t="s">
        <v>229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230</v>
      </c>
      <c r="B30" s="61"/>
      <c r="C30" s="61"/>
      <c r="D30" s="61" t="s">
        <v>230</v>
      </c>
      <c r="E30" s="61"/>
      <c r="F30" s="61"/>
      <c r="G30" s="61" t="s">
        <v>230</v>
      </c>
      <c r="H30" s="61"/>
      <c r="I30" s="61"/>
    </row>
    <row r="31" customFormat="false" ht="15" hidden="false" customHeight="false" outlineLevel="0" collapsed="false">
      <c r="A31" s="62" t="s">
        <v>55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2023-08-22T12:35:34Z</dcterms:created>
  <dc:creator>Verlag Dashőfer, s.r.o.</dc:creator>
  <dc:description/>
  <dc:language>cs-CZ</dc:language>
  <cp:lastModifiedBy/>
  <cp:lastPrinted>2023-10-24T12:04:09Z</cp:lastPrinted>
  <dcterms:modified xsi:type="dcterms:W3CDTF">2023-10-25T09:33:27Z</dcterms:modified>
  <cp:revision>1</cp:revision>
  <dc:subject/>
  <dc:title>UB ZELENÉ STEZKY III_14_VINOHRADSKÁ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