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tavební rozpočet" sheetId="1" state="visible" r:id="rId2"/>
    <sheet name="Krycí list rozpočtu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<sst xmlns="http://schemas.openxmlformats.org/spreadsheetml/2006/main" count="435" uniqueCount="226">
  <si>
    <t xml:space="preserve">Výkaz výměr</t>
  </si>
  <si>
    <t xml:space="preserve">Název stavby:</t>
  </si>
  <si>
    <t xml:space="preserve">Zelené stezky městem Uherský Brod - III. Etapa</t>
  </si>
  <si>
    <t xml:space="preserve">Doba výstavby:</t>
  </si>
  <si>
    <t xml:space="preserve">Objednatel:</t>
  </si>
  <si>
    <t xml:space="preserve">Druh stavby:</t>
  </si>
  <si>
    <t xml:space="preserve">Sadovnické úpravy</t>
  </si>
  <si>
    <t xml:space="preserve">Začátek výstavby:</t>
  </si>
  <si>
    <t xml:space="preserve">Projektant:</t>
  </si>
  <si>
    <t xml:space="preserve">Lokalita:</t>
  </si>
  <si>
    <t xml:space="preserve">11 ULICE POD RUBANISKY</t>
  </si>
  <si>
    <t xml:space="preserve">Konec výstavby:</t>
  </si>
  <si>
    <t xml:space="preserve">Zhotovitel:</t>
  </si>
  <si>
    <t xml:space="preserve">JKSO:</t>
  </si>
  <si>
    <t xml:space="preserve">Zpracováno dne:</t>
  </si>
  <si>
    <t xml:space="preserve">Zpracoval:</t>
  </si>
  <si>
    <t xml:space="preserve">Č</t>
  </si>
  <si>
    <t xml:space="preserve">Objekt</t>
  </si>
  <si>
    <t xml:space="preserve">Kód</t>
  </si>
  <si>
    <t xml:space="preserve">Zkrácený popis / Varianta</t>
  </si>
  <si>
    <t xml:space="preserve">M.j.</t>
  </si>
  <si>
    <t xml:space="preserve">Množství</t>
  </si>
  <si>
    <t xml:space="preserve">Jednot. cena (Kč)</t>
  </si>
  <si>
    <t xml:space="preserve">Náklady (Kč)</t>
  </si>
  <si>
    <t xml:space="preserve">Hmotnost (t)</t>
  </si>
  <si>
    <t xml:space="preserve">Cenová soustava</t>
  </si>
  <si>
    <t xml:space="preserve">Rozměry</t>
  </si>
  <si>
    <t xml:space="preserve">Dodávka</t>
  </si>
  <si>
    <t xml:space="preserve">Montáž</t>
  </si>
  <si>
    <t xml:space="preserve">Celkem</t>
  </si>
  <si>
    <t xml:space="preserve">Jednot.</t>
  </si>
  <si>
    <t xml:space="preserve">Přesuny</t>
  </si>
  <si>
    <t xml:space="preserve">Typ skupiny</t>
  </si>
  <si>
    <t xml:space="preserve">HSV mat</t>
  </si>
  <si>
    <t xml:space="preserve">HSV prac</t>
  </si>
  <si>
    <t xml:space="preserve">PSV mat</t>
  </si>
  <si>
    <t xml:space="preserve">PSV prac</t>
  </si>
  <si>
    <t xml:space="preserve">Mont mat</t>
  </si>
  <si>
    <t xml:space="preserve">Mont prac</t>
  </si>
  <si>
    <t xml:space="preserve">Ostatní mat.</t>
  </si>
  <si>
    <t xml:space="preserve">SO 01</t>
  </si>
  <si>
    <t xml:space="preserve">18</t>
  </si>
  <si>
    <t xml:space="preserve">Povrchové úpravy terénu</t>
  </si>
  <si>
    <t xml:space="preserve">HS</t>
  </si>
  <si>
    <t xml:space="preserve">1</t>
  </si>
  <si>
    <t xml:space="preserve">183101115R00</t>
  </si>
  <si>
    <t xml:space="preserve">Hloub. jamek bez výměny půdy do 0,4 m3, rovina, svah 1:5</t>
  </si>
  <si>
    <t xml:space="preserve">kus</t>
  </si>
  <si>
    <t xml:space="preserve">RTS I / 2023</t>
  </si>
  <si>
    <t xml:space="preserve">18_</t>
  </si>
  <si>
    <t xml:space="preserve">1_</t>
  </si>
  <si>
    <t xml:space="preserve">SO 01_</t>
  </si>
  <si>
    <t xml:space="preserve">Poznámka:</t>
  </si>
  <si>
    <t xml:space="preserve">stromy v rovině</t>
  </si>
  <si>
    <t xml:space="preserve">2</t>
  </si>
  <si>
    <t xml:space="preserve">184102115R00</t>
  </si>
  <si>
    <t xml:space="preserve">Výsadba dřevin s balem D do 60 cm, v rovině</t>
  </si>
  <si>
    <t xml:space="preserve">výsadba stromů</t>
  </si>
  <si>
    <t xml:space="preserve">3</t>
  </si>
  <si>
    <t xml:space="preserve">184202112R00</t>
  </si>
  <si>
    <t xml:space="preserve">Ukotvení dřeviny kůly D do 10 cm, dl. do 3 m</t>
  </si>
  <si>
    <t xml:space="preserve">stromy</t>
  </si>
  <si>
    <t xml:space="preserve">4</t>
  </si>
  <si>
    <t xml:space="preserve">184921093R00</t>
  </si>
  <si>
    <t xml:space="preserve">Mulčování rostlin tl. do 0,1 m rovina</t>
  </si>
  <si>
    <t xml:space="preserve">m2</t>
  </si>
  <si>
    <t xml:space="preserve">stromové mísy 38 m2</t>
  </si>
  <si>
    <t xml:space="preserve">H23</t>
  </si>
  <si>
    <t xml:space="preserve">Plochy a úpravy území</t>
  </si>
  <si>
    <t xml:space="preserve">5</t>
  </si>
  <si>
    <t xml:space="preserve">998231311R00</t>
  </si>
  <si>
    <t xml:space="preserve">Přesun hmot pro sadovnické a krajin. úpravy do 5km</t>
  </si>
  <si>
    <t xml:space="preserve">t</t>
  </si>
  <si>
    <t xml:space="preserve">H23_</t>
  </si>
  <si>
    <t xml:space="preserve">9_</t>
  </si>
  <si>
    <t xml:space="preserve">(stromy - 0,15t/ks, keře - 0,02/m2 )</t>
  </si>
  <si>
    <t xml:space="preserve">LK</t>
  </si>
  <si>
    <t xml:space="preserve">Přípravné a přidružené práce</t>
  </si>
  <si>
    <t xml:space="preserve">6</t>
  </si>
  <si>
    <t xml:space="preserve">LK 1</t>
  </si>
  <si>
    <t xml:space="preserve">Likvidace dřevní hmoty</t>
  </si>
  <si>
    <t xml:space="preserve">akce</t>
  </si>
  <si>
    <t xml:space="preserve">LK_</t>
  </si>
  <si>
    <t xml:space="preserve">Rozřezání kmenů na 4,2m délky, resp. 1m palivo a uložení dřevní hmoty (kmeny, větve a ostatní biologický 
materiál) s odvozem do 10km. 
Manipulace, naložení na dopravní prostředek, složení, příp. překládka, skládkovné, příp. ostatní náklady 
spojené s likvidací dřevní hmoty. Cena za 
akci.</t>
  </si>
  <si>
    <t xml:space="preserve">VS1</t>
  </si>
  <si>
    <t xml:space="preserve">Vytyčení</t>
  </si>
  <si>
    <t xml:space="preserve">7</t>
  </si>
  <si>
    <t xml:space="preserve">Vytyčení stromů</t>
  </si>
  <si>
    <t xml:space="preserve">VS1_</t>
  </si>
  <si>
    <t xml:space="preserve">VU1</t>
  </si>
  <si>
    <t xml:space="preserve">Vegetační úpravy</t>
  </si>
  <si>
    <t xml:space="preserve">8</t>
  </si>
  <si>
    <t xml:space="preserve">Aplikace půdního kondicionéru</t>
  </si>
  <si>
    <t xml:space="preserve">VU1_</t>
  </si>
  <si>
    <t xml:space="preserve">(stromy 38 m2 )</t>
  </si>
  <si>
    <t xml:space="preserve">9</t>
  </si>
  <si>
    <t xml:space="preserve">VU13</t>
  </si>
  <si>
    <t xml:space="preserve">Zhotovení obalu kmene z rákosu</t>
  </si>
  <si>
    <t xml:space="preserve">ks</t>
  </si>
  <si>
    <t xml:space="preserve">listnaté stromy</t>
  </si>
  <si>
    <t xml:space="preserve">10</t>
  </si>
  <si>
    <t xml:space="preserve">VU14</t>
  </si>
  <si>
    <t xml:space="preserve">Instalace chráničky paty kmene</t>
  </si>
  <si>
    <t xml:space="preserve">11</t>
  </si>
  <si>
    <t xml:space="preserve">VU15</t>
  </si>
  <si>
    <t xml:space="preserve">Hnojení tabletovým hnojivem</t>
  </si>
  <si>
    <t xml:space="preserve">stromy+keře</t>
  </si>
  <si>
    <t xml:space="preserve">12</t>
  </si>
  <si>
    <t xml:space="preserve">VU16</t>
  </si>
  <si>
    <t xml:space="preserve">Zhotovení závlahové mísy u solitérních dřevin o prům. mísy 0,5-1m</t>
  </si>
  <si>
    <t xml:space="preserve">13</t>
  </si>
  <si>
    <t xml:space="preserve">VU17</t>
  </si>
  <si>
    <t xml:space="preserve">Dovoz vody pro zálivku do 1000 m (1x 0,06 m3/strom) včetně ceny vody</t>
  </si>
  <si>
    <t xml:space="preserve">m3</t>
  </si>
  <si>
    <t xml:space="preserve">14</t>
  </si>
  <si>
    <t xml:space="preserve">VU1rezZR300</t>
  </si>
  <si>
    <t xml:space="preserve">Řez stromů zdravotní, plocha koruny do 300m2</t>
  </si>
  <si>
    <t xml:space="preserve">vč.rozřezání větví a přemístění do 50m</t>
  </si>
  <si>
    <t xml:space="preserve">15</t>
  </si>
  <si>
    <t xml:space="preserve">VU1RPS</t>
  </si>
  <si>
    <t xml:space="preserve">Rozvojová péče - soliterní stromy, 3 roky</t>
  </si>
  <si>
    <t xml:space="preserve">zálivka, vč.dopravy a ceny vody (10x/rok),kontrola,doplnění (odstranění) kotvících prvků,odplevelení, 
hnojení,výchovný řez, 
doplnění mulcě vč,ceny mulče</t>
  </si>
  <si>
    <t xml:space="preserve">16</t>
  </si>
  <si>
    <t xml:space="preserve">VU1vaz80</t>
  </si>
  <si>
    <t xml:space="preserve">Instalace dynamické vazby o nosnosti do 80kN</t>
  </si>
  <si>
    <t xml:space="preserve">vč.materiálu</t>
  </si>
  <si>
    <t xml:space="preserve">Ostatní materiál</t>
  </si>
  <si>
    <t xml:space="preserve">OM</t>
  </si>
  <si>
    <t xml:space="preserve">Z999</t>
  </si>
  <si>
    <t xml:space="preserve">17</t>
  </si>
  <si>
    <t xml:space="preserve">10391505.A</t>
  </si>
  <si>
    <t xml:space="preserve">TerraCottem fyzikální půdní kondicionér po 20 kg, nebo jiný</t>
  </si>
  <si>
    <t xml:space="preserve">kg</t>
  </si>
  <si>
    <t xml:space="preserve">Z999_</t>
  </si>
  <si>
    <t xml:space="preserve">Z_</t>
  </si>
  <si>
    <t xml:space="preserve">RTS komentář:</t>
  </si>
  <si>
    <t xml:space="preserve"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</si>
  <si>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 xml:space="preserve">1kg/strom, 0,1kg/ m2 záhony</t>
  </si>
  <si>
    <t xml:space="preserve">OM1</t>
  </si>
  <si>
    <t xml:space="preserve">tabletové hnojivo</t>
  </si>
  <si>
    <t xml:space="preserve">strom/ 3ks, keř / 2 ks</t>
  </si>
  <si>
    <t xml:space="preserve">19</t>
  </si>
  <si>
    <t xml:space="preserve">OM11</t>
  </si>
  <si>
    <t xml:space="preserve">kůl (frézovaný, prům. 6 cm, 2,5m)</t>
  </si>
  <si>
    <t xml:space="preserve">3ks/strom listnatý, 1 ks/strom jehličnatý</t>
  </si>
  <si>
    <t xml:space="preserve">20</t>
  </si>
  <si>
    <t xml:space="preserve">OM12</t>
  </si>
  <si>
    <t xml:space="preserve">příčky (prům. 8cm, délka 60cm)</t>
  </si>
  <si>
    <t xml:space="preserve">3ks/strom listnatý</t>
  </si>
  <si>
    <t xml:space="preserve">21</t>
  </si>
  <si>
    <t xml:space="preserve">OM13</t>
  </si>
  <si>
    <t xml:space="preserve">úvazky</t>
  </si>
  <si>
    <t xml:space="preserve">strom /1,5bm</t>
  </si>
  <si>
    <t xml:space="preserve">22</t>
  </si>
  <si>
    <t xml:space="preserve">OM14</t>
  </si>
  <si>
    <t xml:space="preserve">rákos pletený (výška 1,6m, 0,5 bm/strom)</t>
  </si>
  <si>
    <t xml:space="preserve">23</t>
  </si>
  <si>
    <t xml:space="preserve">OM15</t>
  </si>
  <si>
    <t xml:space="preserve">chránička paty kmene před pošk.sekačkou, biodegradibilní</t>
  </si>
  <si>
    <t xml:space="preserve">24</t>
  </si>
  <si>
    <t xml:space="preserve">OM18</t>
  </si>
  <si>
    <t xml:space="preserve">mulčovací kůra (tl.10cm)</t>
  </si>
  <si>
    <t xml:space="preserve">25</t>
  </si>
  <si>
    <t xml:space="preserve">strCBC</t>
  </si>
  <si>
    <t xml:space="preserve">CBC - Carpinus betulus ´Columnaris´, ZB 180-200 cm</t>
  </si>
  <si>
    <t xml:space="preserve">zavětvění od země</t>
  </si>
  <si>
    <t xml:space="preserve">26</t>
  </si>
  <si>
    <t xml:space="preserve">strJV</t>
  </si>
  <si>
    <t xml:space="preserve">JV - Juniperus virginiana, v 180-200 cm</t>
  </si>
  <si>
    <t xml:space="preserve">27</t>
  </si>
  <si>
    <t xml:space="preserve">strLTu</t>
  </si>
  <si>
    <t xml:space="preserve">LT - Liriodendron tulipifera, ok 12-14, ZB</t>
  </si>
  <si>
    <t xml:space="preserve">28</t>
  </si>
  <si>
    <t xml:space="preserve">strPDSt</t>
  </si>
  <si>
    <t xml:space="preserve">PDS - Prunus domestica ´Stanley´, ok 12-14, ZB</t>
  </si>
  <si>
    <t xml:space="preserve">29</t>
  </si>
  <si>
    <t xml:space="preserve">strPDT</t>
  </si>
  <si>
    <t xml:space="preserve">PDT - Prunus domestica ´Tegera´, ok 12-14, ZB</t>
  </si>
  <si>
    <t xml:space="preserve">30</t>
  </si>
  <si>
    <t xml:space="preserve">strPN</t>
  </si>
  <si>
    <t xml:space="preserve">PN - Pinus nigra, v 180-200 cm , ZB</t>
  </si>
  <si>
    <t xml:space="preserve">31</t>
  </si>
  <si>
    <t xml:space="preserve">strPSi</t>
  </si>
  <si>
    <t xml:space="preserve">PS - Pinus sylvestris , v 180-200 cm, ZB</t>
  </si>
  <si>
    <t xml:space="preserve">32</t>
  </si>
  <si>
    <t xml:space="preserve">strTP</t>
  </si>
  <si>
    <t xml:space="preserve">TP - Tilia platyphyllos, ok 12-14, ZB</t>
  </si>
  <si>
    <t xml:space="preserve">Celkem:</t>
  </si>
  <si>
    <t xml:space="preserve">Krycí list rozpočtu</t>
  </si>
  <si>
    <t xml:space="preserve">IČ/DIČ</t>
  </si>
  <si>
    <t xml:space="preserve">Položek:</t>
  </si>
  <si>
    <t xml:space="preserve">Datum:</t>
  </si>
  <si>
    <t xml:space="preserve">Rozpočtové náklady v Kč</t>
  </si>
  <si>
    <t xml:space="preserve">A</t>
  </si>
  <si>
    <t xml:space="preserve">Základní rozpočtové náklady</t>
  </si>
  <si>
    <t xml:space="preserve">B</t>
  </si>
  <si>
    <t xml:space="preserve">Doplňkové náklady</t>
  </si>
  <si>
    <t xml:space="preserve">C</t>
  </si>
  <si>
    <t xml:space="preserve">Náklady na umístění stavby (NUS)</t>
  </si>
  <si>
    <t xml:space="preserve">HSV</t>
  </si>
  <si>
    <t xml:space="preserve">Dodávky</t>
  </si>
  <si>
    <t xml:space="preserve">Práce přesčas</t>
  </si>
  <si>
    <t xml:space="preserve">Zařízení staveniště</t>
  </si>
  <si>
    <t xml:space="preserve">Bez pevné podl.</t>
  </si>
  <si>
    <t xml:space="preserve">Mimostav. doprava</t>
  </si>
  <si>
    <t xml:space="preserve">PSV</t>
  </si>
  <si>
    <t xml:space="preserve">Kulturní památka</t>
  </si>
  <si>
    <t xml:space="preserve">Územní vlivy</t>
  </si>
  <si>
    <t xml:space="preserve">Provozní vlivy</t>
  </si>
  <si>
    <t xml:space="preserve">"M"</t>
  </si>
  <si>
    <t xml:space="preserve">Ostatní</t>
  </si>
  <si>
    <t xml:space="preserve">NUS z rozpočtu</t>
  </si>
  <si>
    <t xml:space="preserve">Přesun hmot a sutí</t>
  </si>
  <si>
    <t xml:space="preserve">ZRN celkem</t>
  </si>
  <si>
    <t xml:space="preserve">DN celkem</t>
  </si>
  <si>
    <t xml:space="preserve">NUS celkem</t>
  </si>
  <si>
    <t xml:space="preserve">DN celkem z obj.</t>
  </si>
  <si>
    <t xml:space="preserve">NUS celkem z obj.</t>
  </si>
  <si>
    <t xml:space="preserve">Základ 0%</t>
  </si>
  <si>
    <t xml:space="preserve">Základ 15%</t>
  </si>
  <si>
    <t xml:space="preserve">DPH 15%</t>
  </si>
  <si>
    <t xml:space="preserve">Celkem bez DPH</t>
  </si>
  <si>
    <t xml:space="preserve">Základ 21%</t>
  </si>
  <si>
    <t xml:space="preserve">DPH 21%</t>
  </si>
  <si>
    <t xml:space="preserve">Celkem včetně DPH</t>
  </si>
  <si>
    <t xml:space="preserve">Datum, razítko a podpis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</si>
</sst>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"/>
  </numFmts>
  <fonts count="14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8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i val="true"/>
      <sz val="10"/>
      <color rgb="FF000000"/>
      <name val="Arial"/>
      <family val="0"/>
      <charset val="1"/>
    </font>
    <font>
      <i val="true"/>
      <sz val="8"/>
      <color rgb="FF000000"/>
      <name val="Arial"/>
      <family val="0"/>
      <charset val="1"/>
    </font>
    <font>
      <sz val="24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b val="true"/>
      <sz val="20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sz val="12"/>
      <color rgb="FF000000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Q69"/>
  <sheetViews>
    <sheetView showFormulas="false" showGridLines="true" showRowColHeaders="true" showZeros="true" rightToLeft="false" tabSelected="true" showOutlineSymbols="true" defaultGridColor="true" view="normal" topLeftCell="A34" colorId="64" zoomScale="100" zoomScaleNormal="100" zoomScalePageLayoutView="100" workbookViewId="0">
      <selection pane="topLeft" activeCell="G68" activeCellId="0" sqref="G68"/>
    </sheetView>
  </sheetViews>
  <sheetFormatPr defaultColWidth="12.1562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2" width="6.86"/>
    <col collapsed="false" customWidth="true" hidden="false" outlineLevel="0" max="3" min="3" style="2" width="13.86"/>
    <col collapsed="false" customWidth="true" hidden="false" outlineLevel="0" max="4" min="4" style="0" width="54.29"/>
    <col collapsed="false" customWidth="true" hidden="false" outlineLevel="0" max="5" min="5" style="0" width="4.29"/>
    <col collapsed="false" customWidth="true" hidden="false" outlineLevel="0" max="6" min="6" style="0" width="12.86"/>
    <col collapsed="false" customWidth="true" hidden="false" outlineLevel="0" max="7" min="7" style="0" width="11.99"/>
    <col collapsed="false" customWidth="true" hidden="false" outlineLevel="0" max="10" min="8" style="0" width="14.28"/>
    <col collapsed="false" customWidth="true" hidden="false" outlineLevel="0" max="13" min="11" style="0" width="11.71"/>
    <col collapsed="false" customWidth="true" hidden="true" outlineLevel="0" max="48" min="14" style="0" width="9.14"/>
  </cols>
  <sheetData>
    <row r="1" customFormat="false" ht="25.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customFormat="false" ht="25.5" hidden="false" customHeight="true" outlineLevel="0" collapsed="false">
      <c r="A2" s="4" t="s">
        <v>1</v>
      </c>
      <c r="B2" s="4"/>
      <c r="C2" s="4"/>
      <c r="D2" s="5" t="s">
        <v>2</v>
      </c>
      <c r="E2" s="6" t="s">
        <v>3</v>
      </c>
      <c r="F2" s="6"/>
      <c r="G2" s="6"/>
      <c r="H2" s="6"/>
      <c r="I2" s="6" t="s">
        <v>4</v>
      </c>
      <c r="J2" s="7"/>
      <c r="K2" s="7"/>
      <c r="L2" s="7"/>
      <c r="M2" s="7"/>
    </row>
    <row r="3" customFormat="false" ht="25.5" hidden="false" customHeight="true" outlineLevel="0" collapsed="false">
      <c r="A3" s="8" t="s">
        <v>5</v>
      </c>
      <c r="B3" s="8"/>
      <c r="C3" s="8"/>
      <c r="D3" s="9" t="s">
        <v>6</v>
      </c>
      <c r="E3" s="10" t="s">
        <v>7</v>
      </c>
      <c r="F3" s="10"/>
      <c r="G3" s="10"/>
      <c r="H3" s="10"/>
      <c r="I3" s="9" t="s">
        <v>8</v>
      </c>
      <c r="J3" s="11"/>
      <c r="K3" s="11"/>
      <c r="L3" s="11"/>
      <c r="M3" s="11"/>
    </row>
    <row r="4" customFormat="false" ht="25.5" hidden="false" customHeight="true" outlineLevel="0" collapsed="false">
      <c r="A4" s="8" t="s">
        <v>9</v>
      </c>
      <c r="B4" s="8"/>
      <c r="C4" s="8"/>
      <c r="D4" s="9" t="s">
        <v>10</v>
      </c>
      <c r="E4" s="10" t="s">
        <v>11</v>
      </c>
      <c r="F4" s="10"/>
      <c r="G4" s="10"/>
      <c r="H4" s="10"/>
      <c r="I4" s="9" t="s">
        <v>12</v>
      </c>
      <c r="J4" s="11"/>
      <c r="K4" s="11"/>
      <c r="L4" s="11"/>
      <c r="M4" s="11"/>
    </row>
    <row r="5" customFormat="false" ht="25.5" hidden="false" customHeight="true" outlineLevel="0" collapsed="false">
      <c r="A5" s="12" t="s">
        <v>13</v>
      </c>
      <c r="B5" s="12"/>
      <c r="C5" s="12"/>
      <c r="D5" s="13"/>
      <c r="E5" s="14" t="s">
        <v>14</v>
      </c>
      <c r="F5" s="14"/>
      <c r="G5" s="14"/>
      <c r="H5" s="14"/>
      <c r="I5" s="13" t="s">
        <v>15</v>
      </c>
      <c r="J5" s="15"/>
      <c r="K5" s="15"/>
      <c r="L5" s="15"/>
      <c r="M5" s="15"/>
    </row>
    <row r="6" customFormat="false" ht="12.75" hidden="false" customHeight="true" outlineLevel="0" collapsed="false">
      <c r="A6" s="16" t="s">
        <v>16</v>
      </c>
      <c r="B6" s="17" t="s">
        <v>17</v>
      </c>
      <c r="C6" s="17" t="s">
        <v>18</v>
      </c>
      <c r="D6" s="18" t="s">
        <v>19</v>
      </c>
      <c r="E6" s="19" t="s">
        <v>20</v>
      </c>
      <c r="F6" s="19" t="s">
        <v>21</v>
      </c>
      <c r="G6" s="20" t="s">
        <v>22</v>
      </c>
      <c r="H6" s="21" t="s">
        <v>23</v>
      </c>
      <c r="I6" s="21"/>
      <c r="J6" s="21"/>
      <c r="K6" s="21" t="s">
        <v>24</v>
      </c>
      <c r="L6" s="21"/>
      <c r="M6" s="22" t="s">
        <v>25</v>
      </c>
    </row>
    <row r="7" customFormat="false" ht="12.75" hidden="false" customHeight="false" outlineLevel="0" collapsed="false">
      <c r="A7" s="16"/>
      <c r="B7" s="17"/>
      <c r="C7" s="17"/>
      <c r="D7" s="23" t="s">
        <v>26</v>
      </c>
      <c r="E7" s="19"/>
      <c r="F7" s="19"/>
      <c r="G7" s="20"/>
      <c r="H7" s="24" t="s">
        <v>27</v>
      </c>
      <c r="I7" s="25" t="s">
        <v>28</v>
      </c>
      <c r="J7" s="26" t="s">
        <v>29</v>
      </c>
      <c r="K7" s="24" t="s">
        <v>30</v>
      </c>
      <c r="L7" s="26" t="s">
        <v>29</v>
      </c>
      <c r="M7" s="22"/>
      <c r="P7" s="27" t="s">
        <v>31</v>
      </c>
      <c r="Q7" s="27" t="s">
        <v>32</v>
      </c>
      <c r="R7" s="27" t="s">
        <v>33</v>
      </c>
      <c r="S7" s="27" t="s">
        <v>34</v>
      </c>
      <c r="T7" s="27" t="s">
        <v>35</v>
      </c>
      <c r="U7" s="27" t="s">
        <v>36</v>
      </c>
      <c r="V7" s="27" t="s">
        <v>37</v>
      </c>
      <c r="W7" s="27" t="s">
        <v>38</v>
      </c>
      <c r="X7" s="27" t="s">
        <v>39</v>
      </c>
    </row>
    <row r="8" customFormat="false" ht="12.75" hidden="false" customHeight="false" outlineLevel="0" collapsed="false">
      <c r="A8" s="28"/>
      <c r="B8" s="29" t="s">
        <v>40</v>
      </c>
      <c r="C8" s="29"/>
      <c r="D8" s="27" t="s">
        <v>6</v>
      </c>
      <c r="E8" s="27"/>
      <c r="F8" s="27"/>
      <c r="G8" s="27"/>
      <c r="H8" s="27" t="n">
        <f aca="false">H9+H18+H21+H24+H26+H42</f>
        <v>0</v>
      </c>
      <c r="I8" s="27" t="n">
        <f aca="false">I9+I18+I21+I24+I26+I42</f>
        <v>0</v>
      </c>
      <c r="J8" s="27" t="n">
        <f aca="false">H8+I8</f>
        <v>0</v>
      </c>
      <c r="K8" s="27"/>
      <c r="L8" s="27" t="n">
        <f aca="false">L9+L18+L21+L24+L26+L42</f>
        <v>0.05928</v>
      </c>
      <c r="M8" s="27"/>
    </row>
    <row r="9" customFormat="false" ht="12.75" hidden="false" customHeight="false" outlineLevel="0" collapsed="false">
      <c r="A9" s="28"/>
      <c r="B9" s="29" t="s">
        <v>40</v>
      </c>
      <c r="C9" s="29" t="s">
        <v>41</v>
      </c>
      <c r="D9" s="27" t="s">
        <v>42</v>
      </c>
      <c r="E9" s="27"/>
      <c r="F9" s="27"/>
      <c r="G9" s="27"/>
      <c r="H9" s="27" t="n">
        <f aca="false">SUM(H10:H16)</f>
        <v>0</v>
      </c>
      <c r="I9" s="27" t="n">
        <f aca="false">SUM(I10:I16)</f>
        <v>0</v>
      </c>
      <c r="J9" s="27" t="n">
        <f aca="false">H9+I9</f>
        <v>0</v>
      </c>
      <c r="K9" s="27"/>
      <c r="L9" s="27" t="n">
        <f aca="false">SUM(L10:L16)</f>
        <v>0.02128</v>
      </c>
      <c r="M9" s="27"/>
      <c r="P9" s="27" t="n">
        <f aca="false">IF(Q9="PR",J9,SUM(O10:O16))</f>
        <v>0</v>
      </c>
      <c r="Q9" s="27" t="s">
        <v>43</v>
      </c>
      <c r="R9" s="27" t="n">
        <f aca="false">IF(Q9="HS",H9,0)</f>
        <v>0</v>
      </c>
      <c r="S9" s="27" t="n">
        <f aca="false">IF(Q9="HS",I9-P9,0)</f>
        <v>0</v>
      </c>
      <c r="T9" s="27" t="n">
        <f aca="false">IF(Q9="PS",H9,0)</f>
        <v>0</v>
      </c>
      <c r="U9" s="27" t="n">
        <f aca="false">IF(Q9="PS",I9-P9,0)</f>
        <v>0</v>
      </c>
      <c r="V9" s="27" t="n">
        <f aca="false">IF(Q9="MP",H9,0)</f>
        <v>0</v>
      </c>
      <c r="W9" s="27" t="n">
        <f aca="false">IF(Q9="MP",I9-P9,0)</f>
        <v>0</v>
      </c>
      <c r="X9" s="27" t="n">
        <f aca="false">IF(Q9="OM",H9,0)</f>
        <v>0</v>
      </c>
      <c r="Y9" s="27" t="n">
        <v>18</v>
      </c>
      <c r="AI9" s="0" t="n">
        <f aca="false">SUM(Z10:Z16)</f>
        <v>0</v>
      </c>
      <c r="AJ9" s="0" t="n">
        <f aca="false">SUM(AA10:AA16)</f>
        <v>0</v>
      </c>
      <c r="AK9" s="0" t="n">
        <f aca="false">SUM(AB10:AB16)</f>
        <v>0</v>
      </c>
    </row>
    <row r="10" customFormat="false" ht="12.75" hidden="false" customHeight="false" outlineLevel="0" collapsed="false">
      <c r="A10" s="1" t="s">
        <v>44</v>
      </c>
      <c r="B10" s="2" t="s">
        <v>40</v>
      </c>
      <c r="C10" s="2" t="s">
        <v>45</v>
      </c>
      <c r="D10" s="0" t="s">
        <v>46</v>
      </c>
      <c r="E10" s="0" t="s">
        <v>47</v>
      </c>
      <c r="F10" s="0" t="n">
        <v>38</v>
      </c>
      <c r="G10" s="0" t="n">
        <v>0</v>
      </c>
      <c r="H10" s="0" t="n">
        <f aca="false">F10*AE10</f>
        <v>0</v>
      </c>
      <c r="I10" s="0" t="n">
        <f aca="false">J10-H10</f>
        <v>0</v>
      </c>
      <c r="J10" s="0" t="n">
        <f aca="false">F10*G10</f>
        <v>0</v>
      </c>
      <c r="K10" s="0" t="n">
        <v>0</v>
      </c>
      <c r="L10" s="0" t="n">
        <f aca="false">F10*K10</f>
        <v>0</v>
      </c>
      <c r="M10" s="0" t="s">
        <v>48</v>
      </c>
      <c r="N10" s="0" t="n">
        <v>1</v>
      </c>
      <c r="O10" s="0" t="n">
        <f aca="false">IF(N10=5,I10,0)</f>
        <v>0</v>
      </c>
      <c r="Z10" s="0" t="n">
        <f aca="false">IF(AD10=0,J10,0)</f>
        <v>0</v>
      </c>
      <c r="AA10" s="0" t="n">
        <f aca="false">IF(AD10=15,J10,0)</f>
        <v>0</v>
      </c>
      <c r="AB10" s="0" t="n">
        <f aca="false">IF(AD10=21,J10,0)</f>
        <v>0</v>
      </c>
      <c r="AD10" s="0" t="n">
        <v>21</v>
      </c>
      <c r="AE10" s="0" t="n">
        <f aca="false">G10*AG10</f>
        <v>0</v>
      </c>
      <c r="AF10" s="0" t="n">
        <f aca="false">G10*(1-AG10)</f>
        <v>0</v>
      </c>
      <c r="AG10" s="0" t="n">
        <v>0</v>
      </c>
      <c r="AM10" s="0" t="n">
        <f aca="false">F10*AE10</f>
        <v>0</v>
      </c>
      <c r="AN10" s="0" t="n">
        <f aca="false">F10*AF10</f>
        <v>0</v>
      </c>
      <c r="AO10" s="0" t="s">
        <v>49</v>
      </c>
      <c r="AP10" s="0" t="s">
        <v>50</v>
      </c>
      <c r="AQ10" s="27" t="s">
        <v>51</v>
      </c>
    </row>
    <row r="11" customFormat="false" ht="12.75" hidden="false" customHeight="true" outlineLevel="0" collapsed="false">
      <c r="C11" s="30" t="s">
        <v>52</v>
      </c>
      <c r="D11" s="31" t="s">
        <v>53</v>
      </c>
      <c r="E11" s="31"/>
      <c r="F11" s="31"/>
      <c r="G11" s="31"/>
      <c r="H11" s="31"/>
      <c r="I11" s="31"/>
      <c r="J11" s="31"/>
      <c r="K11" s="31"/>
      <c r="L11" s="31"/>
      <c r="M11" s="31"/>
    </row>
    <row r="12" customFormat="false" ht="12.75" hidden="false" customHeight="false" outlineLevel="0" collapsed="false">
      <c r="A12" s="1" t="s">
        <v>54</v>
      </c>
      <c r="B12" s="2" t="s">
        <v>40</v>
      </c>
      <c r="C12" s="2" t="s">
        <v>55</v>
      </c>
      <c r="D12" s="0" t="s">
        <v>56</v>
      </c>
      <c r="E12" s="0" t="s">
        <v>47</v>
      </c>
      <c r="F12" s="0" t="n">
        <v>38</v>
      </c>
      <c r="G12" s="0" t="n">
        <v>0</v>
      </c>
      <c r="H12" s="0" t="n">
        <f aca="false">F12*AE12</f>
        <v>0</v>
      </c>
      <c r="I12" s="0" t="n">
        <f aca="false">J12-H12</f>
        <v>0</v>
      </c>
      <c r="J12" s="0" t="n">
        <f aca="false">F12*G12</f>
        <v>0</v>
      </c>
      <c r="K12" s="0" t="n">
        <v>0</v>
      </c>
      <c r="L12" s="0" t="n">
        <f aca="false">F12*K12</f>
        <v>0</v>
      </c>
      <c r="M12" s="0" t="s">
        <v>48</v>
      </c>
      <c r="N12" s="0" t="n">
        <v>1</v>
      </c>
      <c r="O12" s="0" t="n">
        <f aca="false">IF(N12=5,I12,0)</f>
        <v>0</v>
      </c>
      <c r="Z12" s="0" t="n">
        <f aca="false">IF(AD12=0,J12,0)</f>
        <v>0</v>
      </c>
      <c r="AA12" s="0" t="n">
        <f aca="false">IF(AD12=15,J12,0)</f>
        <v>0</v>
      </c>
      <c r="AB12" s="0" t="n">
        <f aca="false">IF(AD12=21,J12,0)</f>
        <v>0</v>
      </c>
      <c r="AD12" s="0" t="n">
        <v>21</v>
      </c>
      <c r="AE12" s="0" t="n">
        <f aca="false">G12*AG12</f>
        <v>0</v>
      </c>
      <c r="AF12" s="0" t="n">
        <f aca="false">G12*(1-AG12)</f>
        <v>0</v>
      </c>
      <c r="AG12" s="0" t="n">
        <v>0.00621161265163438</v>
      </c>
      <c r="AM12" s="0" t="n">
        <f aca="false">F12*AE12</f>
        <v>0</v>
      </c>
      <c r="AN12" s="0" t="n">
        <f aca="false">F12*AF12</f>
        <v>0</v>
      </c>
      <c r="AO12" s="0" t="s">
        <v>49</v>
      </c>
      <c r="AP12" s="0" t="s">
        <v>50</v>
      </c>
      <c r="AQ12" s="27" t="s">
        <v>51</v>
      </c>
    </row>
    <row r="13" customFormat="false" ht="12.75" hidden="false" customHeight="true" outlineLevel="0" collapsed="false">
      <c r="C13" s="30" t="s">
        <v>52</v>
      </c>
      <c r="D13" s="31" t="s">
        <v>57</v>
      </c>
      <c r="E13" s="31"/>
      <c r="F13" s="31"/>
      <c r="G13" s="31"/>
      <c r="H13" s="31"/>
      <c r="I13" s="31"/>
      <c r="J13" s="31"/>
      <c r="K13" s="31"/>
      <c r="L13" s="31"/>
      <c r="M13" s="31"/>
    </row>
    <row r="14" customFormat="false" ht="12.75" hidden="false" customHeight="false" outlineLevel="0" collapsed="false">
      <c r="A14" s="1" t="s">
        <v>58</v>
      </c>
      <c r="B14" s="2" t="s">
        <v>40</v>
      </c>
      <c r="C14" s="2" t="s">
        <v>59</v>
      </c>
      <c r="D14" s="0" t="s">
        <v>60</v>
      </c>
      <c r="E14" s="0" t="s">
        <v>47</v>
      </c>
      <c r="F14" s="0" t="n">
        <v>38</v>
      </c>
      <c r="G14" s="0" t="n">
        <v>0</v>
      </c>
      <c r="H14" s="0" t="n">
        <f aca="false">F14*AE14</f>
        <v>0</v>
      </c>
      <c r="I14" s="0" t="n">
        <f aca="false">J14-H14</f>
        <v>0</v>
      </c>
      <c r="J14" s="0" t="n">
        <f aca="false">F14*G14</f>
        <v>0</v>
      </c>
      <c r="K14" s="0" t="n">
        <v>0.00056</v>
      </c>
      <c r="L14" s="0" t="n">
        <f aca="false">F14*K14</f>
        <v>0.02128</v>
      </c>
      <c r="M14" s="0" t="s">
        <v>48</v>
      </c>
      <c r="N14" s="0" t="n">
        <v>1</v>
      </c>
      <c r="O14" s="0" t="n">
        <f aca="false">IF(N14=5,I14,0)</f>
        <v>0</v>
      </c>
      <c r="Z14" s="0" t="n">
        <f aca="false">IF(AD14=0,J14,0)</f>
        <v>0</v>
      </c>
      <c r="AA14" s="0" t="n">
        <f aca="false">IF(AD14=15,J14,0)</f>
        <v>0</v>
      </c>
      <c r="AB14" s="0" t="n">
        <f aca="false">IF(AD14=21,J14,0)</f>
        <v>0</v>
      </c>
      <c r="AD14" s="0" t="n">
        <v>21</v>
      </c>
      <c r="AE14" s="0" t="n">
        <f aca="false">G14*AG14</f>
        <v>0</v>
      </c>
      <c r="AF14" s="0" t="n">
        <f aca="false">G14*(1-AG14)</f>
        <v>0</v>
      </c>
      <c r="AG14" s="0" t="n">
        <v>0.169371428571429</v>
      </c>
      <c r="AM14" s="0" t="n">
        <f aca="false">F14*AE14</f>
        <v>0</v>
      </c>
      <c r="AN14" s="0" t="n">
        <f aca="false">F14*AF14</f>
        <v>0</v>
      </c>
      <c r="AO14" s="0" t="s">
        <v>49</v>
      </c>
      <c r="AP14" s="0" t="s">
        <v>50</v>
      </c>
      <c r="AQ14" s="27" t="s">
        <v>51</v>
      </c>
    </row>
    <row r="15" customFormat="false" ht="12.75" hidden="false" customHeight="true" outlineLevel="0" collapsed="false">
      <c r="C15" s="30" t="s">
        <v>52</v>
      </c>
      <c r="D15" s="31" t="s">
        <v>61</v>
      </c>
      <c r="E15" s="31"/>
      <c r="F15" s="31"/>
      <c r="G15" s="31"/>
      <c r="H15" s="31"/>
      <c r="I15" s="31"/>
      <c r="J15" s="31"/>
      <c r="K15" s="31"/>
      <c r="L15" s="31"/>
      <c r="M15" s="31"/>
    </row>
    <row r="16" customFormat="false" ht="12.75" hidden="false" customHeight="false" outlineLevel="0" collapsed="false">
      <c r="A16" s="1" t="s">
        <v>62</v>
      </c>
      <c r="B16" s="2" t="s">
        <v>40</v>
      </c>
      <c r="C16" s="2" t="s">
        <v>63</v>
      </c>
      <c r="D16" s="0" t="s">
        <v>64</v>
      </c>
      <c r="E16" s="0" t="s">
        <v>65</v>
      </c>
      <c r="F16" s="0" t="n">
        <v>38</v>
      </c>
      <c r="G16" s="0" t="n">
        <v>0</v>
      </c>
      <c r="H16" s="0" t="n">
        <f aca="false">F16*AE16</f>
        <v>0</v>
      </c>
      <c r="I16" s="0" t="n">
        <f aca="false">J16-H16</f>
        <v>0</v>
      </c>
      <c r="J16" s="0" t="n">
        <f aca="false">F16*G16</f>
        <v>0</v>
      </c>
      <c r="K16" s="0" t="n">
        <v>0</v>
      </c>
      <c r="L16" s="0" t="n">
        <f aca="false">F16*K16</f>
        <v>0</v>
      </c>
      <c r="M16" s="0" t="s">
        <v>48</v>
      </c>
      <c r="N16" s="0" t="n">
        <v>1</v>
      </c>
      <c r="O16" s="0" t="n">
        <f aca="false">IF(N16=5,I16,0)</f>
        <v>0</v>
      </c>
      <c r="Z16" s="0" t="n">
        <f aca="false">IF(AD16=0,J16,0)</f>
        <v>0</v>
      </c>
      <c r="AA16" s="0" t="n">
        <f aca="false">IF(AD16=15,J16,0)</f>
        <v>0</v>
      </c>
      <c r="AB16" s="0" t="n">
        <f aca="false">IF(AD16=21,J16,0)</f>
        <v>0</v>
      </c>
      <c r="AD16" s="0" t="n">
        <v>21</v>
      </c>
      <c r="AE16" s="0" t="n">
        <f aca="false">G16*AG16</f>
        <v>0</v>
      </c>
      <c r="AF16" s="0" t="n">
        <f aca="false">G16*(1-AG16)</f>
        <v>0</v>
      </c>
      <c r="AG16" s="0" t="n">
        <v>0</v>
      </c>
      <c r="AM16" s="0" t="n">
        <f aca="false">F16*AE16</f>
        <v>0</v>
      </c>
      <c r="AN16" s="0" t="n">
        <f aca="false">F16*AF16</f>
        <v>0</v>
      </c>
      <c r="AO16" s="0" t="s">
        <v>49</v>
      </c>
      <c r="AP16" s="0" t="s">
        <v>50</v>
      </c>
      <c r="AQ16" s="27" t="s">
        <v>51</v>
      </c>
    </row>
    <row r="17" customFormat="false" ht="12.75" hidden="false" customHeight="true" outlineLevel="0" collapsed="false">
      <c r="C17" s="30" t="s">
        <v>52</v>
      </c>
      <c r="D17" s="31" t="s">
        <v>66</v>
      </c>
      <c r="E17" s="31"/>
      <c r="F17" s="31"/>
      <c r="G17" s="31"/>
      <c r="H17" s="31"/>
      <c r="I17" s="31"/>
      <c r="J17" s="31"/>
      <c r="K17" s="31"/>
      <c r="L17" s="31"/>
      <c r="M17" s="31"/>
    </row>
    <row r="18" customFormat="false" ht="12.75" hidden="false" customHeight="false" outlineLevel="0" collapsed="false">
      <c r="A18" s="28"/>
      <c r="B18" s="29" t="s">
        <v>40</v>
      </c>
      <c r="C18" s="29" t="s">
        <v>67</v>
      </c>
      <c r="D18" s="27" t="s">
        <v>68</v>
      </c>
      <c r="E18" s="27"/>
      <c r="F18" s="27"/>
      <c r="G18" s="27"/>
      <c r="H18" s="27" t="n">
        <f aca="false">SUM(H19:H19)</f>
        <v>0</v>
      </c>
      <c r="I18" s="27" t="n">
        <f aca="false">SUM(I19:I19)</f>
        <v>0</v>
      </c>
      <c r="J18" s="27" t="n">
        <f aca="false">H18+I18</f>
        <v>0</v>
      </c>
      <c r="K18" s="27"/>
      <c r="L18" s="27" t="n">
        <f aca="false">SUM(L19:L19)</f>
        <v>0</v>
      </c>
      <c r="M18" s="27"/>
      <c r="P18" s="27" t="n">
        <f aca="false">IF(Q18="PR",J18,SUM(O19:O19))</f>
        <v>0</v>
      </c>
      <c r="Q18" s="27"/>
      <c r="R18" s="27" t="n">
        <f aca="false">IF(Q18="HS",H18,0)</f>
        <v>0</v>
      </c>
      <c r="S18" s="27" t="n">
        <f aca="false">IF(Q18="HS",I18-P18,0)</f>
        <v>0</v>
      </c>
      <c r="T18" s="27" t="n">
        <f aca="false">IF(Q18="PS",H18,0)</f>
        <v>0</v>
      </c>
      <c r="U18" s="27" t="n">
        <f aca="false">IF(Q18="PS",I18-P18,0)</f>
        <v>0</v>
      </c>
      <c r="V18" s="27" t="n">
        <f aca="false">IF(Q18="MP",H18,0)</f>
        <v>0</v>
      </c>
      <c r="W18" s="27" t="n">
        <f aca="false">IF(Q18="MP",I18-P18,0)</f>
        <v>0</v>
      </c>
      <c r="X18" s="27" t="n">
        <f aca="false">IF(Q18="OM",H18,0)</f>
        <v>0</v>
      </c>
      <c r="Y18" s="27" t="s">
        <v>67</v>
      </c>
      <c r="AI18" s="0" t="n">
        <f aca="false">SUM(Z19:Z19)</f>
        <v>0</v>
      </c>
      <c r="AJ18" s="0" t="n">
        <f aca="false">SUM(AA19:AA19)</f>
        <v>0</v>
      </c>
      <c r="AK18" s="0" t="n">
        <f aca="false">SUM(AB19:AB19)</f>
        <v>0</v>
      </c>
    </row>
    <row r="19" customFormat="false" ht="12.75" hidden="false" customHeight="false" outlineLevel="0" collapsed="false">
      <c r="A19" s="1" t="s">
        <v>69</v>
      </c>
      <c r="B19" s="2" t="s">
        <v>40</v>
      </c>
      <c r="C19" s="2" t="s">
        <v>70</v>
      </c>
      <c r="D19" s="0" t="s">
        <v>71</v>
      </c>
      <c r="E19" s="0" t="s">
        <v>72</v>
      </c>
      <c r="F19" s="0" t="n">
        <v>5.7</v>
      </c>
      <c r="G19" s="0" t="n">
        <v>0</v>
      </c>
      <c r="H19" s="0" t="n">
        <f aca="false">F19*AE19</f>
        <v>0</v>
      </c>
      <c r="I19" s="0" t="n">
        <f aca="false">J19-H19</f>
        <v>0</v>
      </c>
      <c r="J19" s="0" t="n">
        <f aca="false">F19*G19</f>
        <v>0</v>
      </c>
      <c r="K19" s="0" t="n">
        <v>0</v>
      </c>
      <c r="L19" s="0" t="n">
        <f aca="false">F19*K19</f>
        <v>0</v>
      </c>
      <c r="M19" s="0" t="s">
        <v>48</v>
      </c>
      <c r="N19" s="0" t="n">
        <v>5</v>
      </c>
      <c r="O19" s="0" t="n">
        <f aca="false">IF(N19=5,I19,0)</f>
        <v>0</v>
      </c>
      <c r="Z19" s="0" t="n">
        <f aca="false">IF(AD19=0,J19,0)</f>
        <v>0</v>
      </c>
      <c r="AA19" s="0" t="n">
        <f aca="false">IF(AD19=15,J19,0)</f>
        <v>0</v>
      </c>
      <c r="AB19" s="0" t="n">
        <f aca="false">IF(AD19=21,J19,0)</f>
        <v>0</v>
      </c>
      <c r="AD19" s="0" t="n">
        <v>21</v>
      </c>
      <c r="AE19" s="0" t="n">
        <f aca="false">G19*AG19</f>
        <v>0</v>
      </c>
      <c r="AF19" s="0" t="n">
        <f aca="false">G19*(1-AG19)</f>
        <v>0</v>
      </c>
      <c r="AG19" s="0" t="n">
        <v>0</v>
      </c>
      <c r="AM19" s="0" t="n">
        <f aca="false">F19*AE19</f>
        <v>0</v>
      </c>
      <c r="AN19" s="0" t="n">
        <f aca="false">F19*AF19</f>
        <v>0</v>
      </c>
      <c r="AO19" s="0" t="s">
        <v>73</v>
      </c>
      <c r="AP19" s="0" t="s">
        <v>74</v>
      </c>
      <c r="AQ19" s="27" t="s">
        <v>51</v>
      </c>
    </row>
    <row r="20" customFormat="false" ht="12.75" hidden="false" customHeight="true" outlineLevel="0" collapsed="false">
      <c r="C20" s="30" t="s">
        <v>52</v>
      </c>
      <c r="D20" s="31" t="s">
        <v>75</v>
      </c>
      <c r="E20" s="31"/>
      <c r="F20" s="31"/>
      <c r="G20" s="31"/>
      <c r="H20" s="31"/>
      <c r="I20" s="31"/>
      <c r="J20" s="31"/>
      <c r="K20" s="31"/>
      <c r="L20" s="31"/>
      <c r="M20" s="31"/>
    </row>
    <row r="21" customFormat="false" ht="12.75" hidden="false" customHeight="false" outlineLevel="0" collapsed="false">
      <c r="A21" s="28"/>
      <c r="B21" s="29" t="s">
        <v>40</v>
      </c>
      <c r="C21" s="29" t="s">
        <v>76</v>
      </c>
      <c r="D21" s="27" t="s">
        <v>77</v>
      </c>
      <c r="E21" s="27"/>
      <c r="F21" s="27"/>
      <c r="G21" s="27"/>
      <c r="H21" s="27" t="n">
        <f aca="false">SUM(H22:H22)</f>
        <v>0</v>
      </c>
      <c r="I21" s="27" t="n">
        <f aca="false">SUM(I22:I22)</f>
        <v>0</v>
      </c>
      <c r="J21" s="27" t="n">
        <f aca="false">H21+I21</f>
        <v>0</v>
      </c>
      <c r="K21" s="27"/>
      <c r="L21" s="27" t="n">
        <f aca="false">SUM(L22:L22)</f>
        <v>0</v>
      </c>
      <c r="M21" s="27"/>
      <c r="P21" s="27" t="n">
        <f aca="false">IF(Q21="PR",J21,SUM(O22:O22))</f>
        <v>0</v>
      </c>
      <c r="Q21" s="27"/>
      <c r="R21" s="27" t="n">
        <f aca="false">IF(Q21="HS",H21,0)</f>
        <v>0</v>
      </c>
      <c r="S21" s="27" t="n">
        <f aca="false">IF(Q21="HS",I21-P21,0)</f>
        <v>0</v>
      </c>
      <c r="T21" s="27" t="n">
        <f aca="false">IF(Q21="PS",H21,0)</f>
        <v>0</v>
      </c>
      <c r="U21" s="27" t="n">
        <f aca="false">IF(Q21="PS",I21-P21,0)</f>
        <v>0</v>
      </c>
      <c r="V21" s="27" t="n">
        <f aca="false">IF(Q21="MP",H21,0)</f>
        <v>0</v>
      </c>
      <c r="W21" s="27" t="n">
        <f aca="false">IF(Q21="MP",I21-P21,0)</f>
        <v>0</v>
      </c>
      <c r="X21" s="27" t="n">
        <f aca="false">IF(Q21="OM",H21,0)</f>
        <v>0</v>
      </c>
      <c r="Y21" s="27" t="s">
        <v>76</v>
      </c>
      <c r="AI21" s="0" t="n">
        <f aca="false">SUM(Z22:Z22)</f>
        <v>0</v>
      </c>
      <c r="AJ21" s="0" t="n">
        <f aca="false">SUM(AA22:AA22)</f>
        <v>0</v>
      </c>
      <c r="AK21" s="0" t="n">
        <f aca="false">SUM(AB22:AB22)</f>
        <v>0</v>
      </c>
    </row>
    <row r="22" customFormat="false" ht="12.75" hidden="false" customHeight="false" outlineLevel="0" collapsed="false">
      <c r="A22" s="1" t="s">
        <v>78</v>
      </c>
      <c r="B22" s="2" t="s">
        <v>40</v>
      </c>
      <c r="C22" s="2" t="s">
        <v>79</v>
      </c>
      <c r="D22" s="0" t="s">
        <v>80</v>
      </c>
      <c r="E22" s="0" t="s">
        <v>81</v>
      </c>
      <c r="F22" s="0" t="n">
        <v>1</v>
      </c>
      <c r="G22" s="0" t="n">
        <v>0</v>
      </c>
      <c r="H22" s="0" t="n">
        <f aca="false">F22*AE22</f>
        <v>0</v>
      </c>
      <c r="I22" s="0" t="n">
        <f aca="false">J22-H22</f>
        <v>0</v>
      </c>
      <c r="J22" s="0" t="n">
        <f aca="false">F22*G22</f>
        <v>0</v>
      </c>
      <c r="K22" s="0" t="n">
        <v>0</v>
      </c>
      <c r="L22" s="0" t="n">
        <f aca="false">F22*K22</f>
        <v>0</v>
      </c>
      <c r="N22" s="0" t="n">
        <v>1</v>
      </c>
      <c r="O22" s="0" t="n">
        <f aca="false">IF(N22=5,I22,0)</f>
        <v>0</v>
      </c>
      <c r="Z22" s="0" t="n">
        <f aca="false">IF(AD22=0,J22,0)</f>
        <v>0</v>
      </c>
      <c r="AA22" s="0" t="n">
        <f aca="false">IF(AD22=15,J22,0)</f>
        <v>0</v>
      </c>
      <c r="AB22" s="0" t="n">
        <f aca="false">IF(AD22=21,J22,0)</f>
        <v>0</v>
      </c>
      <c r="AD22" s="0" t="n">
        <v>21</v>
      </c>
      <c r="AE22" s="0" t="n">
        <f aca="false">G22*AG22</f>
        <v>0</v>
      </c>
      <c r="AF22" s="0" t="n">
        <f aca="false">G22*(1-AG22)</f>
        <v>0</v>
      </c>
      <c r="AG22" s="0" t="n">
        <v>1</v>
      </c>
      <c r="AM22" s="0" t="n">
        <f aca="false">F22*AE22</f>
        <v>0</v>
      </c>
      <c r="AN22" s="0" t="n">
        <f aca="false">F22*AF22</f>
        <v>0</v>
      </c>
      <c r="AO22" s="0" t="s">
        <v>82</v>
      </c>
      <c r="AP22" s="0" t="s">
        <v>74</v>
      </c>
      <c r="AQ22" s="27" t="s">
        <v>51</v>
      </c>
    </row>
    <row r="23" customFormat="false" ht="76.5" hidden="false" customHeight="true" outlineLevel="0" collapsed="false">
      <c r="C23" s="30" t="s">
        <v>52</v>
      </c>
      <c r="D23" s="31" t="s">
        <v>83</v>
      </c>
      <c r="E23" s="31"/>
      <c r="F23" s="31"/>
      <c r="G23" s="31"/>
      <c r="H23" s="31"/>
      <c r="I23" s="31"/>
      <c r="J23" s="31"/>
      <c r="K23" s="31"/>
      <c r="L23" s="31"/>
      <c r="M23" s="31"/>
    </row>
    <row r="24" customFormat="false" ht="12.75" hidden="false" customHeight="false" outlineLevel="0" collapsed="false">
      <c r="A24" s="28"/>
      <c r="B24" s="29" t="s">
        <v>40</v>
      </c>
      <c r="C24" s="29" t="s">
        <v>84</v>
      </c>
      <c r="D24" s="27" t="s">
        <v>85</v>
      </c>
      <c r="E24" s="27"/>
      <c r="F24" s="27"/>
      <c r="G24" s="27"/>
      <c r="H24" s="27" t="n">
        <f aca="false">SUM(H25:H25)</f>
        <v>0</v>
      </c>
      <c r="I24" s="27" t="n">
        <f aca="false">SUM(I25:I25)</f>
        <v>0</v>
      </c>
      <c r="J24" s="27" t="n">
        <f aca="false">H24+I24</f>
        <v>0</v>
      </c>
      <c r="K24" s="27"/>
      <c r="L24" s="27" t="n">
        <f aca="false">SUM(L25:L25)</f>
        <v>0</v>
      </c>
      <c r="M24" s="27"/>
      <c r="P24" s="27" t="n">
        <f aca="false">IF(Q24="PR",J24,SUM(O25:O25))</f>
        <v>0</v>
      </c>
      <c r="Q24" s="27"/>
      <c r="R24" s="27" t="n">
        <f aca="false">IF(Q24="HS",H24,0)</f>
        <v>0</v>
      </c>
      <c r="S24" s="27" t="n">
        <f aca="false">IF(Q24="HS",I24-P24,0)</f>
        <v>0</v>
      </c>
      <c r="T24" s="27" t="n">
        <f aca="false">IF(Q24="PS",H24,0)</f>
        <v>0</v>
      </c>
      <c r="U24" s="27" t="n">
        <f aca="false">IF(Q24="PS",I24-P24,0)</f>
        <v>0</v>
      </c>
      <c r="V24" s="27" t="n">
        <f aca="false">IF(Q24="MP",H24,0)</f>
        <v>0</v>
      </c>
      <c r="W24" s="27" t="n">
        <f aca="false">IF(Q24="MP",I24-P24,0)</f>
        <v>0</v>
      </c>
      <c r="X24" s="27" t="n">
        <f aca="false">IF(Q24="OM",H24,0)</f>
        <v>0</v>
      </c>
      <c r="Y24" s="27" t="s">
        <v>84</v>
      </c>
      <c r="AI24" s="0" t="n">
        <f aca="false">SUM(Z25:Z25)</f>
        <v>0</v>
      </c>
      <c r="AJ24" s="0" t="n">
        <f aca="false">SUM(AA25:AA25)</f>
        <v>0</v>
      </c>
      <c r="AK24" s="0" t="n">
        <f aca="false">SUM(AB25:AB25)</f>
        <v>0</v>
      </c>
    </row>
    <row r="25" customFormat="false" ht="12.75" hidden="false" customHeight="false" outlineLevel="0" collapsed="false">
      <c r="A25" s="1" t="s">
        <v>86</v>
      </c>
      <c r="B25" s="2" t="s">
        <v>40</v>
      </c>
      <c r="C25" s="2" t="s">
        <v>84</v>
      </c>
      <c r="D25" s="0" t="s">
        <v>87</v>
      </c>
      <c r="F25" s="0" t="n">
        <v>38</v>
      </c>
      <c r="G25" s="0" t="n">
        <v>0</v>
      </c>
      <c r="H25" s="0" t="n">
        <f aca="false">F25*AE25</f>
        <v>0</v>
      </c>
      <c r="I25" s="0" t="n">
        <f aca="false">J25-H25</f>
        <v>0</v>
      </c>
      <c r="J25" s="0" t="n">
        <f aca="false">F25*G25</f>
        <v>0</v>
      </c>
      <c r="K25" s="0" t="n">
        <v>0</v>
      </c>
      <c r="L25" s="0" t="n">
        <f aca="false">F25*K25</f>
        <v>0</v>
      </c>
      <c r="N25" s="0" t="n">
        <v>1</v>
      </c>
      <c r="O25" s="0" t="n">
        <f aca="false">IF(N25=5,I25,0)</f>
        <v>0</v>
      </c>
      <c r="Z25" s="0" t="n">
        <f aca="false">IF(AD25=0,J25,0)</f>
        <v>0</v>
      </c>
      <c r="AA25" s="0" t="n">
        <f aca="false">IF(AD25=15,J25,0)</f>
        <v>0</v>
      </c>
      <c r="AB25" s="0" t="n">
        <f aca="false">IF(AD25=21,J25,0)</f>
        <v>0</v>
      </c>
      <c r="AD25" s="0" t="n">
        <v>21</v>
      </c>
      <c r="AE25" s="0" t="n">
        <f aca="false">G25*AG25</f>
        <v>0</v>
      </c>
      <c r="AF25" s="0" t="n">
        <f aca="false">G25*(1-AG25)</f>
        <v>0</v>
      </c>
      <c r="AG25" s="0" t="n">
        <v>1</v>
      </c>
      <c r="AM25" s="0" t="n">
        <f aca="false">F25*AE25</f>
        <v>0</v>
      </c>
      <c r="AN25" s="0" t="n">
        <f aca="false">F25*AF25</f>
        <v>0</v>
      </c>
      <c r="AO25" s="0" t="s">
        <v>88</v>
      </c>
      <c r="AP25" s="0" t="s">
        <v>74</v>
      </c>
      <c r="AQ25" s="27" t="s">
        <v>51</v>
      </c>
    </row>
    <row r="26" customFormat="false" ht="12.75" hidden="false" customHeight="false" outlineLevel="0" collapsed="false">
      <c r="A26" s="28"/>
      <c r="B26" s="29" t="s">
        <v>40</v>
      </c>
      <c r="C26" s="29" t="s">
        <v>89</v>
      </c>
      <c r="D26" s="27" t="s">
        <v>90</v>
      </c>
      <c r="E26" s="27"/>
      <c r="F26" s="27"/>
      <c r="G26" s="27"/>
      <c r="H26" s="27" t="n">
        <f aca="false">SUM(H27:H40)</f>
        <v>0</v>
      </c>
      <c r="I26" s="27" t="n">
        <f aca="false">SUM(I27:I40)</f>
        <v>0</v>
      </c>
      <c r="J26" s="27" t="n">
        <f aca="false">H26+I26</f>
        <v>0</v>
      </c>
      <c r="K26" s="27"/>
      <c r="L26" s="27" t="n">
        <f aca="false">SUM(L27:L40)</f>
        <v>0</v>
      </c>
      <c r="M26" s="27"/>
      <c r="P26" s="27" t="n">
        <f aca="false">IF(Q26="PR",J26,SUM(O27:O40))</f>
        <v>0</v>
      </c>
      <c r="Q26" s="27"/>
      <c r="R26" s="27" t="n">
        <f aca="false">IF(Q26="HS",H26,0)</f>
        <v>0</v>
      </c>
      <c r="S26" s="27" t="n">
        <f aca="false">IF(Q26="HS",I26-P26,0)</f>
        <v>0</v>
      </c>
      <c r="T26" s="27" t="n">
        <f aca="false">IF(Q26="PS",H26,0)</f>
        <v>0</v>
      </c>
      <c r="U26" s="27" t="n">
        <f aca="false">IF(Q26="PS",I26-P26,0)</f>
        <v>0</v>
      </c>
      <c r="V26" s="27" t="n">
        <f aca="false">IF(Q26="MP",H26,0)</f>
        <v>0</v>
      </c>
      <c r="W26" s="27" t="n">
        <f aca="false">IF(Q26="MP",I26-P26,0)</f>
        <v>0</v>
      </c>
      <c r="X26" s="27" t="n">
        <f aca="false">IF(Q26="OM",H26,0)</f>
        <v>0</v>
      </c>
      <c r="Y26" s="27" t="s">
        <v>89</v>
      </c>
      <c r="AI26" s="0" t="n">
        <f aca="false">SUM(Z27:Z40)</f>
        <v>0</v>
      </c>
      <c r="AJ26" s="0" t="n">
        <f aca="false">SUM(AA27:AA40)</f>
        <v>0</v>
      </c>
      <c r="AK26" s="0" t="n">
        <f aca="false">SUM(AB27:AB40)</f>
        <v>0</v>
      </c>
    </row>
    <row r="27" customFormat="false" ht="12.75" hidden="false" customHeight="false" outlineLevel="0" collapsed="false">
      <c r="A27" s="1" t="s">
        <v>91</v>
      </c>
      <c r="B27" s="2" t="s">
        <v>40</v>
      </c>
      <c r="C27" s="2" t="s">
        <v>89</v>
      </c>
      <c r="D27" s="0" t="s">
        <v>92</v>
      </c>
      <c r="E27" s="0" t="s">
        <v>65</v>
      </c>
      <c r="F27" s="0" t="n">
        <v>38</v>
      </c>
      <c r="G27" s="0" t="n">
        <v>0</v>
      </c>
      <c r="H27" s="0" t="n">
        <f aca="false">F27*AE27</f>
        <v>0</v>
      </c>
      <c r="I27" s="0" t="n">
        <f aca="false">J27-H27</f>
        <v>0</v>
      </c>
      <c r="J27" s="0" t="n">
        <f aca="false">F27*G27</f>
        <v>0</v>
      </c>
      <c r="K27" s="0" t="n">
        <v>0</v>
      </c>
      <c r="L27" s="0" t="n">
        <f aca="false">F27*K27</f>
        <v>0</v>
      </c>
      <c r="N27" s="0" t="n">
        <v>1</v>
      </c>
      <c r="O27" s="0" t="n">
        <f aca="false">IF(N27=5,I27,0)</f>
        <v>0</v>
      </c>
      <c r="Z27" s="0" t="n">
        <f aca="false">IF(AD27=0,J27,0)</f>
        <v>0</v>
      </c>
      <c r="AA27" s="0" t="n">
        <f aca="false">IF(AD27=15,J27,0)</f>
        <v>0</v>
      </c>
      <c r="AB27" s="0" t="n">
        <f aca="false">IF(AD27=21,J27,0)</f>
        <v>0</v>
      </c>
      <c r="AD27" s="0" t="n">
        <v>21</v>
      </c>
      <c r="AE27" s="0" t="n">
        <f aca="false">G27*AG27</f>
        <v>0</v>
      </c>
      <c r="AF27" s="0" t="n">
        <f aca="false">G27*(1-AG27)</f>
        <v>0</v>
      </c>
      <c r="AG27" s="0" t="n">
        <v>1</v>
      </c>
      <c r="AM27" s="0" t="n">
        <f aca="false">F27*AE27</f>
        <v>0</v>
      </c>
      <c r="AN27" s="0" t="n">
        <f aca="false">F27*AF27</f>
        <v>0</v>
      </c>
      <c r="AO27" s="0" t="s">
        <v>93</v>
      </c>
      <c r="AP27" s="0" t="s">
        <v>74</v>
      </c>
      <c r="AQ27" s="27" t="s">
        <v>51</v>
      </c>
    </row>
    <row r="28" customFormat="false" ht="12.75" hidden="false" customHeight="true" outlineLevel="0" collapsed="false">
      <c r="C28" s="30" t="s">
        <v>52</v>
      </c>
      <c r="D28" s="31" t="s">
        <v>94</v>
      </c>
      <c r="E28" s="31"/>
      <c r="F28" s="31"/>
      <c r="G28" s="31"/>
      <c r="H28" s="31"/>
      <c r="I28" s="31"/>
      <c r="J28" s="31"/>
      <c r="K28" s="31"/>
      <c r="L28" s="31"/>
      <c r="M28" s="31"/>
    </row>
    <row r="29" customFormat="false" ht="12.75" hidden="false" customHeight="false" outlineLevel="0" collapsed="false">
      <c r="A29" s="1" t="s">
        <v>95</v>
      </c>
      <c r="B29" s="2" t="s">
        <v>40</v>
      </c>
      <c r="C29" s="2" t="s">
        <v>96</v>
      </c>
      <c r="D29" s="0" t="s">
        <v>97</v>
      </c>
      <c r="E29" s="0" t="s">
        <v>98</v>
      </c>
      <c r="F29" s="0" t="n">
        <v>13</v>
      </c>
      <c r="G29" s="0" t="n">
        <v>0</v>
      </c>
      <c r="H29" s="0" t="n">
        <f aca="false">F29*AE29</f>
        <v>0</v>
      </c>
      <c r="I29" s="0" t="n">
        <f aca="false">J29-H29</f>
        <v>0</v>
      </c>
      <c r="J29" s="0" t="n">
        <f aca="false">F29*G29</f>
        <v>0</v>
      </c>
      <c r="K29" s="0" t="n">
        <v>0</v>
      </c>
      <c r="L29" s="0" t="n">
        <f aca="false">F29*K29</f>
        <v>0</v>
      </c>
      <c r="N29" s="0" t="n">
        <v>1</v>
      </c>
      <c r="O29" s="0" t="n">
        <f aca="false">IF(N29=5,I29,0)</f>
        <v>0</v>
      </c>
      <c r="Z29" s="0" t="n">
        <f aca="false">IF(AD29=0,J29,0)</f>
        <v>0</v>
      </c>
      <c r="AA29" s="0" t="n">
        <f aca="false">IF(AD29=15,J29,0)</f>
        <v>0</v>
      </c>
      <c r="AB29" s="0" t="n">
        <f aca="false">IF(AD29=21,J29,0)</f>
        <v>0</v>
      </c>
      <c r="AD29" s="0" t="n">
        <v>21</v>
      </c>
      <c r="AE29" s="0" t="n">
        <f aca="false">G29*AG29</f>
        <v>0</v>
      </c>
      <c r="AF29" s="0" t="n">
        <f aca="false">G29*(1-AG29)</f>
        <v>0</v>
      </c>
      <c r="AG29" s="0" t="n">
        <v>1</v>
      </c>
      <c r="AM29" s="0" t="n">
        <f aca="false">F29*AE29</f>
        <v>0</v>
      </c>
      <c r="AN29" s="0" t="n">
        <f aca="false">F29*AF29</f>
        <v>0</v>
      </c>
      <c r="AO29" s="0" t="s">
        <v>93</v>
      </c>
      <c r="AP29" s="0" t="s">
        <v>74</v>
      </c>
      <c r="AQ29" s="27" t="s">
        <v>51</v>
      </c>
    </row>
    <row r="30" customFormat="false" ht="12.75" hidden="false" customHeight="true" outlineLevel="0" collapsed="false">
      <c r="C30" s="30" t="s">
        <v>52</v>
      </c>
      <c r="D30" s="31" t="s">
        <v>99</v>
      </c>
      <c r="E30" s="31"/>
      <c r="F30" s="31"/>
      <c r="G30" s="31"/>
      <c r="H30" s="31"/>
      <c r="I30" s="31"/>
      <c r="J30" s="31"/>
      <c r="K30" s="31"/>
      <c r="L30" s="31"/>
      <c r="M30" s="31"/>
    </row>
    <row r="31" customFormat="false" ht="12.75" hidden="false" customHeight="false" outlineLevel="0" collapsed="false">
      <c r="A31" s="1" t="s">
        <v>100</v>
      </c>
      <c r="B31" s="2" t="s">
        <v>40</v>
      </c>
      <c r="C31" s="2" t="s">
        <v>101</v>
      </c>
      <c r="D31" s="0" t="s">
        <v>102</v>
      </c>
      <c r="E31" s="0" t="s">
        <v>98</v>
      </c>
      <c r="F31" s="0" t="n">
        <v>38</v>
      </c>
      <c r="G31" s="0" t="n">
        <v>0</v>
      </c>
      <c r="H31" s="0" t="n">
        <f aca="false">F31*AE31</f>
        <v>0</v>
      </c>
      <c r="I31" s="0" t="n">
        <f aca="false">J31-H31</f>
        <v>0</v>
      </c>
      <c r="J31" s="0" t="n">
        <f aca="false">F31*G31</f>
        <v>0</v>
      </c>
      <c r="K31" s="0" t="n">
        <v>0</v>
      </c>
      <c r="L31" s="0" t="n">
        <f aca="false">F31*K31</f>
        <v>0</v>
      </c>
      <c r="N31" s="0" t="n">
        <v>1</v>
      </c>
      <c r="O31" s="0" t="n">
        <f aca="false">IF(N31=5,I31,0)</f>
        <v>0</v>
      </c>
      <c r="Z31" s="0" t="n">
        <f aca="false">IF(AD31=0,J31,0)</f>
        <v>0</v>
      </c>
      <c r="AA31" s="0" t="n">
        <f aca="false">IF(AD31=15,J31,0)</f>
        <v>0</v>
      </c>
      <c r="AB31" s="0" t="n">
        <f aca="false">IF(AD31=21,J31,0)</f>
        <v>0</v>
      </c>
      <c r="AD31" s="0" t="n">
        <v>21</v>
      </c>
      <c r="AE31" s="0" t="n">
        <f aca="false">G31*AG31</f>
        <v>0</v>
      </c>
      <c r="AF31" s="0" t="n">
        <f aca="false">G31*(1-AG31)</f>
        <v>0</v>
      </c>
      <c r="AG31" s="0" t="n">
        <v>1</v>
      </c>
      <c r="AM31" s="0" t="n">
        <f aca="false">F31*AE31</f>
        <v>0</v>
      </c>
      <c r="AN31" s="0" t="n">
        <f aca="false">F31*AF31</f>
        <v>0</v>
      </c>
      <c r="AO31" s="0" t="s">
        <v>93</v>
      </c>
      <c r="AP31" s="0" t="s">
        <v>74</v>
      </c>
      <c r="AQ31" s="27" t="s">
        <v>51</v>
      </c>
    </row>
    <row r="32" customFormat="false" ht="12.75" hidden="false" customHeight="false" outlineLevel="0" collapsed="false">
      <c r="A32" s="1" t="s">
        <v>103</v>
      </c>
      <c r="B32" s="2" t="s">
        <v>40</v>
      </c>
      <c r="C32" s="2" t="s">
        <v>104</v>
      </c>
      <c r="D32" s="0" t="s">
        <v>105</v>
      </c>
      <c r="E32" s="0" t="s">
        <v>98</v>
      </c>
      <c r="F32" s="0" t="n">
        <v>38</v>
      </c>
      <c r="G32" s="0" t="n">
        <v>0</v>
      </c>
      <c r="H32" s="0" t="n">
        <f aca="false">F32*AE32</f>
        <v>0</v>
      </c>
      <c r="I32" s="0" t="n">
        <f aca="false">J32-H32</f>
        <v>0</v>
      </c>
      <c r="J32" s="0" t="n">
        <f aca="false">F32*G32</f>
        <v>0</v>
      </c>
      <c r="K32" s="0" t="n">
        <v>0</v>
      </c>
      <c r="L32" s="0" t="n">
        <f aca="false">F32*K32</f>
        <v>0</v>
      </c>
      <c r="N32" s="0" t="n">
        <v>1</v>
      </c>
      <c r="O32" s="0" t="n">
        <f aca="false">IF(N32=5,I32,0)</f>
        <v>0</v>
      </c>
      <c r="Z32" s="0" t="n">
        <f aca="false">IF(AD32=0,J32,0)</f>
        <v>0</v>
      </c>
      <c r="AA32" s="0" t="n">
        <f aca="false">IF(AD32=15,J32,0)</f>
        <v>0</v>
      </c>
      <c r="AB32" s="0" t="n">
        <f aca="false">IF(AD32=21,J32,0)</f>
        <v>0</v>
      </c>
      <c r="AD32" s="0" t="n">
        <v>21</v>
      </c>
      <c r="AE32" s="0" t="n">
        <f aca="false">G32*AG32</f>
        <v>0</v>
      </c>
      <c r="AF32" s="0" t="n">
        <f aca="false">G32*(1-AG32)</f>
        <v>0</v>
      </c>
      <c r="AG32" s="0" t="n">
        <v>1</v>
      </c>
      <c r="AM32" s="0" t="n">
        <f aca="false">F32*AE32</f>
        <v>0</v>
      </c>
      <c r="AN32" s="0" t="n">
        <f aca="false">F32*AF32</f>
        <v>0</v>
      </c>
      <c r="AO32" s="0" t="s">
        <v>93</v>
      </c>
      <c r="AP32" s="0" t="s">
        <v>74</v>
      </c>
      <c r="AQ32" s="27" t="s">
        <v>51</v>
      </c>
    </row>
    <row r="33" customFormat="false" ht="12.75" hidden="false" customHeight="true" outlineLevel="0" collapsed="false">
      <c r="C33" s="30" t="s">
        <v>52</v>
      </c>
      <c r="D33" s="31" t="s">
        <v>106</v>
      </c>
      <c r="E33" s="31"/>
      <c r="F33" s="31"/>
      <c r="G33" s="31"/>
      <c r="H33" s="31"/>
      <c r="I33" s="31"/>
      <c r="J33" s="31"/>
      <c r="K33" s="31"/>
      <c r="L33" s="31"/>
      <c r="M33" s="31"/>
    </row>
    <row r="34" customFormat="false" ht="12.75" hidden="false" customHeight="false" outlineLevel="0" collapsed="false">
      <c r="A34" s="1" t="s">
        <v>107</v>
      </c>
      <c r="B34" s="2" t="s">
        <v>40</v>
      </c>
      <c r="C34" s="2" t="s">
        <v>108</v>
      </c>
      <c r="D34" s="0" t="s">
        <v>109</v>
      </c>
      <c r="E34" s="0" t="s">
        <v>98</v>
      </c>
      <c r="F34" s="0" t="n">
        <v>38</v>
      </c>
      <c r="G34" s="0" t="n">
        <v>0</v>
      </c>
      <c r="H34" s="0" t="n">
        <f aca="false">F34*AE34</f>
        <v>0</v>
      </c>
      <c r="I34" s="0" t="n">
        <f aca="false">J34-H34</f>
        <v>0</v>
      </c>
      <c r="J34" s="0" t="n">
        <f aca="false">F34*G34</f>
        <v>0</v>
      </c>
      <c r="K34" s="0" t="n">
        <v>0</v>
      </c>
      <c r="L34" s="0" t="n">
        <f aca="false">F34*K34</f>
        <v>0</v>
      </c>
      <c r="N34" s="0" t="n">
        <v>1</v>
      </c>
      <c r="O34" s="0" t="n">
        <f aca="false">IF(N34=5,I34,0)</f>
        <v>0</v>
      </c>
      <c r="Z34" s="0" t="n">
        <f aca="false">IF(AD34=0,J34,0)</f>
        <v>0</v>
      </c>
      <c r="AA34" s="0" t="n">
        <f aca="false">IF(AD34=15,J34,0)</f>
        <v>0</v>
      </c>
      <c r="AB34" s="0" t="n">
        <f aca="false">IF(AD34=21,J34,0)</f>
        <v>0</v>
      </c>
      <c r="AD34" s="0" t="n">
        <v>21</v>
      </c>
      <c r="AE34" s="0" t="n">
        <f aca="false">G34*AG34</f>
        <v>0</v>
      </c>
      <c r="AF34" s="0" t="n">
        <f aca="false">G34*(1-AG34)</f>
        <v>0</v>
      </c>
      <c r="AG34" s="0" t="n">
        <v>1</v>
      </c>
      <c r="AM34" s="0" t="n">
        <f aca="false">F34*AE34</f>
        <v>0</v>
      </c>
      <c r="AN34" s="0" t="n">
        <f aca="false">F34*AF34</f>
        <v>0</v>
      </c>
      <c r="AO34" s="0" t="s">
        <v>93</v>
      </c>
      <c r="AP34" s="0" t="s">
        <v>74</v>
      </c>
      <c r="AQ34" s="27" t="s">
        <v>51</v>
      </c>
    </row>
    <row r="35" customFormat="false" ht="12.75" hidden="false" customHeight="false" outlineLevel="0" collapsed="false">
      <c r="A35" s="1" t="s">
        <v>110</v>
      </c>
      <c r="B35" s="2" t="s">
        <v>40</v>
      </c>
      <c r="C35" s="2" t="s">
        <v>111</v>
      </c>
      <c r="D35" s="0" t="s">
        <v>112</v>
      </c>
      <c r="E35" s="0" t="s">
        <v>113</v>
      </c>
      <c r="F35" s="0" t="n">
        <v>5.7</v>
      </c>
      <c r="G35" s="0" t="n">
        <v>0</v>
      </c>
      <c r="H35" s="0" t="n">
        <f aca="false">F35*AE35</f>
        <v>0</v>
      </c>
      <c r="I35" s="0" t="n">
        <f aca="false">J35-H35</f>
        <v>0</v>
      </c>
      <c r="J35" s="0" t="n">
        <f aca="false">F35*G35</f>
        <v>0</v>
      </c>
      <c r="K35" s="0" t="n">
        <v>0</v>
      </c>
      <c r="L35" s="0" t="n">
        <f aca="false">F35*K35</f>
        <v>0</v>
      </c>
      <c r="N35" s="0" t="n">
        <v>1</v>
      </c>
      <c r="O35" s="0" t="n">
        <f aca="false">IF(N35=5,I35,0)</f>
        <v>0</v>
      </c>
      <c r="Z35" s="0" t="n">
        <f aca="false">IF(AD35=0,J35,0)</f>
        <v>0</v>
      </c>
      <c r="AA35" s="0" t="n">
        <f aca="false">IF(AD35=15,J35,0)</f>
        <v>0</v>
      </c>
      <c r="AB35" s="0" t="n">
        <f aca="false">IF(AD35=21,J35,0)</f>
        <v>0</v>
      </c>
      <c r="AD35" s="0" t="n">
        <v>21</v>
      </c>
      <c r="AE35" s="0" t="n">
        <f aca="false">G35*AG35</f>
        <v>0</v>
      </c>
      <c r="AF35" s="0" t="n">
        <f aca="false">G35*(1-AG35)</f>
        <v>0</v>
      </c>
      <c r="AG35" s="0" t="n">
        <v>1</v>
      </c>
      <c r="AM35" s="0" t="n">
        <f aca="false">F35*AE35</f>
        <v>0</v>
      </c>
      <c r="AN35" s="0" t="n">
        <f aca="false">F35*AF35</f>
        <v>0</v>
      </c>
      <c r="AO35" s="0" t="s">
        <v>93</v>
      </c>
      <c r="AP35" s="0" t="s">
        <v>74</v>
      </c>
      <c r="AQ35" s="27" t="s">
        <v>51</v>
      </c>
    </row>
    <row r="36" customFormat="false" ht="12.75" hidden="false" customHeight="false" outlineLevel="0" collapsed="false">
      <c r="A36" s="1" t="s">
        <v>114</v>
      </c>
      <c r="B36" s="2" t="s">
        <v>40</v>
      </c>
      <c r="C36" s="2" t="s">
        <v>115</v>
      </c>
      <c r="D36" s="0" t="s">
        <v>116</v>
      </c>
      <c r="E36" s="0" t="s">
        <v>98</v>
      </c>
      <c r="F36" s="0" t="n">
        <v>1</v>
      </c>
      <c r="G36" s="0" t="n">
        <v>0</v>
      </c>
      <c r="H36" s="0" t="n">
        <f aca="false">F36*AE36</f>
        <v>0</v>
      </c>
      <c r="I36" s="0" t="n">
        <f aca="false">J36-H36</f>
        <v>0</v>
      </c>
      <c r="J36" s="0" t="n">
        <f aca="false">F36*G36</f>
        <v>0</v>
      </c>
      <c r="K36" s="0" t="n">
        <v>0</v>
      </c>
      <c r="L36" s="0" t="n">
        <f aca="false">F36*K36</f>
        <v>0</v>
      </c>
      <c r="N36" s="0" t="n">
        <v>1</v>
      </c>
      <c r="O36" s="0" t="n">
        <f aca="false">IF(N36=5,I36,0)</f>
        <v>0</v>
      </c>
      <c r="Z36" s="0" t="n">
        <f aca="false">IF(AD36=0,J36,0)</f>
        <v>0</v>
      </c>
      <c r="AA36" s="0" t="n">
        <f aca="false">IF(AD36=15,J36,0)</f>
        <v>0</v>
      </c>
      <c r="AB36" s="0" t="n">
        <f aca="false">IF(AD36=21,J36,0)</f>
        <v>0</v>
      </c>
      <c r="AD36" s="0" t="n">
        <v>21</v>
      </c>
      <c r="AE36" s="0" t="n">
        <f aca="false">G36*AG36</f>
        <v>0</v>
      </c>
      <c r="AF36" s="0" t="n">
        <f aca="false">G36*(1-AG36)</f>
        <v>0</v>
      </c>
      <c r="AG36" s="0" t="n">
        <v>1</v>
      </c>
      <c r="AM36" s="0" t="n">
        <f aca="false">F36*AE36</f>
        <v>0</v>
      </c>
      <c r="AN36" s="0" t="n">
        <f aca="false">F36*AF36</f>
        <v>0</v>
      </c>
      <c r="AO36" s="0" t="s">
        <v>93</v>
      </c>
      <c r="AP36" s="0" t="s">
        <v>74</v>
      </c>
      <c r="AQ36" s="27" t="s">
        <v>51</v>
      </c>
    </row>
    <row r="37" customFormat="false" ht="12.75" hidden="false" customHeight="true" outlineLevel="0" collapsed="false">
      <c r="C37" s="30" t="s">
        <v>52</v>
      </c>
      <c r="D37" s="31" t="s">
        <v>117</v>
      </c>
      <c r="E37" s="31"/>
      <c r="F37" s="31"/>
      <c r="G37" s="31"/>
      <c r="H37" s="31"/>
      <c r="I37" s="31"/>
      <c r="J37" s="31"/>
      <c r="K37" s="31"/>
      <c r="L37" s="31"/>
      <c r="M37" s="31"/>
    </row>
    <row r="38" customFormat="false" ht="12.75" hidden="false" customHeight="false" outlineLevel="0" collapsed="false">
      <c r="A38" s="1" t="s">
        <v>118</v>
      </c>
      <c r="B38" s="2" t="s">
        <v>40</v>
      </c>
      <c r="C38" s="2" t="s">
        <v>119</v>
      </c>
      <c r="D38" s="0" t="s">
        <v>120</v>
      </c>
      <c r="E38" s="0" t="s">
        <v>98</v>
      </c>
      <c r="F38" s="0" t="n">
        <v>38</v>
      </c>
      <c r="G38" s="0" t="n">
        <v>0</v>
      </c>
      <c r="H38" s="0" t="n">
        <f aca="false">F38*AE38</f>
        <v>0</v>
      </c>
      <c r="I38" s="0" t="n">
        <f aca="false">J38-H38</f>
        <v>0</v>
      </c>
      <c r="J38" s="0" t="n">
        <f aca="false">F38*G38</f>
        <v>0</v>
      </c>
      <c r="K38" s="0" t="n">
        <v>0</v>
      </c>
      <c r="L38" s="0" t="n">
        <f aca="false">F38*K38</f>
        <v>0</v>
      </c>
      <c r="N38" s="0" t="n">
        <v>1</v>
      </c>
      <c r="O38" s="0" t="n">
        <f aca="false">IF(N38=5,I38,0)</f>
        <v>0</v>
      </c>
      <c r="Z38" s="0" t="n">
        <f aca="false">IF(AD38=0,J38,0)</f>
        <v>0</v>
      </c>
      <c r="AA38" s="0" t="n">
        <f aca="false">IF(AD38=15,J38,0)</f>
        <v>0</v>
      </c>
      <c r="AB38" s="0" t="n">
        <f aca="false">IF(AD38=21,J38,0)</f>
        <v>0</v>
      </c>
      <c r="AD38" s="0" t="n">
        <v>21</v>
      </c>
      <c r="AE38" s="0" t="n">
        <f aca="false">G38*AG38</f>
        <v>0</v>
      </c>
      <c r="AF38" s="0" t="n">
        <f aca="false">G38*(1-AG38)</f>
        <v>0</v>
      </c>
      <c r="AG38" s="0" t="n">
        <v>1</v>
      </c>
      <c r="AM38" s="0" t="n">
        <f aca="false">F38*AE38</f>
        <v>0</v>
      </c>
      <c r="AN38" s="0" t="n">
        <f aca="false">F38*AF38</f>
        <v>0</v>
      </c>
      <c r="AO38" s="0" t="s">
        <v>93</v>
      </c>
      <c r="AP38" s="0" t="s">
        <v>74</v>
      </c>
      <c r="AQ38" s="27" t="s">
        <v>51</v>
      </c>
    </row>
    <row r="39" customFormat="false" ht="38.25" hidden="false" customHeight="true" outlineLevel="0" collapsed="false">
      <c r="C39" s="30" t="s">
        <v>52</v>
      </c>
      <c r="D39" s="31" t="s">
        <v>121</v>
      </c>
      <c r="E39" s="31"/>
      <c r="F39" s="31"/>
      <c r="G39" s="31"/>
      <c r="H39" s="31"/>
      <c r="I39" s="31"/>
      <c r="J39" s="31"/>
      <c r="K39" s="31"/>
      <c r="L39" s="31"/>
      <c r="M39" s="31"/>
    </row>
    <row r="40" customFormat="false" ht="12.75" hidden="false" customHeight="false" outlineLevel="0" collapsed="false">
      <c r="A40" s="1" t="s">
        <v>122</v>
      </c>
      <c r="B40" s="2" t="s">
        <v>40</v>
      </c>
      <c r="C40" s="2" t="s">
        <v>123</v>
      </c>
      <c r="D40" s="0" t="s">
        <v>124</v>
      </c>
      <c r="E40" s="0" t="s">
        <v>98</v>
      </c>
      <c r="F40" s="0" t="n">
        <v>1</v>
      </c>
      <c r="G40" s="0" t="n">
        <v>0</v>
      </c>
      <c r="H40" s="0" t="n">
        <f aca="false">F40*AE40</f>
        <v>0</v>
      </c>
      <c r="I40" s="0" t="n">
        <f aca="false">J40-H40</f>
        <v>0</v>
      </c>
      <c r="J40" s="0" t="n">
        <f aca="false">F40*G40</f>
        <v>0</v>
      </c>
      <c r="K40" s="0" t="n">
        <v>0</v>
      </c>
      <c r="L40" s="0" t="n">
        <f aca="false">F40*K40</f>
        <v>0</v>
      </c>
      <c r="N40" s="0" t="n">
        <v>1</v>
      </c>
      <c r="O40" s="0" t="n">
        <f aca="false">IF(N40=5,I40,0)</f>
        <v>0</v>
      </c>
      <c r="Z40" s="0" t="n">
        <f aca="false">IF(AD40=0,J40,0)</f>
        <v>0</v>
      </c>
      <c r="AA40" s="0" t="n">
        <f aca="false">IF(AD40=15,J40,0)</f>
        <v>0</v>
      </c>
      <c r="AB40" s="0" t="n">
        <f aca="false">IF(AD40=21,J40,0)</f>
        <v>0</v>
      </c>
      <c r="AD40" s="0" t="n">
        <v>21</v>
      </c>
      <c r="AE40" s="0" t="n">
        <f aca="false">G40*AG40</f>
        <v>0</v>
      </c>
      <c r="AF40" s="0" t="n">
        <f aca="false">G40*(1-AG40)</f>
        <v>0</v>
      </c>
      <c r="AG40" s="0" t="n">
        <v>1</v>
      </c>
      <c r="AM40" s="0" t="n">
        <f aca="false">F40*AE40</f>
        <v>0</v>
      </c>
      <c r="AN40" s="0" t="n">
        <f aca="false">F40*AF40</f>
        <v>0</v>
      </c>
      <c r="AO40" s="0" t="s">
        <v>93</v>
      </c>
      <c r="AP40" s="0" t="s">
        <v>74</v>
      </c>
      <c r="AQ40" s="27" t="s">
        <v>51</v>
      </c>
    </row>
    <row r="41" customFormat="false" ht="12.75" hidden="false" customHeight="true" outlineLevel="0" collapsed="false">
      <c r="C41" s="30" t="s">
        <v>52</v>
      </c>
      <c r="D41" s="31" t="s">
        <v>125</v>
      </c>
      <c r="E41" s="31"/>
      <c r="F41" s="31"/>
      <c r="G41" s="31"/>
      <c r="H41" s="31"/>
      <c r="I41" s="31"/>
      <c r="J41" s="31"/>
      <c r="K41" s="31"/>
      <c r="L41" s="31"/>
      <c r="M41" s="31"/>
    </row>
    <row r="42" customFormat="false" ht="12.75" hidden="false" customHeight="false" outlineLevel="0" collapsed="false">
      <c r="A42" s="28"/>
      <c r="B42" s="29" t="s">
        <v>40</v>
      </c>
      <c r="C42" s="29"/>
      <c r="D42" s="27" t="s">
        <v>126</v>
      </c>
      <c r="E42" s="27"/>
      <c r="F42" s="27"/>
      <c r="G42" s="27"/>
      <c r="H42" s="27" t="n">
        <f aca="false">SUM(H43:H66)</f>
        <v>0</v>
      </c>
      <c r="I42" s="27" t="n">
        <f aca="false">SUM(I43:I66)</f>
        <v>0</v>
      </c>
      <c r="J42" s="27" t="n">
        <f aca="false">H42+I42</f>
        <v>0</v>
      </c>
      <c r="K42" s="27"/>
      <c r="L42" s="27" t="n">
        <f aca="false">SUM(L43:L66)</f>
        <v>0.038</v>
      </c>
      <c r="M42" s="27"/>
      <c r="P42" s="27" t="n">
        <f aca="false">IF(Q42="PR",J42,SUM(O43:O66))</f>
        <v>0</v>
      </c>
      <c r="Q42" s="27" t="s">
        <v>127</v>
      </c>
      <c r="R42" s="27" t="n">
        <f aca="false">IF(Q42="HS",H42,0)</f>
        <v>0</v>
      </c>
      <c r="S42" s="27" t="n">
        <f aca="false">IF(Q42="HS",I42-P42,0)</f>
        <v>0</v>
      </c>
      <c r="T42" s="27" t="n">
        <f aca="false">IF(Q42="PS",H42,0)</f>
        <v>0</v>
      </c>
      <c r="U42" s="27" t="n">
        <f aca="false">IF(Q42="PS",I42-P42,0)</f>
        <v>0</v>
      </c>
      <c r="V42" s="27" t="n">
        <f aca="false">IF(Q42="MP",H42,0)</f>
        <v>0</v>
      </c>
      <c r="W42" s="27" t="n">
        <f aca="false">IF(Q42="MP",I42-P42,0)</f>
        <v>0</v>
      </c>
      <c r="X42" s="27" t="n">
        <f aca="false">IF(Q42="OM",H42,0)</f>
        <v>0</v>
      </c>
      <c r="Y42" s="27" t="s">
        <v>128</v>
      </c>
      <c r="AI42" s="0" t="n">
        <f aca="false">SUM(Z43:Z66)</f>
        <v>0</v>
      </c>
      <c r="AJ42" s="0" t="n">
        <f aca="false">SUM(AA43:AA66)</f>
        <v>0</v>
      </c>
      <c r="AK42" s="0" t="n">
        <f aca="false">SUM(AB43:AB66)</f>
        <v>0</v>
      </c>
    </row>
    <row r="43" customFormat="false" ht="12.75" hidden="false" customHeight="false" outlineLevel="0" collapsed="false">
      <c r="A43" s="1" t="s">
        <v>129</v>
      </c>
      <c r="B43" s="2" t="s">
        <v>40</v>
      </c>
      <c r="C43" s="2" t="s">
        <v>130</v>
      </c>
      <c r="D43" s="0" t="s">
        <v>131</v>
      </c>
      <c r="E43" s="0" t="s">
        <v>132</v>
      </c>
      <c r="F43" s="0" t="n">
        <v>38</v>
      </c>
      <c r="G43" s="0" t="n">
        <v>0</v>
      </c>
      <c r="H43" s="0" t="n">
        <f aca="false">F43*AE43</f>
        <v>0</v>
      </c>
      <c r="I43" s="0" t="n">
        <f aca="false">J43-H43</f>
        <v>0</v>
      </c>
      <c r="J43" s="0" t="n">
        <f aca="false">F43*G43</f>
        <v>0</v>
      </c>
      <c r="K43" s="0" t="n">
        <v>0.001</v>
      </c>
      <c r="L43" s="0" t="n">
        <f aca="false">F43*K43</f>
        <v>0.038</v>
      </c>
      <c r="M43" s="0" t="s">
        <v>48</v>
      </c>
      <c r="N43" s="0" t="n">
        <v>1</v>
      </c>
      <c r="O43" s="0" t="n">
        <f aca="false">IF(N43=5,I43,0)</f>
        <v>0</v>
      </c>
      <c r="Z43" s="0" t="n">
        <f aca="false">IF(AD43=0,J43,0)</f>
        <v>0</v>
      </c>
      <c r="AA43" s="0" t="n">
        <f aca="false">IF(AD43=15,J43,0)</f>
        <v>0</v>
      </c>
      <c r="AB43" s="0" t="n">
        <f aca="false">IF(AD43=21,J43,0)</f>
        <v>0</v>
      </c>
      <c r="AD43" s="0" t="n">
        <v>21</v>
      </c>
      <c r="AE43" s="0" t="n">
        <f aca="false">G43*AG43</f>
        <v>0</v>
      </c>
      <c r="AF43" s="0" t="n">
        <f aca="false">G43*(1-AG43)</f>
        <v>0</v>
      </c>
      <c r="AG43" s="0" t="n">
        <v>1</v>
      </c>
      <c r="AM43" s="0" t="n">
        <f aca="false">F43*AE43</f>
        <v>0</v>
      </c>
      <c r="AN43" s="0" t="n">
        <f aca="false">F43*AF43</f>
        <v>0</v>
      </c>
      <c r="AO43" s="0" t="s">
        <v>133</v>
      </c>
      <c r="AP43" s="0" t="s">
        <v>134</v>
      </c>
      <c r="AQ43" s="27" t="s">
        <v>51</v>
      </c>
    </row>
    <row r="44" customFormat="false" ht="25.5" hidden="false" customHeight="true" outlineLevel="0" collapsed="false">
      <c r="C44" s="30" t="s">
        <v>135</v>
      </c>
      <c r="D44" s="31" t="s">
        <v>136</v>
      </c>
      <c r="E44" s="31"/>
      <c r="F44" s="31"/>
      <c r="G44" s="31"/>
      <c r="H44" s="31"/>
      <c r="I44" s="31"/>
      <c r="J44" s="31"/>
      <c r="K44" s="31"/>
      <c r="L44" s="31"/>
      <c r="M44" s="31"/>
    </row>
    <row r="45" customFormat="false" ht="12.75" hidden="false" customHeight="true" outlineLevel="0" collapsed="false">
      <c r="C45" s="30" t="s">
        <v>52</v>
      </c>
      <c r="D45" s="31" t="s">
        <v>137</v>
      </c>
      <c r="E45" s="31"/>
      <c r="F45" s="31"/>
      <c r="G45" s="31"/>
      <c r="H45" s="31"/>
      <c r="I45" s="31"/>
      <c r="J45" s="31"/>
      <c r="K45" s="31"/>
      <c r="L45" s="31"/>
      <c r="M45" s="31"/>
    </row>
    <row r="46" customFormat="false" ht="12.75" hidden="false" customHeight="false" outlineLevel="0" collapsed="false">
      <c r="A46" s="1" t="s">
        <v>41</v>
      </c>
      <c r="B46" s="2" t="s">
        <v>40</v>
      </c>
      <c r="C46" s="2" t="s">
        <v>138</v>
      </c>
      <c r="D46" s="0" t="s">
        <v>139</v>
      </c>
      <c r="E46" s="0" t="s">
        <v>98</v>
      </c>
      <c r="F46" s="0" t="n">
        <v>114</v>
      </c>
      <c r="G46" s="0" t="n">
        <v>0</v>
      </c>
      <c r="H46" s="0" t="n">
        <f aca="false">F46*AE46</f>
        <v>0</v>
      </c>
      <c r="I46" s="0" t="n">
        <f aca="false">J46-H46</f>
        <v>0</v>
      </c>
      <c r="J46" s="0" t="n">
        <f aca="false">F46*G46</f>
        <v>0</v>
      </c>
      <c r="K46" s="0" t="n">
        <v>0</v>
      </c>
      <c r="L46" s="0" t="n">
        <f aca="false">F46*K46</f>
        <v>0</v>
      </c>
      <c r="N46" s="0" t="n">
        <v>1</v>
      </c>
      <c r="O46" s="0" t="n">
        <f aca="false">IF(N46=5,I46,0)</f>
        <v>0</v>
      </c>
      <c r="Z46" s="0" t="n">
        <f aca="false">IF(AD46=0,J46,0)</f>
        <v>0</v>
      </c>
      <c r="AA46" s="0" t="n">
        <f aca="false">IF(AD46=15,J46,0)</f>
        <v>0</v>
      </c>
      <c r="AB46" s="0" t="n">
        <f aca="false">IF(AD46=21,J46,0)</f>
        <v>0</v>
      </c>
      <c r="AD46" s="0" t="n">
        <v>21</v>
      </c>
      <c r="AE46" s="0" t="n">
        <f aca="false">G46*AG46</f>
        <v>0</v>
      </c>
      <c r="AF46" s="0" t="n">
        <f aca="false">G46*(1-AG46)</f>
        <v>0</v>
      </c>
      <c r="AG46" s="0" t="n">
        <v>1</v>
      </c>
      <c r="AM46" s="0" t="n">
        <f aca="false">F46*AE46</f>
        <v>0</v>
      </c>
      <c r="AN46" s="0" t="n">
        <f aca="false">F46*AF46</f>
        <v>0</v>
      </c>
      <c r="AO46" s="0" t="s">
        <v>133</v>
      </c>
      <c r="AP46" s="0" t="s">
        <v>134</v>
      </c>
      <c r="AQ46" s="27" t="s">
        <v>51</v>
      </c>
    </row>
    <row r="47" customFormat="false" ht="12.75" hidden="false" customHeight="true" outlineLevel="0" collapsed="false">
      <c r="C47" s="30" t="s">
        <v>52</v>
      </c>
      <c r="D47" s="31" t="s">
        <v>140</v>
      </c>
      <c r="E47" s="31"/>
      <c r="F47" s="31"/>
      <c r="G47" s="31"/>
      <c r="H47" s="31"/>
      <c r="I47" s="31"/>
      <c r="J47" s="31"/>
      <c r="K47" s="31"/>
      <c r="L47" s="31"/>
      <c r="M47" s="31"/>
    </row>
    <row r="48" customFormat="false" ht="12.75" hidden="false" customHeight="false" outlineLevel="0" collapsed="false">
      <c r="A48" s="1" t="s">
        <v>141</v>
      </c>
      <c r="B48" s="2" t="s">
        <v>40</v>
      </c>
      <c r="C48" s="2" t="s">
        <v>142</v>
      </c>
      <c r="D48" s="0" t="s">
        <v>143</v>
      </c>
      <c r="E48" s="0" t="s">
        <v>98</v>
      </c>
      <c r="F48" s="0" t="n">
        <v>70</v>
      </c>
      <c r="G48" s="0" t="n">
        <v>0</v>
      </c>
      <c r="H48" s="0" t="n">
        <f aca="false">F48*AE48</f>
        <v>0</v>
      </c>
      <c r="I48" s="0" t="n">
        <f aca="false">J48-H48</f>
        <v>0</v>
      </c>
      <c r="J48" s="0" t="n">
        <f aca="false">F48*G48</f>
        <v>0</v>
      </c>
      <c r="K48" s="0" t="n">
        <v>0</v>
      </c>
      <c r="L48" s="0" t="n">
        <f aca="false">F48*K48</f>
        <v>0</v>
      </c>
      <c r="N48" s="0" t="n">
        <v>1</v>
      </c>
      <c r="O48" s="0" t="n">
        <f aca="false">IF(N48=5,I48,0)</f>
        <v>0</v>
      </c>
      <c r="Z48" s="0" t="n">
        <f aca="false">IF(AD48=0,J48,0)</f>
        <v>0</v>
      </c>
      <c r="AA48" s="0" t="n">
        <f aca="false">IF(AD48=15,J48,0)</f>
        <v>0</v>
      </c>
      <c r="AB48" s="0" t="n">
        <f aca="false">IF(AD48=21,J48,0)</f>
        <v>0</v>
      </c>
      <c r="AD48" s="0" t="n">
        <v>21</v>
      </c>
      <c r="AE48" s="0" t="n">
        <f aca="false">G48*AG48</f>
        <v>0</v>
      </c>
      <c r="AF48" s="0" t="n">
        <f aca="false">G48*(1-AG48)</f>
        <v>0</v>
      </c>
      <c r="AG48" s="0" t="n">
        <v>1</v>
      </c>
      <c r="AM48" s="0" t="n">
        <f aca="false">F48*AE48</f>
        <v>0</v>
      </c>
      <c r="AN48" s="0" t="n">
        <f aca="false">F48*AF48</f>
        <v>0</v>
      </c>
      <c r="AO48" s="0" t="s">
        <v>133</v>
      </c>
      <c r="AP48" s="0" t="s">
        <v>134</v>
      </c>
      <c r="AQ48" s="27" t="s">
        <v>51</v>
      </c>
    </row>
    <row r="49" customFormat="false" ht="12.75" hidden="false" customHeight="true" outlineLevel="0" collapsed="false">
      <c r="C49" s="30" t="s">
        <v>52</v>
      </c>
      <c r="D49" s="31" t="s">
        <v>144</v>
      </c>
      <c r="E49" s="31"/>
      <c r="F49" s="31"/>
      <c r="G49" s="31"/>
      <c r="H49" s="31"/>
      <c r="I49" s="31"/>
      <c r="J49" s="31"/>
      <c r="K49" s="31"/>
      <c r="L49" s="31"/>
      <c r="M49" s="31"/>
    </row>
    <row r="50" customFormat="false" ht="12.75" hidden="false" customHeight="false" outlineLevel="0" collapsed="false">
      <c r="A50" s="1" t="s">
        <v>145</v>
      </c>
      <c r="B50" s="2" t="s">
        <v>40</v>
      </c>
      <c r="C50" s="2" t="s">
        <v>146</v>
      </c>
      <c r="D50" s="0" t="s">
        <v>147</v>
      </c>
      <c r="E50" s="0" t="s">
        <v>98</v>
      </c>
      <c r="F50" s="0" t="n">
        <v>48</v>
      </c>
      <c r="G50" s="0" t="n">
        <v>0</v>
      </c>
      <c r="H50" s="0" t="n">
        <f aca="false">F50*AE50</f>
        <v>0</v>
      </c>
      <c r="I50" s="0" t="n">
        <f aca="false">J50-H50</f>
        <v>0</v>
      </c>
      <c r="J50" s="0" t="n">
        <f aca="false">F50*G50</f>
        <v>0</v>
      </c>
      <c r="K50" s="0" t="n">
        <v>0</v>
      </c>
      <c r="L50" s="0" t="n">
        <f aca="false">F50*K50</f>
        <v>0</v>
      </c>
      <c r="N50" s="0" t="n">
        <v>1</v>
      </c>
      <c r="O50" s="0" t="n">
        <f aca="false">IF(N50=5,I50,0)</f>
        <v>0</v>
      </c>
      <c r="Z50" s="0" t="n">
        <f aca="false">IF(AD50=0,J50,0)</f>
        <v>0</v>
      </c>
      <c r="AA50" s="0" t="n">
        <f aca="false">IF(AD50=15,J50,0)</f>
        <v>0</v>
      </c>
      <c r="AB50" s="0" t="n">
        <f aca="false">IF(AD50=21,J50,0)</f>
        <v>0</v>
      </c>
      <c r="AD50" s="0" t="n">
        <v>21</v>
      </c>
      <c r="AE50" s="0" t="n">
        <f aca="false">G50*AG50</f>
        <v>0</v>
      </c>
      <c r="AF50" s="0" t="n">
        <f aca="false">G50*(1-AG50)</f>
        <v>0</v>
      </c>
      <c r="AG50" s="0" t="n">
        <v>1</v>
      </c>
      <c r="AM50" s="0" t="n">
        <f aca="false">F50*AE50</f>
        <v>0</v>
      </c>
      <c r="AN50" s="0" t="n">
        <f aca="false">F50*AF50</f>
        <v>0</v>
      </c>
      <c r="AO50" s="0" t="s">
        <v>133</v>
      </c>
      <c r="AP50" s="0" t="s">
        <v>134</v>
      </c>
      <c r="AQ50" s="27" t="s">
        <v>51</v>
      </c>
    </row>
    <row r="51" customFormat="false" ht="12.75" hidden="false" customHeight="true" outlineLevel="0" collapsed="false">
      <c r="C51" s="30" t="s">
        <v>52</v>
      </c>
      <c r="D51" s="31" t="s">
        <v>148</v>
      </c>
      <c r="E51" s="31"/>
      <c r="F51" s="31"/>
      <c r="G51" s="31"/>
      <c r="H51" s="31"/>
      <c r="I51" s="31"/>
      <c r="J51" s="31"/>
      <c r="K51" s="31"/>
      <c r="L51" s="31"/>
      <c r="M51" s="31"/>
    </row>
    <row r="52" customFormat="false" ht="12.75" hidden="false" customHeight="false" outlineLevel="0" collapsed="false">
      <c r="A52" s="1" t="s">
        <v>149</v>
      </c>
      <c r="B52" s="2" t="s">
        <v>40</v>
      </c>
      <c r="C52" s="2" t="s">
        <v>150</v>
      </c>
      <c r="D52" s="0" t="s">
        <v>151</v>
      </c>
      <c r="E52" s="0" t="s">
        <v>98</v>
      </c>
      <c r="F52" s="0" t="n">
        <v>38</v>
      </c>
      <c r="G52" s="0" t="n">
        <v>0</v>
      </c>
      <c r="H52" s="0" t="n">
        <f aca="false">F52*AE52</f>
        <v>0</v>
      </c>
      <c r="I52" s="0" t="n">
        <f aca="false">J52-H52</f>
        <v>0</v>
      </c>
      <c r="J52" s="0" t="n">
        <f aca="false">F52*G52</f>
        <v>0</v>
      </c>
      <c r="K52" s="0" t="n">
        <v>0</v>
      </c>
      <c r="L52" s="0" t="n">
        <f aca="false">F52*K52</f>
        <v>0</v>
      </c>
      <c r="N52" s="0" t="n">
        <v>1</v>
      </c>
      <c r="O52" s="0" t="n">
        <f aca="false">IF(N52=5,I52,0)</f>
        <v>0</v>
      </c>
      <c r="Z52" s="0" t="n">
        <f aca="false">IF(AD52=0,J52,0)</f>
        <v>0</v>
      </c>
      <c r="AA52" s="0" t="n">
        <f aca="false">IF(AD52=15,J52,0)</f>
        <v>0</v>
      </c>
      <c r="AB52" s="0" t="n">
        <f aca="false">IF(AD52=21,J52,0)</f>
        <v>0</v>
      </c>
      <c r="AD52" s="0" t="n">
        <v>21</v>
      </c>
      <c r="AE52" s="0" t="n">
        <f aca="false">G52*AG52</f>
        <v>0</v>
      </c>
      <c r="AF52" s="0" t="n">
        <f aca="false">G52*(1-AG52)</f>
        <v>0</v>
      </c>
      <c r="AG52" s="0" t="n">
        <v>1</v>
      </c>
      <c r="AM52" s="0" t="n">
        <f aca="false">F52*AE52</f>
        <v>0</v>
      </c>
      <c r="AN52" s="0" t="n">
        <f aca="false">F52*AF52</f>
        <v>0</v>
      </c>
      <c r="AO52" s="0" t="s">
        <v>133</v>
      </c>
      <c r="AP52" s="0" t="s">
        <v>134</v>
      </c>
      <c r="AQ52" s="27" t="s">
        <v>51</v>
      </c>
    </row>
    <row r="53" customFormat="false" ht="12.75" hidden="false" customHeight="true" outlineLevel="0" collapsed="false">
      <c r="C53" s="30" t="s">
        <v>52</v>
      </c>
      <c r="D53" s="31" t="s">
        <v>152</v>
      </c>
      <c r="E53" s="31"/>
      <c r="F53" s="31"/>
      <c r="G53" s="31"/>
      <c r="H53" s="31"/>
      <c r="I53" s="31"/>
      <c r="J53" s="31"/>
      <c r="K53" s="31"/>
      <c r="L53" s="31"/>
      <c r="M53" s="31"/>
    </row>
    <row r="54" customFormat="false" ht="12.75" hidden="false" customHeight="false" outlineLevel="0" collapsed="false">
      <c r="A54" s="1" t="s">
        <v>153</v>
      </c>
      <c r="B54" s="2" t="s">
        <v>40</v>
      </c>
      <c r="C54" s="2" t="s">
        <v>154</v>
      </c>
      <c r="D54" s="0" t="s">
        <v>155</v>
      </c>
      <c r="E54" s="0" t="s">
        <v>98</v>
      </c>
      <c r="F54" s="0" t="n">
        <v>13</v>
      </c>
      <c r="G54" s="0" t="n">
        <v>0</v>
      </c>
      <c r="H54" s="0" t="n">
        <f aca="false">F54*AE54</f>
        <v>0</v>
      </c>
      <c r="I54" s="0" t="n">
        <f aca="false">J54-H54</f>
        <v>0</v>
      </c>
      <c r="J54" s="0" t="n">
        <f aca="false">F54*G54</f>
        <v>0</v>
      </c>
      <c r="K54" s="0" t="n">
        <v>0</v>
      </c>
      <c r="L54" s="0" t="n">
        <f aca="false">F54*K54</f>
        <v>0</v>
      </c>
      <c r="N54" s="0" t="n">
        <v>1</v>
      </c>
      <c r="O54" s="0" t="n">
        <f aca="false">IF(N54=5,I54,0)</f>
        <v>0</v>
      </c>
      <c r="Z54" s="0" t="n">
        <f aca="false">IF(AD54=0,J54,0)</f>
        <v>0</v>
      </c>
      <c r="AA54" s="0" t="n">
        <f aca="false">IF(AD54=15,J54,0)</f>
        <v>0</v>
      </c>
      <c r="AB54" s="0" t="n">
        <f aca="false">IF(AD54=21,J54,0)</f>
        <v>0</v>
      </c>
      <c r="AD54" s="0" t="n">
        <v>21</v>
      </c>
      <c r="AE54" s="0" t="n">
        <f aca="false">G54*AG54</f>
        <v>0</v>
      </c>
      <c r="AF54" s="0" t="n">
        <f aca="false">G54*(1-AG54)</f>
        <v>0</v>
      </c>
      <c r="AG54" s="0" t="n">
        <v>1</v>
      </c>
      <c r="AM54" s="0" t="n">
        <f aca="false">F54*AE54</f>
        <v>0</v>
      </c>
      <c r="AN54" s="0" t="n">
        <f aca="false">F54*AF54</f>
        <v>0</v>
      </c>
      <c r="AO54" s="0" t="s">
        <v>133</v>
      </c>
      <c r="AP54" s="0" t="s">
        <v>134</v>
      </c>
      <c r="AQ54" s="27" t="s">
        <v>51</v>
      </c>
    </row>
    <row r="55" customFormat="false" ht="12.75" hidden="false" customHeight="true" outlineLevel="0" collapsed="false">
      <c r="C55" s="30" t="s">
        <v>52</v>
      </c>
      <c r="D55" s="31" t="s">
        <v>99</v>
      </c>
      <c r="E55" s="31"/>
      <c r="F55" s="31"/>
      <c r="G55" s="31"/>
      <c r="H55" s="31"/>
      <c r="I55" s="31"/>
      <c r="J55" s="31"/>
      <c r="K55" s="31"/>
      <c r="L55" s="31"/>
      <c r="M55" s="31"/>
    </row>
    <row r="56" customFormat="false" ht="12.75" hidden="false" customHeight="false" outlineLevel="0" collapsed="false">
      <c r="A56" s="1" t="s">
        <v>156</v>
      </c>
      <c r="B56" s="2" t="s">
        <v>40</v>
      </c>
      <c r="C56" s="2" t="s">
        <v>157</v>
      </c>
      <c r="D56" s="0" t="s">
        <v>158</v>
      </c>
      <c r="E56" s="0" t="s">
        <v>98</v>
      </c>
      <c r="F56" s="0" t="n">
        <v>38</v>
      </c>
      <c r="G56" s="0" t="n">
        <v>0</v>
      </c>
      <c r="H56" s="0" t="n">
        <f aca="false">F56*AE56</f>
        <v>0</v>
      </c>
      <c r="I56" s="0" t="n">
        <f aca="false">J56-H56</f>
        <v>0</v>
      </c>
      <c r="J56" s="0" t="n">
        <f aca="false">F56*G56</f>
        <v>0</v>
      </c>
      <c r="K56" s="0" t="n">
        <v>0</v>
      </c>
      <c r="L56" s="0" t="n">
        <f aca="false">F56*K56</f>
        <v>0</v>
      </c>
      <c r="N56" s="0" t="n">
        <v>1</v>
      </c>
      <c r="O56" s="0" t="n">
        <f aca="false">IF(N56=5,I56,0)</f>
        <v>0</v>
      </c>
      <c r="Z56" s="0" t="n">
        <f aca="false">IF(AD56=0,J56,0)</f>
        <v>0</v>
      </c>
      <c r="AA56" s="0" t="n">
        <f aca="false">IF(AD56=15,J56,0)</f>
        <v>0</v>
      </c>
      <c r="AB56" s="0" t="n">
        <f aca="false">IF(AD56=21,J56,0)</f>
        <v>0</v>
      </c>
      <c r="AD56" s="0" t="n">
        <v>21</v>
      </c>
      <c r="AE56" s="0" t="n">
        <f aca="false">G56*AG56</f>
        <v>0</v>
      </c>
      <c r="AF56" s="0" t="n">
        <f aca="false">G56*(1-AG56)</f>
        <v>0</v>
      </c>
      <c r="AG56" s="0" t="n">
        <v>1</v>
      </c>
      <c r="AM56" s="0" t="n">
        <f aca="false">F56*AE56</f>
        <v>0</v>
      </c>
      <c r="AN56" s="0" t="n">
        <f aca="false">F56*AF56</f>
        <v>0</v>
      </c>
      <c r="AO56" s="0" t="s">
        <v>133</v>
      </c>
      <c r="AP56" s="0" t="s">
        <v>134</v>
      </c>
      <c r="AQ56" s="27" t="s">
        <v>51</v>
      </c>
    </row>
    <row r="57" customFormat="false" ht="12.75" hidden="false" customHeight="false" outlineLevel="0" collapsed="false">
      <c r="A57" s="1" t="s">
        <v>159</v>
      </c>
      <c r="B57" s="2" t="s">
        <v>40</v>
      </c>
      <c r="C57" s="2" t="s">
        <v>160</v>
      </c>
      <c r="D57" s="0" t="s">
        <v>161</v>
      </c>
      <c r="E57" s="0" t="s">
        <v>113</v>
      </c>
      <c r="F57" s="0" t="n">
        <v>3.8</v>
      </c>
      <c r="G57" s="0" t="n">
        <v>0</v>
      </c>
      <c r="H57" s="0" t="n">
        <f aca="false">F57*AE57</f>
        <v>0</v>
      </c>
      <c r="I57" s="0" t="n">
        <f aca="false">J57-H57</f>
        <v>0</v>
      </c>
      <c r="J57" s="0" t="n">
        <f aca="false">F57*G57</f>
        <v>0</v>
      </c>
      <c r="K57" s="0" t="n">
        <v>0</v>
      </c>
      <c r="L57" s="0" t="n">
        <f aca="false">F57*K57</f>
        <v>0</v>
      </c>
      <c r="N57" s="0" t="n">
        <v>1</v>
      </c>
      <c r="O57" s="0" t="n">
        <f aca="false">IF(N57=5,I57,0)</f>
        <v>0</v>
      </c>
      <c r="Z57" s="0" t="n">
        <f aca="false">IF(AD57=0,J57,0)</f>
        <v>0</v>
      </c>
      <c r="AA57" s="0" t="n">
        <f aca="false">IF(AD57=15,J57,0)</f>
        <v>0</v>
      </c>
      <c r="AB57" s="0" t="n">
        <f aca="false">IF(AD57=21,J57,0)</f>
        <v>0</v>
      </c>
      <c r="AD57" s="0" t="n">
        <v>21</v>
      </c>
      <c r="AE57" s="0" t="n">
        <f aca="false">G57*AG57</f>
        <v>0</v>
      </c>
      <c r="AF57" s="0" t="n">
        <f aca="false">G57*(1-AG57)</f>
        <v>0</v>
      </c>
      <c r="AG57" s="0" t="n">
        <v>1</v>
      </c>
      <c r="AM57" s="0" t="n">
        <f aca="false">F57*AE57</f>
        <v>0</v>
      </c>
      <c r="AN57" s="0" t="n">
        <f aca="false">F57*AF57</f>
        <v>0</v>
      </c>
      <c r="AO57" s="0" t="s">
        <v>133</v>
      </c>
      <c r="AP57" s="0" t="s">
        <v>134</v>
      </c>
      <c r="AQ57" s="27" t="s">
        <v>51</v>
      </c>
    </row>
    <row r="58" customFormat="false" ht="12.75" hidden="false" customHeight="false" outlineLevel="0" collapsed="false">
      <c r="A58" s="1" t="s">
        <v>162</v>
      </c>
      <c r="B58" s="2" t="s">
        <v>40</v>
      </c>
      <c r="C58" s="2" t="s">
        <v>163</v>
      </c>
      <c r="D58" s="0" t="s">
        <v>164</v>
      </c>
      <c r="E58" s="0" t="s">
        <v>98</v>
      </c>
      <c r="F58" s="0" t="n">
        <v>3</v>
      </c>
      <c r="G58" s="0" t="n">
        <v>0</v>
      </c>
      <c r="H58" s="0" t="n">
        <f aca="false">F58*AE58</f>
        <v>0</v>
      </c>
      <c r="I58" s="0" t="n">
        <f aca="false">J58-H58</f>
        <v>0</v>
      </c>
      <c r="J58" s="0" t="n">
        <f aca="false">F58*G58</f>
        <v>0</v>
      </c>
      <c r="K58" s="0" t="n">
        <v>0</v>
      </c>
      <c r="L58" s="0" t="n">
        <f aca="false">F58*K58</f>
        <v>0</v>
      </c>
      <c r="N58" s="0" t="n">
        <v>1</v>
      </c>
      <c r="O58" s="0" t="n">
        <f aca="false">IF(N58=5,I58,0)</f>
        <v>0</v>
      </c>
      <c r="Z58" s="0" t="n">
        <f aca="false">IF(AD58=0,J58,0)</f>
        <v>0</v>
      </c>
      <c r="AA58" s="0" t="n">
        <f aca="false">IF(AD58=15,J58,0)</f>
        <v>0</v>
      </c>
      <c r="AB58" s="0" t="n">
        <f aca="false">IF(AD58=21,J58,0)</f>
        <v>0</v>
      </c>
      <c r="AD58" s="0" t="n">
        <v>21</v>
      </c>
      <c r="AE58" s="0" t="n">
        <f aca="false">G58*AG58</f>
        <v>0</v>
      </c>
      <c r="AF58" s="0" t="n">
        <f aca="false">G58*(1-AG58)</f>
        <v>0</v>
      </c>
      <c r="AG58" s="0" t="n">
        <v>1</v>
      </c>
      <c r="AM58" s="0" t="n">
        <f aca="false">F58*AE58</f>
        <v>0</v>
      </c>
      <c r="AN58" s="0" t="n">
        <f aca="false">F58*AF58</f>
        <v>0</v>
      </c>
      <c r="AO58" s="0" t="s">
        <v>133</v>
      </c>
      <c r="AP58" s="0" t="s">
        <v>134</v>
      </c>
      <c r="AQ58" s="27" t="s">
        <v>51</v>
      </c>
    </row>
    <row r="59" customFormat="false" ht="12.75" hidden="false" customHeight="true" outlineLevel="0" collapsed="false">
      <c r="C59" s="30" t="s">
        <v>52</v>
      </c>
      <c r="D59" s="31" t="s">
        <v>165</v>
      </c>
      <c r="E59" s="31"/>
      <c r="F59" s="31"/>
      <c r="G59" s="31"/>
      <c r="H59" s="31"/>
      <c r="I59" s="31"/>
      <c r="J59" s="31"/>
      <c r="K59" s="31"/>
      <c r="L59" s="31"/>
      <c r="M59" s="31"/>
    </row>
    <row r="60" customFormat="false" ht="12.75" hidden="false" customHeight="false" outlineLevel="0" collapsed="false">
      <c r="A60" s="1" t="s">
        <v>166</v>
      </c>
      <c r="B60" s="2" t="s">
        <v>40</v>
      </c>
      <c r="C60" s="2" t="s">
        <v>167</v>
      </c>
      <c r="D60" s="0" t="s">
        <v>168</v>
      </c>
      <c r="E60" s="0" t="s">
        <v>98</v>
      </c>
      <c r="F60" s="0" t="n">
        <v>5</v>
      </c>
      <c r="G60" s="0" t="n">
        <v>0</v>
      </c>
      <c r="H60" s="0" t="n">
        <f aca="false">F60*AE60</f>
        <v>0</v>
      </c>
      <c r="I60" s="0" t="n">
        <f aca="false">J60-H60</f>
        <v>0</v>
      </c>
      <c r="J60" s="0" t="n">
        <f aca="false">F60*G60</f>
        <v>0</v>
      </c>
      <c r="K60" s="0" t="n">
        <v>0</v>
      </c>
      <c r="L60" s="0" t="n">
        <f aca="false">F60*K60</f>
        <v>0</v>
      </c>
      <c r="N60" s="0" t="n">
        <v>1</v>
      </c>
      <c r="O60" s="0" t="n">
        <f aca="false">IF(N60=5,I60,0)</f>
        <v>0</v>
      </c>
      <c r="Z60" s="0" t="n">
        <f aca="false">IF(AD60=0,J60,0)</f>
        <v>0</v>
      </c>
      <c r="AA60" s="0" t="n">
        <f aca="false">IF(AD60=15,J60,0)</f>
        <v>0</v>
      </c>
      <c r="AB60" s="0" t="n">
        <f aca="false">IF(AD60=21,J60,0)</f>
        <v>0</v>
      </c>
      <c r="AD60" s="0" t="n">
        <v>21</v>
      </c>
      <c r="AE60" s="0" t="n">
        <f aca="false">G60*AG60</f>
        <v>0</v>
      </c>
      <c r="AF60" s="0" t="n">
        <f aca="false">G60*(1-AG60)</f>
        <v>0</v>
      </c>
      <c r="AG60" s="0" t="n">
        <v>1</v>
      </c>
      <c r="AM60" s="0" t="n">
        <f aca="false">F60*AE60</f>
        <v>0</v>
      </c>
      <c r="AN60" s="0" t="n">
        <f aca="false">F60*AF60</f>
        <v>0</v>
      </c>
      <c r="AO60" s="0" t="s">
        <v>133</v>
      </c>
      <c r="AP60" s="0" t="s">
        <v>134</v>
      </c>
      <c r="AQ60" s="27" t="s">
        <v>51</v>
      </c>
    </row>
    <row r="61" customFormat="false" ht="12.75" hidden="false" customHeight="false" outlineLevel="0" collapsed="false">
      <c r="A61" s="1" t="s">
        <v>169</v>
      </c>
      <c r="B61" s="2" t="s">
        <v>40</v>
      </c>
      <c r="C61" s="2" t="s">
        <v>170</v>
      </c>
      <c r="D61" s="0" t="s">
        <v>171</v>
      </c>
      <c r="E61" s="0" t="s">
        <v>98</v>
      </c>
      <c r="F61" s="0" t="n">
        <v>2</v>
      </c>
      <c r="G61" s="0" t="n">
        <v>0</v>
      </c>
      <c r="H61" s="0" t="n">
        <f aca="false">F61*AE61</f>
        <v>0</v>
      </c>
      <c r="I61" s="0" t="n">
        <f aca="false">J61-H61</f>
        <v>0</v>
      </c>
      <c r="J61" s="0" t="n">
        <f aca="false">F61*G61</f>
        <v>0</v>
      </c>
      <c r="K61" s="0" t="n">
        <v>0</v>
      </c>
      <c r="L61" s="0" t="n">
        <f aca="false">F61*K61</f>
        <v>0</v>
      </c>
      <c r="N61" s="0" t="n">
        <v>1</v>
      </c>
      <c r="O61" s="0" t="n">
        <f aca="false">IF(N61=5,I61,0)</f>
        <v>0</v>
      </c>
      <c r="Z61" s="0" t="n">
        <f aca="false">IF(AD61=0,J61,0)</f>
        <v>0</v>
      </c>
      <c r="AA61" s="0" t="n">
        <f aca="false">IF(AD61=15,J61,0)</f>
        <v>0</v>
      </c>
      <c r="AB61" s="0" t="n">
        <f aca="false">IF(AD61=21,J61,0)</f>
        <v>0</v>
      </c>
      <c r="AD61" s="0" t="n">
        <v>21</v>
      </c>
      <c r="AE61" s="0" t="n">
        <f aca="false">G61*AG61</f>
        <v>0</v>
      </c>
      <c r="AF61" s="0" t="n">
        <f aca="false">G61*(1-AG61)</f>
        <v>0</v>
      </c>
      <c r="AG61" s="0" t="n">
        <v>1</v>
      </c>
      <c r="AM61" s="0" t="n">
        <f aca="false">F61*AE61</f>
        <v>0</v>
      </c>
      <c r="AN61" s="0" t="n">
        <f aca="false">F61*AF61</f>
        <v>0</v>
      </c>
      <c r="AO61" s="0" t="s">
        <v>133</v>
      </c>
      <c r="AP61" s="0" t="s">
        <v>134</v>
      </c>
      <c r="AQ61" s="27" t="s">
        <v>51</v>
      </c>
    </row>
    <row r="62" customFormat="false" ht="12.75" hidden="false" customHeight="false" outlineLevel="0" collapsed="false">
      <c r="A62" s="1" t="s">
        <v>172</v>
      </c>
      <c r="B62" s="2" t="s">
        <v>40</v>
      </c>
      <c r="C62" s="2" t="s">
        <v>173</v>
      </c>
      <c r="D62" s="0" t="s">
        <v>174</v>
      </c>
      <c r="E62" s="0" t="s">
        <v>98</v>
      </c>
      <c r="F62" s="0" t="n">
        <v>2</v>
      </c>
      <c r="G62" s="0" t="n">
        <v>0</v>
      </c>
      <c r="H62" s="0" t="n">
        <f aca="false">F62*AE62</f>
        <v>0</v>
      </c>
      <c r="I62" s="0" t="n">
        <f aca="false">J62-H62</f>
        <v>0</v>
      </c>
      <c r="J62" s="0" t="n">
        <f aca="false">F62*G62</f>
        <v>0</v>
      </c>
      <c r="K62" s="0" t="n">
        <v>0</v>
      </c>
      <c r="L62" s="0" t="n">
        <f aca="false">F62*K62</f>
        <v>0</v>
      </c>
      <c r="N62" s="0" t="n">
        <v>1</v>
      </c>
      <c r="O62" s="0" t="n">
        <f aca="false">IF(N62=5,I62,0)</f>
        <v>0</v>
      </c>
      <c r="Z62" s="0" t="n">
        <f aca="false">IF(AD62=0,J62,0)</f>
        <v>0</v>
      </c>
      <c r="AA62" s="0" t="n">
        <f aca="false">IF(AD62=15,J62,0)</f>
        <v>0</v>
      </c>
      <c r="AB62" s="0" t="n">
        <f aca="false">IF(AD62=21,J62,0)</f>
        <v>0</v>
      </c>
      <c r="AD62" s="0" t="n">
        <v>21</v>
      </c>
      <c r="AE62" s="0" t="n">
        <f aca="false">G62*AG62</f>
        <v>0</v>
      </c>
      <c r="AF62" s="0" t="n">
        <f aca="false">G62*(1-AG62)</f>
        <v>0</v>
      </c>
      <c r="AG62" s="0" t="n">
        <v>1</v>
      </c>
      <c r="AM62" s="0" t="n">
        <f aca="false">F62*AE62</f>
        <v>0</v>
      </c>
      <c r="AN62" s="0" t="n">
        <f aca="false">F62*AF62</f>
        <v>0</v>
      </c>
      <c r="AO62" s="0" t="s">
        <v>133</v>
      </c>
      <c r="AP62" s="0" t="s">
        <v>134</v>
      </c>
      <c r="AQ62" s="27" t="s">
        <v>51</v>
      </c>
    </row>
    <row r="63" customFormat="false" ht="12.75" hidden="false" customHeight="false" outlineLevel="0" collapsed="false">
      <c r="A63" s="1" t="s">
        <v>175</v>
      </c>
      <c r="B63" s="2" t="s">
        <v>40</v>
      </c>
      <c r="C63" s="2" t="s">
        <v>176</v>
      </c>
      <c r="D63" s="0" t="s">
        <v>177</v>
      </c>
      <c r="E63" s="0" t="s">
        <v>98</v>
      </c>
      <c r="F63" s="0" t="n">
        <v>4</v>
      </c>
      <c r="G63" s="0" t="n">
        <v>0</v>
      </c>
      <c r="H63" s="0" t="n">
        <f aca="false">F63*AE63</f>
        <v>0</v>
      </c>
      <c r="I63" s="0" t="n">
        <f aca="false">J63-H63</f>
        <v>0</v>
      </c>
      <c r="J63" s="0" t="n">
        <f aca="false">F63*G63</f>
        <v>0</v>
      </c>
      <c r="K63" s="0" t="n">
        <v>0</v>
      </c>
      <c r="L63" s="0" t="n">
        <f aca="false">F63*K63</f>
        <v>0</v>
      </c>
      <c r="N63" s="0" t="n">
        <v>1</v>
      </c>
      <c r="O63" s="0" t="n">
        <f aca="false">IF(N63=5,I63,0)</f>
        <v>0</v>
      </c>
      <c r="Z63" s="0" t="n">
        <f aca="false">IF(AD63=0,J63,0)</f>
        <v>0</v>
      </c>
      <c r="AA63" s="0" t="n">
        <f aca="false">IF(AD63=15,J63,0)</f>
        <v>0</v>
      </c>
      <c r="AB63" s="0" t="n">
        <f aca="false">IF(AD63=21,J63,0)</f>
        <v>0</v>
      </c>
      <c r="AD63" s="0" t="n">
        <v>21</v>
      </c>
      <c r="AE63" s="0" t="n">
        <f aca="false">G63*AG63</f>
        <v>0</v>
      </c>
      <c r="AF63" s="0" t="n">
        <f aca="false">G63*(1-AG63)</f>
        <v>0</v>
      </c>
      <c r="AG63" s="0" t="n">
        <v>1</v>
      </c>
      <c r="AM63" s="0" t="n">
        <f aca="false">F63*AE63</f>
        <v>0</v>
      </c>
      <c r="AN63" s="0" t="n">
        <f aca="false">F63*AF63</f>
        <v>0</v>
      </c>
      <c r="AO63" s="0" t="s">
        <v>133</v>
      </c>
      <c r="AP63" s="0" t="s">
        <v>134</v>
      </c>
      <c r="AQ63" s="27" t="s">
        <v>51</v>
      </c>
    </row>
    <row r="64" customFormat="false" ht="12.75" hidden="false" customHeight="false" outlineLevel="0" collapsed="false">
      <c r="A64" s="1" t="s">
        <v>178</v>
      </c>
      <c r="B64" s="2" t="s">
        <v>40</v>
      </c>
      <c r="C64" s="2" t="s">
        <v>179</v>
      </c>
      <c r="D64" s="0" t="s">
        <v>180</v>
      </c>
      <c r="E64" s="0" t="s">
        <v>98</v>
      </c>
      <c r="F64" s="0" t="n">
        <v>8</v>
      </c>
      <c r="G64" s="0" t="n">
        <v>0</v>
      </c>
      <c r="H64" s="0" t="n">
        <f aca="false">F64*AE64</f>
        <v>0</v>
      </c>
      <c r="I64" s="0" t="n">
        <f aca="false">J64-H64</f>
        <v>0</v>
      </c>
      <c r="J64" s="0" t="n">
        <f aca="false">F64*G64</f>
        <v>0</v>
      </c>
      <c r="K64" s="0" t="n">
        <v>0</v>
      </c>
      <c r="L64" s="0" t="n">
        <f aca="false">F64*K64</f>
        <v>0</v>
      </c>
      <c r="N64" s="0" t="n">
        <v>1</v>
      </c>
      <c r="O64" s="0" t="n">
        <f aca="false">IF(N64=5,I64,0)</f>
        <v>0</v>
      </c>
      <c r="Z64" s="0" t="n">
        <f aca="false">IF(AD64=0,J64,0)</f>
        <v>0</v>
      </c>
      <c r="AA64" s="0" t="n">
        <f aca="false">IF(AD64=15,J64,0)</f>
        <v>0</v>
      </c>
      <c r="AB64" s="0" t="n">
        <f aca="false">IF(AD64=21,J64,0)</f>
        <v>0</v>
      </c>
      <c r="AD64" s="0" t="n">
        <v>21</v>
      </c>
      <c r="AE64" s="0" t="n">
        <f aca="false">G64*AG64</f>
        <v>0</v>
      </c>
      <c r="AF64" s="0" t="n">
        <f aca="false">G64*(1-AG64)</f>
        <v>0</v>
      </c>
      <c r="AG64" s="0" t="n">
        <v>1</v>
      </c>
      <c r="AM64" s="0" t="n">
        <f aca="false">F64*AE64</f>
        <v>0</v>
      </c>
      <c r="AN64" s="0" t="n">
        <f aca="false">F64*AF64</f>
        <v>0</v>
      </c>
      <c r="AO64" s="0" t="s">
        <v>133</v>
      </c>
      <c r="AP64" s="0" t="s">
        <v>134</v>
      </c>
      <c r="AQ64" s="27" t="s">
        <v>51</v>
      </c>
    </row>
    <row r="65" customFormat="false" ht="12.75" hidden="false" customHeight="false" outlineLevel="0" collapsed="false">
      <c r="A65" s="1" t="s">
        <v>181</v>
      </c>
      <c r="B65" s="2" t="s">
        <v>40</v>
      </c>
      <c r="C65" s="2" t="s">
        <v>182</v>
      </c>
      <c r="D65" s="0" t="s">
        <v>183</v>
      </c>
      <c r="E65" s="0" t="s">
        <v>98</v>
      </c>
      <c r="F65" s="0" t="n">
        <v>9</v>
      </c>
      <c r="G65" s="0" t="n">
        <v>0</v>
      </c>
      <c r="H65" s="0" t="n">
        <f aca="false">F65*AE65</f>
        <v>0</v>
      </c>
      <c r="I65" s="0" t="n">
        <f aca="false">J65-H65</f>
        <v>0</v>
      </c>
      <c r="J65" s="0" t="n">
        <f aca="false">F65*G65</f>
        <v>0</v>
      </c>
      <c r="K65" s="0" t="n">
        <v>0</v>
      </c>
      <c r="L65" s="0" t="n">
        <f aca="false">F65*K65</f>
        <v>0</v>
      </c>
      <c r="N65" s="0" t="n">
        <v>1</v>
      </c>
      <c r="O65" s="0" t="n">
        <f aca="false">IF(N65=5,I65,0)</f>
        <v>0</v>
      </c>
      <c r="Z65" s="0" t="n">
        <f aca="false">IF(AD65=0,J65,0)</f>
        <v>0</v>
      </c>
      <c r="AA65" s="0" t="n">
        <f aca="false">IF(AD65=15,J65,0)</f>
        <v>0</v>
      </c>
      <c r="AB65" s="0" t="n">
        <f aca="false">IF(AD65=21,J65,0)</f>
        <v>0</v>
      </c>
      <c r="AD65" s="0" t="n">
        <v>21</v>
      </c>
      <c r="AE65" s="0" t="n">
        <f aca="false">G65*AG65</f>
        <v>0</v>
      </c>
      <c r="AF65" s="0" t="n">
        <f aca="false">G65*(1-AG65)</f>
        <v>0</v>
      </c>
      <c r="AG65" s="0" t="n">
        <v>1</v>
      </c>
      <c r="AM65" s="0" t="n">
        <f aca="false">F65*AE65</f>
        <v>0</v>
      </c>
      <c r="AN65" s="0" t="n">
        <f aca="false">F65*AF65</f>
        <v>0</v>
      </c>
      <c r="AO65" s="0" t="s">
        <v>133</v>
      </c>
      <c r="AP65" s="0" t="s">
        <v>134</v>
      </c>
      <c r="AQ65" s="27" t="s">
        <v>51</v>
      </c>
    </row>
    <row r="66" customFormat="false" ht="12.75" hidden="false" customHeight="false" outlineLevel="0" collapsed="false">
      <c r="A66" s="1" t="s">
        <v>184</v>
      </c>
      <c r="B66" s="2" t="s">
        <v>40</v>
      </c>
      <c r="C66" s="2" t="s">
        <v>185</v>
      </c>
      <c r="D66" s="0" t="s">
        <v>186</v>
      </c>
      <c r="E66" s="0" t="s">
        <v>98</v>
      </c>
      <c r="F66" s="0" t="n">
        <v>5</v>
      </c>
      <c r="G66" s="0" t="n">
        <v>0</v>
      </c>
      <c r="H66" s="0" t="n">
        <f aca="false">F66*AE66</f>
        <v>0</v>
      </c>
      <c r="I66" s="0" t="n">
        <f aca="false">J66-H66</f>
        <v>0</v>
      </c>
      <c r="J66" s="0" t="n">
        <f aca="false">F66*G66</f>
        <v>0</v>
      </c>
      <c r="K66" s="0" t="n">
        <v>0</v>
      </c>
      <c r="L66" s="0" t="n">
        <f aca="false">F66*K66</f>
        <v>0</v>
      </c>
      <c r="N66" s="0" t="n">
        <v>1</v>
      </c>
      <c r="O66" s="0" t="n">
        <f aca="false">IF(N66=5,I66,0)</f>
        <v>0</v>
      </c>
      <c r="Z66" s="0" t="n">
        <f aca="false">IF(AD66=0,J66,0)</f>
        <v>0</v>
      </c>
      <c r="AA66" s="0" t="n">
        <f aca="false">IF(AD66=15,J66,0)</f>
        <v>0</v>
      </c>
      <c r="AB66" s="0" t="n">
        <f aca="false">IF(AD66=21,J66,0)</f>
        <v>0</v>
      </c>
      <c r="AD66" s="0" t="n">
        <v>21</v>
      </c>
      <c r="AE66" s="0" t="n">
        <f aca="false">G66*AG66</f>
        <v>0</v>
      </c>
      <c r="AF66" s="0" t="n">
        <f aca="false">G66*(1-AG66)</f>
        <v>0</v>
      </c>
      <c r="AG66" s="0" t="n">
        <v>1</v>
      </c>
      <c r="AM66" s="0" t="n">
        <f aca="false">F66*AE66</f>
        <v>0</v>
      </c>
      <c r="AN66" s="0" t="n">
        <f aca="false">F66*AF66</f>
        <v>0</v>
      </c>
      <c r="AO66" s="0" t="s">
        <v>133</v>
      </c>
      <c r="AP66" s="0" t="s">
        <v>134</v>
      </c>
      <c r="AQ66" s="27" t="s">
        <v>51</v>
      </c>
    </row>
    <row r="67" customFormat="false" ht="12.75" hidden="false" customHeight="false" outlineLevel="0" collapsed="false">
      <c r="A67" s="32"/>
      <c r="B67" s="33"/>
      <c r="C67" s="33"/>
      <c r="D67" s="34"/>
      <c r="E67" s="34"/>
      <c r="F67" s="34"/>
      <c r="G67" s="34"/>
      <c r="H67" s="34" t="s">
        <v>187</v>
      </c>
      <c r="I67" s="34"/>
      <c r="J67" s="34" t="n">
        <f aca="false">J9+J18+J21+J24+J26+J42</f>
        <v>0</v>
      </c>
      <c r="K67" s="34"/>
      <c r="L67" s="34"/>
      <c r="M67" s="34"/>
    </row>
    <row r="68" customFormat="false" ht="12.75" hidden="false" customHeight="false" outlineLevel="0" collapsed="false">
      <c r="A68" s="35" t="s">
        <v>52</v>
      </c>
    </row>
    <row r="69" customFormat="false" ht="12.8" hidden="true" customHeight="false" outlineLevel="0" collapsed="false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</row>
  </sheetData>
  <mergeCells count="48">
    <mergeCell ref="A1:M1"/>
    <mergeCell ref="A2:C2"/>
    <mergeCell ref="E2:F2"/>
    <mergeCell ref="G2:H2"/>
    <mergeCell ref="J2:M2"/>
    <mergeCell ref="A3:C3"/>
    <mergeCell ref="E3:F3"/>
    <mergeCell ref="G3:H3"/>
    <mergeCell ref="J3:M3"/>
    <mergeCell ref="A4:C4"/>
    <mergeCell ref="E4:F4"/>
    <mergeCell ref="G4:H4"/>
    <mergeCell ref="J4:M4"/>
    <mergeCell ref="A5:C5"/>
    <mergeCell ref="E5:F5"/>
    <mergeCell ref="G5:H5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1:M11"/>
    <mergeCell ref="D13:M13"/>
    <mergeCell ref="D15:M15"/>
    <mergeCell ref="D17:M17"/>
    <mergeCell ref="D20:M20"/>
    <mergeCell ref="D23:M23"/>
    <mergeCell ref="D28:M28"/>
    <mergeCell ref="D30:M30"/>
    <mergeCell ref="D33:M33"/>
    <mergeCell ref="D37:M37"/>
    <mergeCell ref="D39:M39"/>
    <mergeCell ref="D41:M41"/>
    <mergeCell ref="D44:M44"/>
    <mergeCell ref="D45:M45"/>
    <mergeCell ref="D47:M47"/>
    <mergeCell ref="D49:M49"/>
    <mergeCell ref="D51:M51"/>
    <mergeCell ref="D53:M53"/>
    <mergeCell ref="D55:M55"/>
    <mergeCell ref="D59:M59"/>
    <mergeCell ref="H67:I67"/>
    <mergeCell ref="A69:M69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2.75" zeroHeight="false" outlineLevelRow="0" outlineLevelCol="0"/>
  <cols>
    <col collapsed="false" customWidth="true" hidden="false" outlineLevel="0" max="1" min="1" style="0" width="9.14"/>
    <col collapsed="false" customWidth="true" hidden="false" outlineLevel="0" max="2" min="2" style="0" width="12.86"/>
    <col collapsed="false" customWidth="true" hidden="false" outlineLevel="0" max="3" min="3" style="0" width="22.86"/>
    <col collapsed="false" customWidth="true" hidden="false" outlineLevel="0" max="4" min="4" style="0" width="20.29"/>
    <col collapsed="false" customWidth="true" hidden="false" outlineLevel="0" max="5" min="5" style="0" width="14.01"/>
    <col collapsed="false" customWidth="true" hidden="false" outlineLevel="0" max="6" min="6" style="0" width="22.86"/>
    <col collapsed="false" customWidth="true" hidden="false" outlineLevel="0" max="7" min="7" style="0" width="9.14"/>
    <col collapsed="false" customWidth="true" hidden="false" outlineLevel="0" max="8" min="8" style="0" width="12.86"/>
    <col collapsed="false" customWidth="true" hidden="false" outlineLevel="0" max="9" min="9" style="0" width="22.86"/>
  </cols>
  <sheetData>
    <row r="1" customFormat="false" ht="30" hidden="false" customHeight="true" outlineLevel="0" collapsed="false">
      <c r="A1" s="37" t="s">
        <v>188</v>
      </c>
      <c r="B1" s="37"/>
      <c r="C1" s="37"/>
      <c r="D1" s="37"/>
      <c r="E1" s="37"/>
      <c r="F1" s="37"/>
      <c r="G1" s="37"/>
      <c r="H1" s="37"/>
      <c r="I1" s="37"/>
    </row>
    <row r="2" customFormat="false" ht="25.5" hidden="false" customHeight="true" outlineLevel="0" collapsed="false">
      <c r="A2" s="38" t="s">
        <v>1</v>
      </c>
      <c r="B2" s="38"/>
      <c r="C2" s="5" t="s">
        <v>2</v>
      </c>
      <c r="D2" s="39"/>
      <c r="E2" s="39" t="s">
        <v>4</v>
      </c>
      <c r="F2" s="39"/>
      <c r="G2" s="39"/>
      <c r="H2" s="39" t="s">
        <v>189</v>
      </c>
      <c r="I2" s="40"/>
    </row>
    <row r="3" customFormat="false" ht="25.5" hidden="false" customHeight="true" outlineLevel="0" collapsed="false">
      <c r="A3" s="41" t="s">
        <v>5</v>
      </c>
      <c r="B3" s="41"/>
      <c r="C3" s="2" t="s">
        <v>6</v>
      </c>
      <c r="D3" s="2"/>
      <c r="E3" s="2" t="s">
        <v>8</v>
      </c>
      <c r="F3" s="2"/>
      <c r="G3" s="2"/>
      <c r="H3" s="2" t="s">
        <v>189</v>
      </c>
      <c r="I3" s="42"/>
    </row>
    <row r="4" customFormat="false" ht="25.5" hidden="false" customHeight="true" outlineLevel="0" collapsed="false">
      <c r="A4" s="41" t="s">
        <v>9</v>
      </c>
      <c r="B4" s="41"/>
      <c r="C4" s="9" t="s">
        <v>10</v>
      </c>
      <c r="D4" s="2"/>
      <c r="E4" s="2" t="s">
        <v>12</v>
      </c>
      <c r="F4" s="2"/>
      <c r="G4" s="2"/>
      <c r="H4" s="2" t="s">
        <v>189</v>
      </c>
      <c r="I4" s="42"/>
    </row>
    <row r="5" customFormat="false" ht="25.5" hidden="false" customHeight="true" outlineLevel="0" collapsed="false">
      <c r="A5" s="41" t="s">
        <v>7</v>
      </c>
      <c r="B5" s="41"/>
      <c r="C5" s="2"/>
      <c r="D5" s="2"/>
      <c r="E5" s="2" t="s">
        <v>11</v>
      </c>
      <c r="F5" s="2"/>
      <c r="G5" s="2"/>
      <c r="H5" s="2" t="s">
        <v>190</v>
      </c>
      <c r="I5" s="43" t="n">
        <v>32</v>
      </c>
    </row>
    <row r="6" customFormat="false" ht="25.5" hidden="false" customHeight="true" outlineLevel="0" collapsed="false">
      <c r="A6" s="44" t="s">
        <v>13</v>
      </c>
      <c r="B6" s="44"/>
      <c r="C6" s="45"/>
      <c r="D6" s="45"/>
      <c r="E6" s="45" t="s">
        <v>15</v>
      </c>
      <c r="F6" s="45"/>
      <c r="G6" s="45"/>
      <c r="H6" s="45" t="s">
        <v>191</v>
      </c>
      <c r="I6" s="46"/>
    </row>
    <row r="7" customFormat="false" ht="25.5" hidden="false" customHeight="true" outlineLevel="0" collapsed="false">
      <c r="A7" s="47" t="s">
        <v>192</v>
      </c>
      <c r="B7" s="47"/>
      <c r="C7" s="47"/>
      <c r="D7" s="47"/>
      <c r="E7" s="47"/>
      <c r="F7" s="47"/>
      <c r="G7" s="47"/>
      <c r="H7" s="47"/>
      <c r="I7" s="47"/>
    </row>
    <row r="8" customFormat="false" ht="25.5" hidden="false" customHeight="true" outlineLevel="0" collapsed="false">
      <c r="A8" s="48" t="s">
        <v>193</v>
      </c>
      <c r="B8" s="49" t="s">
        <v>194</v>
      </c>
      <c r="C8" s="49"/>
      <c r="D8" s="48" t="s">
        <v>195</v>
      </c>
      <c r="E8" s="49" t="s">
        <v>196</v>
      </c>
      <c r="F8" s="49"/>
      <c r="G8" s="48" t="s">
        <v>197</v>
      </c>
      <c r="H8" s="49" t="s">
        <v>198</v>
      </c>
      <c r="I8" s="49"/>
    </row>
    <row r="9" customFormat="false" ht="15" hidden="false" customHeight="false" outlineLevel="0" collapsed="false">
      <c r="A9" s="50" t="s">
        <v>199</v>
      </c>
      <c r="B9" s="51" t="s">
        <v>200</v>
      </c>
      <c r="C9" s="52" t="n">
        <f aca="false">SUM('Stavební rozpočet'!R9:R66)</f>
        <v>0</v>
      </c>
      <c r="D9" s="52" t="s">
        <v>201</v>
      </c>
      <c r="E9" s="52"/>
      <c r="F9" s="52" t="n">
        <v>0</v>
      </c>
      <c r="G9" s="52" t="s">
        <v>202</v>
      </c>
      <c r="H9" s="52"/>
      <c r="I9" s="52" t="n">
        <v>0</v>
      </c>
    </row>
    <row r="10" customFormat="false" ht="15" hidden="false" customHeight="false" outlineLevel="0" collapsed="false">
      <c r="A10" s="50"/>
      <c r="B10" s="51" t="s">
        <v>28</v>
      </c>
      <c r="C10" s="52" t="n">
        <f aca="false">SUM('Stavební rozpočet'!S9:S66)</f>
        <v>0</v>
      </c>
      <c r="D10" s="52" t="s">
        <v>203</v>
      </c>
      <c r="E10" s="52"/>
      <c r="F10" s="52" t="n">
        <v>0</v>
      </c>
      <c r="G10" s="52" t="s">
        <v>204</v>
      </c>
      <c r="H10" s="52"/>
      <c r="I10" s="52" t="n">
        <v>0</v>
      </c>
    </row>
    <row r="11" customFormat="false" ht="15" hidden="false" customHeight="false" outlineLevel="0" collapsed="false">
      <c r="A11" s="50" t="s">
        <v>205</v>
      </c>
      <c r="B11" s="51" t="s">
        <v>200</v>
      </c>
      <c r="C11" s="52" t="n">
        <f aca="false">SUM('Stavební rozpočet'!T9:T66)</f>
        <v>0</v>
      </c>
      <c r="D11" s="52" t="s">
        <v>206</v>
      </c>
      <c r="E11" s="52"/>
      <c r="F11" s="52" t="n">
        <v>0</v>
      </c>
      <c r="G11" s="52" t="s">
        <v>207</v>
      </c>
      <c r="H11" s="52"/>
      <c r="I11" s="52" t="n">
        <v>0</v>
      </c>
    </row>
    <row r="12" customFormat="false" ht="15" hidden="false" customHeight="false" outlineLevel="0" collapsed="false">
      <c r="A12" s="50"/>
      <c r="B12" s="51" t="s">
        <v>28</v>
      </c>
      <c r="C12" s="52" t="n">
        <f aca="false">SUM('Stavební rozpočet'!U9:U66)</f>
        <v>0</v>
      </c>
      <c r="D12" s="52"/>
      <c r="E12" s="52"/>
      <c r="F12" s="52" t="n">
        <v>0</v>
      </c>
      <c r="G12" s="52" t="s">
        <v>208</v>
      </c>
      <c r="H12" s="52"/>
      <c r="I12" s="52" t="n">
        <v>0</v>
      </c>
    </row>
    <row r="13" customFormat="false" ht="15" hidden="false" customHeight="false" outlineLevel="0" collapsed="false">
      <c r="A13" s="50" t="s">
        <v>209</v>
      </c>
      <c r="B13" s="51" t="s">
        <v>200</v>
      </c>
      <c r="C13" s="52" t="n">
        <f aca="false">SUM('Stavební rozpočet'!V9:V66)</f>
        <v>0</v>
      </c>
      <c r="D13" s="52"/>
      <c r="E13" s="52"/>
      <c r="F13" s="52" t="n">
        <v>0</v>
      </c>
      <c r="G13" s="52" t="s">
        <v>210</v>
      </c>
      <c r="H13" s="52"/>
      <c r="I13" s="52" t="n">
        <v>0</v>
      </c>
    </row>
    <row r="14" customFormat="false" ht="15" hidden="false" customHeight="false" outlineLevel="0" collapsed="false">
      <c r="A14" s="50"/>
      <c r="B14" s="51" t="s">
        <v>28</v>
      </c>
      <c r="C14" s="52" t="n">
        <f aca="false">SUM('Stavební rozpočet'!W9:W66)</f>
        <v>0</v>
      </c>
      <c r="D14" s="52"/>
      <c r="E14" s="52"/>
      <c r="F14" s="52" t="n">
        <v>0</v>
      </c>
      <c r="G14" s="52" t="s">
        <v>211</v>
      </c>
      <c r="H14" s="52"/>
      <c r="I14" s="52" t="n">
        <v>0</v>
      </c>
    </row>
    <row r="15" customFormat="false" ht="15.75" hidden="false" customHeight="false" outlineLevel="0" collapsed="false">
      <c r="A15" s="53" t="s">
        <v>126</v>
      </c>
      <c r="B15" s="53"/>
      <c r="C15" s="52" t="n">
        <f aca="false">SUM('Stavební rozpočet'!X9:X66)</f>
        <v>0</v>
      </c>
      <c r="D15" s="52"/>
      <c r="E15" s="52"/>
      <c r="F15" s="52" t="n">
        <v>0</v>
      </c>
      <c r="G15" s="54"/>
      <c r="H15" s="51"/>
      <c r="I15" s="52"/>
    </row>
    <row r="16" customFormat="false" ht="15.75" hidden="false" customHeight="false" outlineLevel="0" collapsed="false">
      <c r="A16" s="53" t="s">
        <v>212</v>
      </c>
      <c r="B16" s="53"/>
      <c r="C16" s="52" t="n">
        <f aca="false">SUM('Stavební rozpočet'!P9:P66)</f>
        <v>0</v>
      </c>
      <c r="D16" s="52"/>
      <c r="E16" s="52"/>
      <c r="F16" s="52" t="n">
        <v>0</v>
      </c>
      <c r="G16" s="54"/>
      <c r="H16" s="51"/>
      <c r="I16" s="52"/>
    </row>
    <row r="17" customFormat="false" ht="15.75" hidden="false" customHeight="false" outlineLevel="0" collapsed="false">
      <c r="A17" s="53" t="s">
        <v>213</v>
      </c>
      <c r="B17" s="53"/>
      <c r="C17" s="52" t="n">
        <f aca="false">SUM(C9:C16)</f>
        <v>0</v>
      </c>
      <c r="D17" s="53" t="s">
        <v>214</v>
      </c>
      <c r="E17" s="53"/>
      <c r="F17" s="52" t="n">
        <f aca="false">SUM(F9:F16)</f>
        <v>0</v>
      </c>
      <c r="G17" s="53" t="s">
        <v>215</v>
      </c>
      <c r="H17" s="53"/>
      <c r="I17" s="52" t="n">
        <f aca="false">SUM(I9:I16)</f>
        <v>0</v>
      </c>
    </row>
    <row r="18" customFormat="false" ht="15.75" hidden="false" customHeight="false" outlineLevel="0" collapsed="false">
      <c r="A18" s="55"/>
      <c r="B18" s="55"/>
      <c r="C18" s="55"/>
      <c r="D18" s="53" t="s">
        <v>216</v>
      </c>
      <c r="E18" s="53"/>
      <c r="F18" s="52" t="n">
        <v>0</v>
      </c>
      <c r="G18" s="53" t="s">
        <v>217</v>
      </c>
      <c r="H18" s="53"/>
      <c r="I18" s="52" t="n">
        <v>0</v>
      </c>
    </row>
    <row r="19" customFormat="false" ht="15.75" hidden="false" customHeight="false" outlineLevel="0" collapsed="false">
      <c r="A19" s="55"/>
      <c r="B19" s="55"/>
      <c r="C19" s="55"/>
      <c r="D19" s="55"/>
      <c r="E19" s="55"/>
      <c r="F19" s="55"/>
      <c r="G19" s="56"/>
      <c r="H19" s="56"/>
      <c r="I19" s="55"/>
    </row>
    <row r="20" customFormat="false" ht="15.75" hidden="false" customHeight="false" outlineLevel="0" collapsed="false">
      <c r="A20" s="55"/>
      <c r="B20" s="55"/>
      <c r="C20" s="55"/>
      <c r="D20" s="55"/>
      <c r="E20" s="55"/>
      <c r="F20" s="55"/>
      <c r="G20" s="56"/>
      <c r="H20" s="56"/>
      <c r="I20" s="55"/>
    </row>
    <row r="21" customFormat="false" ht="15" hidden="false" customHeight="false" outlineLevel="0" collapsed="false">
      <c r="A21" s="55"/>
      <c r="B21" s="55"/>
      <c r="C21" s="55"/>
      <c r="D21" s="55"/>
      <c r="E21" s="55"/>
      <c r="F21" s="55"/>
      <c r="G21" s="55"/>
      <c r="H21" s="55"/>
      <c r="I21" s="55"/>
    </row>
    <row r="22" customFormat="false" ht="15.75" hidden="false" customHeight="false" outlineLevel="0" collapsed="false">
      <c r="A22" s="57" t="s">
        <v>218</v>
      </c>
      <c r="B22" s="57"/>
      <c r="C22" s="58" t="n">
        <f aca="false">SUM('Stavební rozpočet'!Z10:Z66)*(1-C18/100)</f>
        <v>0</v>
      </c>
      <c r="D22" s="55"/>
      <c r="E22" s="55"/>
      <c r="F22" s="55"/>
      <c r="G22" s="55"/>
      <c r="H22" s="55"/>
      <c r="I22" s="55"/>
    </row>
    <row r="23" customFormat="false" ht="15.75" hidden="false" customHeight="false" outlineLevel="0" collapsed="false">
      <c r="A23" s="57" t="s">
        <v>219</v>
      </c>
      <c r="B23" s="57"/>
      <c r="C23" s="58" t="n">
        <f aca="false">SUM('Stavební rozpočet'!AA10:AA66)*(1-C18/100)</f>
        <v>0</v>
      </c>
      <c r="D23" s="57" t="s">
        <v>220</v>
      </c>
      <c r="E23" s="57"/>
      <c r="F23" s="58" t="n">
        <f aca="false">ROUND(C23*(15/100),2)</f>
        <v>0</v>
      </c>
      <c r="G23" s="57" t="s">
        <v>221</v>
      </c>
      <c r="H23" s="57"/>
      <c r="I23" s="58" t="n">
        <f aca="false">SUM(C22:C24)</f>
        <v>0</v>
      </c>
    </row>
    <row r="24" customFormat="false" ht="15.75" hidden="false" customHeight="false" outlineLevel="0" collapsed="false">
      <c r="A24" s="57" t="s">
        <v>222</v>
      </c>
      <c r="B24" s="57"/>
      <c r="C24" s="58" t="n">
        <f aca="false">SUM('Stavební rozpočet'!AB10:AB66)*(1-C18/100)+(F17+I17+F18+I18+I19+I20)</f>
        <v>0</v>
      </c>
      <c r="D24" s="57" t="s">
        <v>223</v>
      </c>
      <c r="E24" s="57"/>
      <c r="F24" s="58" t="n">
        <f aca="false">ROUND(C24*(21/100),2)</f>
        <v>0</v>
      </c>
      <c r="G24" s="57" t="s">
        <v>224</v>
      </c>
      <c r="H24" s="57"/>
      <c r="I24" s="58" t="n">
        <f aca="false">F23+F24+I23</f>
        <v>0</v>
      </c>
    </row>
    <row r="25" customFormat="false" ht="15" hidden="false" customHeight="false" outlineLevel="0" collapsed="false">
      <c r="A25" s="55"/>
      <c r="B25" s="55"/>
      <c r="C25" s="55"/>
      <c r="D25" s="55"/>
      <c r="E25" s="55"/>
      <c r="F25" s="55"/>
      <c r="G25" s="55"/>
      <c r="H25" s="55"/>
      <c r="I25" s="55"/>
    </row>
    <row r="26" customFormat="false" ht="15" hidden="false" customHeight="false" outlineLevel="0" collapsed="false">
      <c r="A26" s="59" t="s">
        <v>8</v>
      </c>
      <c r="B26" s="59"/>
      <c r="C26" s="59"/>
      <c r="D26" s="59" t="s">
        <v>4</v>
      </c>
      <c r="E26" s="59"/>
      <c r="F26" s="59"/>
      <c r="G26" s="59" t="s">
        <v>12</v>
      </c>
      <c r="H26" s="59"/>
      <c r="I26" s="59"/>
    </row>
    <row r="27" customFormat="false" ht="12.75" hidden="false" customHeight="false" outlineLevel="0" collapsed="false">
      <c r="A27" s="60"/>
      <c r="B27" s="60"/>
      <c r="C27" s="60"/>
      <c r="D27" s="60"/>
      <c r="E27" s="60"/>
      <c r="F27" s="60"/>
      <c r="G27" s="60"/>
      <c r="H27" s="60"/>
      <c r="I27" s="60"/>
    </row>
    <row r="28" customFormat="false" ht="12.75" hidden="false" customHeight="false" outlineLevel="0" collapsed="false">
      <c r="A28" s="60"/>
      <c r="B28" s="60"/>
      <c r="C28" s="60"/>
      <c r="D28" s="60"/>
      <c r="E28" s="60"/>
      <c r="F28" s="60"/>
      <c r="G28" s="60"/>
      <c r="H28" s="60"/>
      <c r="I28" s="60"/>
    </row>
    <row r="29" customFormat="false" ht="12.75" hidden="false" customHeight="false" outlineLevel="0" collapsed="false">
      <c r="A29" s="60"/>
      <c r="B29" s="60"/>
      <c r="C29" s="60"/>
      <c r="D29" s="60"/>
      <c r="E29" s="60"/>
      <c r="F29" s="60"/>
      <c r="G29" s="60"/>
      <c r="H29" s="60"/>
      <c r="I29" s="60"/>
    </row>
    <row r="30" customFormat="false" ht="15" hidden="false" customHeight="false" outlineLevel="0" collapsed="false">
      <c r="A30" s="61" t="s">
        <v>225</v>
      </c>
      <c r="B30" s="61"/>
      <c r="C30" s="61"/>
      <c r="D30" s="61" t="s">
        <v>225</v>
      </c>
      <c r="E30" s="61"/>
      <c r="F30" s="61"/>
      <c r="G30" s="61" t="s">
        <v>225</v>
      </c>
      <c r="H30" s="61"/>
      <c r="I30" s="61"/>
    </row>
    <row r="31" customFormat="false" ht="15" hidden="false" customHeight="false" outlineLevel="0" collapsed="false">
      <c r="A31" s="62" t="s">
        <v>52</v>
      </c>
      <c r="B31" s="55"/>
      <c r="C31" s="55"/>
      <c r="D31" s="55"/>
      <c r="E31" s="55"/>
      <c r="F31" s="55"/>
      <c r="G31" s="55"/>
      <c r="H31" s="55"/>
      <c r="I31" s="55"/>
    </row>
    <row r="32" customFormat="false" ht="12.8" hidden="true" customHeight="false" outlineLevel="0" collapsed="false">
      <c r="A32" s="63"/>
      <c r="B32" s="63"/>
      <c r="C32" s="63"/>
      <c r="D32" s="63"/>
      <c r="E32" s="63"/>
      <c r="F32" s="63"/>
      <c r="G32" s="63"/>
      <c r="H32" s="63"/>
      <c r="I32" s="63"/>
    </row>
    <row r="33" customFormat="false" ht="15" hidden="false" customHeight="false" outlineLevel="0" collapsed="false">
      <c r="A33" s="55"/>
      <c r="B33" s="55"/>
      <c r="C33" s="55"/>
      <c r="D33" s="55"/>
      <c r="E33" s="55"/>
      <c r="F33" s="55"/>
      <c r="G33" s="55"/>
      <c r="H33" s="55"/>
      <c r="I33" s="55"/>
    </row>
    <row r="34" customFormat="false" ht="15" hidden="false" customHeight="false" outlineLevel="0" collapsed="false">
      <c r="A34" s="55"/>
      <c r="B34" s="55"/>
      <c r="C34" s="55"/>
      <c r="D34" s="55"/>
      <c r="E34" s="55"/>
      <c r="F34" s="55"/>
      <c r="G34" s="55"/>
      <c r="H34" s="55"/>
      <c r="I34" s="55"/>
    </row>
    <row r="35" customFormat="false" ht="15" hidden="false" customHeight="false" outlineLevel="0" collapsed="false">
      <c r="A35" s="55"/>
      <c r="B35" s="55"/>
      <c r="C35" s="55"/>
      <c r="D35" s="55"/>
      <c r="E35" s="55"/>
      <c r="F35" s="55"/>
      <c r="G35" s="55"/>
      <c r="H35" s="55"/>
      <c r="I35" s="55"/>
    </row>
  </sheetData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E8:F8"/>
    <mergeCell ref="H8:I8"/>
    <mergeCell ref="A9:A10"/>
    <mergeCell ref="D9:E9"/>
    <mergeCell ref="G9:H9"/>
    <mergeCell ref="D10:E10"/>
    <mergeCell ref="G10:H10"/>
    <mergeCell ref="A11:A12"/>
    <mergeCell ref="D11:E11"/>
    <mergeCell ref="G11:H11"/>
    <mergeCell ref="D12:E12"/>
    <mergeCell ref="G12:H12"/>
    <mergeCell ref="A13:A14"/>
    <mergeCell ref="D13:E13"/>
    <mergeCell ref="G13:H13"/>
    <mergeCell ref="D14:E14"/>
    <mergeCell ref="G14:H14"/>
    <mergeCell ref="A15:B15"/>
    <mergeCell ref="D15:E15"/>
    <mergeCell ref="A16:B16"/>
    <mergeCell ref="D16:E16"/>
    <mergeCell ref="A17:B17"/>
    <mergeCell ref="D17:E17"/>
    <mergeCell ref="G17:H17"/>
    <mergeCell ref="D18:E18"/>
    <mergeCell ref="G18:H18"/>
    <mergeCell ref="A22:B22"/>
    <mergeCell ref="A23:B23"/>
    <mergeCell ref="D23:E23"/>
    <mergeCell ref="G23:H23"/>
    <mergeCell ref="A24:B24"/>
    <mergeCell ref="D24:E24"/>
    <mergeCell ref="G24:H24"/>
    <mergeCell ref="A26:C26"/>
    <mergeCell ref="D26:F26"/>
    <mergeCell ref="G26:I26"/>
    <mergeCell ref="A27:C29"/>
    <mergeCell ref="D27:F29"/>
    <mergeCell ref="G27:I29"/>
    <mergeCell ref="A30:C30"/>
    <mergeCell ref="D30:F30"/>
    <mergeCell ref="G30:I30"/>
    <mergeCell ref="A32:I3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LibreOffice/7.2.4.1$Windows_X86_64 LibreOffice_project/27d75539669ac387bb498e35313b970b7fe9c4f9</Application>
  <AppVersion>15.0000</AppVersion>
  <Company>Microsoft Corporation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2023-08-22T12:34:24Z</dcterms:created>
  <dc:creator>Verlag Dashőfer, s.r.o.</dc:creator>
  <dc:description/>
  <dc:language>cs-CZ</dc:language>
  <cp:lastModifiedBy/>
  <cp:lastPrinted>2023-10-24T11:43:15Z</cp:lastPrinted>
  <dcterms:modified xsi:type="dcterms:W3CDTF">2023-10-25T09:25:51Z</dcterms:modified>
  <cp:revision>1</cp:revision>
  <dc:subject/>
  <dc:title>UB ZELENÉ STEZKY III_11_UL. POD RUBANISKY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