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tavební rozpočet" sheetId="1" state="visible" r:id="rId2"/>
    <sheet name="Krycí list rozpočtu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<sst xmlns="http://schemas.openxmlformats.org/spreadsheetml/2006/main" count="503" uniqueCount="245">
  <si>
    <t xml:space="preserve">Výkaz výměr</t>
  </si>
  <si>
    <t xml:space="preserve">Název stavby:</t>
  </si>
  <si>
    <t xml:space="preserve">Zelené stezky městem Uherský Brod - III. Etapa</t>
  </si>
  <si>
    <t xml:space="preserve">Doba výstavby:</t>
  </si>
  <si>
    <t xml:space="preserve">Objednatel:</t>
  </si>
  <si>
    <t xml:space="preserve">Druh stavby:</t>
  </si>
  <si>
    <t xml:space="preserve">Sadovnické úpravy</t>
  </si>
  <si>
    <t xml:space="preserve">Začátek výstavby:</t>
  </si>
  <si>
    <t xml:space="preserve">Projektant:</t>
  </si>
  <si>
    <t xml:space="preserve">Lokalita:</t>
  </si>
  <si>
    <t xml:space="preserve">16 ULICE LUHAČOVSKÁ</t>
  </si>
  <si>
    <t xml:space="preserve">Konec výstavby:</t>
  </si>
  <si>
    <t xml:space="preserve">Zhotovitel:</t>
  </si>
  <si>
    <t xml:space="preserve">JKSO:</t>
  </si>
  <si>
    <t xml:space="preserve">Zpracováno dne:</t>
  </si>
  <si>
    <t xml:space="preserve">Zpracoval:</t>
  </si>
  <si>
    <t xml:space="preserve">Č</t>
  </si>
  <si>
    <t xml:space="preserve">Objekt</t>
  </si>
  <si>
    <t xml:space="preserve">Kód</t>
  </si>
  <si>
    <t xml:space="preserve">Zkrácený popis / Varianta</t>
  </si>
  <si>
    <t xml:space="preserve">M.j.</t>
  </si>
  <si>
    <t xml:space="preserve">Množství</t>
  </si>
  <si>
    <t xml:space="preserve">Jednot. cena (Kč)</t>
  </si>
  <si>
    <t xml:space="preserve">Náklady (Kč)</t>
  </si>
  <si>
    <t xml:space="preserve">Hmotnost (t)</t>
  </si>
  <si>
    <t xml:space="preserve">Cenová soustava</t>
  </si>
  <si>
    <t xml:space="preserve">Rozměry</t>
  </si>
  <si>
    <t xml:space="preserve">Dodávka</t>
  </si>
  <si>
    <t xml:space="preserve">Montáž</t>
  </si>
  <si>
    <t xml:space="preserve">Celkem</t>
  </si>
  <si>
    <t xml:space="preserve">Jednot.</t>
  </si>
  <si>
    <t xml:space="preserve">Přesuny</t>
  </si>
  <si>
    <t xml:space="preserve">Typ skupiny</t>
  </si>
  <si>
    <t xml:space="preserve">HSV mat</t>
  </si>
  <si>
    <t xml:space="preserve">HSV prac</t>
  </si>
  <si>
    <t xml:space="preserve">PSV mat</t>
  </si>
  <si>
    <t xml:space="preserve">PSV prac</t>
  </si>
  <si>
    <t xml:space="preserve">Mont mat</t>
  </si>
  <si>
    <t xml:space="preserve">Mont prac</t>
  </si>
  <si>
    <t xml:space="preserve">Ostatní mat.</t>
  </si>
  <si>
    <t xml:space="preserve">SO 01</t>
  </si>
  <si>
    <t xml:space="preserve">18</t>
  </si>
  <si>
    <t xml:space="preserve">Povrchové úpravy terénu</t>
  </si>
  <si>
    <t xml:space="preserve">HS</t>
  </si>
  <si>
    <t xml:space="preserve">1</t>
  </si>
  <si>
    <t xml:space="preserve">180402111R00</t>
  </si>
  <si>
    <t xml:space="preserve">Založení trávníku parkového výsevem v rovině</t>
  </si>
  <si>
    <t xml:space="preserve">m2</t>
  </si>
  <si>
    <t xml:space="preserve">RTS I / 2023</t>
  </si>
  <si>
    <t xml:space="preserve">18_</t>
  </si>
  <si>
    <t xml:space="preserve">1_</t>
  </si>
  <si>
    <t xml:space="preserve">SO 01_</t>
  </si>
  <si>
    <t xml:space="preserve">RTS komentář:</t>
  </si>
  <si>
    <t xml:space="preserve"> V položce nejsou zakalkulovány náklady na vypletí a zalévání.</t>
  </si>
  <si>
    <t xml:space="preserve">2</t>
  </si>
  <si>
    <t xml:space="preserve">182001131R00</t>
  </si>
  <si>
    <t xml:space="preserve">Plošná úprava terénu, nerovnosti do 20 cm v rovině</t>
  </si>
  <si>
    <t xml:space="preserve">Poznámka:</t>
  </si>
  <si>
    <t xml:space="preserve">založení trávníku (366m2)</t>
  </si>
  <si>
    <t xml:space="preserve">3</t>
  </si>
  <si>
    <t xml:space="preserve">183101114R00</t>
  </si>
  <si>
    <t xml:space="preserve">Hloub. jamek bez výměny půdy do 0,125 m3, rovina, keře</t>
  </si>
  <si>
    <t xml:space="preserve">kus</t>
  </si>
  <si>
    <t xml:space="preserve">4</t>
  </si>
  <si>
    <t xml:space="preserve">183101115R00</t>
  </si>
  <si>
    <t xml:space="preserve">Hloub. jamek bez výměny půdy do 0,4 m3, rovina, svah 1:5</t>
  </si>
  <si>
    <t xml:space="preserve">stromy v rovině</t>
  </si>
  <si>
    <t xml:space="preserve">5</t>
  </si>
  <si>
    <t xml:space="preserve">183205112R00</t>
  </si>
  <si>
    <t xml:space="preserve">Založení záhonu v rovině/svah 1 : 5, hor. 3</t>
  </si>
  <si>
    <t xml:space="preserve">Obdělání půdy nakopáním,frézováním nebo rytím. Plošné urovnání terénu. Případné naložení odpadu na 
dopravní prostředek, odvoz do 20km.</t>
  </si>
  <si>
    <t xml:space="preserve">6</t>
  </si>
  <si>
    <t xml:space="preserve">183403114R00</t>
  </si>
  <si>
    <t xml:space="preserve">Obdělání půdy kultivátorováním v rovině</t>
  </si>
  <si>
    <t xml:space="preserve">7</t>
  </si>
  <si>
    <t xml:space="preserve">184102111R00</t>
  </si>
  <si>
    <t xml:space="preserve">Výsadba dřevin s balem D do 20 cm, v rovině</t>
  </si>
  <si>
    <t xml:space="preserve">výsadba keřů do vel 40 cm a 60 cm</t>
  </si>
  <si>
    <t xml:space="preserve">8</t>
  </si>
  <si>
    <t xml:space="preserve">184102115R00</t>
  </si>
  <si>
    <t xml:space="preserve">Výsadba dřevin s balem D do 60 cm, v rovině</t>
  </si>
  <si>
    <t xml:space="preserve">výsadba stromů</t>
  </si>
  <si>
    <t xml:space="preserve">9</t>
  </si>
  <si>
    <t xml:space="preserve">184202112R00</t>
  </si>
  <si>
    <t xml:space="preserve">Ukotvení dřeviny kůly D do 10 cm, dl. do 3 m</t>
  </si>
  <si>
    <t xml:space="preserve">stromy </t>
  </si>
  <si>
    <t xml:space="preserve">10</t>
  </si>
  <si>
    <t xml:space="preserve">184802111R00</t>
  </si>
  <si>
    <t xml:space="preserve">Chem. odplevelení před založ. postřikem, v rovině</t>
  </si>
  <si>
    <t xml:space="preserve">2 x opakovat ( 53 x2), záhony keřů</t>
  </si>
  <si>
    <t xml:space="preserve">11</t>
  </si>
  <si>
    <t xml:space="preserve">12</t>
  </si>
  <si>
    <t xml:space="preserve">184921093R00</t>
  </si>
  <si>
    <t xml:space="preserve">Mulčování rostlin tl. do 0,1 m rovina</t>
  </si>
  <si>
    <t xml:space="preserve">záhony 53 m2 + stromové mísy 3 m2</t>
  </si>
  <si>
    <t xml:space="preserve">19</t>
  </si>
  <si>
    <t xml:space="preserve">Hloubení pro podzemní stěny, ražení a hloubení důlní</t>
  </si>
  <si>
    <t xml:space="preserve">13</t>
  </si>
  <si>
    <t xml:space="preserve">199000005R00</t>
  </si>
  <si>
    <t xml:space="preserve">Poplatek za skládku zeminy a odpadu 1- 4</t>
  </si>
  <si>
    <t xml:space="preserve">t</t>
  </si>
  <si>
    <t xml:space="preserve">19_</t>
  </si>
  <si>
    <t xml:space="preserve">odpad ze založení záhonů</t>
  </si>
  <si>
    <t xml:space="preserve">H23</t>
  </si>
  <si>
    <t xml:space="preserve">Plochy a úpravy území</t>
  </si>
  <si>
    <t xml:space="preserve">14</t>
  </si>
  <si>
    <t xml:space="preserve">998231311R00</t>
  </si>
  <si>
    <t xml:space="preserve">Přesun hmot pro sadovnické a krajin. úpravy do 5km</t>
  </si>
  <si>
    <t xml:space="preserve">H23_</t>
  </si>
  <si>
    <t xml:space="preserve">9_</t>
  </si>
  <si>
    <t xml:space="preserve">(stromy - 0,15t/ks, keře - 0,02/m2 )</t>
  </si>
  <si>
    <t xml:space="preserve">VK1</t>
  </si>
  <si>
    <t xml:space="preserve">Vytyčení</t>
  </si>
  <si>
    <t xml:space="preserve">15</t>
  </si>
  <si>
    <t xml:space="preserve">Vytyčení keřů</t>
  </si>
  <si>
    <t xml:space="preserve">VK1_</t>
  </si>
  <si>
    <t xml:space="preserve">VS1</t>
  </si>
  <si>
    <t xml:space="preserve">16</t>
  </si>
  <si>
    <t xml:space="preserve">Vytyčení stromů</t>
  </si>
  <si>
    <t xml:space="preserve">VS1_</t>
  </si>
  <si>
    <t xml:space="preserve">VU1</t>
  </si>
  <si>
    <t xml:space="preserve">Vegetační úpravy</t>
  </si>
  <si>
    <t xml:space="preserve">17</t>
  </si>
  <si>
    <t xml:space="preserve">Aplikace půdního kondicionéru</t>
  </si>
  <si>
    <t xml:space="preserve">VU1_</t>
  </si>
  <si>
    <t xml:space="preserve">(stromy 3 m2 , keře 53 m2)</t>
  </si>
  <si>
    <t xml:space="preserve">VU14</t>
  </si>
  <si>
    <t xml:space="preserve">Instalace chráničky paty kmene</t>
  </si>
  <si>
    <t xml:space="preserve">ks</t>
  </si>
  <si>
    <t xml:space="preserve">VU15</t>
  </si>
  <si>
    <t xml:space="preserve">Hnojení tabletovým hnojivem</t>
  </si>
  <si>
    <t xml:space="preserve">stromy+keře</t>
  </si>
  <si>
    <t xml:space="preserve">20</t>
  </si>
  <si>
    <t xml:space="preserve">VU16</t>
  </si>
  <si>
    <t xml:space="preserve">Zhotovení závlahové mísy u solitérních dřevin o prům. mísy 0,5-1m</t>
  </si>
  <si>
    <t xml:space="preserve">21</t>
  </si>
  <si>
    <t xml:space="preserve">VU17</t>
  </si>
  <si>
    <t xml:space="preserve">Dovoz vody pro zálivku do 1000 m (1x 0,06 m3/strom) včetně ceny vody</t>
  </si>
  <si>
    <t xml:space="preserve">m3</t>
  </si>
  <si>
    <t xml:space="preserve">22</t>
  </si>
  <si>
    <t xml:space="preserve">VU19</t>
  </si>
  <si>
    <t xml:space="preserve">Dovoz vody pro zálivku do 1000 m (1x 0,02m3/m2, keře) včetně ceny vody</t>
  </si>
  <si>
    <t xml:space="preserve">23</t>
  </si>
  <si>
    <t xml:space="preserve">VU1RPK</t>
  </si>
  <si>
    <t xml:space="preserve">Rozvojová péče - skupiny keřů, 3 roky</t>
  </si>
  <si>
    <t xml:space="preserve">Zálivka vč.dopravy a ceny vody (10x/rok), odplevelení, doplnění mulče vč. ceny mulče, ochrana proti 
chorobám,výchovný řez,hnojení</t>
  </si>
  <si>
    <t xml:space="preserve">24</t>
  </si>
  <si>
    <t xml:space="preserve">VU1RPS</t>
  </si>
  <si>
    <t xml:space="preserve">Rozvojová péče - soliterní stromy, 3 roky</t>
  </si>
  <si>
    <t xml:space="preserve">zálivka, vč.dopravy a ceny vody (10x/rok),kontrola,doplnění (odstranění) kotvících prvků,odplevelení, 
hnojení,výchovný řez, 
doplnění mulcě vč,ceny mulče</t>
  </si>
  <si>
    <t xml:space="preserve">Ostatní materiál</t>
  </si>
  <si>
    <t xml:space="preserve">OM</t>
  </si>
  <si>
    <t xml:space="preserve">Z999</t>
  </si>
  <si>
    <t xml:space="preserve">25</t>
  </si>
  <si>
    <t xml:space="preserve">00572400</t>
  </si>
  <si>
    <t xml:space="preserve">Směs travní parková I. běžná zátěž PROFI</t>
  </si>
  <si>
    <t xml:space="preserve">kg</t>
  </si>
  <si>
    <t xml:space="preserve">Z999_</t>
  </si>
  <si>
    <t xml:space="preserve">Z_</t>
  </si>
  <si>
    <t xml:space="preserve">pro běžnou zátěž  balení 25 kg obj. č. 441</t>
  </si>
  <si>
    <t xml:space="preserve">40g/m2 (366 m2), parkový trávník</t>
  </si>
  <si>
    <t xml:space="preserve">26</t>
  </si>
  <si>
    <t xml:space="preserve">10391505.A</t>
  </si>
  <si>
    <t xml:space="preserve">TerraCottem fyzikální půdní kondicionér po 20 kg, nebo jiný</t>
  </si>
  <si>
    <t xml:space="preserve"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</si>
  <si>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 xml:space="preserve">1kg/strom, 0,1kg/ m2 záhony</t>
  </si>
  <si>
    <t xml:space="preserve">27</t>
  </si>
  <si>
    <t xml:space="preserve">25234000.A</t>
  </si>
  <si>
    <t xml:space="preserve">ROUNDUP BIAKTIV herbicid totální bal. po 1 litru</t>
  </si>
  <si>
    <t xml:space="preserve">l</t>
  </si>
  <si>
    <t xml:space="preserve">20ml / 1l vody / 100m2</t>
  </si>
  <si>
    <t xml:space="preserve">28</t>
  </si>
  <si>
    <t xml:space="preserve">kerlt</t>
  </si>
  <si>
    <t xml:space="preserve">lt - Lonicera tatarica ´Rosea´, v 40-60cm</t>
  </si>
  <si>
    <t xml:space="preserve">29</t>
  </si>
  <si>
    <t xml:space="preserve">kerpln</t>
  </si>
  <si>
    <t xml:space="preserve">pln - Prunus laurocerasus ´Novita´, v = 40-60 cm</t>
  </si>
  <si>
    <t xml:space="preserve">30</t>
  </si>
  <si>
    <t xml:space="preserve">kerrb</t>
  </si>
  <si>
    <t xml:space="preserve">rb - Rosa ´Bienenweide Gold´, v 40-60 cm</t>
  </si>
  <si>
    <t xml:space="preserve">31</t>
  </si>
  <si>
    <t xml:space="preserve">OM1</t>
  </si>
  <si>
    <t xml:space="preserve">tabletové hnojivo</t>
  </si>
  <si>
    <t xml:space="preserve">strom/ 3ks, keř / 2 ks</t>
  </si>
  <si>
    <t xml:space="preserve">32</t>
  </si>
  <si>
    <t xml:space="preserve">OM11</t>
  </si>
  <si>
    <t xml:space="preserve">kůl (frézovaný, prům. 6 cm, 2,5m)</t>
  </si>
  <si>
    <t xml:space="preserve">3ks/strom listnatý, 1 ks/strom jehličnatý a Cornus mas na kmínku</t>
  </si>
  <si>
    <t xml:space="preserve">33</t>
  </si>
  <si>
    <t xml:space="preserve">OM12</t>
  </si>
  <si>
    <t xml:space="preserve">příčky (prům. 8cm, délka 60cm)</t>
  </si>
  <si>
    <t xml:space="preserve">3ks/strom listnatý</t>
  </si>
  <si>
    <t xml:space="preserve">34</t>
  </si>
  <si>
    <t xml:space="preserve">OM13</t>
  </si>
  <si>
    <t xml:space="preserve">úvazky</t>
  </si>
  <si>
    <t xml:space="preserve">strom /1,5bm</t>
  </si>
  <si>
    <t xml:space="preserve">35</t>
  </si>
  <si>
    <t xml:space="preserve">OM15</t>
  </si>
  <si>
    <t xml:space="preserve">chránička paty kmene před pošk.sekačkou, biodegradibilní</t>
  </si>
  <si>
    <t xml:space="preserve">36</t>
  </si>
  <si>
    <t xml:space="preserve">OM18</t>
  </si>
  <si>
    <t xml:space="preserve">mulčovací kůra (tl.10cm)</t>
  </si>
  <si>
    <t xml:space="preserve">37</t>
  </si>
  <si>
    <t xml:space="preserve">strQRF</t>
  </si>
  <si>
    <t xml:space="preserve">QRF - Quercus robur ´Fastigiata´, v 180-200, ZB</t>
  </si>
  <si>
    <t xml:space="preserve">zavětvený od země</t>
  </si>
  <si>
    <t xml:space="preserve">Celkem:</t>
  </si>
  <si>
    <t xml:space="preserve">Krycí list VV</t>
  </si>
  <si>
    <t xml:space="preserve">IČ/DIČ</t>
  </si>
  <si>
    <t xml:space="preserve">Položek:</t>
  </si>
  <si>
    <t xml:space="preserve">Datum:</t>
  </si>
  <si>
    <t xml:space="preserve">Rozpočtové náklady v Kč</t>
  </si>
  <si>
    <t xml:space="preserve">A</t>
  </si>
  <si>
    <t xml:space="preserve">Základní rozpočtové náklady</t>
  </si>
  <si>
    <t xml:space="preserve">B</t>
  </si>
  <si>
    <t xml:space="preserve">Doplňkové náklady</t>
  </si>
  <si>
    <t xml:space="preserve">C</t>
  </si>
  <si>
    <t xml:space="preserve">Náklady na umístění stavby (NUS)</t>
  </si>
  <si>
    <t xml:space="preserve">HSV</t>
  </si>
  <si>
    <t xml:space="preserve">Dodávky</t>
  </si>
  <si>
    <t xml:space="preserve">Práce přesčas</t>
  </si>
  <si>
    <t xml:space="preserve">Zařízení staveniště</t>
  </si>
  <si>
    <t xml:space="preserve">Bez pevné podl.</t>
  </si>
  <si>
    <t xml:space="preserve">Mimostav. doprava</t>
  </si>
  <si>
    <t xml:space="preserve">PSV</t>
  </si>
  <si>
    <t xml:space="preserve">Kulturní památka</t>
  </si>
  <si>
    <t xml:space="preserve">Územní vlivy</t>
  </si>
  <si>
    <t xml:space="preserve">Provozní vlivy</t>
  </si>
  <si>
    <t xml:space="preserve">"M"</t>
  </si>
  <si>
    <t xml:space="preserve">Ostatní</t>
  </si>
  <si>
    <t xml:space="preserve">NUS z rozpočtu</t>
  </si>
  <si>
    <t xml:space="preserve">Přesun hmot a sutí</t>
  </si>
  <si>
    <t xml:space="preserve">ZRN celkem</t>
  </si>
  <si>
    <t xml:space="preserve">DN celkem</t>
  </si>
  <si>
    <t xml:space="preserve">NUS celkem</t>
  </si>
  <si>
    <t xml:space="preserve">DN celkem z obj.</t>
  </si>
  <si>
    <t xml:space="preserve">NUS celkem z obj.</t>
  </si>
  <si>
    <t xml:space="preserve">Základ 0%</t>
  </si>
  <si>
    <t xml:space="preserve">Základ 15%</t>
  </si>
  <si>
    <t xml:space="preserve">DPH 15%</t>
  </si>
  <si>
    <t xml:space="preserve">Celkem bez DPH</t>
  </si>
  <si>
    <t xml:space="preserve">Základ 21%</t>
  </si>
  <si>
    <t xml:space="preserve">DPH 21%</t>
  </si>
  <si>
    <t xml:space="preserve">Celkem včetně DPH</t>
  </si>
  <si>
    <t xml:space="preserve">Datum, razítko a podpis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</si>
</sst>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14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8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i val="true"/>
      <sz val="10"/>
      <color rgb="FF000000"/>
      <name val="Arial"/>
      <family val="0"/>
      <charset val="1"/>
    </font>
    <font>
      <i val="true"/>
      <sz val="8"/>
      <color rgb="FF000000"/>
      <name val="Arial"/>
      <family val="0"/>
      <charset val="1"/>
    </font>
    <font>
      <sz val="24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b val="true"/>
      <sz val="20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sz val="12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Q82"/>
  <sheetViews>
    <sheetView showFormulas="false" showGridLines="true" showRowColHeaders="true" showZeros="true" rightToLeft="false" tabSelected="false" showOutlineSymbols="true" defaultGridColor="true" view="normal" topLeftCell="A46" colorId="64" zoomScale="100" zoomScaleNormal="100" zoomScalePageLayoutView="100" workbookViewId="0">
      <selection pane="topLeft" activeCell="G80" activeCellId="0" sqref="G80"/>
    </sheetView>
  </sheetViews>
  <sheetFormatPr defaultColWidth="12.1562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2" width="6.86"/>
    <col collapsed="false" customWidth="true" hidden="false" outlineLevel="0" max="3" min="3" style="2" width="13.86"/>
    <col collapsed="false" customWidth="true" hidden="false" outlineLevel="0" max="4" min="4" style="0" width="54.29"/>
    <col collapsed="false" customWidth="true" hidden="false" outlineLevel="0" max="5" min="5" style="0" width="4.29"/>
    <col collapsed="false" customWidth="true" hidden="false" outlineLevel="0" max="6" min="6" style="0" width="12.86"/>
    <col collapsed="false" customWidth="true" hidden="false" outlineLevel="0" max="7" min="7" style="0" width="11.99"/>
    <col collapsed="false" customWidth="true" hidden="false" outlineLevel="0" max="10" min="8" style="0" width="14.28"/>
    <col collapsed="false" customWidth="true" hidden="false" outlineLevel="0" max="13" min="11" style="0" width="11.71"/>
    <col collapsed="false" customWidth="true" hidden="true" outlineLevel="0" max="48" min="14" style="0" width="9.14"/>
  </cols>
  <sheetData>
    <row r="1" customFormat="false" ht="25.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Format="false" ht="25.5" hidden="false" customHeight="true" outlineLevel="0" collapsed="false">
      <c r="A2" s="4" t="s">
        <v>1</v>
      </c>
      <c r="B2" s="4"/>
      <c r="C2" s="4"/>
      <c r="D2" s="5" t="s">
        <v>2</v>
      </c>
      <c r="E2" s="6" t="s">
        <v>3</v>
      </c>
      <c r="F2" s="6"/>
      <c r="G2" s="6"/>
      <c r="H2" s="6"/>
      <c r="I2" s="6" t="s">
        <v>4</v>
      </c>
      <c r="J2" s="7"/>
      <c r="K2" s="7"/>
      <c r="L2" s="7"/>
      <c r="M2" s="7"/>
    </row>
    <row r="3" customFormat="false" ht="25.5" hidden="false" customHeight="true" outlineLevel="0" collapsed="false">
      <c r="A3" s="8" t="s">
        <v>5</v>
      </c>
      <c r="B3" s="8"/>
      <c r="C3" s="8"/>
      <c r="D3" s="9" t="s">
        <v>6</v>
      </c>
      <c r="E3" s="10" t="s">
        <v>7</v>
      </c>
      <c r="F3" s="10"/>
      <c r="G3" s="10"/>
      <c r="H3" s="10"/>
      <c r="I3" s="9" t="s">
        <v>8</v>
      </c>
      <c r="J3" s="11"/>
      <c r="K3" s="11"/>
      <c r="L3" s="11"/>
      <c r="M3" s="11"/>
    </row>
    <row r="4" customFormat="false" ht="25.5" hidden="false" customHeight="true" outlineLevel="0" collapsed="false">
      <c r="A4" s="8" t="s">
        <v>9</v>
      </c>
      <c r="B4" s="8"/>
      <c r="C4" s="8"/>
      <c r="D4" s="9" t="s">
        <v>10</v>
      </c>
      <c r="E4" s="10" t="s">
        <v>11</v>
      </c>
      <c r="F4" s="10"/>
      <c r="G4" s="10"/>
      <c r="H4" s="10"/>
      <c r="I4" s="9" t="s">
        <v>12</v>
      </c>
      <c r="J4" s="11"/>
      <c r="K4" s="11"/>
      <c r="L4" s="11"/>
      <c r="M4" s="11"/>
    </row>
    <row r="5" customFormat="false" ht="25.5" hidden="false" customHeight="true" outlineLevel="0" collapsed="false">
      <c r="A5" s="12" t="s">
        <v>13</v>
      </c>
      <c r="B5" s="12"/>
      <c r="C5" s="12"/>
      <c r="D5" s="13"/>
      <c r="E5" s="14" t="s">
        <v>14</v>
      </c>
      <c r="F5" s="14"/>
      <c r="G5" s="14"/>
      <c r="H5" s="14"/>
      <c r="I5" s="13" t="s">
        <v>15</v>
      </c>
      <c r="J5" s="15"/>
      <c r="K5" s="15"/>
      <c r="L5" s="15"/>
      <c r="M5" s="15"/>
    </row>
    <row r="6" customFormat="false" ht="12.75" hidden="false" customHeight="true" outlineLevel="0" collapsed="false">
      <c r="A6" s="16" t="s">
        <v>16</v>
      </c>
      <c r="B6" s="17" t="s">
        <v>17</v>
      </c>
      <c r="C6" s="17" t="s">
        <v>18</v>
      </c>
      <c r="D6" s="18" t="s">
        <v>19</v>
      </c>
      <c r="E6" s="19" t="s">
        <v>20</v>
      </c>
      <c r="F6" s="19" t="s">
        <v>21</v>
      </c>
      <c r="G6" s="20" t="s">
        <v>22</v>
      </c>
      <c r="H6" s="21" t="s">
        <v>23</v>
      </c>
      <c r="I6" s="21"/>
      <c r="J6" s="21"/>
      <c r="K6" s="21" t="s">
        <v>24</v>
      </c>
      <c r="L6" s="21"/>
      <c r="M6" s="22" t="s">
        <v>25</v>
      </c>
    </row>
    <row r="7" customFormat="false" ht="12.75" hidden="false" customHeight="false" outlineLevel="0" collapsed="false">
      <c r="A7" s="16"/>
      <c r="B7" s="17"/>
      <c r="C7" s="17"/>
      <c r="D7" s="23" t="s">
        <v>26</v>
      </c>
      <c r="E7" s="19"/>
      <c r="F7" s="19"/>
      <c r="G7" s="20"/>
      <c r="H7" s="24" t="s">
        <v>27</v>
      </c>
      <c r="I7" s="25" t="s">
        <v>28</v>
      </c>
      <c r="J7" s="26" t="s">
        <v>29</v>
      </c>
      <c r="K7" s="24" t="s">
        <v>30</v>
      </c>
      <c r="L7" s="26" t="s">
        <v>29</v>
      </c>
      <c r="M7" s="22"/>
      <c r="P7" s="27" t="s">
        <v>31</v>
      </c>
      <c r="Q7" s="27" t="s">
        <v>32</v>
      </c>
      <c r="R7" s="27" t="s">
        <v>33</v>
      </c>
      <c r="S7" s="27" t="s">
        <v>34</v>
      </c>
      <c r="T7" s="27" t="s">
        <v>35</v>
      </c>
      <c r="U7" s="27" t="s">
        <v>36</v>
      </c>
      <c r="V7" s="27" t="s">
        <v>37</v>
      </c>
      <c r="W7" s="27" t="s">
        <v>38</v>
      </c>
      <c r="X7" s="27" t="s">
        <v>39</v>
      </c>
    </row>
    <row r="8" customFormat="false" ht="12.75" hidden="false" customHeight="false" outlineLevel="0" collapsed="false">
      <c r="A8" s="28"/>
      <c r="B8" s="29" t="s">
        <v>40</v>
      </c>
      <c r="C8" s="29"/>
      <c r="D8" s="27" t="s">
        <v>6</v>
      </c>
      <c r="E8" s="27"/>
      <c r="F8" s="27"/>
      <c r="G8" s="27"/>
      <c r="H8" s="27" t="n">
        <f aca="false">H9+H33+H36+H39+H41+H43+H56</f>
        <v>0</v>
      </c>
      <c r="I8" s="27" t="n">
        <f aca="false">I9+I33+I36+I39+I41+I43+I56</f>
        <v>0</v>
      </c>
      <c r="J8" s="27" t="n">
        <f aca="false">H8+I8</f>
        <v>0</v>
      </c>
      <c r="K8" s="27"/>
      <c r="L8" s="27" t="n">
        <f aca="false">L9+L33+L36+L39+L41+L43+L56</f>
        <v>0.0247144</v>
      </c>
      <c r="M8" s="27"/>
    </row>
    <row r="9" customFormat="false" ht="12.75" hidden="false" customHeight="false" outlineLevel="0" collapsed="false">
      <c r="A9" s="28"/>
      <c r="B9" s="29" t="s">
        <v>40</v>
      </c>
      <c r="C9" s="29" t="s">
        <v>41</v>
      </c>
      <c r="D9" s="27" t="s">
        <v>42</v>
      </c>
      <c r="E9" s="27"/>
      <c r="F9" s="27"/>
      <c r="G9" s="27"/>
      <c r="H9" s="27" t="n">
        <f aca="false">SUM(H10:H31)</f>
        <v>0</v>
      </c>
      <c r="I9" s="27" t="n">
        <f aca="false">SUM(I10:I31)</f>
        <v>0</v>
      </c>
      <c r="J9" s="27" t="n">
        <f aca="false">H9+I9</f>
        <v>0</v>
      </c>
      <c r="K9" s="27"/>
      <c r="L9" s="27" t="n">
        <f aca="false">SUM(L10:L31)</f>
        <v>0.00168</v>
      </c>
      <c r="M9" s="27"/>
      <c r="P9" s="27" t="n">
        <f aca="false">IF(Q9="PR",J9,SUM(O10:O31))</f>
        <v>0</v>
      </c>
      <c r="Q9" s="27" t="s">
        <v>43</v>
      </c>
      <c r="R9" s="27" t="n">
        <f aca="false">IF(Q9="HS",H9,0)</f>
        <v>0</v>
      </c>
      <c r="S9" s="27" t="n">
        <f aca="false">IF(Q9="HS",I9-P9,0)</f>
        <v>0</v>
      </c>
      <c r="T9" s="27" t="n">
        <f aca="false">IF(Q9="PS",H9,0)</f>
        <v>0</v>
      </c>
      <c r="U9" s="27" t="n">
        <f aca="false">IF(Q9="PS",I9-P9,0)</f>
        <v>0</v>
      </c>
      <c r="V9" s="27" t="n">
        <f aca="false">IF(Q9="MP",H9,0)</f>
        <v>0</v>
      </c>
      <c r="W9" s="27" t="n">
        <f aca="false">IF(Q9="MP",I9-P9,0)</f>
        <v>0</v>
      </c>
      <c r="X9" s="27" t="n">
        <f aca="false">IF(Q9="OM",H9,0)</f>
        <v>0</v>
      </c>
      <c r="Y9" s="27" t="n">
        <v>18</v>
      </c>
      <c r="AI9" s="0" t="n">
        <f aca="false">SUM(Z10:Z31)</f>
        <v>0</v>
      </c>
      <c r="AJ9" s="0" t="n">
        <f aca="false">SUM(AA10:AA31)</f>
        <v>0</v>
      </c>
      <c r="AK9" s="0" t="n">
        <f aca="false">SUM(AB10:AB31)</f>
        <v>0</v>
      </c>
    </row>
    <row r="10" customFormat="false" ht="12.75" hidden="false" customHeight="false" outlineLevel="0" collapsed="false">
      <c r="A10" s="1" t="s">
        <v>44</v>
      </c>
      <c r="B10" s="2" t="s">
        <v>40</v>
      </c>
      <c r="C10" s="2" t="s">
        <v>45</v>
      </c>
      <c r="D10" s="0" t="s">
        <v>46</v>
      </c>
      <c r="E10" s="0" t="s">
        <v>47</v>
      </c>
      <c r="F10" s="0" t="n">
        <v>366</v>
      </c>
      <c r="G10" s="0" t="n">
        <v>0</v>
      </c>
      <c r="H10" s="0" t="n">
        <f aca="false">F10*AE10</f>
        <v>0</v>
      </c>
      <c r="I10" s="0" t="n">
        <f aca="false">J10-H10</f>
        <v>0</v>
      </c>
      <c r="J10" s="0" t="n">
        <f aca="false">F10*G10</f>
        <v>0</v>
      </c>
      <c r="K10" s="0" t="n">
        <v>0</v>
      </c>
      <c r="L10" s="0" t="n">
        <f aca="false">F10*K10</f>
        <v>0</v>
      </c>
      <c r="M10" s="0" t="s">
        <v>48</v>
      </c>
      <c r="N10" s="0" t="n">
        <v>1</v>
      </c>
      <c r="O10" s="0" t="n">
        <f aca="false">IF(N10=5,I10,0)</f>
        <v>0</v>
      </c>
      <c r="Z10" s="0" t="n">
        <f aca="false">IF(AD10=0,J10,0)</f>
        <v>0</v>
      </c>
      <c r="AA10" s="0" t="n">
        <f aca="false">IF(AD10=15,J10,0)</f>
        <v>0</v>
      </c>
      <c r="AB10" s="0" t="n">
        <f aca="false">IF(AD10=21,J10,0)</f>
        <v>0</v>
      </c>
      <c r="AD10" s="0" t="n">
        <v>21</v>
      </c>
      <c r="AE10" s="0" t="n">
        <f aca="false">G10*AG10</f>
        <v>0</v>
      </c>
      <c r="AF10" s="0" t="n">
        <f aca="false">G10*(1-AG10)</f>
        <v>0</v>
      </c>
      <c r="AG10" s="0" t="n">
        <v>0.0707142857142857</v>
      </c>
      <c r="AM10" s="0" t="n">
        <f aca="false">F10*AE10</f>
        <v>0</v>
      </c>
      <c r="AN10" s="0" t="n">
        <f aca="false">F10*AF10</f>
        <v>0</v>
      </c>
      <c r="AO10" s="0" t="s">
        <v>49</v>
      </c>
      <c r="AP10" s="0" t="s">
        <v>50</v>
      </c>
      <c r="AQ10" s="27" t="s">
        <v>51</v>
      </c>
    </row>
    <row r="11" customFormat="false" ht="12.75" hidden="false" customHeight="true" outlineLevel="0" collapsed="false">
      <c r="C11" s="30" t="s">
        <v>52</v>
      </c>
      <c r="D11" s="31" t="s">
        <v>53</v>
      </c>
      <c r="E11" s="31"/>
      <c r="F11" s="31"/>
      <c r="G11" s="31"/>
      <c r="H11" s="31"/>
      <c r="I11" s="31"/>
      <c r="J11" s="31"/>
      <c r="K11" s="31"/>
      <c r="L11" s="31"/>
      <c r="M11" s="31"/>
    </row>
    <row r="12" customFormat="false" ht="12.75" hidden="false" customHeight="false" outlineLevel="0" collapsed="false">
      <c r="A12" s="1" t="s">
        <v>54</v>
      </c>
      <c r="B12" s="2" t="s">
        <v>40</v>
      </c>
      <c r="C12" s="2" t="s">
        <v>55</v>
      </c>
      <c r="D12" s="0" t="s">
        <v>56</v>
      </c>
      <c r="E12" s="0" t="s">
        <v>47</v>
      </c>
      <c r="F12" s="0" t="n">
        <v>366</v>
      </c>
      <c r="G12" s="0" t="n">
        <v>0</v>
      </c>
      <c r="H12" s="0" t="n">
        <f aca="false">F12*AE12</f>
        <v>0</v>
      </c>
      <c r="I12" s="0" t="n">
        <f aca="false">J12-H12</f>
        <v>0</v>
      </c>
      <c r="J12" s="0" t="n">
        <f aca="false">F12*G12</f>
        <v>0</v>
      </c>
      <c r="K12" s="0" t="n">
        <v>0</v>
      </c>
      <c r="L12" s="0" t="n">
        <f aca="false">F12*K12</f>
        <v>0</v>
      </c>
      <c r="M12" s="0" t="s">
        <v>48</v>
      </c>
      <c r="N12" s="0" t="n">
        <v>1</v>
      </c>
      <c r="O12" s="0" t="n">
        <f aca="false">IF(N12=5,I12,0)</f>
        <v>0</v>
      </c>
      <c r="Z12" s="0" t="n">
        <f aca="false">IF(AD12=0,J12,0)</f>
        <v>0</v>
      </c>
      <c r="AA12" s="0" t="n">
        <f aca="false">IF(AD12=15,J12,0)</f>
        <v>0</v>
      </c>
      <c r="AB12" s="0" t="n">
        <f aca="false">IF(AD12=21,J12,0)</f>
        <v>0</v>
      </c>
      <c r="AD12" s="0" t="n">
        <v>21</v>
      </c>
      <c r="AE12" s="0" t="n">
        <f aca="false">G12*AG12</f>
        <v>0</v>
      </c>
      <c r="AF12" s="0" t="n">
        <f aca="false">G12*(1-AG12)</f>
        <v>0</v>
      </c>
      <c r="AG12" s="0" t="n">
        <v>0</v>
      </c>
      <c r="AM12" s="0" t="n">
        <f aca="false">F12*AE12</f>
        <v>0</v>
      </c>
      <c r="AN12" s="0" t="n">
        <f aca="false">F12*AF12</f>
        <v>0</v>
      </c>
      <c r="AO12" s="0" t="s">
        <v>49</v>
      </c>
      <c r="AP12" s="0" t="s">
        <v>50</v>
      </c>
      <c r="AQ12" s="27" t="s">
        <v>51</v>
      </c>
    </row>
    <row r="13" customFormat="false" ht="12.75" hidden="false" customHeight="true" outlineLevel="0" collapsed="false">
      <c r="C13" s="30" t="s">
        <v>57</v>
      </c>
      <c r="D13" s="31" t="s">
        <v>58</v>
      </c>
      <c r="E13" s="31"/>
      <c r="F13" s="31"/>
      <c r="G13" s="31"/>
      <c r="H13" s="31"/>
      <c r="I13" s="31"/>
      <c r="J13" s="31"/>
      <c r="K13" s="31"/>
      <c r="L13" s="31"/>
      <c r="M13" s="31"/>
    </row>
    <row r="14" customFormat="false" ht="12.75" hidden="false" customHeight="false" outlineLevel="0" collapsed="false">
      <c r="A14" s="1" t="s">
        <v>59</v>
      </c>
      <c r="B14" s="2" t="s">
        <v>40</v>
      </c>
      <c r="C14" s="2" t="s">
        <v>60</v>
      </c>
      <c r="D14" s="0" t="s">
        <v>61</v>
      </c>
      <c r="E14" s="0" t="s">
        <v>62</v>
      </c>
      <c r="F14" s="0" t="n">
        <v>116</v>
      </c>
      <c r="G14" s="0" t="n">
        <v>0</v>
      </c>
      <c r="H14" s="0" t="n">
        <f aca="false">F14*AE14</f>
        <v>0</v>
      </c>
      <c r="I14" s="0" t="n">
        <f aca="false">J14-H14</f>
        <v>0</v>
      </c>
      <c r="J14" s="0" t="n">
        <f aca="false">F14*G14</f>
        <v>0</v>
      </c>
      <c r="K14" s="0" t="n">
        <v>0</v>
      </c>
      <c r="L14" s="0" t="n">
        <f aca="false">F14*K14</f>
        <v>0</v>
      </c>
      <c r="M14" s="0" t="s">
        <v>48</v>
      </c>
      <c r="N14" s="0" t="n">
        <v>1</v>
      </c>
      <c r="O14" s="0" t="n">
        <f aca="false">IF(N14=5,I14,0)</f>
        <v>0</v>
      </c>
      <c r="Z14" s="0" t="n">
        <f aca="false">IF(AD14=0,J14,0)</f>
        <v>0</v>
      </c>
      <c r="AA14" s="0" t="n">
        <f aca="false">IF(AD14=15,J14,0)</f>
        <v>0</v>
      </c>
      <c r="AB14" s="0" t="n">
        <f aca="false">IF(AD14=21,J14,0)</f>
        <v>0</v>
      </c>
      <c r="AD14" s="0" t="n">
        <v>21</v>
      </c>
      <c r="AE14" s="0" t="n">
        <f aca="false">G14*AG14</f>
        <v>0</v>
      </c>
      <c r="AF14" s="0" t="n">
        <f aca="false">G14*(1-AG14)</f>
        <v>0</v>
      </c>
      <c r="AG14" s="0" t="n">
        <v>0</v>
      </c>
      <c r="AM14" s="0" t="n">
        <f aca="false">F14*AE14</f>
        <v>0</v>
      </c>
      <c r="AN14" s="0" t="n">
        <f aca="false">F14*AF14</f>
        <v>0</v>
      </c>
      <c r="AO14" s="0" t="s">
        <v>49</v>
      </c>
      <c r="AP14" s="0" t="s">
        <v>50</v>
      </c>
      <c r="AQ14" s="27" t="s">
        <v>51</v>
      </c>
    </row>
    <row r="15" customFormat="false" ht="12.75" hidden="false" customHeight="false" outlineLevel="0" collapsed="false">
      <c r="A15" s="1" t="s">
        <v>63</v>
      </c>
      <c r="B15" s="2" t="s">
        <v>40</v>
      </c>
      <c r="C15" s="2" t="s">
        <v>64</v>
      </c>
      <c r="D15" s="0" t="s">
        <v>65</v>
      </c>
      <c r="E15" s="0" t="s">
        <v>62</v>
      </c>
      <c r="F15" s="0" t="n">
        <v>3</v>
      </c>
      <c r="G15" s="0" t="n">
        <v>0</v>
      </c>
      <c r="H15" s="0" t="n">
        <f aca="false">F15*AE15</f>
        <v>0</v>
      </c>
      <c r="I15" s="0" t="n">
        <f aca="false">J15-H15</f>
        <v>0</v>
      </c>
      <c r="J15" s="0" t="n">
        <f aca="false">F15*G15</f>
        <v>0</v>
      </c>
      <c r="K15" s="0" t="n">
        <v>0</v>
      </c>
      <c r="L15" s="0" t="n">
        <f aca="false">F15*K15</f>
        <v>0</v>
      </c>
      <c r="M15" s="0" t="s">
        <v>48</v>
      </c>
      <c r="N15" s="0" t="n">
        <v>1</v>
      </c>
      <c r="O15" s="0" t="n">
        <f aca="false">IF(N15=5,I15,0)</f>
        <v>0</v>
      </c>
      <c r="Z15" s="0" t="n">
        <f aca="false">IF(AD15=0,J15,0)</f>
        <v>0</v>
      </c>
      <c r="AA15" s="0" t="n">
        <f aca="false">IF(AD15=15,J15,0)</f>
        <v>0</v>
      </c>
      <c r="AB15" s="0" t="n">
        <f aca="false">IF(AD15=21,J15,0)</f>
        <v>0</v>
      </c>
      <c r="AD15" s="0" t="n">
        <v>21</v>
      </c>
      <c r="AE15" s="0" t="n">
        <f aca="false">G15*AG15</f>
        <v>0</v>
      </c>
      <c r="AF15" s="0" t="n">
        <f aca="false">G15*(1-AG15)</f>
        <v>0</v>
      </c>
      <c r="AG15" s="0" t="n">
        <v>0</v>
      </c>
      <c r="AM15" s="0" t="n">
        <f aca="false">F15*AE15</f>
        <v>0</v>
      </c>
      <c r="AN15" s="0" t="n">
        <f aca="false">F15*AF15</f>
        <v>0</v>
      </c>
      <c r="AO15" s="0" t="s">
        <v>49</v>
      </c>
      <c r="AP15" s="0" t="s">
        <v>50</v>
      </c>
      <c r="AQ15" s="27" t="s">
        <v>51</v>
      </c>
    </row>
    <row r="16" customFormat="false" ht="12.75" hidden="false" customHeight="true" outlineLevel="0" collapsed="false">
      <c r="C16" s="30" t="s">
        <v>57</v>
      </c>
      <c r="D16" s="31" t="s">
        <v>66</v>
      </c>
      <c r="E16" s="31"/>
      <c r="F16" s="31"/>
      <c r="G16" s="31"/>
      <c r="H16" s="31"/>
      <c r="I16" s="31"/>
      <c r="J16" s="31"/>
      <c r="K16" s="31"/>
      <c r="L16" s="31"/>
      <c r="M16" s="31"/>
    </row>
    <row r="17" customFormat="false" ht="12.75" hidden="false" customHeight="false" outlineLevel="0" collapsed="false">
      <c r="A17" s="1" t="s">
        <v>67</v>
      </c>
      <c r="B17" s="2" t="s">
        <v>40</v>
      </c>
      <c r="C17" s="2" t="s">
        <v>68</v>
      </c>
      <c r="D17" s="0" t="s">
        <v>69</v>
      </c>
      <c r="E17" s="0" t="s">
        <v>47</v>
      </c>
      <c r="F17" s="0" t="n">
        <v>53</v>
      </c>
      <c r="G17" s="0" t="n">
        <v>0</v>
      </c>
      <c r="H17" s="0" t="n">
        <f aca="false">F17*AE17</f>
        <v>0</v>
      </c>
      <c r="I17" s="0" t="n">
        <f aca="false">J17-H17</f>
        <v>0</v>
      </c>
      <c r="J17" s="0" t="n">
        <f aca="false">F17*G17</f>
        <v>0</v>
      </c>
      <c r="K17" s="0" t="n">
        <v>0</v>
      </c>
      <c r="L17" s="0" t="n">
        <f aca="false">F17*K17</f>
        <v>0</v>
      </c>
      <c r="M17" s="0" t="s">
        <v>48</v>
      </c>
      <c r="N17" s="0" t="n">
        <v>1</v>
      </c>
      <c r="O17" s="0" t="n">
        <f aca="false">IF(N17=5,I17,0)</f>
        <v>0</v>
      </c>
      <c r="Z17" s="0" t="n">
        <f aca="false">IF(AD17=0,J17,0)</f>
        <v>0</v>
      </c>
      <c r="AA17" s="0" t="n">
        <f aca="false">IF(AD17=15,J17,0)</f>
        <v>0</v>
      </c>
      <c r="AB17" s="0" t="n">
        <f aca="false">IF(AD17=21,J17,0)</f>
        <v>0</v>
      </c>
      <c r="AD17" s="0" t="n">
        <v>21</v>
      </c>
      <c r="AE17" s="0" t="n">
        <f aca="false">G17*AG17</f>
        <v>0</v>
      </c>
      <c r="AF17" s="0" t="n">
        <f aca="false">G17*(1-AG17)</f>
        <v>0</v>
      </c>
      <c r="AG17" s="0" t="n">
        <v>0</v>
      </c>
      <c r="AM17" s="0" t="n">
        <f aca="false">F17*AE17</f>
        <v>0</v>
      </c>
      <c r="AN17" s="0" t="n">
        <f aca="false">F17*AF17</f>
        <v>0</v>
      </c>
      <c r="AO17" s="0" t="s">
        <v>49</v>
      </c>
      <c r="AP17" s="0" t="s">
        <v>50</v>
      </c>
      <c r="AQ17" s="27" t="s">
        <v>51</v>
      </c>
    </row>
    <row r="18" customFormat="false" ht="25.5" hidden="false" customHeight="true" outlineLevel="0" collapsed="false">
      <c r="C18" s="30" t="s">
        <v>57</v>
      </c>
      <c r="D18" s="31" t="s">
        <v>70</v>
      </c>
      <c r="E18" s="31"/>
      <c r="F18" s="31"/>
      <c r="G18" s="31"/>
      <c r="H18" s="31"/>
      <c r="I18" s="31"/>
      <c r="J18" s="31"/>
      <c r="K18" s="31"/>
      <c r="L18" s="31"/>
      <c r="M18" s="31"/>
    </row>
    <row r="19" customFormat="false" ht="12.75" hidden="false" customHeight="false" outlineLevel="0" collapsed="false">
      <c r="A19" s="1" t="s">
        <v>71</v>
      </c>
      <c r="B19" s="2" t="s">
        <v>40</v>
      </c>
      <c r="C19" s="2" t="s">
        <v>72</v>
      </c>
      <c r="D19" s="0" t="s">
        <v>73</v>
      </c>
      <c r="E19" s="0" t="s">
        <v>47</v>
      </c>
      <c r="F19" s="0" t="n">
        <v>366</v>
      </c>
      <c r="G19" s="0" t="n">
        <v>0</v>
      </c>
      <c r="H19" s="0" t="n">
        <f aca="false">F19*AE19</f>
        <v>0</v>
      </c>
      <c r="I19" s="0" t="n">
        <f aca="false">J19-H19</f>
        <v>0</v>
      </c>
      <c r="J19" s="0" t="n">
        <f aca="false">F19*G19</f>
        <v>0</v>
      </c>
      <c r="K19" s="0" t="n">
        <v>0</v>
      </c>
      <c r="L19" s="0" t="n">
        <f aca="false">F19*K19</f>
        <v>0</v>
      </c>
      <c r="M19" s="0" t="s">
        <v>48</v>
      </c>
      <c r="N19" s="0" t="n">
        <v>1</v>
      </c>
      <c r="O19" s="0" t="n">
        <f aca="false">IF(N19=5,I19,0)</f>
        <v>0</v>
      </c>
      <c r="Z19" s="0" t="n">
        <f aca="false">IF(AD19=0,J19,0)</f>
        <v>0</v>
      </c>
      <c r="AA19" s="0" t="n">
        <f aca="false">IF(AD19=15,J19,0)</f>
        <v>0</v>
      </c>
      <c r="AB19" s="0" t="n">
        <f aca="false">IF(AD19=21,J19,0)</f>
        <v>0</v>
      </c>
      <c r="AD19" s="0" t="n">
        <v>21</v>
      </c>
      <c r="AE19" s="0" t="n">
        <f aca="false">G19*AG19</f>
        <v>0</v>
      </c>
      <c r="AF19" s="0" t="n">
        <f aca="false">G19*(1-AG19)</f>
        <v>0</v>
      </c>
      <c r="AG19" s="0" t="n">
        <v>0</v>
      </c>
      <c r="AM19" s="0" t="n">
        <f aca="false">F19*AE19</f>
        <v>0</v>
      </c>
      <c r="AN19" s="0" t="n">
        <f aca="false">F19*AF19</f>
        <v>0</v>
      </c>
      <c r="AO19" s="0" t="s">
        <v>49</v>
      </c>
      <c r="AP19" s="0" t="s">
        <v>50</v>
      </c>
      <c r="AQ19" s="27" t="s">
        <v>51</v>
      </c>
    </row>
    <row r="20" customFormat="false" ht="12.75" hidden="false" customHeight="true" outlineLevel="0" collapsed="false">
      <c r="C20" s="30" t="s">
        <v>57</v>
      </c>
      <c r="D20" s="31" t="s">
        <v>58</v>
      </c>
      <c r="E20" s="31"/>
      <c r="F20" s="31"/>
      <c r="G20" s="31"/>
      <c r="H20" s="31"/>
      <c r="I20" s="31"/>
      <c r="J20" s="31"/>
      <c r="K20" s="31"/>
      <c r="L20" s="31"/>
      <c r="M20" s="31"/>
    </row>
    <row r="21" customFormat="false" ht="12.75" hidden="false" customHeight="false" outlineLevel="0" collapsed="false">
      <c r="A21" s="1" t="s">
        <v>74</v>
      </c>
      <c r="B21" s="2" t="s">
        <v>40</v>
      </c>
      <c r="C21" s="2" t="s">
        <v>75</v>
      </c>
      <c r="D21" s="0" t="s">
        <v>76</v>
      </c>
      <c r="E21" s="0" t="s">
        <v>62</v>
      </c>
      <c r="F21" s="0" t="n">
        <v>116</v>
      </c>
      <c r="G21" s="0" t="n">
        <v>0</v>
      </c>
      <c r="H21" s="0" t="n">
        <f aca="false">F21*AE21</f>
        <v>0</v>
      </c>
      <c r="I21" s="0" t="n">
        <f aca="false">J21-H21</f>
        <v>0</v>
      </c>
      <c r="J21" s="0" t="n">
        <f aca="false">F21*G21</f>
        <v>0</v>
      </c>
      <c r="K21" s="0" t="n">
        <v>0</v>
      </c>
      <c r="L21" s="0" t="n">
        <f aca="false">F21*K21</f>
        <v>0</v>
      </c>
      <c r="M21" s="0" t="s">
        <v>48</v>
      </c>
      <c r="N21" s="0" t="n">
        <v>1</v>
      </c>
      <c r="O21" s="0" t="n">
        <f aca="false">IF(N21=5,I21,0)</f>
        <v>0</v>
      </c>
      <c r="Z21" s="0" t="n">
        <f aca="false">IF(AD21=0,J21,0)</f>
        <v>0</v>
      </c>
      <c r="AA21" s="0" t="n">
        <f aca="false">IF(AD21=15,J21,0)</f>
        <v>0</v>
      </c>
      <c r="AB21" s="0" t="n">
        <f aca="false">IF(AD21=21,J21,0)</f>
        <v>0</v>
      </c>
      <c r="AD21" s="0" t="n">
        <v>21</v>
      </c>
      <c r="AE21" s="0" t="n">
        <f aca="false">G21*AG21</f>
        <v>0</v>
      </c>
      <c r="AF21" s="0" t="n">
        <f aca="false">G21*(1-AG21)</f>
        <v>0</v>
      </c>
      <c r="AG21" s="0" t="n">
        <v>0.00948717948717949</v>
      </c>
      <c r="AM21" s="0" t="n">
        <f aca="false">F21*AE21</f>
        <v>0</v>
      </c>
      <c r="AN21" s="0" t="n">
        <f aca="false">F21*AF21</f>
        <v>0</v>
      </c>
      <c r="AO21" s="0" t="s">
        <v>49</v>
      </c>
      <c r="AP21" s="0" t="s">
        <v>50</v>
      </c>
      <c r="AQ21" s="27" t="s">
        <v>51</v>
      </c>
    </row>
    <row r="22" customFormat="false" ht="12.75" hidden="false" customHeight="true" outlineLevel="0" collapsed="false">
      <c r="C22" s="30" t="s">
        <v>57</v>
      </c>
      <c r="D22" s="31" t="s">
        <v>77</v>
      </c>
      <c r="E22" s="31"/>
      <c r="F22" s="31"/>
      <c r="G22" s="31"/>
      <c r="H22" s="31"/>
      <c r="I22" s="31"/>
      <c r="J22" s="31"/>
      <c r="K22" s="31"/>
      <c r="L22" s="31"/>
      <c r="M22" s="31"/>
    </row>
    <row r="23" customFormat="false" ht="12.75" hidden="false" customHeight="false" outlineLevel="0" collapsed="false">
      <c r="A23" s="1" t="s">
        <v>78</v>
      </c>
      <c r="B23" s="2" t="s">
        <v>40</v>
      </c>
      <c r="C23" s="2" t="s">
        <v>79</v>
      </c>
      <c r="D23" s="0" t="s">
        <v>80</v>
      </c>
      <c r="E23" s="0" t="s">
        <v>62</v>
      </c>
      <c r="F23" s="0" t="n">
        <v>3</v>
      </c>
      <c r="G23" s="0" t="n">
        <v>0</v>
      </c>
      <c r="H23" s="0" t="n">
        <f aca="false">F23*AE23</f>
        <v>0</v>
      </c>
      <c r="I23" s="0" t="n">
        <f aca="false">J23-H23</f>
        <v>0</v>
      </c>
      <c r="J23" s="0" t="n">
        <f aca="false">F23*G23</f>
        <v>0</v>
      </c>
      <c r="K23" s="0" t="n">
        <v>0</v>
      </c>
      <c r="L23" s="0" t="n">
        <f aca="false">F23*K23</f>
        <v>0</v>
      </c>
      <c r="M23" s="0" t="s">
        <v>48</v>
      </c>
      <c r="N23" s="0" t="n">
        <v>1</v>
      </c>
      <c r="O23" s="0" t="n">
        <f aca="false">IF(N23=5,I23,0)</f>
        <v>0</v>
      </c>
      <c r="Z23" s="0" t="n">
        <f aca="false">IF(AD23=0,J23,0)</f>
        <v>0</v>
      </c>
      <c r="AA23" s="0" t="n">
        <f aca="false">IF(AD23=15,J23,0)</f>
        <v>0</v>
      </c>
      <c r="AB23" s="0" t="n">
        <f aca="false">IF(AD23=21,J23,0)</f>
        <v>0</v>
      </c>
      <c r="AD23" s="0" t="n">
        <v>21</v>
      </c>
      <c r="AE23" s="0" t="n">
        <f aca="false">G23*AG23</f>
        <v>0</v>
      </c>
      <c r="AF23" s="0" t="n">
        <f aca="false">G23*(1-AG23)</f>
        <v>0</v>
      </c>
      <c r="AG23" s="0" t="n">
        <v>0.00621161265163438</v>
      </c>
      <c r="AM23" s="0" t="n">
        <f aca="false">F23*AE23</f>
        <v>0</v>
      </c>
      <c r="AN23" s="0" t="n">
        <f aca="false">F23*AF23</f>
        <v>0</v>
      </c>
      <c r="AO23" s="0" t="s">
        <v>49</v>
      </c>
      <c r="AP23" s="0" t="s">
        <v>50</v>
      </c>
      <c r="AQ23" s="27" t="s">
        <v>51</v>
      </c>
    </row>
    <row r="24" customFormat="false" ht="12.75" hidden="false" customHeight="true" outlineLevel="0" collapsed="false">
      <c r="C24" s="30" t="s">
        <v>57</v>
      </c>
      <c r="D24" s="31" t="s">
        <v>81</v>
      </c>
      <c r="E24" s="31"/>
      <c r="F24" s="31"/>
      <c r="G24" s="31"/>
      <c r="H24" s="31"/>
      <c r="I24" s="31"/>
      <c r="J24" s="31"/>
      <c r="K24" s="31"/>
      <c r="L24" s="31"/>
      <c r="M24" s="31"/>
    </row>
    <row r="25" customFormat="false" ht="12.75" hidden="false" customHeight="false" outlineLevel="0" collapsed="false">
      <c r="A25" s="1" t="s">
        <v>82</v>
      </c>
      <c r="B25" s="2" t="s">
        <v>40</v>
      </c>
      <c r="C25" s="2" t="s">
        <v>83</v>
      </c>
      <c r="D25" s="0" t="s">
        <v>84</v>
      </c>
      <c r="E25" s="0" t="s">
        <v>62</v>
      </c>
      <c r="F25" s="0" t="n">
        <v>3</v>
      </c>
      <c r="G25" s="0" t="n">
        <v>0</v>
      </c>
      <c r="H25" s="0" t="n">
        <f aca="false">F25*AE25</f>
        <v>0</v>
      </c>
      <c r="I25" s="0" t="n">
        <f aca="false">J25-H25</f>
        <v>0</v>
      </c>
      <c r="J25" s="0" t="n">
        <f aca="false">F25*G25</f>
        <v>0</v>
      </c>
      <c r="K25" s="0" t="n">
        <v>0.00056</v>
      </c>
      <c r="L25" s="0" t="n">
        <f aca="false">F25*K25</f>
        <v>0.00168</v>
      </c>
      <c r="M25" s="0" t="s">
        <v>48</v>
      </c>
      <c r="N25" s="0" t="n">
        <v>1</v>
      </c>
      <c r="O25" s="0" t="n">
        <f aca="false">IF(N25=5,I25,0)</f>
        <v>0</v>
      </c>
      <c r="Z25" s="0" t="n">
        <f aca="false">IF(AD25=0,J25,0)</f>
        <v>0</v>
      </c>
      <c r="AA25" s="0" t="n">
        <f aca="false">IF(AD25=15,J25,0)</f>
        <v>0</v>
      </c>
      <c r="AB25" s="0" t="n">
        <f aca="false">IF(AD25=21,J25,0)</f>
        <v>0</v>
      </c>
      <c r="AD25" s="0" t="n">
        <v>21</v>
      </c>
      <c r="AE25" s="0" t="n">
        <f aca="false">G25*AG25</f>
        <v>0</v>
      </c>
      <c r="AF25" s="0" t="n">
        <f aca="false">G25*(1-AG25)</f>
        <v>0</v>
      </c>
      <c r="AG25" s="0" t="n">
        <v>0.169371428571429</v>
      </c>
      <c r="AM25" s="0" t="n">
        <f aca="false">F25*AE25</f>
        <v>0</v>
      </c>
      <c r="AN25" s="0" t="n">
        <f aca="false">F25*AF25</f>
        <v>0</v>
      </c>
      <c r="AO25" s="0" t="s">
        <v>49</v>
      </c>
      <c r="AP25" s="0" t="s">
        <v>50</v>
      </c>
      <c r="AQ25" s="27" t="s">
        <v>51</v>
      </c>
    </row>
    <row r="26" customFormat="false" ht="12.75" hidden="false" customHeight="true" outlineLevel="0" collapsed="false">
      <c r="C26" s="30" t="s">
        <v>57</v>
      </c>
      <c r="D26" s="31" t="s">
        <v>85</v>
      </c>
      <c r="E26" s="31"/>
      <c r="F26" s="31"/>
      <c r="G26" s="31"/>
      <c r="H26" s="31"/>
      <c r="I26" s="31"/>
      <c r="J26" s="31"/>
      <c r="K26" s="31"/>
      <c r="L26" s="31"/>
      <c r="M26" s="31"/>
    </row>
    <row r="27" customFormat="false" ht="12.75" hidden="false" customHeight="false" outlineLevel="0" collapsed="false">
      <c r="A27" s="1" t="s">
        <v>86</v>
      </c>
      <c r="B27" s="2" t="s">
        <v>40</v>
      </c>
      <c r="C27" s="2" t="s">
        <v>87</v>
      </c>
      <c r="D27" s="0" t="s">
        <v>88</v>
      </c>
      <c r="E27" s="0" t="s">
        <v>47</v>
      </c>
      <c r="F27" s="0" t="n">
        <v>106</v>
      </c>
      <c r="G27" s="0" t="n">
        <v>0</v>
      </c>
      <c r="H27" s="0" t="n">
        <f aca="false">F27*AE27</f>
        <v>0</v>
      </c>
      <c r="I27" s="0" t="n">
        <f aca="false">J27-H27</f>
        <v>0</v>
      </c>
      <c r="J27" s="0" t="n">
        <f aca="false">F27*G27</f>
        <v>0</v>
      </c>
      <c r="K27" s="0" t="n">
        <v>0</v>
      </c>
      <c r="L27" s="0" t="n">
        <f aca="false">F27*K27</f>
        <v>0</v>
      </c>
      <c r="M27" s="0" t="s">
        <v>48</v>
      </c>
      <c r="N27" s="0" t="n">
        <v>1</v>
      </c>
      <c r="O27" s="0" t="n">
        <f aca="false">IF(N27=5,I27,0)</f>
        <v>0</v>
      </c>
      <c r="Z27" s="0" t="n">
        <f aca="false">IF(AD27=0,J27,0)</f>
        <v>0</v>
      </c>
      <c r="AA27" s="0" t="n">
        <f aca="false">IF(AD27=15,J27,0)</f>
        <v>0</v>
      </c>
      <c r="AB27" s="0" t="n">
        <f aca="false">IF(AD27=21,J27,0)</f>
        <v>0</v>
      </c>
      <c r="AD27" s="0" t="n">
        <v>21</v>
      </c>
      <c r="AE27" s="0" t="n">
        <f aca="false">G27*AG27</f>
        <v>0</v>
      </c>
      <c r="AF27" s="0" t="n">
        <f aca="false">G27*(1-AG27)</f>
        <v>0</v>
      </c>
      <c r="AG27" s="0" t="n">
        <v>0.0056710775047259</v>
      </c>
      <c r="AM27" s="0" t="n">
        <f aca="false">F27*AE27</f>
        <v>0</v>
      </c>
      <c r="AN27" s="0" t="n">
        <f aca="false">F27*AF27</f>
        <v>0</v>
      </c>
      <c r="AO27" s="0" t="s">
        <v>49</v>
      </c>
      <c r="AP27" s="0" t="s">
        <v>50</v>
      </c>
      <c r="AQ27" s="27" t="s">
        <v>51</v>
      </c>
    </row>
    <row r="28" customFormat="false" ht="12.75" hidden="false" customHeight="true" outlineLevel="0" collapsed="false">
      <c r="C28" s="30" t="s">
        <v>57</v>
      </c>
      <c r="D28" s="31" t="s">
        <v>89</v>
      </c>
      <c r="E28" s="31"/>
      <c r="F28" s="31"/>
      <c r="G28" s="31"/>
      <c r="H28" s="31"/>
      <c r="I28" s="31"/>
      <c r="J28" s="31"/>
      <c r="K28" s="31"/>
      <c r="L28" s="31"/>
      <c r="M28" s="31"/>
    </row>
    <row r="29" customFormat="false" ht="12.75" hidden="false" customHeight="false" outlineLevel="0" collapsed="false">
      <c r="A29" s="1" t="s">
        <v>90</v>
      </c>
      <c r="B29" s="2" t="s">
        <v>40</v>
      </c>
      <c r="C29" s="2" t="s">
        <v>87</v>
      </c>
      <c r="D29" s="0" t="s">
        <v>88</v>
      </c>
      <c r="E29" s="0" t="s">
        <v>47</v>
      </c>
      <c r="F29" s="0" t="n">
        <v>366</v>
      </c>
      <c r="G29" s="0" t="n">
        <v>0</v>
      </c>
      <c r="H29" s="0" t="n">
        <f aca="false">F29*AE29</f>
        <v>0</v>
      </c>
      <c r="I29" s="0" t="n">
        <f aca="false">J29-H29</f>
        <v>0</v>
      </c>
      <c r="J29" s="0" t="n">
        <f aca="false">F29*G29</f>
        <v>0</v>
      </c>
      <c r="K29" s="0" t="n">
        <v>0</v>
      </c>
      <c r="L29" s="0" t="n">
        <f aca="false">F29*K29</f>
        <v>0</v>
      </c>
      <c r="M29" s="0" t="s">
        <v>48</v>
      </c>
      <c r="N29" s="0" t="n">
        <v>1</v>
      </c>
      <c r="O29" s="0" t="n">
        <f aca="false">IF(N29=5,I29,0)</f>
        <v>0</v>
      </c>
      <c r="Z29" s="0" t="n">
        <f aca="false">IF(AD29=0,J29,0)</f>
        <v>0</v>
      </c>
      <c r="AA29" s="0" t="n">
        <f aca="false">IF(AD29=15,J29,0)</f>
        <v>0</v>
      </c>
      <c r="AB29" s="0" t="n">
        <f aca="false">IF(AD29=21,J29,0)</f>
        <v>0</v>
      </c>
      <c r="AD29" s="0" t="n">
        <v>21</v>
      </c>
      <c r="AE29" s="0" t="n">
        <f aca="false">G29*AG29</f>
        <v>0</v>
      </c>
      <c r="AF29" s="0" t="n">
        <f aca="false">G29*(1-AG29)</f>
        <v>0</v>
      </c>
      <c r="AG29" s="0" t="n">
        <v>0.0056710775047259</v>
      </c>
      <c r="AM29" s="0" t="n">
        <f aca="false">F29*AE29</f>
        <v>0</v>
      </c>
      <c r="AN29" s="0" t="n">
        <f aca="false">F29*AF29</f>
        <v>0</v>
      </c>
      <c r="AO29" s="0" t="s">
        <v>49</v>
      </c>
      <c r="AP29" s="0" t="s">
        <v>50</v>
      </c>
      <c r="AQ29" s="27" t="s">
        <v>51</v>
      </c>
    </row>
    <row r="30" customFormat="false" ht="12.75" hidden="false" customHeight="true" outlineLevel="0" collapsed="false">
      <c r="C30" s="30" t="s">
        <v>57</v>
      </c>
      <c r="D30" s="31" t="s">
        <v>58</v>
      </c>
      <c r="E30" s="31"/>
      <c r="F30" s="31"/>
      <c r="G30" s="31"/>
      <c r="H30" s="31"/>
      <c r="I30" s="31"/>
      <c r="J30" s="31"/>
      <c r="K30" s="31"/>
      <c r="L30" s="31"/>
      <c r="M30" s="31"/>
    </row>
    <row r="31" customFormat="false" ht="12.75" hidden="false" customHeight="false" outlineLevel="0" collapsed="false">
      <c r="A31" s="1" t="s">
        <v>91</v>
      </c>
      <c r="B31" s="2" t="s">
        <v>40</v>
      </c>
      <c r="C31" s="2" t="s">
        <v>92</v>
      </c>
      <c r="D31" s="0" t="s">
        <v>93</v>
      </c>
      <c r="E31" s="0" t="s">
        <v>47</v>
      </c>
      <c r="F31" s="0" t="n">
        <v>56</v>
      </c>
      <c r="G31" s="0" t="n">
        <v>0</v>
      </c>
      <c r="H31" s="0" t="n">
        <f aca="false">F31*AE31</f>
        <v>0</v>
      </c>
      <c r="I31" s="0" t="n">
        <f aca="false">J31-H31</f>
        <v>0</v>
      </c>
      <c r="J31" s="0" t="n">
        <f aca="false">F31*G31</f>
        <v>0</v>
      </c>
      <c r="K31" s="0" t="n">
        <v>0</v>
      </c>
      <c r="L31" s="0" t="n">
        <f aca="false">F31*K31</f>
        <v>0</v>
      </c>
      <c r="M31" s="0" t="s">
        <v>48</v>
      </c>
      <c r="N31" s="0" t="n">
        <v>1</v>
      </c>
      <c r="O31" s="0" t="n">
        <f aca="false">IF(N31=5,I31,0)</f>
        <v>0</v>
      </c>
      <c r="Z31" s="0" t="n">
        <f aca="false">IF(AD31=0,J31,0)</f>
        <v>0</v>
      </c>
      <c r="AA31" s="0" t="n">
        <f aca="false">IF(AD31=15,J31,0)</f>
        <v>0</v>
      </c>
      <c r="AB31" s="0" t="n">
        <f aca="false">IF(AD31=21,J31,0)</f>
        <v>0</v>
      </c>
      <c r="AD31" s="0" t="n">
        <v>21</v>
      </c>
      <c r="AE31" s="0" t="n">
        <f aca="false">G31*AG31</f>
        <v>0</v>
      </c>
      <c r="AF31" s="0" t="n">
        <f aca="false">G31*(1-AG31)</f>
        <v>0</v>
      </c>
      <c r="AG31" s="0" t="n">
        <v>0</v>
      </c>
      <c r="AM31" s="0" t="n">
        <f aca="false">F31*AE31</f>
        <v>0</v>
      </c>
      <c r="AN31" s="0" t="n">
        <f aca="false">F31*AF31</f>
        <v>0</v>
      </c>
      <c r="AO31" s="0" t="s">
        <v>49</v>
      </c>
      <c r="AP31" s="0" t="s">
        <v>50</v>
      </c>
      <c r="AQ31" s="27" t="s">
        <v>51</v>
      </c>
    </row>
    <row r="32" customFormat="false" ht="12.75" hidden="false" customHeight="true" outlineLevel="0" collapsed="false">
      <c r="C32" s="30" t="s">
        <v>57</v>
      </c>
      <c r="D32" s="31" t="s">
        <v>94</v>
      </c>
      <c r="E32" s="31"/>
      <c r="F32" s="31"/>
      <c r="G32" s="31"/>
      <c r="H32" s="31"/>
      <c r="I32" s="31"/>
      <c r="J32" s="31"/>
      <c r="K32" s="31"/>
      <c r="L32" s="31"/>
      <c r="M32" s="31"/>
    </row>
    <row r="33" customFormat="false" ht="12.75" hidden="false" customHeight="false" outlineLevel="0" collapsed="false">
      <c r="A33" s="28"/>
      <c r="B33" s="29" t="s">
        <v>40</v>
      </c>
      <c r="C33" s="29" t="s">
        <v>95</v>
      </c>
      <c r="D33" s="27" t="s">
        <v>96</v>
      </c>
      <c r="E33" s="27"/>
      <c r="F33" s="27"/>
      <c r="G33" s="27"/>
      <c r="H33" s="27" t="n">
        <f aca="false">SUM(H34:H34)</f>
        <v>0</v>
      </c>
      <c r="I33" s="27" t="n">
        <f aca="false">SUM(I34:I34)</f>
        <v>0</v>
      </c>
      <c r="J33" s="27" t="n">
        <f aca="false">H33+I33</f>
        <v>0</v>
      </c>
      <c r="K33" s="27"/>
      <c r="L33" s="27" t="n">
        <f aca="false">SUM(L34:L34)</f>
        <v>0</v>
      </c>
      <c r="M33" s="27"/>
      <c r="P33" s="27" t="n">
        <f aca="false">IF(Q33="PR",J33,SUM(O34:O34))</f>
        <v>0</v>
      </c>
      <c r="Q33" s="27" t="s">
        <v>43</v>
      </c>
      <c r="R33" s="27" t="n">
        <f aca="false">IF(Q33="HS",H33,0)</f>
        <v>0</v>
      </c>
      <c r="S33" s="27" t="n">
        <f aca="false">IF(Q33="HS",I33-P33,0)</f>
        <v>0</v>
      </c>
      <c r="T33" s="27" t="n">
        <f aca="false">IF(Q33="PS",H33,0)</f>
        <v>0</v>
      </c>
      <c r="U33" s="27" t="n">
        <f aca="false">IF(Q33="PS",I33-P33,0)</f>
        <v>0</v>
      </c>
      <c r="V33" s="27" t="n">
        <f aca="false">IF(Q33="MP",H33,0)</f>
        <v>0</v>
      </c>
      <c r="W33" s="27" t="n">
        <f aca="false">IF(Q33="MP",I33-P33,0)</f>
        <v>0</v>
      </c>
      <c r="X33" s="27" t="n">
        <f aca="false">IF(Q33="OM",H33,0)</f>
        <v>0</v>
      </c>
      <c r="Y33" s="27" t="n">
        <v>19</v>
      </c>
      <c r="AI33" s="0" t="n">
        <f aca="false">SUM(Z34:Z34)</f>
        <v>0</v>
      </c>
      <c r="AJ33" s="0" t="n">
        <f aca="false">SUM(AA34:AA34)</f>
        <v>0</v>
      </c>
      <c r="AK33" s="0" t="n">
        <f aca="false">SUM(AB34:AB34)</f>
        <v>0</v>
      </c>
    </row>
    <row r="34" customFormat="false" ht="12.75" hidden="false" customHeight="false" outlineLevel="0" collapsed="false">
      <c r="A34" s="1" t="s">
        <v>97</v>
      </c>
      <c r="B34" s="2" t="s">
        <v>40</v>
      </c>
      <c r="C34" s="2" t="s">
        <v>98</v>
      </c>
      <c r="D34" s="0" t="s">
        <v>99</v>
      </c>
      <c r="E34" s="0" t="s">
        <v>100</v>
      </c>
      <c r="F34" s="0" t="n">
        <v>0.53</v>
      </c>
      <c r="G34" s="0" t="n">
        <v>0</v>
      </c>
      <c r="H34" s="0" t="n">
        <f aca="false">F34*AE34</f>
        <v>0</v>
      </c>
      <c r="I34" s="0" t="n">
        <f aca="false">J34-H34</f>
        <v>0</v>
      </c>
      <c r="J34" s="0" t="n">
        <f aca="false">F34*G34</f>
        <v>0</v>
      </c>
      <c r="K34" s="0" t="n">
        <v>0</v>
      </c>
      <c r="L34" s="0" t="n">
        <f aca="false">F34*K34</f>
        <v>0</v>
      </c>
      <c r="M34" s="0" t="s">
        <v>48</v>
      </c>
      <c r="N34" s="0" t="n">
        <v>1</v>
      </c>
      <c r="O34" s="0" t="n">
        <f aca="false">IF(N34=5,I34,0)</f>
        <v>0</v>
      </c>
      <c r="Z34" s="0" t="n">
        <f aca="false">IF(AD34=0,J34,0)</f>
        <v>0</v>
      </c>
      <c r="AA34" s="0" t="n">
        <f aca="false">IF(AD34=15,J34,0)</f>
        <v>0</v>
      </c>
      <c r="AB34" s="0" t="n">
        <f aca="false">IF(AD34=21,J34,0)</f>
        <v>0</v>
      </c>
      <c r="AD34" s="0" t="n">
        <v>21</v>
      </c>
      <c r="AE34" s="0" t="n">
        <f aca="false">G34*AG34</f>
        <v>0</v>
      </c>
      <c r="AF34" s="0" t="n">
        <f aca="false">G34*(1-AG34)</f>
        <v>0</v>
      </c>
      <c r="AG34" s="0" t="n">
        <v>0</v>
      </c>
      <c r="AM34" s="0" t="n">
        <f aca="false">F34*AE34</f>
        <v>0</v>
      </c>
      <c r="AN34" s="0" t="n">
        <f aca="false">F34*AF34</f>
        <v>0</v>
      </c>
      <c r="AO34" s="0" t="s">
        <v>101</v>
      </c>
      <c r="AP34" s="0" t="s">
        <v>50</v>
      </c>
      <c r="AQ34" s="27" t="s">
        <v>51</v>
      </c>
    </row>
    <row r="35" customFormat="false" ht="12.75" hidden="false" customHeight="true" outlineLevel="0" collapsed="false">
      <c r="C35" s="30" t="s">
        <v>57</v>
      </c>
      <c r="D35" s="31" t="s">
        <v>102</v>
      </c>
      <c r="E35" s="31"/>
      <c r="F35" s="31"/>
      <c r="G35" s="31"/>
      <c r="H35" s="31"/>
      <c r="I35" s="31"/>
      <c r="J35" s="31"/>
      <c r="K35" s="31"/>
      <c r="L35" s="31"/>
      <c r="M35" s="31"/>
    </row>
    <row r="36" customFormat="false" ht="12.75" hidden="false" customHeight="false" outlineLevel="0" collapsed="false">
      <c r="A36" s="28"/>
      <c r="B36" s="29" t="s">
        <v>40</v>
      </c>
      <c r="C36" s="29" t="s">
        <v>103</v>
      </c>
      <c r="D36" s="27" t="s">
        <v>104</v>
      </c>
      <c r="E36" s="27"/>
      <c r="F36" s="27"/>
      <c r="G36" s="27"/>
      <c r="H36" s="27" t="n">
        <f aca="false">SUM(H37:H37)</f>
        <v>0</v>
      </c>
      <c r="I36" s="27" t="n">
        <f aca="false">SUM(I37:I37)</f>
        <v>0</v>
      </c>
      <c r="J36" s="27" t="n">
        <f aca="false">H36+I36</f>
        <v>0</v>
      </c>
      <c r="K36" s="27"/>
      <c r="L36" s="27" t="n">
        <f aca="false">SUM(L37:L37)</f>
        <v>0</v>
      </c>
      <c r="M36" s="27"/>
      <c r="P36" s="27" t="n">
        <f aca="false">IF(Q36="PR",J36,SUM(O37:O37))</f>
        <v>0</v>
      </c>
      <c r="Q36" s="27"/>
      <c r="R36" s="27" t="n">
        <f aca="false">IF(Q36="HS",H36,0)</f>
        <v>0</v>
      </c>
      <c r="S36" s="27" t="n">
        <f aca="false">IF(Q36="HS",I36-P36,0)</f>
        <v>0</v>
      </c>
      <c r="T36" s="27" t="n">
        <f aca="false">IF(Q36="PS",H36,0)</f>
        <v>0</v>
      </c>
      <c r="U36" s="27" t="n">
        <f aca="false">IF(Q36="PS",I36-P36,0)</f>
        <v>0</v>
      </c>
      <c r="V36" s="27" t="n">
        <f aca="false">IF(Q36="MP",H36,0)</f>
        <v>0</v>
      </c>
      <c r="W36" s="27" t="n">
        <f aca="false">IF(Q36="MP",I36-P36,0)</f>
        <v>0</v>
      </c>
      <c r="X36" s="27" t="n">
        <f aca="false">IF(Q36="OM",H36,0)</f>
        <v>0</v>
      </c>
      <c r="Y36" s="27" t="s">
        <v>103</v>
      </c>
      <c r="AI36" s="0" t="n">
        <f aca="false">SUM(Z37:Z37)</f>
        <v>0</v>
      </c>
      <c r="AJ36" s="0" t="n">
        <f aca="false">SUM(AA37:AA37)</f>
        <v>0</v>
      </c>
      <c r="AK36" s="0" t="n">
        <f aca="false">SUM(AB37:AB37)</f>
        <v>0</v>
      </c>
    </row>
    <row r="37" customFormat="false" ht="12.75" hidden="false" customHeight="false" outlineLevel="0" collapsed="false">
      <c r="A37" s="1" t="s">
        <v>105</v>
      </c>
      <c r="B37" s="2" t="s">
        <v>40</v>
      </c>
      <c r="C37" s="2" t="s">
        <v>106</v>
      </c>
      <c r="D37" s="0" t="s">
        <v>107</v>
      </c>
      <c r="E37" s="0" t="s">
        <v>100</v>
      </c>
      <c r="F37" s="0" t="n">
        <v>0.45</v>
      </c>
      <c r="G37" s="0" t="n">
        <v>0</v>
      </c>
      <c r="H37" s="0" t="n">
        <f aca="false">F37*AE37</f>
        <v>0</v>
      </c>
      <c r="I37" s="0" t="n">
        <f aca="false">J37-H37</f>
        <v>0</v>
      </c>
      <c r="J37" s="0" t="n">
        <f aca="false">F37*G37</f>
        <v>0</v>
      </c>
      <c r="K37" s="0" t="n">
        <v>0</v>
      </c>
      <c r="L37" s="0" t="n">
        <f aca="false">F37*K37</f>
        <v>0</v>
      </c>
      <c r="M37" s="0" t="s">
        <v>48</v>
      </c>
      <c r="N37" s="0" t="n">
        <v>5</v>
      </c>
      <c r="O37" s="0" t="n">
        <f aca="false">IF(N37=5,I37,0)</f>
        <v>0</v>
      </c>
      <c r="Z37" s="0" t="n">
        <f aca="false">IF(AD37=0,J37,0)</f>
        <v>0</v>
      </c>
      <c r="AA37" s="0" t="n">
        <f aca="false">IF(AD37=15,J37,0)</f>
        <v>0</v>
      </c>
      <c r="AB37" s="0" t="n">
        <f aca="false">IF(AD37=21,J37,0)</f>
        <v>0</v>
      </c>
      <c r="AD37" s="0" t="n">
        <v>21</v>
      </c>
      <c r="AE37" s="0" t="n">
        <f aca="false">G37*AG37</f>
        <v>0</v>
      </c>
      <c r="AF37" s="0" t="n">
        <f aca="false">G37*(1-AG37)</f>
        <v>0</v>
      </c>
      <c r="AG37" s="0" t="n">
        <v>0</v>
      </c>
      <c r="AM37" s="0" t="n">
        <f aca="false">F37*AE37</f>
        <v>0</v>
      </c>
      <c r="AN37" s="0" t="n">
        <f aca="false">F37*AF37</f>
        <v>0</v>
      </c>
      <c r="AO37" s="0" t="s">
        <v>108</v>
      </c>
      <c r="AP37" s="0" t="s">
        <v>109</v>
      </c>
      <c r="AQ37" s="27" t="s">
        <v>51</v>
      </c>
    </row>
    <row r="38" customFormat="false" ht="12.75" hidden="false" customHeight="true" outlineLevel="0" collapsed="false">
      <c r="C38" s="30" t="s">
        <v>57</v>
      </c>
      <c r="D38" s="31" t="s">
        <v>110</v>
      </c>
      <c r="E38" s="31"/>
      <c r="F38" s="31"/>
      <c r="G38" s="31"/>
      <c r="H38" s="31"/>
      <c r="I38" s="31"/>
      <c r="J38" s="31"/>
      <c r="K38" s="31"/>
      <c r="L38" s="31"/>
      <c r="M38" s="31"/>
    </row>
    <row r="39" customFormat="false" ht="12.75" hidden="false" customHeight="false" outlineLevel="0" collapsed="false">
      <c r="A39" s="28"/>
      <c r="B39" s="29" t="s">
        <v>40</v>
      </c>
      <c r="C39" s="29" t="s">
        <v>111</v>
      </c>
      <c r="D39" s="27" t="s">
        <v>112</v>
      </c>
      <c r="E39" s="27"/>
      <c r="F39" s="27"/>
      <c r="G39" s="27"/>
      <c r="H39" s="27" t="n">
        <f aca="false">SUM(H40:H40)</f>
        <v>0</v>
      </c>
      <c r="I39" s="27" t="n">
        <f aca="false">SUM(I40:I40)</f>
        <v>0</v>
      </c>
      <c r="J39" s="27" t="n">
        <f aca="false">H39+I39</f>
        <v>0</v>
      </c>
      <c r="K39" s="27"/>
      <c r="L39" s="27" t="n">
        <f aca="false">SUM(L40:L40)</f>
        <v>0</v>
      </c>
      <c r="M39" s="27"/>
      <c r="P39" s="27" t="n">
        <f aca="false">IF(Q39="PR",J39,SUM(O40:O40))</f>
        <v>0</v>
      </c>
      <c r="Q39" s="27"/>
      <c r="R39" s="27" t="n">
        <f aca="false">IF(Q39="HS",H39,0)</f>
        <v>0</v>
      </c>
      <c r="S39" s="27" t="n">
        <f aca="false">IF(Q39="HS",I39-P39,0)</f>
        <v>0</v>
      </c>
      <c r="T39" s="27" t="n">
        <f aca="false">IF(Q39="PS",H39,0)</f>
        <v>0</v>
      </c>
      <c r="U39" s="27" t="n">
        <f aca="false">IF(Q39="PS",I39-P39,0)</f>
        <v>0</v>
      </c>
      <c r="V39" s="27" t="n">
        <f aca="false">IF(Q39="MP",H39,0)</f>
        <v>0</v>
      </c>
      <c r="W39" s="27" t="n">
        <f aca="false">IF(Q39="MP",I39-P39,0)</f>
        <v>0</v>
      </c>
      <c r="X39" s="27" t="n">
        <f aca="false">IF(Q39="OM",H39,0)</f>
        <v>0</v>
      </c>
      <c r="Y39" s="27" t="s">
        <v>111</v>
      </c>
      <c r="AI39" s="0" t="n">
        <f aca="false">SUM(Z40:Z40)</f>
        <v>0</v>
      </c>
      <c r="AJ39" s="0" t="n">
        <f aca="false">SUM(AA40:AA40)</f>
        <v>0</v>
      </c>
      <c r="AK39" s="0" t="n">
        <f aca="false">SUM(AB40:AB40)</f>
        <v>0</v>
      </c>
    </row>
    <row r="40" customFormat="false" ht="12.75" hidden="false" customHeight="false" outlineLevel="0" collapsed="false">
      <c r="A40" s="1" t="s">
        <v>113</v>
      </c>
      <c r="B40" s="2" t="s">
        <v>40</v>
      </c>
      <c r="C40" s="2" t="s">
        <v>111</v>
      </c>
      <c r="D40" s="0" t="s">
        <v>114</v>
      </c>
      <c r="F40" s="0" t="n">
        <v>116</v>
      </c>
      <c r="G40" s="0" t="n">
        <v>0</v>
      </c>
      <c r="H40" s="0" t="n">
        <f aca="false">F40*AE40</f>
        <v>0</v>
      </c>
      <c r="I40" s="0" t="n">
        <f aca="false">J40-H40</f>
        <v>0</v>
      </c>
      <c r="J40" s="0" t="n">
        <f aca="false">F40*G40</f>
        <v>0</v>
      </c>
      <c r="K40" s="0" t="n">
        <v>0</v>
      </c>
      <c r="L40" s="0" t="n">
        <f aca="false">F40*K40</f>
        <v>0</v>
      </c>
      <c r="N40" s="0" t="n">
        <v>1</v>
      </c>
      <c r="O40" s="0" t="n">
        <f aca="false">IF(N40=5,I40,0)</f>
        <v>0</v>
      </c>
      <c r="Z40" s="0" t="n">
        <f aca="false">IF(AD40=0,J40,0)</f>
        <v>0</v>
      </c>
      <c r="AA40" s="0" t="n">
        <f aca="false">IF(AD40=15,J40,0)</f>
        <v>0</v>
      </c>
      <c r="AB40" s="0" t="n">
        <f aca="false">IF(AD40=21,J40,0)</f>
        <v>0</v>
      </c>
      <c r="AD40" s="0" t="n">
        <v>21</v>
      </c>
      <c r="AE40" s="0" t="n">
        <f aca="false">G40*AG40</f>
        <v>0</v>
      </c>
      <c r="AF40" s="0" t="n">
        <f aca="false">G40*(1-AG40)</f>
        <v>0</v>
      </c>
      <c r="AG40" s="0" t="n">
        <v>1</v>
      </c>
      <c r="AM40" s="0" t="n">
        <f aca="false">F40*AE40</f>
        <v>0</v>
      </c>
      <c r="AN40" s="0" t="n">
        <f aca="false">F40*AF40</f>
        <v>0</v>
      </c>
      <c r="AO40" s="0" t="s">
        <v>115</v>
      </c>
      <c r="AP40" s="0" t="s">
        <v>109</v>
      </c>
      <c r="AQ40" s="27" t="s">
        <v>51</v>
      </c>
    </row>
    <row r="41" customFormat="false" ht="12.75" hidden="false" customHeight="false" outlineLevel="0" collapsed="false">
      <c r="A41" s="28"/>
      <c r="B41" s="29" t="s">
        <v>40</v>
      </c>
      <c r="C41" s="29" t="s">
        <v>116</v>
      </c>
      <c r="D41" s="27" t="s">
        <v>112</v>
      </c>
      <c r="E41" s="27"/>
      <c r="F41" s="27"/>
      <c r="G41" s="27"/>
      <c r="H41" s="27" t="n">
        <f aca="false">SUM(H42:H42)</f>
        <v>0</v>
      </c>
      <c r="I41" s="27" t="n">
        <f aca="false">SUM(I42:I42)</f>
        <v>0</v>
      </c>
      <c r="J41" s="27" t="n">
        <f aca="false">H41+I41</f>
        <v>0</v>
      </c>
      <c r="K41" s="27"/>
      <c r="L41" s="27" t="n">
        <f aca="false">SUM(L42:L42)</f>
        <v>0</v>
      </c>
      <c r="M41" s="27"/>
      <c r="P41" s="27" t="n">
        <f aca="false">IF(Q41="PR",J41,SUM(O42:O42))</f>
        <v>0</v>
      </c>
      <c r="Q41" s="27"/>
      <c r="R41" s="27" t="n">
        <f aca="false">IF(Q41="HS",H41,0)</f>
        <v>0</v>
      </c>
      <c r="S41" s="27" t="n">
        <f aca="false">IF(Q41="HS",I41-P41,0)</f>
        <v>0</v>
      </c>
      <c r="T41" s="27" t="n">
        <f aca="false">IF(Q41="PS",H41,0)</f>
        <v>0</v>
      </c>
      <c r="U41" s="27" t="n">
        <f aca="false">IF(Q41="PS",I41-P41,0)</f>
        <v>0</v>
      </c>
      <c r="V41" s="27" t="n">
        <f aca="false">IF(Q41="MP",H41,0)</f>
        <v>0</v>
      </c>
      <c r="W41" s="27" t="n">
        <f aca="false">IF(Q41="MP",I41-P41,0)</f>
        <v>0</v>
      </c>
      <c r="X41" s="27" t="n">
        <f aca="false">IF(Q41="OM",H41,0)</f>
        <v>0</v>
      </c>
      <c r="Y41" s="27" t="s">
        <v>116</v>
      </c>
      <c r="AI41" s="0" t="n">
        <f aca="false">SUM(Z42:Z42)</f>
        <v>0</v>
      </c>
      <c r="AJ41" s="0" t="n">
        <f aca="false">SUM(AA42:AA42)</f>
        <v>0</v>
      </c>
      <c r="AK41" s="0" t="n">
        <f aca="false">SUM(AB42:AB42)</f>
        <v>0</v>
      </c>
    </row>
    <row r="42" customFormat="false" ht="12.75" hidden="false" customHeight="false" outlineLevel="0" collapsed="false">
      <c r="A42" s="1" t="s">
        <v>117</v>
      </c>
      <c r="B42" s="2" t="s">
        <v>40</v>
      </c>
      <c r="C42" s="2" t="s">
        <v>116</v>
      </c>
      <c r="D42" s="0" t="s">
        <v>118</v>
      </c>
      <c r="F42" s="0" t="n">
        <v>3</v>
      </c>
      <c r="G42" s="0" t="n">
        <v>0</v>
      </c>
      <c r="H42" s="0" t="n">
        <f aca="false">F42*AE42</f>
        <v>0</v>
      </c>
      <c r="I42" s="0" t="n">
        <f aca="false">J42-H42</f>
        <v>0</v>
      </c>
      <c r="J42" s="0" t="n">
        <f aca="false">F42*G42</f>
        <v>0</v>
      </c>
      <c r="K42" s="0" t="n">
        <v>0</v>
      </c>
      <c r="L42" s="0" t="n">
        <f aca="false">F42*K42</f>
        <v>0</v>
      </c>
      <c r="N42" s="0" t="n">
        <v>1</v>
      </c>
      <c r="O42" s="0" t="n">
        <f aca="false">IF(N42=5,I42,0)</f>
        <v>0</v>
      </c>
      <c r="Z42" s="0" t="n">
        <f aca="false">IF(AD42=0,J42,0)</f>
        <v>0</v>
      </c>
      <c r="AA42" s="0" t="n">
        <f aca="false">IF(AD42=15,J42,0)</f>
        <v>0</v>
      </c>
      <c r="AB42" s="0" t="n">
        <f aca="false">IF(AD42=21,J42,0)</f>
        <v>0</v>
      </c>
      <c r="AD42" s="0" t="n">
        <v>21</v>
      </c>
      <c r="AE42" s="0" t="n">
        <f aca="false">G42*AG42</f>
        <v>0</v>
      </c>
      <c r="AF42" s="0" t="n">
        <f aca="false">G42*(1-AG42)</f>
        <v>0</v>
      </c>
      <c r="AG42" s="0" t="n">
        <v>1</v>
      </c>
      <c r="AM42" s="0" t="n">
        <f aca="false">F42*AE42</f>
        <v>0</v>
      </c>
      <c r="AN42" s="0" t="n">
        <f aca="false">F42*AF42</f>
        <v>0</v>
      </c>
      <c r="AO42" s="0" t="s">
        <v>119</v>
      </c>
      <c r="AP42" s="0" t="s">
        <v>109</v>
      </c>
      <c r="AQ42" s="27" t="s">
        <v>51</v>
      </c>
    </row>
    <row r="43" customFormat="false" ht="12.75" hidden="false" customHeight="false" outlineLevel="0" collapsed="false">
      <c r="A43" s="28"/>
      <c r="B43" s="29" t="s">
        <v>40</v>
      </c>
      <c r="C43" s="29" t="s">
        <v>120</v>
      </c>
      <c r="D43" s="27" t="s">
        <v>121</v>
      </c>
      <c r="E43" s="27"/>
      <c r="F43" s="27"/>
      <c r="G43" s="27"/>
      <c r="H43" s="27" t="n">
        <f aca="false">SUM(H44:H54)</f>
        <v>0</v>
      </c>
      <c r="I43" s="27" t="n">
        <f aca="false">SUM(I44:I54)</f>
        <v>0</v>
      </c>
      <c r="J43" s="27" t="n">
        <f aca="false">H43+I43</f>
        <v>0</v>
      </c>
      <c r="K43" s="27"/>
      <c r="L43" s="27" t="n">
        <f aca="false">SUM(L44:L54)</f>
        <v>0</v>
      </c>
      <c r="M43" s="27"/>
      <c r="P43" s="27" t="n">
        <f aca="false">IF(Q43="PR",J43,SUM(O44:O54))</f>
        <v>0</v>
      </c>
      <c r="Q43" s="27"/>
      <c r="R43" s="27" t="n">
        <f aca="false">IF(Q43="HS",H43,0)</f>
        <v>0</v>
      </c>
      <c r="S43" s="27" t="n">
        <f aca="false">IF(Q43="HS",I43-P43,0)</f>
        <v>0</v>
      </c>
      <c r="T43" s="27" t="n">
        <f aca="false">IF(Q43="PS",H43,0)</f>
        <v>0</v>
      </c>
      <c r="U43" s="27" t="n">
        <f aca="false">IF(Q43="PS",I43-P43,0)</f>
        <v>0</v>
      </c>
      <c r="V43" s="27" t="n">
        <f aca="false">IF(Q43="MP",H43,0)</f>
        <v>0</v>
      </c>
      <c r="W43" s="27" t="n">
        <f aca="false">IF(Q43="MP",I43-P43,0)</f>
        <v>0</v>
      </c>
      <c r="X43" s="27" t="n">
        <f aca="false">IF(Q43="OM",H43,0)</f>
        <v>0</v>
      </c>
      <c r="Y43" s="27" t="s">
        <v>120</v>
      </c>
      <c r="AI43" s="0" t="n">
        <f aca="false">SUM(Z44:Z54)</f>
        <v>0</v>
      </c>
      <c r="AJ43" s="0" t="n">
        <f aca="false">SUM(AA44:AA54)</f>
        <v>0</v>
      </c>
      <c r="AK43" s="0" t="n">
        <f aca="false">SUM(AB44:AB54)</f>
        <v>0</v>
      </c>
    </row>
    <row r="44" customFormat="false" ht="12.75" hidden="false" customHeight="false" outlineLevel="0" collapsed="false">
      <c r="A44" s="1" t="s">
        <v>122</v>
      </c>
      <c r="B44" s="2" t="s">
        <v>40</v>
      </c>
      <c r="C44" s="2" t="s">
        <v>120</v>
      </c>
      <c r="D44" s="0" t="s">
        <v>123</v>
      </c>
      <c r="E44" s="0" t="s">
        <v>47</v>
      </c>
      <c r="F44" s="0" t="n">
        <v>56</v>
      </c>
      <c r="G44" s="0" t="n">
        <v>0</v>
      </c>
      <c r="H44" s="0" t="n">
        <f aca="false">F44*AE44</f>
        <v>0</v>
      </c>
      <c r="I44" s="0" t="n">
        <f aca="false">J44-H44</f>
        <v>0</v>
      </c>
      <c r="J44" s="0" t="n">
        <f aca="false">F44*G44</f>
        <v>0</v>
      </c>
      <c r="K44" s="0" t="n">
        <v>0</v>
      </c>
      <c r="L44" s="0" t="n">
        <f aca="false">F44*K44</f>
        <v>0</v>
      </c>
      <c r="N44" s="0" t="n">
        <v>1</v>
      </c>
      <c r="O44" s="0" t="n">
        <f aca="false">IF(N44=5,I44,0)</f>
        <v>0</v>
      </c>
      <c r="Z44" s="0" t="n">
        <f aca="false">IF(AD44=0,J44,0)</f>
        <v>0</v>
      </c>
      <c r="AA44" s="0" t="n">
        <f aca="false">IF(AD44=15,J44,0)</f>
        <v>0</v>
      </c>
      <c r="AB44" s="0" t="n">
        <f aca="false">IF(AD44=21,J44,0)</f>
        <v>0</v>
      </c>
      <c r="AD44" s="0" t="n">
        <v>21</v>
      </c>
      <c r="AE44" s="0" t="n">
        <f aca="false">G44*AG44</f>
        <v>0</v>
      </c>
      <c r="AF44" s="0" t="n">
        <f aca="false">G44*(1-AG44)</f>
        <v>0</v>
      </c>
      <c r="AG44" s="0" t="n">
        <v>1</v>
      </c>
      <c r="AM44" s="0" t="n">
        <f aca="false">F44*AE44</f>
        <v>0</v>
      </c>
      <c r="AN44" s="0" t="n">
        <f aca="false">F44*AF44</f>
        <v>0</v>
      </c>
      <c r="AO44" s="0" t="s">
        <v>124</v>
      </c>
      <c r="AP44" s="0" t="s">
        <v>109</v>
      </c>
      <c r="AQ44" s="27" t="s">
        <v>51</v>
      </c>
    </row>
    <row r="45" customFormat="false" ht="12.75" hidden="false" customHeight="true" outlineLevel="0" collapsed="false">
      <c r="C45" s="30" t="s">
        <v>57</v>
      </c>
      <c r="D45" s="31" t="s">
        <v>125</v>
      </c>
      <c r="E45" s="31"/>
      <c r="F45" s="31"/>
      <c r="G45" s="31"/>
      <c r="H45" s="31"/>
      <c r="I45" s="31"/>
      <c r="J45" s="31"/>
      <c r="K45" s="31"/>
      <c r="L45" s="31"/>
      <c r="M45" s="31"/>
    </row>
    <row r="46" customFormat="false" ht="12.75" hidden="false" customHeight="false" outlineLevel="0" collapsed="false">
      <c r="A46" s="1" t="s">
        <v>41</v>
      </c>
      <c r="B46" s="2" t="s">
        <v>40</v>
      </c>
      <c r="C46" s="2" t="s">
        <v>126</v>
      </c>
      <c r="D46" s="0" t="s">
        <v>127</v>
      </c>
      <c r="E46" s="0" t="s">
        <v>128</v>
      </c>
      <c r="F46" s="0" t="n">
        <v>3</v>
      </c>
      <c r="G46" s="0" t="n">
        <v>0</v>
      </c>
      <c r="H46" s="0" t="n">
        <f aca="false">F46*AE46</f>
        <v>0</v>
      </c>
      <c r="I46" s="0" t="n">
        <f aca="false">J46-H46</f>
        <v>0</v>
      </c>
      <c r="J46" s="0" t="n">
        <f aca="false">F46*G46</f>
        <v>0</v>
      </c>
      <c r="K46" s="0" t="n">
        <v>0</v>
      </c>
      <c r="L46" s="0" t="n">
        <f aca="false">F46*K46</f>
        <v>0</v>
      </c>
      <c r="N46" s="0" t="n">
        <v>1</v>
      </c>
      <c r="O46" s="0" t="n">
        <f aca="false">IF(N46=5,I46,0)</f>
        <v>0</v>
      </c>
      <c r="Z46" s="0" t="n">
        <f aca="false">IF(AD46=0,J46,0)</f>
        <v>0</v>
      </c>
      <c r="AA46" s="0" t="n">
        <f aca="false">IF(AD46=15,J46,0)</f>
        <v>0</v>
      </c>
      <c r="AB46" s="0" t="n">
        <f aca="false">IF(AD46=21,J46,0)</f>
        <v>0</v>
      </c>
      <c r="AD46" s="0" t="n">
        <v>21</v>
      </c>
      <c r="AE46" s="0" t="n">
        <f aca="false">G46*AG46</f>
        <v>0</v>
      </c>
      <c r="AF46" s="0" t="n">
        <f aca="false">G46*(1-AG46)</f>
        <v>0</v>
      </c>
      <c r="AG46" s="0" t="n">
        <v>1</v>
      </c>
      <c r="AM46" s="0" t="n">
        <f aca="false">F46*AE46</f>
        <v>0</v>
      </c>
      <c r="AN46" s="0" t="n">
        <f aca="false">F46*AF46</f>
        <v>0</v>
      </c>
      <c r="AO46" s="0" t="s">
        <v>124</v>
      </c>
      <c r="AP46" s="0" t="s">
        <v>109</v>
      </c>
      <c r="AQ46" s="27" t="s">
        <v>51</v>
      </c>
    </row>
    <row r="47" customFormat="false" ht="12.75" hidden="false" customHeight="false" outlineLevel="0" collapsed="false">
      <c r="A47" s="1" t="s">
        <v>95</v>
      </c>
      <c r="B47" s="2" t="s">
        <v>40</v>
      </c>
      <c r="C47" s="2" t="s">
        <v>129</v>
      </c>
      <c r="D47" s="0" t="s">
        <v>130</v>
      </c>
      <c r="E47" s="0" t="s">
        <v>128</v>
      </c>
      <c r="F47" s="0" t="n">
        <v>119</v>
      </c>
      <c r="G47" s="0" t="n">
        <v>0</v>
      </c>
      <c r="H47" s="0" t="n">
        <f aca="false">F47*AE47</f>
        <v>0</v>
      </c>
      <c r="I47" s="0" t="n">
        <f aca="false">J47-H47</f>
        <v>0</v>
      </c>
      <c r="J47" s="0" t="n">
        <f aca="false">F47*G47</f>
        <v>0</v>
      </c>
      <c r="K47" s="0" t="n">
        <v>0</v>
      </c>
      <c r="L47" s="0" t="n">
        <f aca="false">F47*K47</f>
        <v>0</v>
      </c>
      <c r="N47" s="0" t="n">
        <v>1</v>
      </c>
      <c r="O47" s="0" t="n">
        <f aca="false">IF(N47=5,I47,0)</f>
        <v>0</v>
      </c>
      <c r="Z47" s="0" t="n">
        <f aca="false">IF(AD47=0,J47,0)</f>
        <v>0</v>
      </c>
      <c r="AA47" s="0" t="n">
        <f aca="false">IF(AD47=15,J47,0)</f>
        <v>0</v>
      </c>
      <c r="AB47" s="0" t="n">
        <f aca="false">IF(AD47=21,J47,0)</f>
        <v>0</v>
      </c>
      <c r="AD47" s="0" t="n">
        <v>21</v>
      </c>
      <c r="AE47" s="0" t="n">
        <f aca="false">G47*AG47</f>
        <v>0</v>
      </c>
      <c r="AF47" s="0" t="n">
        <f aca="false">G47*(1-AG47)</f>
        <v>0</v>
      </c>
      <c r="AG47" s="0" t="n">
        <v>1</v>
      </c>
      <c r="AM47" s="0" t="n">
        <f aca="false">F47*AE47</f>
        <v>0</v>
      </c>
      <c r="AN47" s="0" t="n">
        <f aca="false">F47*AF47</f>
        <v>0</v>
      </c>
      <c r="AO47" s="0" t="s">
        <v>124</v>
      </c>
      <c r="AP47" s="0" t="s">
        <v>109</v>
      </c>
      <c r="AQ47" s="27" t="s">
        <v>51</v>
      </c>
    </row>
    <row r="48" customFormat="false" ht="12.75" hidden="false" customHeight="true" outlineLevel="0" collapsed="false">
      <c r="C48" s="30" t="s">
        <v>57</v>
      </c>
      <c r="D48" s="31" t="s">
        <v>131</v>
      </c>
      <c r="E48" s="31"/>
      <c r="F48" s="31"/>
      <c r="G48" s="31"/>
      <c r="H48" s="31"/>
      <c r="I48" s="31"/>
      <c r="J48" s="31"/>
      <c r="K48" s="31"/>
      <c r="L48" s="31"/>
      <c r="M48" s="31"/>
    </row>
    <row r="49" customFormat="false" ht="12.75" hidden="false" customHeight="false" outlineLevel="0" collapsed="false">
      <c r="A49" s="1" t="s">
        <v>132</v>
      </c>
      <c r="B49" s="2" t="s">
        <v>40</v>
      </c>
      <c r="C49" s="2" t="s">
        <v>133</v>
      </c>
      <c r="D49" s="0" t="s">
        <v>134</v>
      </c>
      <c r="E49" s="0" t="s">
        <v>128</v>
      </c>
      <c r="F49" s="0" t="n">
        <v>3</v>
      </c>
      <c r="G49" s="0" t="n">
        <v>0</v>
      </c>
      <c r="H49" s="0" t="n">
        <f aca="false">F49*AE49</f>
        <v>0</v>
      </c>
      <c r="I49" s="0" t="n">
        <f aca="false">J49-H49</f>
        <v>0</v>
      </c>
      <c r="J49" s="0" t="n">
        <f aca="false">F49*G49</f>
        <v>0</v>
      </c>
      <c r="K49" s="0" t="n">
        <v>0</v>
      </c>
      <c r="L49" s="0" t="n">
        <f aca="false">F49*K49</f>
        <v>0</v>
      </c>
      <c r="N49" s="0" t="n">
        <v>1</v>
      </c>
      <c r="O49" s="0" t="n">
        <f aca="false">IF(N49=5,I49,0)</f>
        <v>0</v>
      </c>
      <c r="Z49" s="0" t="n">
        <f aca="false">IF(AD49=0,J49,0)</f>
        <v>0</v>
      </c>
      <c r="AA49" s="0" t="n">
        <f aca="false">IF(AD49=15,J49,0)</f>
        <v>0</v>
      </c>
      <c r="AB49" s="0" t="n">
        <f aca="false">IF(AD49=21,J49,0)</f>
        <v>0</v>
      </c>
      <c r="AD49" s="0" t="n">
        <v>21</v>
      </c>
      <c r="AE49" s="0" t="n">
        <f aca="false">G49*AG49</f>
        <v>0</v>
      </c>
      <c r="AF49" s="0" t="n">
        <f aca="false">G49*(1-AG49)</f>
        <v>0</v>
      </c>
      <c r="AG49" s="0" t="n">
        <v>1</v>
      </c>
      <c r="AM49" s="0" t="n">
        <f aca="false">F49*AE49</f>
        <v>0</v>
      </c>
      <c r="AN49" s="0" t="n">
        <f aca="false">F49*AF49</f>
        <v>0</v>
      </c>
      <c r="AO49" s="0" t="s">
        <v>124</v>
      </c>
      <c r="AP49" s="0" t="s">
        <v>109</v>
      </c>
      <c r="AQ49" s="27" t="s">
        <v>51</v>
      </c>
    </row>
    <row r="50" customFormat="false" ht="12.75" hidden="false" customHeight="false" outlineLevel="0" collapsed="false">
      <c r="A50" s="1" t="s">
        <v>135</v>
      </c>
      <c r="B50" s="2" t="s">
        <v>40</v>
      </c>
      <c r="C50" s="2" t="s">
        <v>136</v>
      </c>
      <c r="D50" s="0" t="s">
        <v>137</v>
      </c>
      <c r="E50" s="0" t="s">
        <v>138</v>
      </c>
      <c r="F50" s="0" t="n">
        <v>0.18</v>
      </c>
      <c r="G50" s="0" t="n">
        <v>0</v>
      </c>
      <c r="H50" s="0" t="n">
        <f aca="false">F50*AE50</f>
        <v>0</v>
      </c>
      <c r="I50" s="0" t="n">
        <f aca="false">J50-H50</f>
        <v>0</v>
      </c>
      <c r="J50" s="0" t="n">
        <f aca="false">F50*G50</f>
        <v>0</v>
      </c>
      <c r="K50" s="0" t="n">
        <v>0</v>
      </c>
      <c r="L50" s="0" t="n">
        <f aca="false">F50*K50</f>
        <v>0</v>
      </c>
      <c r="N50" s="0" t="n">
        <v>1</v>
      </c>
      <c r="O50" s="0" t="n">
        <f aca="false">IF(N50=5,I50,0)</f>
        <v>0</v>
      </c>
      <c r="Z50" s="0" t="n">
        <f aca="false">IF(AD50=0,J50,0)</f>
        <v>0</v>
      </c>
      <c r="AA50" s="0" t="n">
        <f aca="false">IF(AD50=15,J50,0)</f>
        <v>0</v>
      </c>
      <c r="AB50" s="0" t="n">
        <f aca="false">IF(AD50=21,J50,0)</f>
        <v>0</v>
      </c>
      <c r="AD50" s="0" t="n">
        <v>21</v>
      </c>
      <c r="AE50" s="0" t="n">
        <f aca="false">G50*AG50</f>
        <v>0</v>
      </c>
      <c r="AF50" s="0" t="n">
        <f aca="false">G50*(1-AG50)</f>
        <v>0</v>
      </c>
      <c r="AG50" s="0" t="n">
        <v>1</v>
      </c>
      <c r="AM50" s="0" t="n">
        <f aca="false">F50*AE50</f>
        <v>0</v>
      </c>
      <c r="AN50" s="0" t="n">
        <f aca="false">F50*AF50</f>
        <v>0</v>
      </c>
      <c r="AO50" s="0" t="s">
        <v>124</v>
      </c>
      <c r="AP50" s="0" t="s">
        <v>109</v>
      </c>
      <c r="AQ50" s="27" t="s">
        <v>51</v>
      </c>
    </row>
    <row r="51" customFormat="false" ht="12.75" hidden="false" customHeight="false" outlineLevel="0" collapsed="false">
      <c r="A51" s="1" t="s">
        <v>139</v>
      </c>
      <c r="B51" s="2" t="s">
        <v>40</v>
      </c>
      <c r="C51" s="2" t="s">
        <v>140</v>
      </c>
      <c r="D51" s="0" t="s">
        <v>141</v>
      </c>
      <c r="E51" s="0" t="s">
        <v>138</v>
      </c>
      <c r="F51" s="0" t="n">
        <v>1.06</v>
      </c>
      <c r="G51" s="0" t="n">
        <v>0</v>
      </c>
      <c r="H51" s="0" t="n">
        <f aca="false">F51*AE51</f>
        <v>0</v>
      </c>
      <c r="I51" s="0" t="n">
        <f aca="false">J51-H51</f>
        <v>0</v>
      </c>
      <c r="J51" s="0" t="n">
        <f aca="false">F51*G51</f>
        <v>0</v>
      </c>
      <c r="K51" s="0" t="n">
        <v>0</v>
      </c>
      <c r="L51" s="0" t="n">
        <f aca="false">F51*K51</f>
        <v>0</v>
      </c>
      <c r="N51" s="0" t="n">
        <v>1</v>
      </c>
      <c r="O51" s="0" t="n">
        <f aca="false">IF(N51=5,I51,0)</f>
        <v>0</v>
      </c>
      <c r="Z51" s="0" t="n">
        <f aca="false">IF(AD51=0,J51,0)</f>
        <v>0</v>
      </c>
      <c r="AA51" s="0" t="n">
        <f aca="false">IF(AD51=15,J51,0)</f>
        <v>0</v>
      </c>
      <c r="AB51" s="0" t="n">
        <f aca="false">IF(AD51=21,J51,0)</f>
        <v>0</v>
      </c>
      <c r="AD51" s="0" t="n">
        <v>21</v>
      </c>
      <c r="AE51" s="0" t="n">
        <f aca="false">G51*AG51</f>
        <v>0</v>
      </c>
      <c r="AF51" s="0" t="n">
        <f aca="false">G51*(1-AG51)</f>
        <v>0</v>
      </c>
      <c r="AG51" s="0" t="n">
        <v>1</v>
      </c>
      <c r="AM51" s="0" t="n">
        <f aca="false">F51*AE51</f>
        <v>0</v>
      </c>
      <c r="AN51" s="0" t="n">
        <f aca="false">F51*AF51</f>
        <v>0</v>
      </c>
      <c r="AO51" s="0" t="s">
        <v>124</v>
      </c>
      <c r="AP51" s="0" t="s">
        <v>109</v>
      </c>
      <c r="AQ51" s="27" t="s">
        <v>51</v>
      </c>
    </row>
    <row r="52" customFormat="false" ht="12.75" hidden="false" customHeight="false" outlineLevel="0" collapsed="false">
      <c r="A52" s="1" t="s">
        <v>142</v>
      </c>
      <c r="B52" s="2" t="s">
        <v>40</v>
      </c>
      <c r="C52" s="2" t="s">
        <v>143</v>
      </c>
      <c r="D52" s="0" t="s">
        <v>144</v>
      </c>
      <c r="E52" s="0" t="s">
        <v>47</v>
      </c>
      <c r="F52" s="0" t="n">
        <v>53</v>
      </c>
      <c r="G52" s="0" t="n">
        <v>0</v>
      </c>
      <c r="H52" s="0" t="n">
        <f aca="false">F52*AE52</f>
        <v>0</v>
      </c>
      <c r="I52" s="0" t="n">
        <f aca="false">J52-H52</f>
        <v>0</v>
      </c>
      <c r="J52" s="0" t="n">
        <f aca="false">F52*G52</f>
        <v>0</v>
      </c>
      <c r="K52" s="0" t="n">
        <v>0</v>
      </c>
      <c r="L52" s="0" t="n">
        <f aca="false">F52*K52</f>
        <v>0</v>
      </c>
      <c r="N52" s="0" t="n">
        <v>1</v>
      </c>
      <c r="O52" s="0" t="n">
        <f aca="false">IF(N52=5,I52,0)</f>
        <v>0</v>
      </c>
      <c r="Z52" s="0" t="n">
        <f aca="false">IF(AD52=0,J52,0)</f>
        <v>0</v>
      </c>
      <c r="AA52" s="0" t="n">
        <f aca="false">IF(AD52=15,J52,0)</f>
        <v>0</v>
      </c>
      <c r="AB52" s="0" t="n">
        <f aca="false">IF(AD52=21,J52,0)</f>
        <v>0</v>
      </c>
      <c r="AD52" s="0" t="n">
        <v>21</v>
      </c>
      <c r="AE52" s="0" t="n">
        <f aca="false">G52*AG52</f>
        <v>0</v>
      </c>
      <c r="AF52" s="0" t="n">
        <f aca="false">G52*(1-AG52)</f>
        <v>0</v>
      </c>
      <c r="AG52" s="0" t="n">
        <v>1</v>
      </c>
      <c r="AM52" s="0" t="n">
        <f aca="false">F52*AE52</f>
        <v>0</v>
      </c>
      <c r="AN52" s="0" t="n">
        <f aca="false">F52*AF52</f>
        <v>0</v>
      </c>
      <c r="AO52" s="0" t="s">
        <v>124</v>
      </c>
      <c r="AP52" s="0" t="s">
        <v>109</v>
      </c>
      <c r="AQ52" s="27" t="s">
        <v>51</v>
      </c>
    </row>
    <row r="53" customFormat="false" ht="25.5" hidden="false" customHeight="true" outlineLevel="0" collapsed="false">
      <c r="C53" s="30" t="s">
        <v>57</v>
      </c>
      <c r="D53" s="31" t="s">
        <v>145</v>
      </c>
      <c r="E53" s="31"/>
      <c r="F53" s="31"/>
      <c r="G53" s="31"/>
      <c r="H53" s="31"/>
      <c r="I53" s="31"/>
      <c r="J53" s="31"/>
      <c r="K53" s="31"/>
      <c r="L53" s="31"/>
      <c r="M53" s="31"/>
    </row>
    <row r="54" customFormat="false" ht="12.75" hidden="false" customHeight="false" outlineLevel="0" collapsed="false">
      <c r="A54" s="1" t="s">
        <v>146</v>
      </c>
      <c r="B54" s="2" t="s">
        <v>40</v>
      </c>
      <c r="C54" s="2" t="s">
        <v>147</v>
      </c>
      <c r="D54" s="0" t="s">
        <v>148</v>
      </c>
      <c r="E54" s="0" t="s">
        <v>128</v>
      </c>
      <c r="F54" s="0" t="n">
        <v>3</v>
      </c>
      <c r="G54" s="0" t="n">
        <v>0</v>
      </c>
      <c r="H54" s="0" t="n">
        <f aca="false">F54*AE54</f>
        <v>0</v>
      </c>
      <c r="I54" s="0" t="n">
        <f aca="false">J54-H54</f>
        <v>0</v>
      </c>
      <c r="J54" s="0" t="n">
        <f aca="false">F54*G54</f>
        <v>0</v>
      </c>
      <c r="K54" s="0" t="n">
        <v>0</v>
      </c>
      <c r="L54" s="0" t="n">
        <f aca="false">F54*K54</f>
        <v>0</v>
      </c>
      <c r="N54" s="0" t="n">
        <v>1</v>
      </c>
      <c r="O54" s="0" t="n">
        <f aca="false">IF(N54=5,I54,0)</f>
        <v>0</v>
      </c>
      <c r="Z54" s="0" t="n">
        <f aca="false">IF(AD54=0,J54,0)</f>
        <v>0</v>
      </c>
      <c r="AA54" s="0" t="n">
        <f aca="false">IF(AD54=15,J54,0)</f>
        <v>0</v>
      </c>
      <c r="AB54" s="0" t="n">
        <f aca="false">IF(AD54=21,J54,0)</f>
        <v>0</v>
      </c>
      <c r="AD54" s="0" t="n">
        <v>21</v>
      </c>
      <c r="AE54" s="0" t="n">
        <f aca="false">G54*AG54</f>
        <v>0</v>
      </c>
      <c r="AF54" s="0" t="n">
        <f aca="false">G54*(1-AG54)</f>
        <v>0</v>
      </c>
      <c r="AG54" s="0" t="n">
        <v>1</v>
      </c>
      <c r="AM54" s="0" t="n">
        <f aca="false">F54*AE54</f>
        <v>0</v>
      </c>
      <c r="AN54" s="0" t="n">
        <f aca="false">F54*AF54</f>
        <v>0</v>
      </c>
      <c r="AO54" s="0" t="s">
        <v>124</v>
      </c>
      <c r="AP54" s="0" t="s">
        <v>109</v>
      </c>
      <c r="AQ54" s="27" t="s">
        <v>51</v>
      </c>
    </row>
    <row r="55" customFormat="false" ht="38.25" hidden="false" customHeight="true" outlineLevel="0" collapsed="false">
      <c r="C55" s="30" t="s">
        <v>57</v>
      </c>
      <c r="D55" s="31" t="s">
        <v>149</v>
      </c>
      <c r="E55" s="31"/>
      <c r="F55" s="31"/>
      <c r="G55" s="31"/>
      <c r="H55" s="31"/>
      <c r="I55" s="31"/>
      <c r="J55" s="31"/>
      <c r="K55" s="31"/>
      <c r="L55" s="31"/>
      <c r="M55" s="31"/>
    </row>
    <row r="56" customFormat="false" ht="12.75" hidden="false" customHeight="false" outlineLevel="0" collapsed="false">
      <c r="A56" s="28"/>
      <c r="B56" s="29" t="s">
        <v>40</v>
      </c>
      <c r="C56" s="29"/>
      <c r="D56" s="27" t="s">
        <v>150</v>
      </c>
      <c r="E56" s="27"/>
      <c r="F56" s="27"/>
      <c r="G56" s="27"/>
      <c r="H56" s="27" t="n">
        <f aca="false">SUM(H57:H78)</f>
        <v>0</v>
      </c>
      <c r="I56" s="27" t="n">
        <f aca="false">SUM(I57:I78)</f>
        <v>0</v>
      </c>
      <c r="J56" s="27" t="n">
        <f aca="false">H56+I56</f>
        <v>0</v>
      </c>
      <c r="K56" s="27"/>
      <c r="L56" s="27" t="n">
        <f aca="false">SUM(L57:L78)</f>
        <v>0.0230344</v>
      </c>
      <c r="M56" s="27"/>
      <c r="P56" s="27" t="n">
        <f aca="false">IF(Q56="PR",J56,SUM(O57:O78))</f>
        <v>0</v>
      </c>
      <c r="Q56" s="27" t="s">
        <v>151</v>
      </c>
      <c r="R56" s="27" t="n">
        <f aca="false">IF(Q56="HS",H56,0)</f>
        <v>0</v>
      </c>
      <c r="S56" s="27" t="n">
        <f aca="false">IF(Q56="HS",I56-P56,0)</f>
        <v>0</v>
      </c>
      <c r="T56" s="27" t="n">
        <f aca="false">IF(Q56="PS",H56,0)</f>
        <v>0</v>
      </c>
      <c r="U56" s="27" t="n">
        <f aca="false">IF(Q56="PS",I56-P56,0)</f>
        <v>0</v>
      </c>
      <c r="V56" s="27" t="n">
        <f aca="false">IF(Q56="MP",H56,0)</f>
        <v>0</v>
      </c>
      <c r="W56" s="27" t="n">
        <f aca="false">IF(Q56="MP",I56-P56,0)</f>
        <v>0</v>
      </c>
      <c r="X56" s="27" t="n">
        <f aca="false">IF(Q56="OM",H56,0)</f>
        <v>0</v>
      </c>
      <c r="Y56" s="27" t="s">
        <v>152</v>
      </c>
      <c r="AI56" s="0" t="n">
        <f aca="false">SUM(Z57:Z78)</f>
        <v>0</v>
      </c>
      <c r="AJ56" s="0" t="n">
        <f aca="false">SUM(AA57:AA78)</f>
        <v>0</v>
      </c>
      <c r="AK56" s="0" t="n">
        <f aca="false">SUM(AB57:AB78)</f>
        <v>0</v>
      </c>
    </row>
    <row r="57" customFormat="false" ht="12.75" hidden="false" customHeight="false" outlineLevel="0" collapsed="false">
      <c r="A57" s="1" t="s">
        <v>153</v>
      </c>
      <c r="B57" s="2" t="s">
        <v>40</v>
      </c>
      <c r="C57" s="2" t="s">
        <v>154</v>
      </c>
      <c r="D57" s="0" t="s">
        <v>155</v>
      </c>
      <c r="E57" s="0" t="s">
        <v>156</v>
      </c>
      <c r="F57" s="0" t="n">
        <v>14.64</v>
      </c>
      <c r="G57" s="0" t="n">
        <v>0</v>
      </c>
      <c r="H57" s="0" t="n">
        <f aca="false">F57*AE57</f>
        <v>0</v>
      </c>
      <c r="I57" s="0" t="n">
        <f aca="false">J57-H57</f>
        <v>0</v>
      </c>
      <c r="J57" s="0" t="n">
        <f aca="false">F57*G57</f>
        <v>0</v>
      </c>
      <c r="K57" s="0" t="n">
        <v>0.001</v>
      </c>
      <c r="L57" s="0" t="n">
        <f aca="false">F57*K57</f>
        <v>0.01464</v>
      </c>
      <c r="M57" s="0" t="s">
        <v>48</v>
      </c>
      <c r="N57" s="0" t="n">
        <v>1</v>
      </c>
      <c r="O57" s="0" t="n">
        <f aca="false">IF(N57=5,I57,0)</f>
        <v>0</v>
      </c>
      <c r="Z57" s="0" t="n">
        <f aca="false">IF(AD57=0,J57,0)</f>
        <v>0</v>
      </c>
      <c r="AA57" s="0" t="n">
        <f aca="false">IF(AD57=15,J57,0)</f>
        <v>0</v>
      </c>
      <c r="AB57" s="0" t="n">
        <f aca="false">IF(AD57=21,J57,0)</f>
        <v>0</v>
      </c>
      <c r="AD57" s="0" t="n">
        <v>21</v>
      </c>
      <c r="AE57" s="0" t="n">
        <f aca="false">G57*AG57</f>
        <v>0</v>
      </c>
      <c r="AF57" s="0" t="n">
        <f aca="false">G57*(1-AG57)</f>
        <v>0</v>
      </c>
      <c r="AG57" s="0" t="n">
        <v>1</v>
      </c>
      <c r="AM57" s="0" t="n">
        <f aca="false">F57*AE57</f>
        <v>0</v>
      </c>
      <c r="AN57" s="0" t="n">
        <f aca="false">F57*AF57</f>
        <v>0</v>
      </c>
      <c r="AO57" s="0" t="s">
        <v>157</v>
      </c>
      <c r="AP57" s="0" t="s">
        <v>158</v>
      </c>
      <c r="AQ57" s="27" t="s">
        <v>51</v>
      </c>
    </row>
    <row r="58" customFormat="false" ht="12.75" hidden="false" customHeight="true" outlineLevel="0" collapsed="false">
      <c r="C58" s="30" t="s">
        <v>52</v>
      </c>
      <c r="D58" s="31" t="s">
        <v>159</v>
      </c>
      <c r="E58" s="31"/>
      <c r="F58" s="31"/>
      <c r="G58" s="31"/>
      <c r="H58" s="31"/>
      <c r="I58" s="31"/>
      <c r="J58" s="31"/>
      <c r="K58" s="31"/>
      <c r="L58" s="31"/>
      <c r="M58" s="31"/>
    </row>
    <row r="59" customFormat="false" ht="12.75" hidden="false" customHeight="true" outlineLevel="0" collapsed="false">
      <c r="C59" s="30" t="s">
        <v>57</v>
      </c>
      <c r="D59" s="31" t="s">
        <v>160</v>
      </c>
      <c r="E59" s="31"/>
      <c r="F59" s="31"/>
      <c r="G59" s="31"/>
      <c r="H59" s="31"/>
      <c r="I59" s="31"/>
      <c r="J59" s="31"/>
      <c r="K59" s="31"/>
      <c r="L59" s="31"/>
      <c r="M59" s="31"/>
    </row>
    <row r="60" customFormat="false" ht="12.75" hidden="false" customHeight="false" outlineLevel="0" collapsed="false">
      <c r="A60" s="1" t="s">
        <v>161</v>
      </c>
      <c r="B60" s="2" t="s">
        <v>40</v>
      </c>
      <c r="C60" s="2" t="s">
        <v>162</v>
      </c>
      <c r="D60" s="0" t="s">
        <v>163</v>
      </c>
      <c r="E60" s="0" t="s">
        <v>156</v>
      </c>
      <c r="F60" s="0" t="n">
        <v>8.3</v>
      </c>
      <c r="G60" s="0" t="n">
        <v>0</v>
      </c>
      <c r="H60" s="0" t="n">
        <f aca="false">F60*AE60</f>
        <v>0</v>
      </c>
      <c r="I60" s="0" t="n">
        <f aca="false">J60-H60</f>
        <v>0</v>
      </c>
      <c r="J60" s="0" t="n">
        <f aca="false">F60*G60</f>
        <v>0</v>
      </c>
      <c r="K60" s="0" t="n">
        <v>0.001</v>
      </c>
      <c r="L60" s="0" t="n">
        <f aca="false">F60*K60</f>
        <v>0.0083</v>
      </c>
      <c r="M60" s="0" t="s">
        <v>48</v>
      </c>
      <c r="N60" s="0" t="n">
        <v>1</v>
      </c>
      <c r="O60" s="0" t="n">
        <f aca="false">IF(N60=5,I60,0)</f>
        <v>0</v>
      </c>
      <c r="Z60" s="0" t="n">
        <f aca="false">IF(AD60=0,J60,0)</f>
        <v>0</v>
      </c>
      <c r="AA60" s="0" t="n">
        <f aca="false">IF(AD60=15,J60,0)</f>
        <v>0</v>
      </c>
      <c r="AB60" s="0" t="n">
        <f aca="false">IF(AD60=21,J60,0)</f>
        <v>0</v>
      </c>
      <c r="AD60" s="0" t="n">
        <v>21</v>
      </c>
      <c r="AE60" s="0" t="n">
        <f aca="false">G60*AG60</f>
        <v>0</v>
      </c>
      <c r="AF60" s="0" t="n">
        <f aca="false">G60*(1-AG60)</f>
        <v>0</v>
      </c>
      <c r="AG60" s="0" t="n">
        <v>1</v>
      </c>
      <c r="AM60" s="0" t="n">
        <f aca="false">F60*AE60</f>
        <v>0</v>
      </c>
      <c r="AN60" s="0" t="n">
        <f aca="false">F60*AF60</f>
        <v>0</v>
      </c>
      <c r="AO60" s="0" t="s">
        <v>157</v>
      </c>
      <c r="AP60" s="0" t="s">
        <v>158</v>
      </c>
      <c r="AQ60" s="27" t="s">
        <v>51</v>
      </c>
    </row>
    <row r="61" customFormat="false" ht="25.5" hidden="false" customHeight="true" outlineLevel="0" collapsed="false">
      <c r="C61" s="30" t="s">
        <v>52</v>
      </c>
      <c r="D61" s="31" t="s">
        <v>164</v>
      </c>
      <c r="E61" s="31"/>
      <c r="F61" s="31"/>
      <c r="G61" s="31"/>
      <c r="H61" s="31"/>
      <c r="I61" s="31"/>
      <c r="J61" s="31"/>
      <c r="K61" s="31"/>
      <c r="L61" s="31"/>
      <c r="M61" s="31"/>
    </row>
    <row r="62" customFormat="false" ht="12.75" hidden="false" customHeight="true" outlineLevel="0" collapsed="false">
      <c r="C62" s="30" t="s">
        <v>57</v>
      </c>
      <c r="D62" s="31" t="s">
        <v>165</v>
      </c>
      <c r="E62" s="31"/>
      <c r="F62" s="31"/>
      <c r="G62" s="31"/>
      <c r="H62" s="31"/>
      <c r="I62" s="31"/>
      <c r="J62" s="31"/>
      <c r="K62" s="31"/>
      <c r="L62" s="31"/>
      <c r="M62" s="31"/>
    </row>
    <row r="63" customFormat="false" ht="12.75" hidden="false" customHeight="false" outlineLevel="0" collapsed="false">
      <c r="A63" s="1" t="s">
        <v>166</v>
      </c>
      <c r="B63" s="2" t="s">
        <v>40</v>
      </c>
      <c r="C63" s="2" t="s">
        <v>167</v>
      </c>
      <c r="D63" s="0" t="s">
        <v>168</v>
      </c>
      <c r="E63" s="0" t="s">
        <v>169</v>
      </c>
      <c r="F63" s="0" t="n">
        <v>0.0944</v>
      </c>
      <c r="G63" s="0" t="n">
        <v>0</v>
      </c>
      <c r="H63" s="0" t="n">
        <f aca="false">F63*AE63</f>
        <v>0</v>
      </c>
      <c r="I63" s="0" t="n">
        <f aca="false">J63-H63</f>
        <v>0</v>
      </c>
      <c r="J63" s="0" t="n">
        <f aca="false">F63*G63</f>
        <v>0</v>
      </c>
      <c r="K63" s="0" t="n">
        <v>0.001</v>
      </c>
      <c r="L63" s="0" t="n">
        <f aca="false">F63*K63</f>
        <v>9.44E-005</v>
      </c>
      <c r="M63" s="0" t="s">
        <v>48</v>
      </c>
      <c r="N63" s="0" t="n">
        <v>1</v>
      </c>
      <c r="O63" s="0" t="n">
        <f aca="false">IF(N63=5,I63,0)</f>
        <v>0</v>
      </c>
      <c r="Z63" s="0" t="n">
        <f aca="false">IF(AD63=0,J63,0)</f>
        <v>0</v>
      </c>
      <c r="AA63" s="0" t="n">
        <f aca="false">IF(AD63=15,J63,0)</f>
        <v>0</v>
      </c>
      <c r="AB63" s="0" t="n">
        <f aca="false">IF(AD63=21,J63,0)</f>
        <v>0</v>
      </c>
      <c r="AD63" s="0" t="n">
        <v>21</v>
      </c>
      <c r="AE63" s="0" t="n">
        <f aca="false">G63*AG63</f>
        <v>0</v>
      </c>
      <c r="AF63" s="0" t="n">
        <f aca="false">G63*(1-AG63)</f>
        <v>0</v>
      </c>
      <c r="AG63" s="0" t="n">
        <v>1</v>
      </c>
      <c r="AM63" s="0" t="n">
        <f aca="false">F63*AE63</f>
        <v>0</v>
      </c>
      <c r="AN63" s="0" t="n">
        <f aca="false">F63*AF63</f>
        <v>0</v>
      </c>
      <c r="AO63" s="0" t="s">
        <v>157</v>
      </c>
      <c r="AP63" s="0" t="s">
        <v>158</v>
      </c>
      <c r="AQ63" s="27" t="s">
        <v>51</v>
      </c>
    </row>
    <row r="64" customFormat="false" ht="12.75" hidden="false" customHeight="true" outlineLevel="0" collapsed="false">
      <c r="C64" s="30" t="s">
        <v>57</v>
      </c>
      <c r="D64" s="31" t="s">
        <v>170</v>
      </c>
      <c r="E64" s="31"/>
      <c r="F64" s="31"/>
      <c r="G64" s="31"/>
      <c r="H64" s="31"/>
      <c r="I64" s="31"/>
      <c r="J64" s="31"/>
      <c r="K64" s="31"/>
      <c r="L64" s="31"/>
      <c r="M64" s="31"/>
    </row>
    <row r="65" customFormat="false" ht="12.75" hidden="false" customHeight="false" outlineLevel="0" collapsed="false">
      <c r="A65" s="1" t="s">
        <v>171</v>
      </c>
      <c r="B65" s="2" t="s">
        <v>40</v>
      </c>
      <c r="C65" s="2" t="s">
        <v>172</v>
      </c>
      <c r="D65" s="0" t="s">
        <v>173</v>
      </c>
      <c r="E65" s="0" t="s">
        <v>128</v>
      </c>
      <c r="F65" s="0" t="n">
        <v>20</v>
      </c>
      <c r="G65" s="0" t="n">
        <v>0</v>
      </c>
      <c r="H65" s="0" t="n">
        <f aca="false">F65*AE65</f>
        <v>0</v>
      </c>
      <c r="I65" s="0" t="n">
        <f aca="false">J65-H65</f>
        <v>0</v>
      </c>
      <c r="J65" s="0" t="n">
        <f aca="false">F65*G65</f>
        <v>0</v>
      </c>
      <c r="K65" s="0" t="n">
        <v>0</v>
      </c>
      <c r="L65" s="0" t="n">
        <f aca="false">F65*K65</f>
        <v>0</v>
      </c>
      <c r="N65" s="0" t="n">
        <v>1</v>
      </c>
      <c r="O65" s="0" t="n">
        <f aca="false">IF(N65=5,I65,0)</f>
        <v>0</v>
      </c>
      <c r="Z65" s="0" t="n">
        <f aca="false">IF(AD65=0,J65,0)</f>
        <v>0</v>
      </c>
      <c r="AA65" s="0" t="n">
        <f aca="false">IF(AD65=15,J65,0)</f>
        <v>0</v>
      </c>
      <c r="AB65" s="0" t="n">
        <f aca="false">IF(AD65=21,J65,0)</f>
        <v>0</v>
      </c>
      <c r="AD65" s="0" t="n">
        <v>21</v>
      </c>
      <c r="AE65" s="0" t="n">
        <f aca="false">G65*AG65</f>
        <v>0</v>
      </c>
      <c r="AF65" s="0" t="n">
        <f aca="false">G65*(1-AG65)</f>
        <v>0</v>
      </c>
      <c r="AG65" s="0" t="n">
        <v>1</v>
      </c>
      <c r="AM65" s="0" t="n">
        <f aca="false">F65*AE65</f>
        <v>0</v>
      </c>
      <c r="AN65" s="0" t="n">
        <f aca="false">F65*AF65</f>
        <v>0</v>
      </c>
      <c r="AO65" s="0" t="s">
        <v>157</v>
      </c>
      <c r="AP65" s="0" t="s">
        <v>158</v>
      </c>
      <c r="AQ65" s="27" t="s">
        <v>51</v>
      </c>
    </row>
    <row r="66" customFormat="false" ht="12.75" hidden="false" customHeight="false" outlineLevel="0" collapsed="false">
      <c r="A66" s="1" t="s">
        <v>174</v>
      </c>
      <c r="B66" s="2" t="s">
        <v>40</v>
      </c>
      <c r="C66" s="2" t="s">
        <v>175</v>
      </c>
      <c r="D66" s="0" t="s">
        <v>176</v>
      </c>
      <c r="E66" s="0" t="s">
        <v>128</v>
      </c>
      <c r="F66" s="0" t="n">
        <v>6</v>
      </c>
      <c r="G66" s="0" t="n">
        <v>0</v>
      </c>
      <c r="H66" s="0" t="n">
        <f aca="false">F66*AE66</f>
        <v>0</v>
      </c>
      <c r="I66" s="0" t="n">
        <f aca="false">J66-H66</f>
        <v>0</v>
      </c>
      <c r="J66" s="0" t="n">
        <f aca="false">F66*G66</f>
        <v>0</v>
      </c>
      <c r="K66" s="0" t="n">
        <v>0</v>
      </c>
      <c r="L66" s="0" t="n">
        <f aca="false">F66*K66</f>
        <v>0</v>
      </c>
      <c r="N66" s="0" t="n">
        <v>1</v>
      </c>
      <c r="O66" s="0" t="n">
        <f aca="false">IF(N66=5,I66,0)</f>
        <v>0</v>
      </c>
      <c r="Z66" s="0" t="n">
        <f aca="false">IF(AD66=0,J66,0)</f>
        <v>0</v>
      </c>
      <c r="AA66" s="0" t="n">
        <f aca="false">IF(AD66=15,J66,0)</f>
        <v>0</v>
      </c>
      <c r="AB66" s="0" t="n">
        <f aca="false">IF(AD66=21,J66,0)</f>
        <v>0</v>
      </c>
      <c r="AD66" s="0" t="n">
        <v>21</v>
      </c>
      <c r="AE66" s="0" t="n">
        <f aca="false">G66*AG66</f>
        <v>0</v>
      </c>
      <c r="AF66" s="0" t="n">
        <f aca="false">G66*(1-AG66)</f>
        <v>0</v>
      </c>
      <c r="AG66" s="0" t="n">
        <v>1</v>
      </c>
      <c r="AM66" s="0" t="n">
        <f aca="false">F66*AE66</f>
        <v>0</v>
      </c>
      <c r="AN66" s="0" t="n">
        <f aca="false">F66*AF66</f>
        <v>0</v>
      </c>
      <c r="AO66" s="0" t="s">
        <v>157</v>
      </c>
      <c r="AP66" s="0" t="s">
        <v>158</v>
      </c>
      <c r="AQ66" s="27" t="s">
        <v>51</v>
      </c>
    </row>
    <row r="67" customFormat="false" ht="12.75" hidden="false" customHeight="false" outlineLevel="0" collapsed="false">
      <c r="A67" s="1" t="s">
        <v>177</v>
      </c>
      <c r="B67" s="2" t="s">
        <v>40</v>
      </c>
      <c r="C67" s="2" t="s">
        <v>178</v>
      </c>
      <c r="D67" s="0" t="s">
        <v>179</v>
      </c>
      <c r="E67" s="0" t="s">
        <v>128</v>
      </c>
      <c r="F67" s="0" t="n">
        <v>90</v>
      </c>
      <c r="G67" s="0" t="n">
        <v>0</v>
      </c>
      <c r="H67" s="0" t="n">
        <f aca="false">F67*AE67</f>
        <v>0</v>
      </c>
      <c r="I67" s="0" t="n">
        <f aca="false">J67-H67</f>
        <v>0</v>
      </c>
      <c r="J67" s="0" t="n">
        <f aca="false">F67*G67</f>
        <v>0</v>
      </c>
      <c r="K67" s="0" t="n">
        <v>0</v>
      </c>
      <c r="L67" s="0" t="n">
        <f aca="false">F67*K67</f>
        <v>0</v>
      </c>
      <c r="N67" s="0" t="n">
        <v>1</v>
      </c>
      <c r="O67" s="0" t="n">
        <f aca="false">IF(N67=5,I67,0)</f>
        <v>0</v>
      </c>
      <c r="Z67" s="0" t="n">
        <f aca="false">IF(AD67=0,J67,0)</f>
        <v>0</v>
      </c>
      <c r="AA67" s="0" t="n">
        <f aca="false">IF(AD67=15,J67,0)</f>
        <v>0</v>
      </c>
      <c r="AB67" s="0" t="n">
        <f aca="false">IF(AD67=21,J67,0)</f>
        <v>0</v>
      </c>
      <c r="AD67" s="0" t="n">
        <v>21</v>
      </c>
      <c r="AE67" s="0" t="n">
        <f aca="false">G67*AG67</f>
        <v>0</v>
      </c>
      <c r="AF67" s="0" t="n">
        <f aca="false">G67*(1-AG67)</f>
        <v>0</v>
      </c>
      <c r="AG67" s="0" t="n">
        <v>1</v>
      </c>
      <c r="AM67" s="0" t="n">
        <f aca="false">F67*AE67</f>
        <v>0</v>
      </c>
      <c r="AN67" s="0" t="n">
        <f aca="false">F67*AF67</f>
        <v>0</v>
      </c>
      <c r="AO67" s="0" t="s">
        <v>157</v>
      </c>
      <c r="AP67" s="0" t="s">
        <v>158</v>
      </c>
      <c r="AQ67" s="27" t="s">
        <v>51</v>
      </c>
    </row>
    <row r="68" customFormat="false" ht="12.75" hidden="false" customHeight="false" outlineLevel="0" collapsed="false">
      <c r="A68" s="1" t="s">
        <v>180</v>
      </c>
      <c r="B68" s="2" t="s">
        <v>40</v>
      </c>
      <c r="C68" s="2" t="s">
        <v>181</v>
      </c>
      <c r="D68" s="0" t="s">
        <v>182</v>
      </c>
      <c r="E68" s="0" t="s">
        <v>128</v>
      </c>
      <c r="F68" s="0" t="n">
        <v>241</v>
      </c>
      <c r="G68" s="0" t="n">
        <v>0</v>
      </c>
      <c r="H68" s="0" t="n">
        <f aca="false">F68*AE68</f>
        <v>0</v>
      </c>
      <c r="I68" s="0" t="n">
        <f aca="false">J68-H68</f>
        <v>0</v>
      </c>
      <c r="J68" s="0" t="n">
        <f aca="false">F68*G68</f>
        <v>0</v>
      </c>
      <c r="K68" s="0" t="n">
        <v>0</v>
      </c>
      <c r="L68" s="0" t="n">
        <f aca="false">F68*K68</f>
        <v>0</v>
      </c>
      <c r="N68" s="0" t="n">
        <v>1</v>
      </c>
      <c r="O68" s="0" t="n">
        <f aca="false">IF(N68=5,I68,0)</f>
        <v>0</v>
      </c>
      <c r="Z68" s="0" t="n">
        <f aca="false">IF(AD68=0,J68,0)</f>
        <v>0</v>
      </c>
      <c r="AA68" s="0" t="n">
        <f aca="false">IF(AD68=15,J68,0)</f>
        <v>0</v>
      </c>
      <c r="AB68" s="0" t="n">
        <f aca="false">IF(AD68=21,J68,0)</f>
        <v>0</v>
      </c>
      <c r="AD68" s="0" t="n">
        <v>21</v>
      </c>
      <c r="AE68" s="0" t="n">
        <f aca="false">G68*AG68</f>
        <v>0</v>
      </c>
      <c r="AF68" s="0" t="n">
        <f aca="false">G68*(1-AG68)</f>
        <v>0</v>
      </c>
      <c r="AG68" s="0" t="n">
        <v>1</v>
      </c>
      <c r="AM68" s="0" t="n">
        <f aca="false">F68*AE68</f>
        <v>0</v>
      </c>
      <c r="AN68" s="0" t="n">
        <f aca="false">F68*AF68</f>
        <v>0</v>
      </c>
      <c r="AO68" s="0" t="s">
        <v>157</v>
      </c>
      <c r="AP68" s="0" t="s">
        <v>158</v>
      </c>
      <c r="AQ68" s="27" t="s">
        <v>51</v>
      </c>
    </row>
    <row r="69" customFormat="false" ht="12.75" hidden="false" customHeight="true" outlineLevel="0" collapsed="false">
      <c r="C69" s="30" t="s">
        <v>57</v>
      </c>
      <c r="D69" s="31" t="s">
        <v>183</v>
      </c>
      <c r="E69" s="31"/>
      <c r="F69" s="31"/>
      <c r="G69" s="31"/>
      <c r="H69" s="31"/>
      <c r="I69" s="31"/>
      <c r="J69" s="31"/>
      <c r="K69" s="31"/>
      <c r="L69" s="31"/>
      <c r="M69" s="31"/>
    </row>
    <row r="70" customFormat="false" ht="12.75" hidden="false" customHeight="false" outlineLevel="0" collapsed="false">
      <c r="A70" s="1" t="s">
        <v>184</v>
      </c>
      <c r="B70" s="2" t="s">
        <v>40</v>
      </c>
      <c r="C70" s="2" t="s">
        <v>185</v>
      </c>
      <c r="D70" s="0" t="s">
        <v>186</v>
      </c>
      <c r="E70" s="0" t="s">
        <v>128</v>
      </c>
      <c r="F70" s="0" t="n">
        <v>9</v>
      </c>
      <c r="G70" s="0" t="n">
        <v>0</v>
      </c>
      <c r="H70" s="0" t="n">
        <f aca="false">F70*AE70</f>
        <v>0</v>
      </c>
      <c r="I70" s="0" t="n">
        <f aca="false">J70-H70</f>
        <v>0</v>
      </c>
      <c r="J70" s="0" t="n">
        <f aca="false">F70*G70</f>
        <v>0</v>
      </c>
      <c r="K70" s="0" t="n">
        <v>0</v>
      </c>
      <c r="L70" s="0" t="n">
        <f aca="false">F70*K70</f>
        <v>0</v>
      </c>
      <c r="N70" s="0" t="n">
        <v>1</v>
      </c>
      <c r="O70" s="0" t="n">
        <f aca="false">IF(N70=5,I70,0)</f>
        <v>0</v>
      </c>
      <c r="Z70" s="0" t="n">
        <f aca="false">IF(AD70=0,J70,0)</f>
        <v>0</v>
      </c>
      <c r="AA70" s="0" t="n">
        <f aca="false">IF(AD70=15,J70,0)</f>
        <v>0</v>
      </c>
      <c r="AB70" s="0" t="n">
        <f aca="false">IF(AD70=21,J70,0)</f>
        <v>0</v>
      </c>
      <c r="AD70" s="0" t="n">
        <v>21</v>
      </c>
      <c r="AE70" s="0" t="n">
        <f aca="false">G70*AG70</f>
        <v>0</v>
      </c>
      <c r="AF70" s="0" t="n">
        <f aca="false">G70*(1-AG70)</f>
        <v>0</v>
      </c>
      <c r="AG70" s="0" t="n">
        <v>1</v>
      </c>
      <c r="AM70" s="0" t="n">
        <f aca="false">F70*AE70</f>
        <v>0</v>
      </c>
      <c r="AN70" s="0" t="n">
        <f aca="false">F70*AF70</f>
        <v>0</v>
      </c>
      <c r="AO70" s="0" t="s">
        <v>157</v>
      </c>
      <c r="AP70" s="0" t="s">
        <v>158</v>
      </c>
      <c r="AQ70" s="27" t="s">
        <v>51</v>
      </c>
    </row>
    <row r="71" customFormat="false" ht="12.75" hidden="false" customHeight="true" outlineLevel="0" collapsed="false">
      <c r="C71" s="30" t="s">
        <v>57</v>
      </c>
      <c r="D71" s="31" t="s">
        <v>187</v>
      </c>
      <c r="E71" s="31"/>
      <c r="F71" s="31"/>
      <c r="G71" s="31"/>
      <c r="H71" s="31"/>
      <c r="I71" s="31"/>
      <c r="J71" s="31"/>
      <c r="K71" s="31"/>
      <c r="L71" s="31"/>
      <c r="M71" s="31"/>
    </row>
    <row r="72" customFormat="false" ht="12.75" hidden="false" customHeight="false" outlineLevel="0" collapsed="false">
      <c r="A72" s="1" t="s">
        <v>188</v>
      </c>
      <c r="B72" s="2" t="s">
        <v>40</v>
      </c>
      <c r="C72" s="2" t="s">
        <v>189</v>
      </c>
      <c r="D72" s="0" t="s">
        <v>190</v>
      </c>
      <c r="E72" s="0" t="s">
        <v>128</v>
      </c>
      <c r="F72" s="0" t="n">
        <v>9</v>
      </c>
      <c r="G72" s="0" t="n">
        <v>0</v>
      </c>
      <c r="H72" s="0" t="n">
        <f aca="false">F72*AE72</f>
        <v>0</v>
      </c>
      <c r="I72" s="0" t="n">
        <f aca="false">J72-H72</f>
        <v>0</v>
      </c>
      <c r="J72" s="0" t="n">
        <f aca="false">F72*G72</f>
        <v>0</v>
      </c>
      <c r="K72" s="0" t="n">
        <v>0</v>
      </c>
      <c r="L72" s="0" t="n">
        <f aca="false">F72*K72</f>
        <v>0</v>
      </c>
      <c r="N72" s="0" t="n">
        <v>1</v>
      </c>
      <c r="O72" s="0" t="n">
        <f aca="false">IF(N72=5,I72,0)</f>
        <v>0</v>
      </c>
      <c r="Z72" s="0" t="n">
        <f aca="false">IF(AD72=0,J72,0)</f>
        <v>0</v>
      </c>
      <c r="AA72" s="0" t="n">
        <f aca="false">IF(AD72=15,J72,0)</f>
        <v>0</v>
      </c>
      <c r="AB72" s="0" t="n">
        <f aca="false">IF(AD72=21,J72,0)</f>
        <v>0</v>
      </c>
      <c r="AD72" s="0" t="n">
        <v>21</v>
      </c>
      <c r="AE72" s="0" t="n">
        <f aca="false">G72*AG72</f>
        <v>0</v>
      </c>
      <c r="AF72" s="0" t="n">
        <f aca="false">G72*(1-AG72)</f>
        <v>0</v>
      </c>
      <c r="AG72" s="0" t="n">
        <v>1</v>
      </c>
      <c r="AM72" s="0" t="n">
        <f aca="false">F72*AE72</f>
        <v>0</v>
      </c>
      <c r="AN72" s="0" t="n">
        <f aca="false">F72*AF72</f>
        <v>0</v>
      </c>
      <c r="AO72" s="0" t="s">
        <v>157</v>
      </c>
      <c r="AP72" s="0" t="s">
        <v>158</v>
      </c>
      <c r="AQ72" s="27" t="s">
        <v>51</v>
      </c>
    </row>
    <row r="73" customFormat="false" ht="12.75" hidden="false" customHeight="true" outlineLevel="0" collapsed="false">
      <c r="C73" s="30" t="s">
        <v>57</v>
      </c>
      <c r="D73" s="31" t="s">
        <v>191</v>
      </c>
      <c r="E73" s="31"/>
      <c r="F73" s="31"/>
      <c r="G73" s="31"/>
      <c r="H73" s="31"/>
      <c r="I73" s="31"/>
      <c r="J73" s="31"/>
      <c r="K73" s="31"/>
      <c r="L73" s="31"/>
      <c r="M73" s="31"/>
    </row>
    <row r="74" customFormat="false" ht="12.75" hidden="false" customHeight="false" outlineLevel="0" collapsed="false">
      <c r="A74" s="1" t="s">
        <v>192</v>
      </c>
      <c r="B74" s="2" t="s">
        <v>40</v>
      </c>
      <c r="C74" s="2" t="s">
        <v>193</v>
      </c>
      <c r="D74" s="0" t="s">
        <v>194</v>
      </c>
      <c r="E74" s="0" t="s">
        <v>128</v>
      </c>
      <c r="F74" s="0" t="n">
        <v>3</v>
      </c>
      <c r="G74" s="0" t="n">
        <v>0</v>
      </c>
      <c r="H74" s="0" t="n">
        <f aca="false">F74*AE74</f>
        <v>0</v>
      </c>
      <c r="I74" s="0" t="n">
        <f aca="false">J74-H74</f>
        <v>0</v>
      </c>
      <c r="J74" s="0" t="n">
        <f aca="false">F74*G74</f>
        <v>0</v>
      </c>
      <c r="K74" s="0" t="n">
        <v>0</v>
      </c>
      <c r="L74" s="0" t="n">
        <f aca="false">F74*K74</f>
        <v>0</v>
      </c>
      <c r="N74" s="0" t="n">
        <v>1</v>
      </c>
      <c r="O74" s="0" t="n">
        <f aca="false">IF(N74=5,I74,0)</f>
        <v>0</v>
      </c>
      <c r="Z74" s="0" t="n">
        <f aca="false">IF(AD74=0,J74,0)</f>
        <v>0</v>
      </c>
      <c r="AA74" s="0" t="n">
        <f aca="false">IF(AD74=15,J74,0)</f>
        <v>0</v>
      </c>
      <c r="AB74" s="0" t="n">
        <f aca="false">IF(AD74=21,J74,0)</f>
        <v>0</v>
      </c>
      <c r="AD74" s="0" t="n">
        <v>21</v>
      </c>
      <c r="AE74" s="0" t="n">
        <f aca="false">G74*AG74</f>
        <v>0</v>
      </c>
      <c r="AF74" s="0" t="n">
        <f aca="false">G74*(1-AG74)</f>
        <v>0</v>
      </c>
      <c r="AG74" s="0" t="n">
        <v>1</v>
      </c>
      <c r="AM74" s="0" t="n">
        <f aca="false">F74*AE74</f>
        <v>0</v>
      </c>
      <c r="AN74" s="0" t="n">
        <f aca="false">F74*AF74</f>
        <v>0</v>
      </c>
      <c r="AO74" s="0" t="s">
        <v>157</v>
      </c>
      <c r="AP74" s="0" t="s">
        <v>158</v>
      </c>
      <c r="AQ74" s="27" t="s">
        <v>51</v>
      </c>
    </row>
    <row r="75" customFormat="false" ht="12.75" hidden="false" customHeight="true" outlineLevel="0" collapsed="false">
      <c r="C75" s="30" t="s">
        <v>57</v>
      </c>
      <c r="D75" s="31" t="s">
        <v>195</v>
      </c>
      <c r="E75" s="31"/>
      <c r="F75" s="31"/>
      <c r="G75" s="31"/>
      <c r="H75" s="31"/>
      <c r="I75" s="31"/>
      <c r="J75" s="31"/>
      <c r="K75" s="31"/>
      <c r="L75" s="31"/>
      <c r="M75" s="31"/>
    </row>
    <row r="76" customFormat="false" ht="12.75" hidden="false" customHeight="false" outlineLevel="0" collapsed="false">
      <c r="A76" s="1" t="s">
        <v>196</v>
      </c>
      <c r="B76" s="2" t="s">
        <v>40</v>
      </c>
      <c r="C76" s="2" t="s">
        <v>197</v>
      </c>
      <c r="D76" s="0" t="s">
        <v>198</v>
      </c>
      <c r="E76" s="0" t="s">
        <v>128</v>
      </c>
      <c r="F76" s="0" t="n">
        <v>3</v>
      </c>
      <c r="G76" s="0" t="n">
        <v>0</v>
      </c>
      <c r="H76" s="0" t="n">
        <f aca="false">F76*AE76</f>
        <v>0</v>
      </c>
      <c r="I76" s="0" t="n">
        <f aca="false">J76-H76</f>
        <v>0</v>
      </c>
      <c r="J76" s="0" t="n">
        <f aca="false">F76*G76</f>
        <v>0</v>
      </c>
      <c r="K76" s="0" t="n">
        <v>0</v>
      </c>
      <c r="L76" s="0" t="n">
        <f aca="false">F76*K76</f>
        <v>0</v>
      </c>
      <c r="N76" s="0" t="n">
        <v>1</v>
      </c>
      <c r="O76" s="0" t="n">
        <f aca="false">IF(N76=5,I76,0)</f>
        <v>0</v>
      </c>
      <c r="Z76" s="0" t="n">
        <f aca="false">IF(AD76=0,J76,0)</f>
        <v>0</v>
      </c>
      <c r="AA76" s="0" t="n">
        <f aca="false">IF(AD76=15,J76,0)</f>
        <v>0</v>
      </c>
      <c r="AB76" s="0" t="n">
        <f aca="false">IF(AD76=21,J76,0)</f>
        <v>0</v>
      </c>
      <c r="AD76" s="0" t="n">
        <v>21</v>
      </c>
      <c r="AE76" s="0" t="n">
        <f aca="false">G76*AG76</f>
        <v>0</v>
      </c>
      <c r="AF76" s="0" t="n">
        <f aca="false">G76*(1-AG76)</f>
        <v>0</v>
      </c>
      <c r="AG76" s="0" t="n">
        <v>1</v>
      </c>
      <c r="AM76" s="0" t="n">
        <f aca="false">F76*AE76</f>
        <v>0</v>
      </c>
      <c r="AN76" s="0" t="n">
        <f aca="false">F76*AF76</f>
        <v>0</v>
      </c>
      <c r="AO76" s="0" t="s">
        <v>157</v>
      </c>
      <c r="AP76" s="0" t="s">
        <v>158</v>
      </c>
      <c r="AQ76" s="27" t="s">
        <v>51</v>
      </c>
    </row>
    <row r="77" customFormat="false" ht="12.75" hidden="false" customHeight="false" outlineLevel="0" collapsed="false">
      <c r="A77" s="1" t="s">
        <v>199</v>
      </c>
      <c r="B77" s="2" t="s">
        <v>40</v>
      </c>
      <c r="C77" s="2" t="s">
        <v>200</v>
      </c>
      <c r="D77" s="0" t="s">
        <v>201</v>
      </c>
      <c r="E77" s="0" t="s">
        <v>138</v>
      </c>
      <c r="F77" s="0" t="n">
        <v>5.6</v>
      </c>
      <c r="G77" s="0" t="n">
        <v>0</v>
      </c>
      <c r="H77" s="0" t="n">
        <f aca="false">F77*AE77</f>
        <v>0</v>
      </c>
      <c r="I77" s="0" t="n">
        <f aca="false">J77-H77</f>
        <v>0</v>
      </c>
      <c r="J77" s="0" t="n">
        <f aca="false">F77*G77</f>
        <v>0</v>
      </c>
      <c r="K77" s="0" t="n">
        <v>0</v>
      </c>
      <c r="L77" s="0" t="n">
        <f aca="false">F77*K77</f>
        <v>0</v>
      </c>
      <c r="N77" s="0" t="n">
        <v>1</v>
      </c>
      <c r="O77" s="0" t="n">
        <f aca="false">IF(N77=5,I77,0)</f>
        <v>0</v>
      </c>
      <c r="Z77" s="0" t="n">
        <f aca="false">IF(AD77=0,J77,0)</f>
        <v>0</v>
      </c>
      <c r="AA77" s="0" t="n">
        <f aca="false">IF(AD77=15,J77,0)</f>
        <v>0</v>
      </c>
      <c r="AB77" s="0" t="n">
        <f aca="false">IF(AD77=21,J77,0)</f>
        <v>0</v>
      </c>
      <c r="AD77" s="0" t="n">
        <v>21</v>
      </c>
      <c r="AE77" s="0" t="n">
        <f aca="false">G77*AG77</f>
        <v>0</v>
      </c>
      <c r="AF77" s="0" t="n">
        <f aca="false">G77*(1-AG77)</f>
        <v>0</v>
      </c>
      <c r="AG77" s="0" t="n">
        <v>1</v>
      </c>
      <c r="AM77" s="0" t="n">
        <f aca="false">F77*AE77</f>
        <v>0</v>
      </c>
      <c r="AN77" s="0" t="n">
        <f aca="false">F77*AF77</f>
        <v>0</v>
      </c>
      <c r="AO77" s="0" t="s">
        <v>157</v>
      </c>
      <c r="AP77" s="0" t="s">
        <v>158</v>
      </c>
      <c r="AQ77" s="27" t="s">
        <v>51</v>
      </c>
    </row>
    <row r="78" customFormat="false" ht="12.75" hidden="false" customHeight="false" outlineLevel="0" collapsed="false">
      <c r="A78" s="1" t="s">
        <v>202</v>
      </c>
      <c r="B78" s="2" t="s">
        <v>40</v>
      </c>
      <c r="C78" s="2" t="s">
        <v>203</v>
      </c>
      <c r="D78" s="0" t="s">
        <v>204</v>
      </c>
      <c r="E78" s="0" t="s">
        <v>128</v>
      </c>
      <c r="F78" s="0" t="n">
        <v>3</v>
      </c>
      <c r="G78" s="0" t="n">
        <v>0</v>
      </c>
      <c r="H78" s="0" t="n">
        <f aca="false">F78*AE78</f>
        <v>0</v>
      </c>
      <c r="I78" s="0" t="n">
        <f aca="false">J78-H78</f>
        <v>0</v>
      </c>
      <c r="J78" s="0" t="n">
        <f aca="false">F78*G78</f>
        <v>0</v>
      </c>
      <c r="K78" s="0" t="n">
        <v>0</v>
      </c>
      <c r="L78" s="0" t="n">
        <f aca="false">F78*K78</f>
        <v>0</v>
      </c>
      <c r="N78" s="0" t="n">
        <v>1</v>
      </c>
      <c r="O78" s="0" t="n">
        <f aca="false">IF(N78=5,I78,0)</f>
        <v>0</v>
      </c>
      <c r="Z78" s="0" t="n">
        <f aca="false">IF(AD78=0,J78,0)</f>
        <v>0</v>
      </c>
      <c r="AA78" s="0" t="n">
        <f aca="false">IF(AD78=15,J78,0)</f>
        <v>0</v>
      </c>
      <c r="AB78" s="0" t="n">
        <f aca="false">IF(AD78=21,J78,0)</f>
        <v>0</v>
      </c>
      <c r="AD78" s="0" t="n">
        <v>21</v>
      </c>
      <c r="AE78" s="0" t="n">
        <f aca="false">G78*AG78</f>
        <v>0</v>
      </c>
      <c r="AF78" s="0" t="n">
        <f aca="false">G78*(1-AG78)</f>
        <v>0</v>
      </c>
      <c r="AG78" s="0" t="n">
        <v>1</v>
      </c>
      <c r="AM78" s="0" t="n">
        <f aca="false">F78*AE78</f>
        <v>0</v>
      </c>
      <c r="AN78" s="0" t="n">
        <f aca="false">F78*AF78</f>
        <v>0</v>
      </c>
      <c r="AO78" s="0" t="s">
        <v>157</v>
      </c>
      <c r="AP78" s="0" t="s">
        <v>158</v>
      </c>
      <c r="AQ78" s="27" t="s">
        <v>51</v>
      </c>
    </row>
    <row r="79" customFormat="false" ht="12.75" hidden="false" customHeight="true" outlineLevel="0" collapsed="false">
      <c r="C79" s="30" t="s">
        <v>57</v>
      </c>
      <c r="D79" s="31" t="s">
        <v>205</v>
      </c>
      <c r="E79" s="31"/>
      <c r="F79" s="31"/>
      <c r="G79" s="31"/>
      <c r="H79" s="31"/>
      <c r="I79" s="31"/>
      <c r="J79" s="31"/>
      <c r="K79" s="31"/>
      <c r="L79" s="31"/>
      <c r="M79" s="31"/>
    </row>
    <row r="80" customFormat="false" ht="12.75" hidden="false" customHeight="false" outlineLevel="0" collapsed="false">
      <c r="A80" s="32"/>
      <c r="B80" s="33"/>
      <c r="C80" s="33"/>
      <c r="D80" s="34"/>
      <c r="E80" s="34"/>
      <c r="F80" s="34"/>
      <c r="G80" s="34"/>
      <c r="H80" s="34" t="s">
        <v>206</v>
      </c>
      <c r="I80" s="34"/>
      <c r="J80" s="34" t="n">
        <f aca="false">J9+J33+J36+J39+J41+J43+J56</f>
        <v>0</v>
      </c>
      <c r="K80" s="34"/>
      <c r="L80" s="34"/>
      <c r="M80" s="34"/>
    </row>
    <row r="81" customFormat="false" ht="12.75" hidden="false" customHeight="false" outlineLevel="0" collapsed="false">
      <c r="A81" s="35" t="s">
        <v>57</v>
      </c>
    </row>
    <row r="82" customFormat="false" ht="12.8" hidden="true" customHeight="false" outlineLevel="0" collapsed="false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</row>
  </sheetData>
  <mergeCells count="55">
    <mergeCell ref="A1:M1"/>
    <mergeCell ref="A2:C2"/>
    <mergeCell ref="E2:F2"/>
    <mergeCell ref="G2:H2"/>
    <mergeCell ref="J2:M2"/>
    <mergeCell ref="A3:C3"/>
    <mergeCell ref="E3:F3"/>
    <mergeCell ref="G3:H3"/>
    <mergeCell ref="J3:M3"/>
    <mergeCell ref="A4:C4"/>
    <mergeCell ref="E4:F4"/>
    <mergeCell ref="G4:H4"/>
    <mergeCell ref="J4:M4"/>
    <mergeCell ref="A5:C5"/>
    <mergeCell ref="E5:F5"/>
    <mergeCell ref="G5:H5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1:M11"/>
    <mergeCell ref="D13:M13"/>
    <mergeCell ref="D16:M16"/>
    <mergeCell ref="D18:M18"/>
    <mergeCell ref="D20:M20"/>
    <mergeCell ref="D22:M22"/>
    <mergeCell ref="D24:M24"/>
    <mergeCell ref="D26:M26"/>
    <mergeCell ref="D28:M28"/>
    <mergeCell ref="D30:M30"/>
    <mergeCell ref="D32:M32"/>
    <mergeCell ref="D35:M35"/>
    <mergeCell ref="D38:M38"/>
    <mergeCell ref="D45:M45"/>
    <mergeCell ref="D48:M48"/>
    <mergeCell ref="D53:M53"/>
    <mergeCell ref="D55:M55"/>
    <mergeCell ref="D58:M58"/>
    <mergeCell ref="D59:M59"/>
    <mergeCell ref="D61:M61"/>
    <mergeCell ref="D62:M62"/>
    <mergeCell ref="D64:M64"/>
    <mergeCell ref="D69:M69"/>
    <mergeCell ref="D71:M71"/>
    <mergeCell ref="D73:M73"/>
    <mergeCell ref="D75:M75"/>
    <mergeCell ref="D79:M79"/>
    <mergeCell ref="H80:I80"/>
    <mergeCell ref="A82:M8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8" activeCellId="0" sqref="M8"/>
    </sheetView>
  </sheetViews>
  <sheetFormatPr defaultColWidth="8.6875" defaultRowHeight="12.75" zeroHeight="false" outlineLevelRow="0" outlineLevelCol="0"/>
  <cols>
    <col collapsed="false" customWidth="true" hidden="false" outlineLevel="0" max="1" min="1" style="0" width="9.14"/>
    <col collapsed="false" customWidth="true" hidden="false" outlineLevel="0" max="2" min="2" style="0" width="12.86"/>
    <col collapsed="false" customWidth="true" hidden="false" outlineLevel="0" max="3" min="3" style="0" width="22.86"/>
    <col collapsed="false" customWidth="true" hidden="false" outlineLevel="0" max="4" min="4" style="0" width="23.15"/>
    <col collapsed="false" customWidth="true" hidden="false" outlineLevel="0" max="5" min="5" style="0" width="14.01"/>
    <col collapsed="false" customWidth="true" hidden="false" outlineLevel="0" max="6" min="6" style="0" width="22.86"/>
    <col collapsed="false" customWidth="true" hidden="false" outlineLevel="0" max="7" min="7" style="0" width="9.14"/>
    <col collapsed="false" customWidth="true" hidden="false" outlineLevel="0" max="8" min="8" style="0" width="12.86"/>
    <col collapsed="false" customWidth="true" hidden="false" outlineLevel="0" max="9" min="9" style="0" width="22.86"/>
  </cols>
  <sheetData>
    <row r="1" customFormat="false" ht="30" hidden="false" customHeight="true" outlineLevel="0" collapsed="false">
      <c r="A1" s="37" t="s">
        <v>207</v>
      </c>
      <c r="B1" s="37"/>
      <c r="C1" s="37"/>
      <c r="D1" s="37"/>
      <c r="E1" s="37"/>
      <c r="F1" s="37"/>
      <c r="G1" s="37"/>
      <c r="H1" s="37"/>
      <c r="I1" s="37"/>
    </row>
    <row r="2" customFormat="false" ht="25.5" hidden="false" customHeight="true" outlineLevel="0" collapsed="false">
      <c r="A2" s="38" t="s">
        <v>1</v>
      </c>
      <c r="B2" s="38"/>
      <c r="C2" s="5" t="s">
        <v>2</v>
      </c>
      <c r="D2" s="39"/>
      <c r="E2" s="39" t="s">
        <v>4</v>
      </c>
      <c r="F2" s="39"/>
      <c r="G2" s="39"/>
      <c r="H2" s="39" t="s">
        <v>208</v>
      </c>
      <c r="I2" s="40"/>
    </row>
    <row r="3" customFormat="false" ht="25.5" hidden="false" customHeight="true" outlineLevel="0" collapsed="false">
      <c r="A3" s="41" t="s">
        <v>5</v>
      </c>
      <c r="B3" s="41"/>
      <c r="C3" s="2" t="s">
        <v>6</v>
      </c>
      <c r="D3" s="2"/>
      <c r="E3" s="2" t="s">
        <v>8</v>
      </c>
      <c r="F3" s="2"/>
      <c r="G3" s="2"/>
      <c r="H3" s="2" t="s">
        <v>208</v>
      </c>
      <c r="I3" s="42"/>
    </row>
    <row r="4" customFormat="false" ht="25.5" hidden="false" customHeight="true" outlineLevel="0" collapsed="false">
      <c r="A4" s="41" t="s">
        <v>9</v>
      </c>
      <c r="B4" s="41"/>
      <c r="C4" s="9" t="s">
        <v>10</v>
      </c>
      <c r="D4" s="2"/>
      <c r="E4" s="2" t="s">
        <v>12</v>
      </c>
      <c r="F4" s="2"/>
      <c r="G4" s="2"/>
      <c r="H4" s="2" t="s">
        <v>208</v>
      </c>
      <c r="I4" s="42"/>
    </row>
    <row r="5" customFormat="false" ht="25.5" hidden="false" customHeight="true" outlineLevel="0" collapsed="false">
      <c r="A5" s="41" t="s">
        <v>7</v>
      </c>
      <c r="B5" s="41"/>
      <c r="C5" s="2"/>
      <c r="D5" s="2"/>
      <c r="E5" s="2" t="s">
        <v>11</v>
      </c>
      <c r="F5" s="2"/>
      <c r="G5" s="2"/>
      <c r="H5" s="2" t="s">
        <v>209</v>
      </c>
      <c r="I5" s="43" t="n">
        <v>37</v>
      </c>
    </row>
    <row r="6" customFormat="false" ht="25.5" hidden="false" customHeight="true" outlineLevel="0" collapsed="false">
      <c r="A6" s="44" t="s">
        <v>13</v>
      </c>
      <c r="B6" s="44"/>
      <c r="C6" s="45"/>
      <c r="D6" s="45"/>
      <c r="E6" s="45" t="s">
        <v>15</v>
      </c>
      <c r="F6" s="45"/>
      <c r="G6" s="45"/>
      <c r="H6" s="45" t="s">
        <v>210</v>
      </c>
      <c r="I6" s="46"/>
    </row>
    <row r="7" customFormat="false" ht="25.5" hidden="false" customHeight="true" outlineLevel="0" collapsed="false">
      <c r="A7" s="47" t="s">
        <v>211</v>
      </c>
      <c r="B7" s="47"/>
      <c r="C7" s="47"/>
      <c r="D7" s="47"/>
      <c r="E7" s="47"/>
      <c r="F7" s="47"/>
      <c r="G7" s="47"/>
      <c r="H7" s="47"/>
      <c r="I7" s="47"/>
    </row>
    <row r="8" customFormat="false" ht="25.5" hidden="false" customHeight="true" outlineLevel="0" collapsed="false">
      <c r="A8" s="48" t="s">
        <v>212</v>
      </c>
      <c r="B8" s="49" t="s">
        <v>213</v>
      </c>
      <c r="C8" s="49"/>
      <c r="D8" s="48" t="s">
        <v>214</v>
      </c>
      <c r="E8" s="49" t="s">
        <v>215</v>
      </c>
      <c r="F8" s="49"/>
      <c r="G8" s="48" t="s">
        <v>216</v>
      </c>
      <c r="H8" s="49" t="s">
        <v>217</v>
      </c>
      <c r="I8" s="49"/>
    </row>
    <row r="9" customFormat="false" ht="15" hidden="false" customHeight="false" outlineLevel="0" collapsed="false">
      <c r="A9" s="50" t="s">
        <v>218</v>
      </c>
      <c r="B9" s="51" t="s">
        <v>219</v>
      </c>
      <c r="C9" s="52" t="n">
        <f aca="false">SUM('Stavební rozpočet'!R9:R79)</f>
        <v>0</v>
      </c>
      <c r="D9" s="52" t="s">
        <v>220</v>
      </c>
      <c r="E9" s="52"/>
      <c r="F9" s="52" t="n">
        <v>0</v>
      </c>
      <c r="G9" s="52" t="s">
        <v>221</v>
      </c>
      <c r="H9" s="52"/>
      <c r="I9" s="52" t="n">
        <v>0</v>
      </c>
    </row>
    <row r="10" customFormat="false" ht="15" hidden="false" customHeight="false" outlineLevel="0" collapsed="false">
      <c r="A10" s="50"/>
      <c r="B10" s="51" t="s">
        <v>28</v>
      </c>
      <c r="C10" s="52" t="n">
        <f aca="false">SUM('Stavební rozpočet'!S9:S79)</f>
        <v>0</v>
      </c>
      <c r="D10" s="52" t="s">
        <v>222</v>
      </c>
      <c r="E10" s="52"/>
      <c r="F10" s="52" t="n">
        <v>0</v>
      </c>
      <c r="G10" s="52" t="s">
        <v>223</v>
      </c>
      <c r="H10" s="52"/>
      <c r="I10" s="52" t="n">
        <v>0</v>
      </c>
    </row>
    <row r="11" customFormat="false" ht="15" hidden="false" customHeight="false" outlineLevel="0" collapsed="false">
      <c r="A11" s="50" t="s">
        <v>224</v>
      </c>
      <c r="B11" s="51" t="s">
        <v>219</v>
      </c>
      <c r="C11" s="52" t="n">
        <f aca="false">SUM('Stavební rozpočet'!T9:T79)</f>
        <v>0</v>
      </c>
      <c r="D11" s="52" t="s">
        <v>225</v>
      </c>
      <c r="E11" s="52"/>
      <c r="F11" s="52" t="n">
        <v>0</v>
      </c>
      <c r="G11" s="52" t="s">
        <v>226</v>
      </c>
      <c r="H11" s="52"/>
      <c r="I11" s="52" t="n">
        <v>0</v>
      </c>
    </row>
    <row r="12" customFormat="false" ht="15" hidden="false" customHeight="false" outlineLevel="0" collapsed="false">
      <c r="A12" s="50"/>
      <c r="B12" s="51" t="s">
        <v>28</v>
      </c>
      <c r="C12" s="52" t="n">
        <f aca="false">SUM('Stavební rozpočet'!U9:U79)</f>
        <v>0</v>
      </c>
      <c r="D12" s="52"/>
      <c r="E12" s="52"/>
      <c r="F12" s="52" t="n">
        <v>0</v>
      </c>
      <c r="G12" s="52" t="s">
        <v>227</v>
      </c>
      <c r="H12" s="52"/>
      <c r="I12" s="52" t="n">
        <v>0</v>
      </c>
    </row>
    <row r="13" customFormat="false" ht="15" hidden="false" customHeight="false" outlineLevel="0" collapsed="false">
      <c r="A13" s="50" t="s">
        <v>228</v>
      </c>
      <c r="B13" s="51" t="s">
        <v>219</v>
      </c>
      <c r="C13" s="52" t="n">
        <f aca="false">SUM('Stavební rozpočet'!V9:V79)</f>
        <v>0</v>
      </c>
      <c r="D13" s="52"/>
      <c r="E13" s="52"/>
      <c r="F13" s="52" t="n">
        <v>0</v>
      </c>
      <c r="G13" s="52" t="s">
        <v>229</v>
      </c>
      <c r="H13" s="52"/>
      <c r="I13" s="52" t="n">
        <v>0</v>
      </c>
    </row>
    <row r="14" customFormat="false" ht="15" hidden="false" customHeight="false" outlineLevel="0" collapsed="false">
      <c r="A14" s="50"/>
      <c r="B14" s="51" t="s">
        <v>28</v>
      </c>
      <c r="C14" s="52" t="n">
        <f aca="false">SUM('Stavební rozpočet'!W9:W79)</f>
        <v>0</v>
      </c>
      <c r="D14" s="52"/>
      <c r="E14" s="52"/>
      <c r="F14" s="52" t="n">
        <v>0</v>
      </c>
      <c r="G14" s="52" t="s">
        <v>230</v>
      </c>
      <c r="H14" s="52"/>
      <c r="I14" s="52" t="n">
        <v>0</v>
      </c>
    </row>
    <row r="15" customFormat="false" ht="15.75" hidden="false" customHeight="false" outlineLevel="0" collapsed="false">
      <c r="A15" s="53" t="s">
        <v>150</v>
      </c>
      <c r="B15" s="53"/>
      <c r="C15" s="52" t="n">
        <f aca="false">SUM('Stavební rozpočet'!X9:X79)</f>
        <v>0</v>
      </c>
      <c r="D15" s="52"/>
      <c r="E15" s="52"/>
      <c r="F15" s="52" t="n">
        <v>0</v>
      </c>
      <c r="G15" s="54"/>
      <c r="H15" s="51"/>
      <c r="I15" s="52"/>
    </row>
    <row r="16" customFormat="false" ht="15.75" hidden="false" customHeight="false" outlineLevel="0" collapsed="false">
      <c r="A16" s="53" t="s">
        <v>231</v>
      </c>
      <c r="B16" s="53"/>
      <c r="C16" s="52" t="n">
        <f aca="false">SUM('Stavební rozpočet'!P9:P79)</f>
        <v>0</v>
      </c>
      <c r="D16" s="52"/>
      <c r="E16" s="52"/>
      <c r="F16" s="52" t="n">
        <v>0</v>
      </c>
      <c r="G16" s="54"/>
      <c r="H16" s="51"/>
      <c r="I16" s="52"/>
    </row>
    <row r="17" customFormat="false" ht="15.75" hidden="false" customHeight="false" outlineLevel="0" collapsed="false">
      <c r="A17" s="53" t="s">
        <v>232</v>
      </c>
      <c r="B17" s="53"/>
      <c r="C17" s="52" t="n">
        <f aca="false">SUM(C9:C16)</f>
        <v>0</v>
      </c>
      <c r="D17" s="53" t="s">
        <v>233</v>
      </c>
      <c r="E17" s="53"/>
      <c r="F17" s="52" t="n">
        <f aca="false">SUM(F9:F16)</f>
        <v>0</v>
      </c>
      <c r="G17" s="53" t="s">
        <v>234</v>
      </c>
      <c r="H17" s="53"/>
      <c r="I17" s="52" t="n">
        <f aca="false">SUM(I9:I16)</f>
        <v>0</v>
      </c>
    </row>
    <row r="18" customFormat="false" ht="15.75" hidden="false" customHeight="false" outlineLevel="0" collapsed="false">
      <c r="A18" s="55"/>
      <c r="B18" s="55"/>
      <c r="C18" s="55"/>
      <c r="D18" s="53" t="s">
        <v>235</v>
      </c>
      <c r="E18" s="53"/>
      <c r="F18" s="52" t="n">
        <v>0</v>
      </c>
      <c r="G18" s="53" t="s">
        <v>236</v>
      </c>
      <c r="H18" s="53"/>
      <c r="I18" s="52" t="n">
        <v>0</v>
      </c>
    </row>
    <row r="19" customFormat="false" ht="15.75" hidden="false" customHeight="false" outlineLevel="0" collapsed="false">
      <c r="A19" s="55"/>
      <c r="B19" s="55"/>
      <c r="C19" s="55"/>
      <c r="D19" s="55"/>
      <c r="E19" s="55"/>
      <c r="F19" s="55"/>
      <c r="G19" s="56"/>
      <c r="H19" s="56"/>
      <c r="I19" s="55"/>
    </row>
    <row r="20" customFormat="false" ht="15.75" hidden="false" customHeight="false" outlineLevel="0" collapsed="false">
      <c r="A20" s="55"/>
      <c r="B20" s="55"/>
      <c r="C20" s="55"/>
      <c r="D20" s="55"/>
      <c r="E20" s="55"/>
      <c r="F20" s="55"/>
      <c r="G20" s="56"/>
      <c r="H20" s="56"/>
      <c r="I20" s="55"/>
    </row>
    <row r="21" customFormat="false" ht="15" hidden="false" customHeight="false" outlineLevel="0" collapsed="false">
      <c r="A21" s="55"/>
      <c r="B21" s="55"/>
      <c r="C21" s="55"/>
      <c r="D21" s="55"/>
      <c r="E21" s="55"/>
      <c r="F21" s="55"/>
      <c r="G21" s="55"/>
      <c r="H21" s="55"/>
      <c r="I21" s="55"/>
    </row>
    <row r="22" customFormat="false" ht="15.75" hidden="false" customHeight="false" outlineLevel="0" collapsed="false">
      <c r="A22" s="57" t="s">
        <v>237</v>
      </c>
      <c r="B22" s="57"/>
      <c r="C22" s="58" t="n">
        <f aca="false">SUM('Stavební rozpočet'!Z10:Z79)*(1-C18/100)</f>
        <v>0</v>
      </c>
      <c r="D22" s="55"/>
      <c r="E22" s="55"/>
      <c r="F22" s="55"/>
      <c r="G22" s="55"/>
      <c r="H22" s="55"/>
      <c r="I22" s="55"/>
    </row>
    <row r="23" customFormat="false" ht="15.75" hidden="false" customHeight="false" outlineLevel="0" collapsed="false">
      <c r="A23" s="57" t="s">
        <v>238</v>
      </c>
      <c r="B23" s="57"/>
      <c r="C23" s="58" t="n">
        <f aca="false">SUM('Stavební rozpočet'!AA10:AA79)*(1-C18/100)</f>
        <v>0</v>
      </c>
      <c r="D23" s="57" t="s">
        <v>239</v>
      </c>
      <c r="E23" s="57"/>
      <c r="F23" s="58" t="n">
        <f aca="false">ROUND(C23*(15/100),2)</f>
        <v>0</v>
      </c>
      <c r="G23" s="57" t="s">
        <v>240</v>
      </c>
      <c r="H23" s="57"/>
      <c r="I23" s="58" t="n">
        <f aca="false">SUM(C22:C24)</f>
        <v>0</v>
      </c>
    </row>
    <row r="24" customFormat="false" ht="15.75" hidden="false" customHeight="false" outlineLevel="0" collapsed="false">
      <c r="A24" s="57" t="s">
        <v>241</v>
      </c>
      <c r="B24" s="57"/>
      <c r="C24" s="58" t="n">
        <f aca="false">SUM('Stavební rozpočet'!AB10:AB79)*(1-C18/100)+(F17+I17+F18+I18+I19+I20)</f>
        <v>0</v>
      </c>
      <c r="D24" s="57" t="s">
        <v>242</v>
      </c>
      <c r="E24" s="57"/>
      <c r="F24" s="58" t="n">
        <f aca="false">ROUND(C24*(21/100),2)</f>
        <v>0</v>
      </c>
      <c r="G24" s="57" t="s">
        <v>243</v>
      </c>
      <c r="H24" s="57"/>
      <c r="I24" s="58" t="n">
        <f aca="false">F23+F24+I23</f>
        <v>0</v>
      </c>
    </row>
    <row r="25" customFormat="false" ht="15" hidden="false" customHeight="false" outlineLevel="0" collapsed="false">
      <c r="A25" s="55"/>
      <c r="B25" s="55"/>
      <c r="C25" s="55"/>
      <c r="D25" s="55"/>
      <c r="E25" s="55"/>
      <c r="F25" s="55"/>
      <c r="G25" s="55"/>
      <c r="H25" s="55"/>
      <c r="I25" s="55"/>
    </row>
    <row r="26" customFormat="false" ht="15" hidden="false" customHeight="false" outlineLevel="0" collapsed="false">
      <c r="A26" s="59" t="s">
        <v>8</v>
      </c>
      <c r="B26" s="59"/>
      <c r="C26" s="59"/>
      <c r="D26" s="59" t="s">
        <v>4</v>
      </c>
      <c r="E26" s="59"/>
      <c r="F26" s="59"/>
      <c r="G26" s="59" t="s">
        <v>12</v>
      </c>
      <c r="H26" s="59"/>
      <c r="I26" s="59"/>
    </row>
    <row r="27" customFormat="false" ht="12.75" hidden="false" customHeight="false" outlineLevel="0" collapsed="false">
      <c r="A27" s="60"/>
      <c r="B27" s="60"/>
      <c r="C27" s="60"/>
      <c r="D27" s="60"/>
      <c r="E27" s="60"/>
      <c r="F27" s="60"/>
      <c r="G27" s="60"/>
      <c r="H27" s="60"/>
      <c r="I27" s="60"/>
    </row>
    <row r="28" customFormat="false" ht="12.75" hidden="false" customHeight="false" outlineLevel="0" collapsed="false">
      <c r="A28" s="60"/>
      <c r="B28" s="60"/>
      <c r="C28" s="60"/>
      <c r="D28" s="60"/>
      <c r="E28" s="60"/>
      <c r="F28" s="60"/>
      <c r="G28" s="60"/>
      <c r="H28" s="60"/>
      <c r="I28" s="60"/>
    </row>
    <row r="29" customFormat="false" ht="12.75" hidden="false" customHeight="false" outlineLevel="0" collapsed="false">
      <c r="A29" s="60"/>
      <c r="B29" s="60"/>
      <c r="C29" s="60"/>
      <c r="D29" s="60"/>
      <c r="E29" s="60"/>
      <c r="F29" s="60"/>
      <c r="G29" s="60"/>
      <c r="H29" s="60"/>
      <c r="I29" s="60"/>
    </row>
    <row r="30" customFormat="false" ht="15" hidden="false" customHeight="false" outlineLevel="0" collapsed="false">
      <c r="A30" s="61" t="s">
        <v>244</v>
      </c>
      <c r="B30" s="61"/>
      <c r="C30" s="61"/>
      <c r="D30" s="61" t="s">
        <v>244</v>
      </c>
      <c r="E30" s="61"/>
      <c r="F30" s="61"/>
      <c r="G30" s="61" t="s">
        <v>244</v>
      </c>
      <c r="H30" s="61"/>
      <c r="I30" s="61"/>
    </row>
    <row r="31" customFormat="false" ht="15" hidden="false" customHeight="false" outlineLevel="0" collapsed="false">
      <c r="A31" s="62" t="s">
        <v>57</v>
      </c>
      <c r="B31" s="55"/>
      <c r="C31" s="55"/>
      <c r="D31" s="55"/>
      <c r="E31" s="55"/>
      <c r="F31" s="55"/>
      <c r="G31" s="55"/>
      <c r="H31" s="55"/>
      <c r="I31" s="55"/>
    </row>
    <row r="32" customFormat="false" ht="12.8" hidden="true" customHeight="false" outlineLevel="0" collapsed="false">
      <c r="A32" s="63"/>
      <c r="B32" s="63"/>
      <c r="C32" s="63"/>
      <c r="D32" s="63"/>
      <c r="E32" s="63"/>
      <c r="F32" s="63"/>
      <c r="G32" s="63"/>
      <c r="H32" s="63"/>
      <c r="I32" s="63"/>
    </row>
    <row r="33" customFormat="false" ht="15" hidden="false" customHeight="false" outlineLevel="0" collapsed="false">
      <c r="A33" s="55"/>
      <c r="B33" s="55"/>
      <c r="C33" s="55"/>
      <c r="D33" s="55"/>
      <c r="E33" s="55"/>
      <c r="F33" s="55"/>
      <c r="G33" s="55"/>
      <c r="H33" s="55"/>
      <c r="I33" s="55"/>
    </row>
    <row r="34" customFormat="false" ht="15" hidden="false" customHeight="false" outlineLevel="0" collapsed="false">
      <c r="A34" s="55"/>
      <c r="B34" s="55"/>
      <c r="C34" s="55"/>
      <c r="D34" s="55"/>
      <c r="E34" s="55"/>
      <c r="F34" s="55"/>
      <c r="G34" s="55"/>
      <c r="H34" s="55"/>
      <c r="I34" s="55"/>
    </row>
    <row r="35" customFormat="false" ht="15" hidden="false" customHeight="false" outlineLevel="0" collapsed="false">
      <c r="A35" s="55"/>
      <c r="B35" s="55"/>
      <c r="C35" s="55"/>
      <c r="D35" s="55"/>
      <c r="E35" s="55"/>
      <c r="F35" s="55"/>
      <c r="G35" s="55"/>
      <c r="H35" s="55"/>
      <c r="I35" s="55"/>
    </row>
  </sheetData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E8:F8"/>
    <mergeCell ref="H8:I8"/>
    <mergeCell ref="A9:A10"/>
    <mergeCell ref="D9:E9"/>
    <mergeCell ref="G9:H9"/>
    <mergeCell ref="D10:E10"/>
    <mergeCell ref="G10:H10"/>
    <mergeCell ref="A11:A12"/>
    <mergeCell ref="D11:E11"/>
    <mergeCell ref="G11:H11"/>
    <mergeCell ref="D12:E12"/>
    <mergeCell ref="G12:H12"/>
    <mergeCell ref="A13:A14"/>
    <mergeCell ref="D13:E13"/>
    <mergeCell ref="G13:H13"/>
    <mergeCell ref="D14:E14"/>
    <mergeCell ref="G14:H14"/>
    <mergeCell ref="A15:B15"/>
    <mergeCell ref="D15:E15"/>
    <mergeCell ref="A16:B16"/>
    <mergeCell ref="D16:E16"/>
    <mergeCell ref="A17:B17"/>
    <mergeCell ref="D17:E17"/>
    <mergeCell ref="G17:H17"/>
    <mergeCell ref="D18:E18"/>
    <mergeCell ref="G18:H18"/>
    <mergeCell ref="A22:B22"/>
    <mergeCell ref="A23:B23"/>
    <mergeCell ref="D23:E23"/>
    <mergeCell ref="G23:H23"/>
    <mergeCell ref="A24:B24"/>
    <mergeCell ref="D24:E24"/>
    <mergeCell ref="G24:H24"/>
    <mergeCell ref="A26:C26"/>
    <mergeCell ref="D26:F26"/>
    <mergeCell ref="G26:I26"/>
    <mergeCell ref="A27:C29"/>
    <mergeCell ref="D27:F29"/>
    <mergeCell ref="G27:I29"/>
    <mergeCell ref="A30:C30"/>
    <mergeCell ref="D30:F30"/>
    <mergeCell ref="G30:I30"/>
    <mergeCell ref="A32:I3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LibreOffice/7.2.4.1$Windows_X86_64 LibreOffice_project/27d75539669ac387bb498e35313b970b7fe9c4f9</Application>
  <AppVersion>15.0000</AppVers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2023-08-22T12:36:22Z</dcterms:created>
  <dc:creator>Verlag Dashőfer, s.r.o.</dc:creator>
  <dc:description/>
  <dc:language>cs-CZ</dc:language>
  <cp:lastModifiedBy/>
  <cp:lastPrinted>2023-10-24T12:14:39Z</cp:lastPrinted>
  <dcterms:modified xsi:type="dcterms:W3CDTF">2023-10-25T09:35:30Z</dcterms:modified>
  <cp:revision>1</cp:revision>
  <dc:subject/>
  <dc:title>UB ZELENÉ STEZKY III_UL. LUHAČOVSKÁ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