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<sst xmlns="http://schemas.openxmlformats.org/spreadsheetml/2006/main" count="657" uniqueCount="309">
  <si>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</si>
  <si>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</si>
  <si>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</si>
  <si>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</si>
  <si>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</si>
  <si>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</si>
  <si>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</si>
  <si>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</si>
  <si>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</si>
  <si>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</si>
  <si>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9 STADION LAPAČ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</si>
  <si>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</si>
  <si>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</si>
  <si>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</si>
  <si>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</si>
  <si>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</si>
  <si>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</si>
  <si>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</si>
  <si>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</si>
  <si>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</si>
  <si>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</si>
  <si>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</si>
  <si>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</si>
  <si>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</si>
  <si>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</si>
  <si>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</si>
  <si>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</si>
  <si>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</si>
  <si>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</si>
  <si>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</si>
  <si>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</si>
  <si>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</si>
  <si>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</si>
  <si>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</si>
  <si>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</si>
  <si>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</si>
  <si>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</si>
  <si>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</si>
  <si>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</si>
  <si>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</si>
  <si>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</si>
  <si>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18</t>
  </si>
  <si>
    <t xml:space="preserve">Povrchové úpravy terénu</t>
  </si>
  <si>
    <t xml:space="preserve">HS</t>
  </si>
  <si>
    <t xml:space="preserve">1</t>
  </si>
  <si>
    <t xml:space="preserve">183101114R00</t>
  </si>
  <si>
    <t xml:space="preserve">Hloub. jamek bez výměny půdy do 0,125 m3, rovina, keře</t>
  </si>
  <si>
    <t xml:space="preserve">kus</t>
  </si>
  <si>
    <t xml:space="preserve">RTS I / 2023</t>
  </si>
  <si>
    <t xml:space="preserve">18_</t>
  </si>
  <si>
    <t xml:space="preserve">1_</t>
  </si>
  <si>
    <t xml:space="preserve">SO 01_</t>
  </si>
  <si>
    <t xml:space="preserve">2</t>
  </si>
  <si>
    <t xml:space="preserve">183101115R00</t>
  </si>
  <si>
    <t xml:space="preserve">Hloub. jamek bez výměny půdy do 0,4 m3, rovina, svah 1:5</t>
  </si>
  <si>
    <t xml:space="preserve">Poznámka:</t>
  </si>
  <si>
    <t xml:space="preserve">stromy v rovině</t>
  </si>
  <si>
    <t xml:space="preserve">3</t>
  </si>
  <si>
    <t xml:space="preserve">183102134R00</t>
  </si>
  <si>
    <t xml:space="preserve">Hloub. jamek bez výměny půdy do 0,125 m3, svah 1:2, keře</t>
  </si>
  <si>
    <t xml:space="preserve">4</t>
  </si>
  <si>
    <t xml:space="preserve">183102135R00</t>
  </si>
  <si>
    <t xml:space="preserve">Hloub. jamek bez výměny půdy do 0,4 m3, svah 1:2</t>
  </si>
  <si>
    <t xml:space="preserve">stromy ve svahu</t>
  </si>
  <si>
    <t xml:space="preserve">5</t>
  </si>
  <si>
    <t xml:space="preserve">183205112R00</t>
  </si>
  <si>
    <t xml:space="preserve">Založení záhonu v rovině/svah 1 : 5, hor. 3</t>
  </si>
  <si>
    <t xml:space="preserve">m2</t>
  </si>
  <si>
    <t xml:space="preserve">Obdělání půdy nakopáním,frézováním nebo rytím. Plošné urovnání terénu. Případné naložení odpadu na 
dopravní prostředek, odvoz do 20km.</t>
  </si>
  <si>
    <t xml:space="preserve">6</t>
  </si>
  <si>
    <t xml:space="preserve">183205132R00</t>
  </si>
  <si>
    <t xml:space="preserve">Založení záhonu na svahu 1 : 2, hor. 3</t>
  </si>
  <si>
    <t xml:space="preserve">7</t>
  </si>
  <si>
    <t xml:space="preserve">184102111R00</t>
  </si>
  <si>
    <t xml:space="preserve">Výsadba dřevin s balem D do 20 cm, v rovině</t>
  </si>
  <si>
    <t xml:space="preserve">výsadba keřů do vel 40 cm a 60 cm</t>
  </si>
  <si>
    <t xml:space="preserve">8</t>
  </si>
  <si>
    <t xml:space="preserve">184102115R00</t>
  </si>
  <si>
    <t xml:space="preserve">Výsadba dřevin s balem D do 60 cm, v rovině</t>
  </si>
  <si>
    <t xml:space="preserve">výsadba stromů</t>
  </si>
  <si>
    <t xml:space="preserve">9</t>
  </si>
  <si>
    <t xml:space="preserve">184102121R00</t>
  </si>
  <si>
    <t xml:space="preserve">Výsadba dřevin s balem D do 20 cm, na svahu 1:2</t>
  </si>
  <si>
    <t xml:space="preserve">výsadba keřů vel. 40cm - 60 cm</t>
  </si>
  <si>
    <t xml:space="preserve">10</t>
  </si>
  <si>
    <t xml:space="preserve">184102122R00</t>
  </si>
  <si>
    <t xml:space="preserve">Výsadba dřevin s balem D do 30 cm, na svahu 1:2</t>
  </si>
  <si>
    <t xml:space="preserve">výsadba keřů nad 100 cm</t>
  </si>
  <si>
    <t xml:space="preserve">11</t>
  </si>
  <si>
    <t xml:space="preserve">184102125R00</t>
  </si>
  <si>
    <t xml:space="preserve">Výsadba dřevin s balem D do 60 cm, na svahu 1:2</t>
  </si>
  <si>
    <t xml:space="preserve">12</t>
  </si>
  <si>
    <t xml:space="preserve">184202112R00</t>
  </si>
  <si>
    <t xml:space="preserve">Ukotvení dřeviny kůly D do 10 cm, dl. do 3 m</t>
  </si>
  <si>
    <t xml:space="preserve">stromy </t>
  </si>
  <si>
    <t xml:space="preserve">13</t>
  </si>
  <si>
    <t xml:space="preserve">184802111R00</t>
  </si>
  <si>
    <t xml:space="preserve">Chem. odplevelení před založ. postřikem</t>
  </si>
  <si>
    <t xml:space="preserve">2 x opakovat ( 579 x2), záhony keřů</t>
  </si>
  <si>
    <t xml:space="preserve">14</t>
  </si>
  <si>
    <t xml:space="preserve">184921093R00</t>
  </si>
  <si>
    <t xml:space="preserve">Mulčování rostlin tl. do 0,1 m rovina</t>
  </si>
  <si>
    <t xml:space="preserve">záhony 213 m2 + stromové mísy 10 m2</t>
  </si>
  <si>
    <t xml:space="preserve">15</t>
  </si>
  <si>
    <t xml:space="preserve">184921094R00</t>
  </si>
  <si>
    <t xml:space="preserve">Mulčování rostlin tl. do 0,1 m, svah do 1:2</t>
  </si>
  <si>
    <t xml:space="preserve">záhony svah 366 m2 + stromové mísy svah 13 m2</t>
  </si>
  <si>
    <t xml:space="preserve">19</t>
  </si>
  <si>
    <t xml:space="preserve">Hloubení pro podzemní stěny, ražení a hloubení důlní</t>
  </si>
  <si>
    <t xml:space="preserve">16</t>
  </si>
  <si>
    <t xml:space="preserve">199000005R00</t>
  </si>
  <si>
    <t xml:space="preserve">Poplatek za skládku zeminy a odpadu 1- 4</t>
  </si>
  <si>
    <t xml:space="preserve">t</t>
  </si>
  <si>
    <t xml:space="preserve">19_</t>
  </si>
  <si>
    <t xml:space="preserve">odpad ze založení záhonů</t>
  </si>
  <si>
    <t xml:space="preserve">H23</t>
  </si>
  <si>
    <t xml:space="preserve">Plochy a úpravy území</t>
  </si>
  <si>
    <t xml:space="preserve">17</t>
  </si>
  <si>
    <t xml:space="preserve">998231311R00</t>
  </si>
  <si>
    <t xml:space="preserve">Přesun hmot pro sadovnické a krajin. úpravy do 5km</t>
  </si>
  <si>
    <t xml:space="preserve">H23_</t>
  </si>
  <si>
    <t xml:space="preserve">9_</t>
  </si>
  <si>
    <t xml:space="preserve">(stromy - 0,15t/ks, keře - 0,02/m2 )</t>
  </si>
  <si>
    <t xml:space="preserve">LK</t>
  </si>
  <si>
    <t xml:space="preserve">Přípravné a přidružené práce</t>
  </si>
  <si>
    <t xml:space="preserve">LK 1</t>
  </si>
  <si>
    <t xml:space="preserve">Likvidace dřevní hmoty</t>
  </si>
  <si>
    <t xml:space="preserve">akce</t>
  </si>
  <si>
    <t xml:space="preserve">LK_</t>
  </si>
  <si>
    <t xml:space="preserve"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</si>
  <si>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 xml:space="preserve">VK1</t>
  </si>
  <si>
    <t xml:space="preserve">Vytyčení</t>
  </si>
  <si>
    <t xml:space="preserve">Vytyčení keřů</t>
  </si>
  <si>
    <t xml:space="preserve">VK1_</t>
  </si>
  <si>
    <t xml:space="preserve">VS1</t>
  </si>
  <si>
    <t xml:space="preserve">20</t>
  </si>
  <si>
    <t xml:space="preserve">Vytyčení stromů</t>
  </si>
  <si>
    <t xml:space="preserve">VS1_</t>
  </si>
  <si>
    <t xml:space="preserve">VU1</t>
  </si>
  <si>
    <t xml:space="preserve">Vegetační úpravy</t>
  </si>
  <si>
    <t xml:space="preserve">21</t>
  </si>
  <si>
    <t xml:space="preserve">Aplikace půdního kondicionéru</t>
  </si>
  <si>
    <t xml:space="preserve">VU1_</t>
  </si>
  <si>
    <t xml:space="preserve">(stromy 23 m2 , keře 579 m2)</t>
  </si>
  <si>
    <t xml:space="preserve">22</t>
  </si>
  <si>
    <t xml:space="preserve">VU13</t>
  </si>
  <si>
    <t xml:space="preserve">Zhotovení obalu kmene z rákosu</t>
  </si>
  <si>
    <t xml:space="preserve">ks</t>
  </si>
  <si>
    <t xml:space="preserve">listnaté stromy</t>
  </si>
  <si>
    <t xml:space="preserve">23</t>
  </si>
  <si>
    <t xml:space="preserve">VU14</t>
  </si>
  <si>
    <t xml:space="preserve">Instalace chráničky paty kmene</t>
  </si>
  <si>
    <t xml:space="preserve">24</t>
  </si>
  <si>
    <t xml:space="preserve">VU15</t>
  </si>
  <si>
    <t xml:space="preserve">Hnojení tabletovým hnojivem</t>
  </si>
  <si>
    <t xml:space="preserve">stromy+keře</t>
  </si>
  <si>
    <t xml:space="preserve">25</t>
  </si>
  <si>
    <t xml:space="preserve">VU16</t>
  </si>
  <si>
    <t xml:space="preserve">Zhotovení závlahové mísy u solitérních dřevin o prům. mísy 0,5-1m</t>
  </si>
  <si>
    <t xml:space="preserve">26</t>
  </si>
  <si>
    <t xml:space="preserve">VU17</t>
  </si>
  <si>
    <t xml:space="preserve">Dovoz vody pro zálivku do 1000 m (1x 0,06 m3/strom) včetně ceny vody</t>
  </si>
  <si>
    <t xml:space="preserve">m3</t>
  </si>
  <si>
    <t xml:space="preserve">27</t>
  </si>
  <si>
    <t xml:space="preserve">VU19</t>
  </si>
  <si>
    <t xml:space="preserve">Dovoz vody pro zálivku do 1000 m (1x 0,02m3/m2, keře) včetně ceny vody</t>
  </si>
  <si>
    <t xml:space="preserve">28</t>
  </si>
  <si>
    <t xml:space="preserve">VU1kr</t>
  </si>
  <si>
    <t xml:space="preserve">Položení kokosové rohože</t>
  </si>
  <si>
    <t xml:space="preserve">29</t>
  </si>
  <si>
    <t xml:space="preserve">VU1pp</t>
  </si>
  <si>
    <t xml:space="preserve">Zpevnění svahu prkny</t>
  </si>
  <si>
    <t xml:space="preserve">bm</t>
  </si>
  <si>
    <t xml:space="preserve">30</t>
  </si>
  <si>
    <t xml:space="preserve">VU1rezZR400</t>
  </si>
  <si>
    <t xml:space="preserve">Řez stromů zdravotní, plocha koruny do 400m2</t>
  </si>
  <si>
    <t xml:space="preserve">vč.rozřezání větví a přemístění do 50m</t>
  </si>
  <si>
    <t xml:space="preserve">31</t>
  </si>
  <si>
    <t xml:space="preserve">VU1RPK</t>
  </si>
  <si>
    <t xml:space="preserve">Rozvojová péče - skupiny keřů, 3 roky</t>
  </si>
  <si>
    <t xml:space="preserve">Zálivka vč.dopravy a ceny vody (10x/rok), odplevelení, doplnění mulče vč. ceny mulče, ochrana proti 
chorobám,výchovný řez,hnojení</t>
  </si>
  <si>
    <t xml:space="preserve">32</t>
  </si>
  <si>
    <t xml:space="preserve">VU1RPS</t>
  </si>
  <si>
    <t xml:space="preserve">Rozvojová péče - soliterní stromy, 3 roky</t>
  </si>
  <si>
    <t xml:space="preserve">zálivka, vč.dopravy a ceny vody (10x/rok ),kontrola,doplnění (odstranění) kotvících prvků,odplevelení, 
hnojení,výchovný řez, 
doplnění mulcě vč,ceny mulče</t>
  </si>
  <si>
    <t xml:space="preserve">Ostatní materiál</t>
  </si>
  <si>
    <t xml:space="preserve">OM</t>
  </si>
  <si>
    <t xml:space="preserve">Z999</t>
  </si>
  <si>
    <t xml:space="preserve">33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</si>
  <si>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</si>
  <si>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</si>
  <si>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</si>
  <si>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</si>
  <si>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</si>
  <si>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RTS komentář: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</si>
  <si>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</si>
  <si>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</si>
  <si>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34</t>
  </si>
  <si>
    <t xml:space="preserve">25234000.A</t>
  </si>
  <si>
    <t xml:space="preserve">ROUNDUP BIAKTIV herbicid totální bal. po 1 litru</t>
  </si>
  <si>
    <t xml:space="preserve">l</t>
  </si>
  <si>
    <t xml:space="preserve">20ml / 1l vody / 100m2</t>
  </si>
  <si>
    <t xml:space="preserve">35</t>
  </si>
  <si>
    <t xml:space="preserve">kercs</t>
  </si>
  <si>
    <t xml:space="preserve">cs - Cornus mas, v 100 cm</t>
  </si>
  <si>
    <t xml:space="preserve">36</t>
  </si>
  <si>
    <t xml:space="preserve">kerlv</t>
  </si>
  <si>
    <t xml:space="preserve">lv - Ligustrum vulgare, v 40-60cm</t>
  </si>
  <si>
    <t xml:space="preserve">37</t>
  </si>
  <si>
    <t xml:space="preserve">kerlx</t>
  </si>
  <si>
    <t xml:space="preserve">lx - Lonicera xylosteum, v 40-60 cm</t>
  </si>
  <si>
    <t xml:space="preserve">38</t>
  </si>
  <si>
    <t xml:space="preserve">kersc</t>
  </si>
  <si>
    <t xml:space="preserve">sc - Spiraea x cinerea ´Grefsheim´, v 40-60 cm</t>
  </si>
  <si>
    <t xml:space="preserve">39</t>
  </si>
  <si>
    <t xml:space="preserve">OM1</t>
  </si>
  <si>
    <t xml:space="preserve">tabletové hnojivo</t>
  </si>
  <si>
    <t xml:space="preserve">strom/ 3ks, keř / 2 ks</t>
  </si>
  <si>
    <t xml:space="preserve">40</t>
  </si>
  <si>
    <t xml:space="preserve">OM11</t>
  </si>
  <si>
    <t xml:space="preserve">kůl (frézovaný, prům. 6 cm, 2,5m)</t>
  </si>
  <si>
    <t xml:space="preserve">3ks/strom listnatý, 1 ks/strom jehličnatý</t>
  </si>
  <si>
    <t xml:space="preserve">41</t>
  </si>
  <si>
    <t xml:space="preserve">OM12</t>
  </si>
  <si>
    <t xml:space="preserve">příčky (prům. 8cm, délka 60cm)</t>
  </si>
  <si>
    <t xml:space="preserve">3ks/strom listnatý</t>
  </si>
  <si>
    <t xml:space="preserve">42</t>
  </si>
  <si>
    <t xml:space="preserve">OM13</t>
  </si>
  <si>
    <t xml:space="preserve">úvazky</t>
  </si>
  <si>
    <t xml:space="preserve">strom /1,5bm</t>
  </si>
  <si>
    <t xml:space="preserve">43</t>
  </si>
  <si>
    <t xml:space="preserve">OM14</t>
  </si>
  <si>
    <t xml:space="preserve">rákos pletený (výška 1,6m, 0,5 bm/strom)</t>
  </si>
  <si>
    <t xml:space="preserve">44</t>
  </si>
  <si>
    <t xml:space="preserve">OM15</t>
  </si>
  <si>
    <t xml:space="preserve">chránička paty kmene před pošk.sekačkou, biodegradibilní</t>
  </si>
  <si>
    <t xml:space="preserve">45</t>
  </si>
  <si>
    <t xml:space="preserve">OM18</t>
  </si>
  <si>
    <t xml:space="preserve">mulčovací kůra (tl.10cm)</t>
  </si>
  <si>
    <t xml:space="preserve">46</t>
  </si>
  <si>
    <t xml:space="preserve">OM1kr</t>
  </si>
  <si>
    <t xml:space="preserve">Kokosová rohož, 400g/m2</t>
  </si>
  <si>
    <t xml:space="preserve">47</t>
  </si>
  <si>
    <t xml:space="preserve">OM1p</t>
  </si>
  <si>
    <t xml:space="preserve">prkna na zpevnění svahu, vč. upevňovacích kolíků</t>
  </si>
  <si>
    <t xml:space="preserve">48</t>
  </si>
  <si>
    <t xml:space="preserve">strAC</t>
  </si>
  <si>
    <t xml:space="preserve">AC - Acer campestre, ok 12-14 ZB</t>
  </si>
  <si>
    <t xml:space="preserve">49</t>
  </si>
  <si>
    <t xml:space="preserve">strACE</t>
  </si>
  <si>
    <t xml:space="preserve">ACE - Acer campestre ´Elsrijk´, ok 12-14, ZB</t>
  </si>
  <si>
    <t xml:space="preserve">50</t>
  </si>
  <si>
    <t xml:space="preserve">strPN</t>
  </si>
  <si>
    <t xml:space="preserve">PN - Pinus nigra, v 180-200 cm , ZB</t>
  </si>
  <si>
    <t xml:space="preserve">51</t>
  </si>
  <si>
    <t xml:space="preserve">strPSi</t>
  </si>
  <si>
    <t xml:space="preserve">PS - Pinus sylvestris , v 180-200 cm, ZB</t>
  </si>
  <si>
    <t xml:space="preserve">52</t>
  </si>
  <si>
    <t xml:space="preserve">strPSS</t>
  </si>
  <si>
    <t xml:space="preserve">PSS - Prunus serrulata ´Sunset Boulervard´, ok 12-14, ZB</t>
  </si>
  <si>
    <t xml:space="preserve">53</t>
  </si>
  <si>
    <t xml:space="preserve">strQRF</t>
  </si>
  <si>
    <t xml:space="preserve">QRF - Quercus robur ´Fastigiata´, v 180-200, ZB</t>
  </si>
  <si>
    <t xml:space="preserve">zavětvený od země</t>
  </si>
  <si>
    <t xml:space="preserve">Nezařazeno</t>
  </si>
  <si>
    <t xml:space="preserve">54</t>
  </si>
  <si>
    <t xml:space="preserve">111101112R00</t>
  </si>
  <si>
    <t xml:space="preserve">Odstranění ruderálního porostu na svahu do 1:2</t>
  </si>
  <si>
    <t xml:space="preserve">11_</t>
  </si>
  <si>
    <t xml:space="preserve">_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</si>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</sst>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Q106"/>
  <sheetViews>
    <sheetView showFormulas="false" showGridLines="true" showRowColHeaders="true" showZeros="true" rightToLeft="false" tabSelected="false" showOutlineSymbols="true" defaultGridColor="true" view="normal" topLeftCell="A67" colorId="64" zoomScale="100" zoomScaleNormal="100" zoomScalePageLayoutView="100" workbookViewId="0">
      <selection pane="topLeft" activeCell="AY97" activeCellId="0" sqref="AY97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61.71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H9+H38+H41+H44+H47+H49+H51+H70</f>
        <v>0</v>
      </c>
      <c r="I8" s="27" t="n">
        <f aca="false">I9+I38+I41+I44+I47+I49+I51+I70</f>
        <v>0</v>
      </c>
      <c r="J8" s="27" t="n">
        <f aca="false">H8+I8</f>
        <v>0</v>
      </c>
      <c r="K8" s="27"/>
      <c r="L8" s="27" t="n">
        <f aca="false">L9+L38+L41+L44+L47+L49+L51+L70</f>
        <v>0.0940116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SUM(H10:H36)</f>
        <v>0</v>
      </c>
      <c r="I9" s="27" t="n">
        <f aca="false">SUM(I10:I36)</f>
        <v>0</v>
      </c>
      <c r="J9" s="27" t="n">
        <f aca="false">H9+I9</f>
        <v>0</v>
      </c>
      <c r="K9" s="27"/>
      <c r="L9" s="27" t="n">
        <f aca="false">SUM(L10:L36)</f>
        <v>0.01288</v>
      </c>
      <c r="M9" s="27"/>
      <c r="P9" s="27" t="n">
        <f aca="false">IF(Q9="PR",J9,SUM(O10:O36))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18</v>
      </c>
      <c r="AI9" s="0" t="n">
        <f aca="false">SUM(Z10:Z36)</f>
        <v>0</v>
      </c>
      <c r="AJ9" s="0" t="n">
        <f aca="false">SUM(AA10:AA36)</f>
        <v>0</v>
      </c>
      <c r="AK9" s="0" t="n">
        <f aca="false">SUM(AB10:AB36)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375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12.75" hidden="false" customHeight="false" outlineLevel="0" collapsed="false">
      <c r="A11" s="1" t="s">
        <v>52</v>
      </c>
      <c r="B11" s="2" t="s">
        <v>40</v>
      </c>
      <c r="C11" s="2" t="s">
        <v>53</v>
      </c>
      <c r="D11" s="0" t="s">
        <v>54</v>
      </c>
      <c r="E11" s="0" t="s">
        <v>47</v>
      </c>
      <c r="F11" s="0" t="n">
        <v>10</v>
      </c>
      <c r="G11" s="0" t="n">
        <v>0</v>
      </c>
      <c r="H11" s="0" t="n">
        <f aca="false">F11*AE11</f>
        <v>0</v>
      </c>
      <c r="I11" s="0" t="n">
        <f aca="false">J11-H11</f>
        <v>0</v>
      </c>
      <c r="J11" s="0" t="n">
        <f aca="false">F11*G11</f>
        <v>0</v>
      </c>
      <c r="K11" s="0" t="n">
        <v>0</v>
      </c>
      <c r="L11" s="0" t="n">
        <f aca="false">F11*K11</f>
        <v>0</v>
      </c>
      <c r="M11" s="0" t="s">
        <v>48</v>
      </c>
      <c r="N11" s="0" t="n">
        <v>1</v>
      </c>
      <c r="O11" s="0" t="n">
        <f aca="false">IF(N11=5,I11,0)</f>
        <v>0</v>
      </c>
      <c r="Z11" s="0" t="n">
        <f aca="false">IF(AD11=0,J11,0)</f>
        <v>0</v>
      </c>
      <c r="AA11" s="0" t="n">
        <f aca="false">IF(AD11=15,J11,0)</f>
        <v>0</v>
      </c>
      <c r="AB11" s="0" t="n">
        <f aca="false">IF(AD11=21,J11,0)</f>
        <v>0</v>
      </c>
      <c r="AD11" s="0" t="n">
        <v>21</v>
      </c>
      <c r="AE11" s="0" t="n">
        <f aca="false">G11*AG11</f>
        <v>0</v>
      </c>
      <c r="AF11" s="0" t="n">
        <f aca="false">G11*(1-AG11)</f>
        <v>0</v>
      </c>
      <c r="AG11" s="0" t="n">
        <v>0</v>
      </c>
      <c r="AM11" s="0" t="n">
        <f aca="false">F11*AE11</f>
        <v>0</v>
      </c>
      <c r="AN11" s="0" t="n">
        <f aca="false">F11*AF11</f>
        <v>0</v>
      </c>
      <c r="AO11" s="0" t="s">
        <v>49</v>
      </c>
      <c r="AP11" s="0" t="s">
        <v>50</v>
      </c>
      <c r="AQ11" s="27" t="s">
        <v>51</v>
      </c>
    </row>
    <row r="12" customFormat="false" ht="12.75" hidden="false" customHeight="true" outlineLevel="0" collapsed="false">
      <c r="C12" s="30" t="s">
        <v>55</v>
      </c>
      <c r="D12" s="31" t="s">
        <v>56</v>
      </c>
      <c r="E12" s="31"/>
      <c r="F12" s="31"/>
      <c r="G12" s="31"/>
      <c r="H12" s="31"/>
      <c r="I12" s="31"/>
      <c r="J12" s="31"/>
      <c r="K12" s="31"/>
      <c r="L12" s="31"/>
      <c r="M12" s="31"/>
    </row>
    <row r="13" customFormat="false" ht="12.75" hidden="false" customHeight="false" outlineLevel="0" collapsed="false">
      <c r="A13" s="1" t="s">
        <v>57</v>
      </c>
      <c r="B13" s="2" t="s">
        <v>40</v>
      </c>
      <c r="C13" s="2" t="s">
        <v>58</v>
      </c>
      <c r="D13" s="0" t="s">
        <v>59</v>
      </c>
      <c r="E13" s="0" t="s">
        <v>47</v>
      </c>
      <c r="F13" s="0" t="n">
        <v>355</v>
      </c>
      <c r="G13" s="0" t="n">
        <v>0</v>
      </c>
      <c r="H13" s="0" t="n">
        <f aca="false">F13*AE13</f>
        <v>0</v>
      </c>
      <c r="I13" s="0" t="n">
        <f aca="false">J13-H13</f>
        <v>0</v>
      </c>
      <c r="J13" s="0" t="n">
        <f aca="false">F13*G13</f>
        <v>0</v>
      </c>
      <c r="K13" s="0" t="n">
        <v>0</v>
      </c>
      <c r="L13" s="0" t="n">
        <f aca="false">F13*K13</f>
        <v>0</v>
      </c>
      <c r="M13" s="0" t="s">
        <v>48</v>
      </c>
      <c r="N13" s="0" t="n">
        <v>1</v>
      </c>
      <c r="O13" s="0" t="n">
        <f aca="false">IF(N13=5,I13,0)</f>
        <v>0</v>
      </c>
      <c r="Z13" s="0" t="n">
        <f aca="false">IF(AD13=0,J13,0)</f>
        <v>0</v>
      </c>
      <c r="AA13" s="0" t="n">
        <f aca="false">IF(AD13=15,J13,0)</f>
        <v>0</v>
      </c>
      <c r="AB13" s="0" t="n">
        <f aca="false">IF(AD13=21,J13,0)</f>
        <v>0</v>
      </c>
      <c r="AD13" s="0" t="n">
        <v>21</v>
      </c>
      <c r="AE13" s="0" t="n">
        <f aca="false">G13*AG13</f>
        <v>0</v>
      </c>
      <c r="AF13" s="0" t="n">
        <f aca="false">G13*(1-AG13)</f>
        <v>0</v>
      </c>
      <c r="AG13" s="0" t="n">
        <v>0</v>
      </c>
      <c r="AM13" s="0" t="n">
        <f aca="false">F13*AE13</f>
        <v>0</v>
      </c>
      <c r="AN13" s="0" t="n">
        <f aca="false">F13*AF13</f>
        <v>0</v>
      </c>
      <c r="AO13" s="0" t="s">
        <v>49</v>
      </c>
      <c r="AP13" s="0" t="s">
        <v>50</v>
      </c>
      <c r="AQ13" s="27" t="s">
        <v>51</v>
      </c>
    </row>
    <row r="14" customFormat="false" ht="12.75" hidden="false" customHeight="false" outlineLevel="0" collapsed="false">
      <c r="A14" s="1" t="s">
        <v>60</v>
      </c>
      <c r="B14" s="2" t="s">
        <v>40</v>
      </c>
      <c r="C14" s="2" t="s">
        <v>61</v>
      </c>
      <c r="D14" s="0" t="s">
        <v>62</v>
      </c>
      <c r="E14" s="0" t="s">
        <v>47</v>
      </c>
      <c r="F14" s="0" t="n">
        <v>13</v>
      </c>
      <c r="G14" s="0" t="n">
        <v>0</v>
      </c>
      <c r="H14" s="0" t="n">
        <f aca="false">F14*AE14</f>
        <v>0</v>
      </c>
      <c r="I14" s="0" t="n">
        <f aca="false">J14-H14</f>
        <v>0</v>
      </c>
      <c r="J14" s="0" t="n">
        <f aca="false">F14*G14</f>
        <v>0</v>
      </c>
      <c r="K14" s="0" t="n">
        <v>0</v>
      </c>
      <c r="L14" s="0" t="n">
        <f aca="false">F14*K14</f>
        <v>0</v>
      </c>
      <c r="M14" s="0" t="s">
        <v>48</v>
      </c>
      <c r="N14" s="0" t="n">
        <v>1</v>
      </c>
      <c r="O14" s="0" t="n">
        <f aca="false">IF(N14=5,I14,0)</f>
        <v>0</v>
      </c>
      <c r="Z14" s="0" t="n">
        <f aca="false">IF(AD14=0,J14,0)</f>
        <v>0</v>
      </c>
      <c r="AA14" s="0" t="n">
        <f aca="false">IF(AD14=15,J14,0)</f>
        <v>0</v>
      </c>
      <c r="AB14" s="0" t="n">
        <f aca="false">IF(AD14=21,J14,0)</f>
        <v>0</v>
      </c>
      <c r="AD14" s="0" t="n">
        <v>21</v>
      </c>
      <c r="AE14" s="0" t="n">
        <f aca="false">G14*AG14</f>
        <v>0</v>
      </c>
      <c r="AF14" s="0" t="n">
        <f aca="false">G14*(1-AG14)</f>
        <v>0</v>
      </c>
      <c r="AG14" s="0" t="n">
        <v>0</v>
      </c>
      <c r="AM14" s="0" t="n">
        <f aca="false">F14*AE14</f>
        <v>0</v>
      </c>
      <c r="AN14" s="0" t="n">
        <f aca="false">F14*AF14</f>
        <v>0</v>
      </c>
      <c r="AO14" s="0" t="s">
        <v>49</v>
      </c>
      <c r="AP14" s="0" t="s">
        <v>50</v>
      </c>
      <c r="AQ14" s="27" t="s">
        <v>51</v>
      </c>
    </row>
    <row r="15" customFormat="false" ht="12.75" hidden="false" customHeight="true" outlineLevel="0" collapsed="false">
      <c r="C15" s="30" t="s">
        <v>55</v>
      </c>
      <c r="D15" s="31" t="s">
        <v>63</v>
      </c>
      <c r="E15" s="31"/>
      <c r="F15" s="31"/>
      <c r="G15" s="31"/>
      <c r="H15" s="31"/>
      <c r="I15" s="31"/>
      <c r="J15" s="31"/>
      <c r="K15" s="31"/>
      <c r="L15" s="31"/>
      <c r="M15" s="31"/>
    </row>
    <row r="16" customFormat="false" ht="12.75" hidden="false" customHeight="false" outlineLevel="0" collapsed="false">
      <c r="A16" s="1" t="s">
        <v>64</v>
      </c>
      <c r="B16" s="2" t="s">
        <v>40</v>
      </c>
      <c r="C16" s="2" t="s">
        <v>65</v>
      </c>
      <c r="D16" s="0" t="s">
        <v>66</v>
      </c>
      <c r="E16" s="0" t="s">
        <v>67</v>
      </c>
      <c r="F16" s="0" t="n">
        <v>213</v>
      </c>
      <c r="G16" s="0" t="n">
        <v>0</v>
      </c>
      <c r="H16" s="0" t="n">
        <f aca="false">F16*AE16</f>
        <v>0</v>
      </c>
      <c r="I16" s="0" t="n">
        <f aca="false">J16-H16</f>
        <v>0</v>
      </c>
      <c r="J16" s="0" t="n">
        <f aca="false">F16*G16</f>
        <v>0</v>
      </c>
      <c r="K16" s="0" t="n">
        <v>0</v>
      </c>
      <c r="L16" s="0" t="n">
        <f aca="false">F16*K16</f>
        <v>0</v>
      </c>
      <c r="M16" s="0" t="s">
        <v>48</v>
      </c>
      <c r="N16" s="0" t="n">
        <v>1</v>
      </c>
      <c r="O16" s="0" t="n">
        <f aca="false">IF(N16=5,I16,0)</f>
        <v>0</v>
      </c>
      <c r="Z16" s="0" t="n">
        <f aca="false">IF(AD16=0,J16,0)</f>
        <v>0</v>
      </c>
      <c r="AA16" s="0" t="n">
        <f aca="false">IF(AD16=15,J16,0)</f>
        <v>0</v>
      </c>
      <c r="AB16" s="0" t="n">
        <f aca="false">IF(AD16=21,J16,0)</f>
        <v>0</v>
      </c>
      <c r="AD16" s="0" t="n">
        <v>21</v>
      </c>
      <c r="AE16" s="0" t="n">
        <f aca="false">G16*AG16</f>
        <v>0</v>
      </c>
      <c r="AF16" s="0" t="n">
        <f aca="false">G16*(1-AG16)</f>
        <v>0</v>
      </c>
      <c r="AG16" s="0" t="n">
        <v>0</v>
      </c>
      <c r="AM16" s="0" t="n">
        <f aca="false">F16*AE16</f>
        <v>0</v>
      </c>
      <c r="AN16" s="0" t="n">
        <f aca="false">F16*AF16</f>
        <v>0</v>
      </c>
      <c r="AO16" s="0" t="s">
        <v>49</v>
      </c>
      <c r="AP16" s="0" t="s">
        <v>50</v>
      </c>
      <c r="AQ16" s="27" t="s">
        <v>51</v>
      </c>
    </row>
    <row r="17" customFormat="false" ht="25.5" hidden="false" customHeight="true" outlineLevel="0" collapsed="false">
      <c r="C17" s="30" t="s">
        <v>55</v>
      </c>
      <c r="D17" s="31" t="s">
        <v>68</v>
      </c>
      <c r="E17" s="31"/>
      <c r="F17" s="31"/>
      <c r="G17" s="31"/>
      <c r="H17" s="31"/>
      <c r="I17" s="31"/>
      <c r="J17" s="31"/>
      <c r="K17" s="31"/>
      <c r="L17" s="31"/>
      <c r="M17" s="31"/>
    </row>
    <row r="18" customFormat="false" ht="12.75" hidden="false" customHeight="false" outlineLevel="0" collapsed="false">
      <c r="A18" s="1" t="s">
        <v>69</v>
      </c>
      <c r="B18" s="2" t="s">
        <v>40</v>
      </c>
      <c r="C18" s="2" t="s">
        <v>70</v>
      </c>
      <c r="D18" s="0" t="s">
        <v>71</v>
      </c>
      <c r="E18" s="0" t="s">
        <v>67</v>
      </c>
      <c r="F18" s="0" t="n">
        <v>366</v>
      </c>
      <c r="G18" s="0" t="n">
        <v>0</v>
      </c>
      <c r="H18" s="0" t="n">
        <f aca="false">F18*AE18</f>
        <v>0</v>
      </c>
      <c r="I18" s="0" t="n">
        <f aca="false">J18-H18</f>
        <v>0</v>
      </c>
      <c r="J18" s="0" t="n">
        <f aca="false">F18*G18</f>
        <v>0</v>
      </c>
      <c r="K18" s="0" t="n">
        <v>0</v>
      </c>
      <c r="L18" s="0" t="n">
        <f aca="false">F18*K18</f>
        <v>0</v>
      </c>
      <c r="M18" s="0" t="s">
        <v>48</v>
      </c>
      <c r="N18" s="0" t="n">
        <v>1</v>
      </c>
      <c r="O18" s="0" t="n">
        <f aca="false">IF(N18=5,I18,0)</f>
        <v>0</v>
      </c>
      <c r="Z18" s="0" t="n">
        <f aca="false">IF(AD18=0,J18,0)</f>
        <v>0</v>
      </c>
      <c r="AA18" s="0" t="n">
        <f aca="false">IF(AD18=15,J18,0)</f>
        <v>0</v>
      </c>
      <c r="AB18" s="0" t="n">
        <f aca="false">IF(AD18=21,J18,0)</f>
        <v>0</v>
      </c>
      <c r="AD18" s="0" t="n">
        <v>21</v>
      </c>
      <c r="AE18" s="0" t="n">
        <f aca="false">G18*AG18</f>
        <v>0</v>
      </c>
      <c r="AF18" s="0" t="n">
        <f aca="false">G18*(1-AG18)</f>
        <v>0</v>
      </c>
      <c r="AG18" s="0" t="n">
        <v>0</v>
      </c>
      <c r="AM18" s="0" t="n">
        <f aca="false">F18*AE18</f>
        <v>0</v>
      </c>
      <c r="AN18" s="0" t="n">
        <f aca="false">F18*AF18</f>
        <v>0</v>
      </c>
      <c r="AO18" s="0" t="s">
        <v>49</v>
      </c>
      <c r="AP18" s="0" t="s">
        <v>50</v>
      </c>
      <c r="AQ18" s="27" t="s">
        <v>51</v>
      </c>
    </row>
    <row r="19" customFormat="false" ht="25.5" hidden="false" customHeight="true" outlineLevel="0" collapsed="false">
      <c r="C19" s="30" t="s">
        <v>55</v>
      </c>
      <c r="D19" s="31" t="s">
        <v>68</v>
      </c>
      <c r="E19" s="31"/>
      <c r="F19" s="31"/>
      <c r="G19" s="31"/>
      <c r="H19" s="31"/>
      <c r="I19" s="31"/>
      <c r="J19" s="31"/>
      <c r="K19" s="31"/>
      <c r="L19" s="31"/>
      <c r="M19" s="31"/>
    </row>
    <row r="20" customFormat="false" ht="12.75" hidden="false" customHeight="false" outlineLevel="0" collapsed="false">
      <c r="A20" s="1" t="s">
        <v>72</v>
      </c>
      <c r="B20" s="2" t="s">
        <v>40</v>
      </c>
      <c r="C20" s="2" t="s">
        <v>73</v>
      </c>
      <c r="D20" s="0" t="s">
        <v>74</v>
      </c>
      <c r="E20" s="0" t="s">
        <v>47</v>
      </c>
      <c r="F20" s="0" t="n">
        <v>370</v>
      </c>
      <c r="G20" s="0" t="n">
        <v>0</v>
      </c>
      <c r="H20" s="0" t="n">
        <f aca="false">F20*AE20</f>
        <v>0</v>
      </c>
      <c r="I20" s="0" t="n">
        <f aca="false">J20-H20</f>
        <v>0</v>
      </c>
      <c r="J20" s="0" t="n">
        <f aca="false">F20*G20</f>
        <v>0</v>
      </c>
      <c r="K20" s="0" t="n">
        <v>0</v>
      </c>
      <c r="L20" s="0" t="n">
        <f aca="false">F20*K20</f>
        <v>0</v>
      </c>
      <c r="M20" s="0" t="s">
        <v>48</v>
      </c>
      <c r="N20" s="0" t="n">
        <v>1</v>
      </c>
      <c r="O20" s="0" t="n">
        <f aca="false">IF(N20=5,I20,0)</f>
        <v>0</v>
      </c>
      <c r="Z20" s="0" t="n">
        <f aca="false">IF(AD20=0,J20,0)</f>
        <v>0</v>
      </c>
      <c r="AA20" s="0" t="n">
        <f aca="false">IF(AD20=15,J20,0)</f>
        <v>0</v>
      </c>
      <c r="AB20" s="0" t="n">
        <f aca="false">IF(AD20=21,J20,0)</f>
        <v>0</v>
      </c>
      <c r="AD20" s="0" t="n">
        <v>21</v>
      </c>
      <c r="AE20" s="0" t="n">
        <f aca="false">G20*AG20</f>
        <v>0</v>
      </c>
      <c r="AF20" s="0" t="n">
        <f aca="false">G20*(1-AG20)</f>
        <v>0</v>
      </c>
      <c r="AG20" s="0" t="n">
        <v>0.00948717948717949</v>
      </c>
      <c r="AM20" s="0" t="n">
        <f aca="false">F20*AE20</f>
        <v>0</v>
      </c>
      <c r="AN20" s="0" t="n">
        <f aca="false">F20*AF20</f>
        <v>0</v>
      </c>
      <c r="AO20" s="0" t="s">
        <v>49</v>
      </c>
      <c r="AP20" s="0" t="s">
        <v>50</v>
      </c>
      <c r="AQ20" s="27" t="s">
        <v>51</v>
      </c>
    </row>
    <row r="21" customFormat="false" ht="12.75" hidden="false" customHeight="true" outlineLevel="0" collapsed="false">
      <c r="C21" s="30" t="s">
        <v>55</v>
      </c>
      <c r="D21" s="31" t="s">
        <v>75</v>
      </c>
      <c r="E21" s="31"/>
      <c r="F21" s="31"/>
      <c r="G21" s="31"/>
      <c r="H21" s="31"/>
      <c r="I21" s="31"/>
      <c r="J21" s="31"/>
      <c r="K21" s="31"/>
      <c r="L21" s="31"/>
      <c r="M21" s="31"/>
    </row>
    <row r="22" customFormat="false" ht="12.75" hidden="false" customHeight="false" outlineLevel="0" collapsed="false">
      <c r="A22" s="1" t="s">
        <v>76</v>
      </c>
      <c r="B22" s="2" t="s">
        <v>40</v>
      </c>
      <c r="C22" s="2" t="s">
        <v>77</v>
      </c>
      <c r="D22" s="0" t="s">
        <v>78</v>
      </c>
      <c r="E22" s="0" t="s">
        <v>47</v>
      </c>
      <c r="F22" s="0" t="n">
        <v>10</v>
      </c>
      <c r="G22" s="0" t="n">
        <v>0</v>
      </c>
      <c r="H22" s="0" t="n">
        <f aca="false">F22*AE22</f>
        <v>0</v>
      </c>
      <c r="I22" s="0" t="n">
        <f aca="false">J22-H22</f>
        <v>0</v>
      </c>
      <c r="J22" s="0" t="n">
        <f aca="false">F22*G22</f>
        <v>0</v>
      </c>
      <c r="K22" s="0" t="n">
        <v>0</v>
      </c>
      <c r="L22" s="0" t="n">
        <f aca="false">F22*K22</f>
        <v>0</v>
      </c>
      <c r="M22" s="0" t="s">
        <v>48</v>
      </c>
      <c r="N22" s="0" t="n">
        <v>1</v>
      </c>
      <c r="O22" s="0" t="n">
        <f aca="false">IF(N22=5,I22,0)</f>
        <v>0</v>
      </c>
      <c r="Z22" s="0" t="n">
        <f aca="false">IF(AD22=0,J22,0)</f>
        <v>0</v>
      </c>
      <c r="AA22" s="0" t="n">
        <f aca="false">IF(AD22=15,J22,0)</f>
        <v>0</v>
      </c>
      <c r="AB22" s="0" t="n">
        <f aca="false">IF(AD22=21,J22,0)</f>
        <v>0</v>
      </c>
      <c r="AD22" s="0" t="n">
        <v>21</v>
      </c>
      <c r="AE22" s="0" t="n">
        <f aca="false">G22*AG22</f>
        <v>0</v>
      </c>
      <c r="AF22" s="0" t="n">
        <f aca="false">G22*(1-AG22)</f>
        <v>0</v>
      </c>
      <c r="AG22" s="0" t="n">
        <v>0.00621161265163438</v>
      </c>
      <c r="AM22" s="0" t="n">
        <f aca="false">F22*AE22</f>
        <v>0</v>
      </c>
      <c r="AN22" s="0" t="n">
        <f aca="false">F22*AF22</f>
        <v>0</v>
      </c>
      <c r="AO22" s="0" t="s">
        <v>49</v>
      </c>
      <c r="AP22" s="0" t="s">
        <v>50</v>
      </c>
      <c r="AQ22" s="27" t="s">
        <v>51</v>
      </c>
    </row>
    <row r="23" customFormat="false" ht="12.75" hidden="false" customHeight="true" outlineLevel="0" collapsed="false">
      <c r="C23" s="30" t="s">
        <v>55</v>
      </c>
      <c r="D23" s="31" t="s">
        <v>79</v>
      </c>
      <c r="E23" s="31"/>
      <c r="F23" s="31"/>
      <c r="G23" s="31"/>
      <c r="H23" s="31"/>
      <c r="I23" s="31"/>
      <c r="J23" s="31"/>
      <c r="K23" s="31"/>
      <c r="L23" s="31"/>
      <c r="M23" s="31"/>
    </row>
    <row r="24" customFormat="false" ht="12.75" hidden="false" customHeight="false" outlineLevel="0" collapsed="false">
      <c r="A24" s="1" t="s">
        <v>80</v>
      </c>
      <c r="B24" s="2" t="s">
        <v>40</v>
      </c>
      <c r="C24" s="2" t="s">
        <v>81</v>
      </c>
      <c r="D24" s="0" t="s">
        <v>82</v>
      </c>
      <c r="E24" s="0" t="s">
        <v>47</v>
      </c>
      <c r="F24" s="0" t="n">
        <v>230</v>
      </c>
      <c r="G24" s="0" t="n">
        <v>0</v>
      </c>
      <c r="H24" s="0" t="n">
        <f aca="false">F24*AE24</f>
        <v>0</v>
      </c>
      <c r="I24" s="0" t="n">
        <f aca="false">J24-H24</f>
        <v>0</v>
      </c>
      <c r="J24" s="0" t="n">
        <f aca="false">F24*G24</f>
        <v>0</v>
      </c>
      <c r="K24" s="0" t="n">
        <v>0</v>
      </c>
      <c r="L24" s="0" t="n">
        <f aca="false">F24*K24</f>
        <v>0</v>
      </c>
      <c r="M24" s="0" t="s">
        <v>48</v>
      </c>
      <c r="N24" s="0" t="n">
        <v>1</v>
      </c>
      <c r="O24" s="0" t="n">
        <f aca="false">IF(N24=5,I24,0)</f>
        <v>0</v>
      </c>
      <c r="Z24" s="0" t="n">
        <f aca="false">IF(AD24=0,J24,0)</f>
        <v>0</v>
      </c>
      <c r="AA24" s="0" t="n">
        <f aca="false">IF(AD24=15,J24,0)</f>
        <v>0</v>
      </c>
      <c r="AB24" s="0" t="n">
        <f aca="false">IF(AD24=21,J24,0)</f>
        <v>0</v>
      </c>
      <c r="AD24" s="0" t="n">
        <v>21</v>
      </c>
      <c r="AE24" s="0" t="n">
        <f aca="false">G24*AG24</f>
        <v>0</v>
      </c>
      <c r="AF24" s="0" t="n">
        <f aca="false">G24*(1-AG24)</f>
        <v>0</v>
      </c>
      <c r="AG24" s="0" t="n">
        <v>0.00621848739495798</v>
      </c>
      <c r="AM24" s="0" t="n">
        <f aca="false">F24*AE24</f>
        <v>0</v>
      </c>
      <c r="AN24" s="0" t="n">
        <f aca="false">F24*AF24</f>
        <v>0</v>
      </c>
      <c r="AO24" s="0" t="s">
        <v>49</v>
      </c>
      <c r="AP24" s="0" t="s">
        <v>50</v>
      </c>
      <c r="AQ24" s="27" t="s">
        <v>51</v>
      </c>
    </row>
    <row r="25" customFormat="false" ht="12.75" hidden="false" customHeight="true" outlineLevel="0" collapsed="false">
      <c r="C25" s="30" t="s">
        <v>55</v>
      </c>
      <c r="D25" s="31" t="s">
        <v>83</v>
      </c>
      <c r="E25" s="31"/>
      <c r="F25" s="31"/>
      <c r="G25" s="31"/>
      <c r="H25" s="31"/>
      <c r="I25" s="31"/>
      <c r="J25" s="31"/>
      <c r="K25" s="31"/>
      <c r="L25" s="31"/>
      <c r="M25" s="31"/>
    </row>
    <row r="26" customFormat="false" ht="12.75" hidden="false" customHeight="false" outlineLevel="0" collapsed="false">
      <c r="A26" s="1" t="s">
        <v>84</v>
      </c>
      <c r="B26" s="2" t="s">
        <v>40</v>
      </c>
      <c r="C26" s="2" t="s">
        <v>85</v>
      </c>
      <c r="D26" s="0" t="s">
        <v>86</v>
      </c>
      <c r="E26" s="0" t="s">
        <v>47</v>
      </c>
      <c r="F26" s="0" t="n">
        <v>125</v>
      </c>
      <c r="G26" s="0" t="n">
        <v>0</v>
      </c>
      <c r="H26" s="0" t="n">
        <f aca="false">F26*AE26</f>
        <v>0</v>
      </c>
      <c r="I26" s="0" t="n">
        <f aca="false">J26-H26</f>
        <v>0</v>
      </c>
      <c r="J26" s="0" t="n">
        <f aca="false">F26*G26</f>
        <v>0</v>
      </c>
      <c r="K26" s="0" t="n">
        <v>0</v>
      </c>
      <c r="L26" s="0" t="n">
        <f aca="false">F26*K26</f>
        <v>0</v>
      </c>
      <c r="M26" s="0" t="s">
        <v>48</v>
      </c>
      <c r="N26" s="0" t="n">
        <v>1</v>
      </c>
      <c r="O26" s="0" t="n">
        <f aca="false">IF(N26=5,I26,0)</f>
        <v>0</v>
      </c>
      <c r="Z26" s="0" t="n">
        <f aca="false">IF(AD26=0,J26,0)</f>
        <v>0</v>
      </c>
      <c r="AA26" s="0" t="n">
        <f aca="false">IF(AD26=15,J26,0)</f>
        <v>0</v>
      </c>
      <c r="AB26" s="0" t="n">
        <f aca="false">IF(AD26=21,J26,0)</f>
        <v>0</v>
      </c>
      <c r="AD26" s="0" t="n">
        <v>21</v>
      </c>
      <c r="AE26" s="0" t="n">
        <f aca="false">G26*AG26</f>
        <v>0</v>
      </c>
      <c r="AF26" s="0" t="n">
        <f aca="false">G26*(1-AG26)</f>
        <v>0</v>
      </c>
      <c r="AG26" s="0" t="n">
        <v>0.00726829268292683</v>
      </c>
      <c r="AM26" s="0" t="n">
        <f aca="false">F26*AE26</f>
        <v>0</v>
      </c>
      <c r="AN26" s="0" t="n">
        <f aca="false">F26*AF26</f>
        <v>0</v>
      </c>
      <c r="AO26" s="0" t="s">
        <v>49</v>
      </c>
      <c r="AP26" s="0" t="s">
        <v>50</v>
      </c>
      <c r="AQ26" s="27" t="s">
        <v>51</v>
      </c>
    </row>
    <row r="27" customFormat="false" ht="12.75" hidden="false" customHeight="true" outlineLevel="0" collapsed="false">
      <c r="C27" s="30" t="s">
        <v>55</v>
      </c>
      <c r="D27" s="31" t="s">
        <v>87</v>
      </c>
      <c r="E27" s="31"/>
      <c r="F27" s="31"/>
      <c r="G27" s="31"/>
      <c r="H27" s="31"/>
      <c r="I27" s="31"/>
      <c r="J27" s="31"/>
      <c r="K27" s="31"/>
      <c r="L27" s="31"/>
      <c r="M27" s="31"/>
    </row>
    <row r="28" customFormat="false" ht="12.75" hidden="false" customHeight="false" outlineLevel="0" collapsed="false">
      <c r="A28" s="1" t="s">
        <v>88</v>
      </c>
      <c r="B28" s="2" t="s">
        <v>40</v>
      </c>
      <c r="C28" s="2" t="s">
        <v>89</v>
      </c>
      <c r="D28" s="0" t="s">
        <v>90</v>
      </c>
      <c r="E28" s="0" t="s">
        <v>47</v>
      </c>
      <c r="F28" s="0" t="n">
        <v>13</v>
      </c>
      <c r="G28" s="0" t="n">
        <v>0</v>
      </c>
      <c r="H28" s="0" t="n">
        <f aca="false">F28*AE28</f>
        <v>0</v>
      </c>
      <c r="I28" s="0" t="n">
        <f aca="false">J28-H28</f>
        <v>0</v>
      </c>
      <c r="J28" s="0" t="n">
        <f aca="false">F28*G28</f>
        <v>0</v>
      </c>
      <c r="K28" s="0" t="n">
        <v>0</v>
      </c>
      <c r="L28" s="0" t="n">
        <f aca="false">F28*K28</f>
        <v>0</v>
      </c>
      <c r="M28" s="0" t="s">
        <v>48</v>
      </c>
      <c r="N28" s="0" t="n">
        <v>1</v>
      </c>
      <c r="O28" s="0" t="n">
        <f aca="false">IF(N28=5,I28,0)</f>
        <v>0</v>
      </c>
      <c r="Z28" s="0" t="n">
        <f aca="false">IF(AD28=0,J28,0)</f>
        <v>0</v>
      </c>
      <c r="AA28" s="0" t="n">
        <f aca="false">IF(AD28=15,J28,0)</f>
        <v>0</v>
      </c>
      <c r="AB28" s="0" t="n">
        <f aca="false">IF(AD28=21,J28,0)</f>
        <v>0</v>
      </c>
      <c r="AD28" s="0" t="n">
        <v>21</v>
      </c>
      <c r="AE28" s="0" t="n">
        <f aca="false">G28*AG28</f>
        <v>0</v>
      </c>
      <c r="AF28" s="0" t="n">
        <f aca="false">G28*(1-AG28)</f>
        <v>0</v>
      </c>
      <c r="AG28" s="0" t="n">
        <v>0.000451807228915663</v>
      </c>
      <c r="AM28" s="0" t="n">
        <f aca="false">F28*AE28</f>
        <v>0</v>
      </c>
      <c r="AN28" s="0" t="n">
        <f aca="false">F28*AF28</f>
        <v>0</v>
      </c>
      <c r="AO28" s="0" t="s">
        <v>49</v>
      </c>
      <c r="AP28" s="0" t="s">
        <v>50</v>
      </c>
      <c r="AQ28" s="27" t="s">
        <v>51</v>
      </c>
    </row>
    <row r="29" customFormat="false" ht="12.75" hidden="false" customHeight="true" outlineLevel="0" collapsed="false">
      <c r="C29" s="30" t="s">
        <v>55</v>
      </c>
      <c r="D29" s="31" t="s">
        <v>79</v>
      </c>
      <c r="E29" s="31"/>
      <c r="F29" s="31"/>
      <c r="G29" s="31"/>
      <c r="H29" s="31"/>
      <c r="I29" s="31"/>
      <c r="J29" s="31"/>
      <c r="K29" s="31"/>
      <c r="L29" s="31"/>
      <c r="M29" s="31"/>
    </row>
    <row r="30" customFormat="false" ht="12.75" hidden="false" customHeight="false" outlineLevel="0" collapsed="false">
      <c r="A30" s="1" t="s">
        <v>91</v>
      </c>
      <c r="B30" s="2" t="s">
        <v>40</v>
      </c>
      <c r="C30" s="2" t="s">
        <v>92</v>
      </c>
      <c r="D30" s="0" t="s">
        <v>93</v>
      </c>
      <c r="E30" s="0" t="s">
        <v>47</v>
      </c>
      <c r="F30" s="0" t="n">
        <v>23</v>
      </c>
      <c r="G30" s="0" t="n">
        <v>0</v>
      </c>
      <c r="H30" s="0" t="n">
        <f aca="false">F30*AE30</f>
        <v>0</v>
      </c>
      <c r="I30" s="0" t="n">
        <f aca="false">J30-H30</f>
        <v>0</v>
      </c>
      <c r="J30" s="0" t="n">
        <f aca="false">F30*G30</f>
        <v>0</v>
      </c>
      <c r="K30" s="0" t="n">
        <v>0.00056</v>
      </c>
      <c r="L30" s="0" t="n">
        <f aca="false">F30*K30</f>
        <v>0.01288</v>
      </c>
      <c r="M30" s="0" t="s">
        <v>48</v>
      </c>
      <c r="N30" s="0" t="n">
        <v>1</v>
      </c>
      <c r="O30" s="0" t="n">
        <f aca="false">IF(N30=5,I30,0)</f>
        <v>0</v>
      </c>
      <c r="Z30" s="0" t="n">
        <f aca="false">IF(AD30=0,J30,0)</f>
        <v>0</v>
      </c>
      <c r="AA30" s="0" t="n">
        <f aca="false">IF(AD30=15,J30,0)</f>
        <v>0</v>
      </c>
      <c r="AB30" s="0" t="n">
        <f aca="false">IF(AD30=21,J30,0)</f>
        <v>0</v>
      </c>
      <c r="AD30" s="0" t="n">
        <v>21</v>
      </c>
      <c r="AE30" s="0" t="n">
        <f aca="false">G30*AG30</f>
        <v>0</v>
      </c>
      <c r="AF30" s="0" t="n">
        <f aca="false">G30*(1-AG30)</f>
        <v>0</v>
      </c>
      <c r="AG30" s="0" t="n">
        <v>0.169371428571429</v>
      </c>
      <c r="AM30" s="0" t="n">
        <f aca="false">F30*AE30</f>
        <v>0</v>
      </c>
      <c r="AN30" s="0" t="n">
        <f aca="false">F30*AF30</f>
        <v>0</v>
      </c>
      <c r="AO30" s="0" t="s">
        <v>49</v>
      </c>
      <c r="AP30" s="0" t="s">
        <v>50</v>
      </c>
      <c r="AQ30" s="27" t="s">
        <v>51</v>
      </c>
    </row>
    <row r="31" customFormat="false" ht="12.75" hidden="false" customHeight="true" outlineLevel="0" collapsed="false">
      <c r="C31" s="30" t="s">
        <v>55</v>
      </c>
      <c r="D31" s="31" t="s">
        <v>94</v>
      </c>
      <c r="E31" s="31"/>
      <c r="F31" s="31"/>
      <c r="G31" s="31"/>
      <c r="H31" s="31"/>
      <c r="I31" s="31"/>
      <c r="J31" s="31"/>
      <c r="K31" s="31"/>
      <c r="L31" s="31"/>
      <c r="M31" s="31"/>
    </row>
    <row r="32" customFormat="false" ht="12.75" hidden="false" customHeight="false" outlineLevel="0" collapsed="false">
      <c r="A32" s="1" t="s">
        <v>95</v>
      </c>
      <c r="B32" s="2" t="s">
        <v>40</v>
      </c>
      <c r="C32" s="2" t="s">
        <v>96</v>
      </c>
      <c r="D32" s="0" t="s">
        <v>97</v>
      </c>
      <c r="E32" s="0" t="s">
        <v>67</v>
      </c>
      <c r="F32" s="0" t="n">
        <v>1158</v>
      </c>
      <c r="G32" s="0" t="n">
        <v>0</v>
      </c>
      <c r="H32" s="0" t="n">
        <f aca="false">F32*AE32</f>
        <v>0</v>
      </c>
      <c r="I32" s="0" t="n">
        <f aca="false">J32-H32</f>
        <v>0</v>
      </c>
      <c r="J32" s="0" t="n">
        <f aca="false">F32*G32</f>
        <v>0</v>
      </c>
      <c r="K32" s="0" t="n">
        <v>0</v>
      </c>
      <c r="L32" s="0" t="n">
        <f aca="false">F32*K32</f>
        <v>0</v>
      </c>
      <c r="M32" s="0" t="s">
        <v>48</v>
      </c>
      <c r="N32" s="0" t="n">
        <v>1</v>
      </c>
      <c r="O32" s="0" t="n">
        <f aca="false">IF(N32=5,I32,0)</f>
        <v>0</v>
      </c>
      <c r="Z32" s="0" t="n">
        <f aca="false">IF(AD32=0,J32,0)</f>
        <v>0</v>
      </c>
      <c r="AA32" s="0" t="n">
        <f aca="false">IF(AD32=15,J32,0)</f>
        <v>0</v>
      </c>
      <c r="AB32" s="0" t="n">
        <f aca="false">IF(AD32=21,J32,0)</f>
        <v>0</v>
      </c>
      <c r="AD32" s="0" t="n">
        <v>21</v>
      </c>
      <c r="AE32" s="0" t="n">
        <f aca="false">G32*AG32</f>
        <v>0</v>
      </c>
      <c r="AF32" s="0" t="n">
        <f aca="false">G32*(1-AG32)</f>
        <v>0</v>
      </c>
      <c r="AG32" s="0" t="n">
        <v>0.0056710775047259</v>
      </c>
      <c r="AM32" s="0" t="n">
        <f aca="false">F32*AE32</f>
        <v>0</v>
      </c>
      <c r="AN32" s="0" t="n">
        <f aca="false">F32*AF32</f>
        <v>0</v>
      </c>
      <c r="AO32" s="0" t="s">
        <v>49</v>
      </c>
      <c r="AP32" s="0" t="s">
        <v>50</v>
      </c>
      <c r="AQ32" s="27" t="s">
        <v>51</v>
      </c>
    </row>
    <row r="33" customFormat="false" ht="12.75" hidden="false" customHeight="true" outlineLevel="0" collapsed="false">
      <c r="C33" s="30" t="s">
        <v>55</v>
      </c>
      <c r="D33" s="31" t="s">
        <v>98</v>
      </c>
      <c r="E33" s="31"/>
      <c r="F33" s="31"/>
      <c r="G33" s="31"/>
      <c r="H33" s="31"/>
      <c r="I33" s="31"/>
      <c r="J33" s="31"/>
      <c r="K33" s="31"/>
      <c r="L33" s="31"/>
      <c r="M33" s="31"/>
    </row>
    <row r="34" customFormat="false" ht="12.75" hidden="false" customHeight="false" outlineLevel="0" collapsed="false">
      <c r="A34" s="1" t="s">
        <v>99</v>
      </c>
      <c r="B34" s="2" t="s">
        <v>40</v>
      </c>
      <c r="C34" s="2" t="s">
        <v>100</v>
      </c>
      <c r="D34" s="0" t="s">
        <v>101</v>
      </c>
      <c r="E34" s="0" t="s">
        <v>67</v>
      </c>
      <c r="F34" s="0" t="n">
        <v>22.3</v>
      </c>
      <c r="G34" s="0" t="n">
        <v>0</v>
      </c>
      <c r="H34" s="0" t="n">
        <f aca="false">F34*AE34</f>
        <v>0</v>
      </c>
      <c r="I34" s="0" t="n">
        <f aca="false">J34-H34</f>
        <v>0</v>
      </c>
      <c r="J34" s="0" t="n">
        <f aca="false">F34*G34</f>
        <v>0</v>
      </c>
      <c r="K34" s="0" t="n">
        <v>0</v>
      </c>
      <c r="L34" s="0" t="n">
        <f aca="false">F34*K34</f>
        <v>0</v>
      </c>
      <c r="M34" s="0" t="s">
        <v>48</v>
      </c>
      <c r="N34" s="0" t="n">
        <v>1</v>
      </c>
      <c r="O34" s="0" t="n">
        <f aca="false">IF(N34=5,I34,0)</f>
        <v>0</v>
      </c>
      <c r="Z34" s="0" t="n">
        <f aca="false">IF(AD34=0,J34,0)</f>
        <v>0</v>
      </c>
      <c r="AA34" s="0" t="n">
        <f aca="false">IF(AD34=15,J34,0)</f>
        <v>0</v>
      </c>
      <c r="AB34" s="0" t="n">
        <f aca="false">IF(AD34=21,J34,0)</f>
        <v>0</v>
      </c>
      <c r="AD34" s="0" t="n">
        <v>21</v>
      </c>
      <c r="AE34" s="0" t="n">
        <f aca="false">G34*AG34</f>
        <v>0</v>
      </c>
      <c r="AF34" s="0" t="n">
        <f aca="false">G34*(1-AG34)</f>
        <v>0</v>
      </c>
      <c r="AG34" s="0" t="n">
        <v>0</v>
      </c>
      <c r="AM34" s="0" t="n">
        <f aca="false">F34*AE34</f>
        <v>0</v>
      </c>
      <c r="AN34" s="0" t="n">
        <f aca="false">F34*AF34</f>
        <v>0</v>
      </c>
      <c r="AO34" s="0" t="s">
        <v>49</v>
      </c>
      <c r="AP34" s="0" t="s">
        <v>50</v>
      </c>
      <c r="AQ34" s="27" t="s">
        <v>51</v>
      </c>
    </row>
    <row r="35" customFormat="false" ht="12.75" hidden="false" customHeight="true" outlineLevel="0" collapsed="false">
      <c r="C35" s="30" t="s">
        <v>55</v>
      </c>
      <c r="D35" s="31" t="s">
        <v>102</v>
      </c>
      <c r="E35" s="31"/>
      <c r="F35" s="31"/>
      <c r="G35" s="31"/>
      <c r="H35" s="31"/>
      <c r="I35" s="31"/>
      <c r="J35" s="31"/>
      <c r="K35" s="31"/>
      <c r="L35" s="31"/>
      <c r="M35" s="31"/>
    </row>
    <row r="36" customFormat="false" ht="12.75" hidden="false" customHeight="false" outlineLevel="0" collapsed="false">
      <c r="A36" s="1" t="s">
        <v>103</v>
      </c>
      <c r="B36" s="2" t="s">
        <v>40</v>
      </c>
      <c r="C36" s="2" t="s">
        <v>104</v>
      </c>
      <c r="D36" s="0" t="s">
        <v>105</v>
      </c>
      <c r="E36" s="0" t="s">
        <v>67</v>
      </c>
      <c r="F36" s="0" t="n">
        <v>37.9</v>
      </c>
      <c r="G36" s="0" t="n">
        <v>0</v>
      </c>
      <c r="H36" s="0" t="n">
        <f aca="false">F36*AE36</f>
        <v>0</v>
      </c>
      <c r="I36" s="0" t="n">
        <f aca="false">J36-H36</f>
        <v>0</v>
      </c>
      <c r="J36" s="0" t="n">
        <f aca="false">F36*G36</f>
        <v>0</v>
      </c>
      <c r="K36" s="0" t="n">
        <v>0</v>
      </c>
      <c r="L36" s="0" t="n">
        <f aca="false">F36*K36</f>
        <v>0</v>
      </c>
      <c r="M36" s="0" t="s">
        <v>48</v>
      </c>
      <c r="N36" s="0" t="n">
        <v>1</v>
      </c>
      <c r="O36" s="0" t="n">
        <f aca="false">IF(N36=5,I36,0)</f>
        <v>0</v>
      </c>
      <c r="Z36" s="0" t="n">
        <f aca="false">IF(AD36=0,J36,0)</f>
        <v>0</v>
      </c>
      <c r="AA36" s="0" t="n">
        <f aca="false">IF(AD36=15,J36,0)</f>
        <v>0</v>
      </c>
      <c r="AB36" s="0" t="n">
        <f aca="false">IF(AD36=21,J36,0)</f>
        <v>0</v>
      </c>
      <c r="AD36" s="0" t="n">
        <v>21</v>
      </c>
      <c r="AE36" s="0" t="n">
        <f aca="false">G36*AG36</f>
        <v>0</v>
      </c>
      <c r="AF36" s="0" t="n">
        <f aca="false">G36*(1-AG36)</f>
        <v>0</v>
      </c>
      <c r="AG36" s="0" t="n">
        <v>0</v>
      </c>
      <c r="AM36" s="0" t="n">
        <f aca="false">F36*AE36</f>
        <v>0</v>
      </c>
      <c r="AN36" s="0" t="n">
        <f aca="false">F36*AF36</f>
        <v>0</v>
      </c>
      <c r="AO36" s="0" t="s">
        <v>49</v>
      </c>
      <c r="AP36" s="0" t="s">
        <v>50</v>
      </c>
      <c r="AQ36" s="27" t="s">
        <v>51</v>
      </c>
    </row>
    <row r="37" customFormat="false" ht="12.75" hidden="false" customHeight="true" outlineLevel="0" collapsed="false">
      <c r="C37" s="30" t="s">
        <v>55</v>
      </c>
      <c r="D37" s="31" t="s">
        <v>106</v>
      </c>
      <c r="E37" s="31"/>
      <c r="F37" s="31"/>
      <c r="G37" s="31"/>
      <c r="H37" s="31"/>
      <c r="I37" s="31"/>
      <c r="J37" s="31"/>
      <c r="K37" s="31"/>
      <c r="L37" s="31"/>
      <c r="M37" s="31"/>
    </row>
    <row r="38" customFormat="false" ht="12.75" hidden="false" customHeight="false" outlineLevel="0" collapsed="false">
      <c r="A38" s="28"/>
      <c r="B38" s="29" t="s">
        <v>40</v>
      </c>
      <c r="C38" s="29" t="s">
        <v>107</v>
      </c>
      <c r="D38" s="27" t="s">
        <v>108</v>
      </c>
      <c r="E38" s="27"/>
      <c r="F38" s="27"/>
      <c r="G38" s="27"/>
      <c r="H38" s="27" t="n">
        <f aca="false">SUM(H39:H39)</f>
        <v>0</v>
      </c>
      <c r="I38" s="27" t="n">
        <f aca="false">SUM(I39:I39)</f>
        <v>0</v>
      </c>
      <c r="J38" s="27" t="n">
        <f aca="false">H38+I38</f>
        <v>0</v>
      </c>
      <c r="K38" s="27"/>
      <c r="L38" s="27" t="n">
        <f aca="false">SUM(L39:L39)</f>
        <v>0</v>
      </c>
      <c r="M38" s="27"/>
      <c r="P38" s="27" t="n">
        <f aca="false">IF(Q38="PR",J38,SUM(O39:O39))</f>
        <v>0</v>
      </c>
      <c r="Q38" s="27" t="s">
        <v>43</v>
      </c>
      <c r="R38" s="27" t="n">
        <f aca="false">IF(Q38="HS",H38,0)</f>
        <v>0</v>
      </c>
      <c r="S38" s="27" t="n">
        <f aca="false">IF(Q38="HS",I38-P38,0)</f>
        <v>0</v>
      </c>
      <c r="T38" s="27" t="n">
        <f aca="false">IF(Q38="PS",H38,0)</f>
        <v>0</v>
      </c>
      <c r="U38" s="27" t="n">
        <f aca="false">IF(Q38="PS",I38-P38,0)</f>
        <v>0</v>
      </c>
      <c r="V38" s="27" t="n">
        <f aca="false">IF(Q38="MP",H38,0)</f>
        <v>0</v>
      </c>
      <c r="W38" s="27" t="n">
        <f aca="false">IF(Q38="MP",I38-P38,0)</f>
        <v>0</v>
      </c>
      <c r="X38" s="27" t="n">
        <f aca="false">IF(Q38="OM",H38,0)</f>
        <v>0</v>
      </c>
      <c r="Y38" s="27" t="n">
        <v>19</v>
      </c>
      <c r="AI38" s="0" t="n">
        <f aca="false">SUM(Z39:Z39)</f>
        <v>0</v>
      </c>
      <c r="AJ38" s="0" t="n">
        <f aca="false">SUM(AA39:AA39)</f>
        <v>0</v>
      </c>
      <c r="AK38" s="0" t="n">
        <f aca="false">SUM(AB39:AB39)</f>
        <v>0</v>
      </c>
    </row>
    <row r="39" customFormat="false" ht="12.75" hidden="false" customHeight="false" outlineLevel="0" collapsed="false">
      <c r="A39" s="1" t="s">
        <v>109</v>
      </c>
      <c r="B39" s="2" t="s">
        <v>40</v>
      </c>
      <c r="C39" s="2" t="s">
        <v>110</v>
      </c>
      <c r="D39" s="0" t="s">
        <v>111</v>
      </c>
      <c r="E39" s="0" t="s">
        <v>112</v>
      </c>
      <c r="F39" s="0" t="n">
        <v>0.579</v>
      </c>
      <c r="G39" s="0" t="n">
        <v>0</v>
      </c>
      <c r="H39" s="0" t="n">
        <f aca="false">F39*AE39</f>
        <v>0</v>
      </c>
      <c r="I39" s="0" t="n">
        <f aca="false">J39-H39</f>
        <v>0</v>
      </c>
      <c r="J39" s="0" t="n">
        <f aca="false">F39*G39</f>
        <v>0</v>
      </c>
      <c r="K39" s="0" t="n">
        <v>0</v>
      </c>
      <c r="L39" s="0" t="n">
        <f aca="false">F39*K39</f>
        <v>0</v>
      </c>
      <c r="M39" s="0" t="s">
        <v>48</v>
      </c>
      <c r="N39" s="0" t="n">
        <v>1</v>
      </c>
      <c r="O39" s="0" t="n">
        <f aca="false">IF(N39=5,I39,0)</f>
        <v>0</v>
      </c>
      <c r="Z39" s="0" t="n">
        <f aca="false">IF(AD39=0,J39,0)</f>
        <v>0</v>
      </c>
      <c r="AA39" s="0" t="n">
        <f aca="false">IF(AD39=15,J39,0)</f>
        <v>0</v>
      </c>
      <c r="AB39" s="0" t="n">
        <f aca="false">IF(AD39=21,J39,0)</f>
        <v>0</v>
      </c>
      <c r="AD39" s="0" t="n">
        <v>21</v>
      </c>
      <c r="AE39" s="0" t="n">
        <f aca="false">G39*AG39</f>
        <v>0</v>
      </c>
      <c r="AF39" s="0" t="n">
        <f aca="false">G39*(1-AG39)</f>
        <v>0</v>
      </c>
      <c r="AG39" s="0" t="n">
        <v>0</v>
      </c>
      <c r="AM39" s="0" t="n">
        <f aca="false">F39*AE39</f>
        <v>0</v>
      </c>
      <c r="AN39" s="0" t="n">
        <f aca="false">F39*AF39</f>
        <v>0</v>
      </c>
      <c r="AO39" s="0" t="s">
        <v>113</v>
      </c>
      <c r="AP39" s="0" t="s">
        <v>50</v>
      </c>
      <c r="AQ39" s="27" t="s">
        <v>51</v>
      </c>
    </row>
    <row r="40" customFormat="false" ht="12.75" hidden="false" customHeight="true" outlineLevel="0" collapsed="false">
      <c r="C40" s="30" t="s">
        <v>55</v>
      </c>
      <c r="D40" s="31" t="s">
        <v>114</v>
      </c>
      <c r="E40" s="31"/>
      <c r="F40" s="31"/>
      <c r="G40" s="31"/>
      <c r="H40" s="31"/>
      <c r="I40" s="31"/>
      <c r="J40" s="31"/>
      <c r="K40" s="31"/>
      <c r="L40" s="31"/>
      <c r="M40" s="31"/>
    </row>
    <row r="41" customFormat="false" ht="12.75" hidden="false" customHeight="false" outlineLevel="0" collapsed="false">
      <c r="A41" s="28"/>
      <c r="B41" s="29" t="s">
        <v>40</v>
      </c>
      <c r="C41" s="29" t="s">
        <v>115</v>
      </c>
      <c r="D41" s="27" t="s">
        <v>116</v>
      </c>
      <c r="E41" s="27"/>
      <c r="F41" s="27"/>
      <c r="G41" s="27"/>
      <c r="H41" s="27" t="n">
        <f aca="false">SUM(H42:H42)</f>
        <v>0</v>
      </c>
      <c r="I41" s="27" t="n">
        <f aca="false">SUM(I42:I42)</f>
        <v>0</v>
      </c>
      <c r="J41" s="27" t="n">
        <f aca="false">H41+I41</f>
        <v>0</v>
      </c>
      <c r="K41" s="27"/>
      <c r="L41" s="27" t="n">
        <f aca="false">SUM(L42:L42)</f>
        <v>0</v>
      </c>
      <c r="M41" s="27"/>
      <c r="P41" s="27" t="n">
        <f aca="false">IF(Q41="PR",J41,SUM(O42:O42))</f>
        <v>0</v>
      </c>
      <c r="Q41" s="27"/>
      <c r="R41" s="27" t="n">
        <f aca="false">IF(Q41="HS",H41,0)</f>
        <v>0</v>
      </c>
      <c r="S41" s="27" t="n">
        <f aca="false">IF(Q41="HS",I41-P41,0)</f>
        <v>0</v>
      </c>
      <c r="T41" s="27" t="n">
        <f aca="false">IF(Q41="PS",H41,0)</f>
        <v>0</v>
      </c>
      <c r="U41" s="27" t="n">
        <f aca="false">IF(Q41="PS",I41-P41,0)</f>
        <v>0</v>
      </c>
      <c r="V41" s="27" t="n">
        <f aca="false">IF(Q41="MP",H41,0)</f>
        <v>0</v>
      </c>
      <c r="W41" s="27" t="n">
        <f aca="false">IF(Q41="MP",I41-P41,0)</f>
        <v>0</v>
      </c>
      <c r="X41" s="27" t="n">
        <f aca="false">IF(Q41="OM",H41,0)</f>
        <v>0</v>
      </c>
      <c r="Y41" s="27" t="s">
        <v>115</v>
      </c>
      <c r="AI41" s="0" t="n">
        <f aca="false">SUM(Z42:Z42)</f>
        <v>0</v>
      </c>
      <c r="AJ41" s="0" t="n">
        <f aca="false">SUM(AA42:AA42)</f>
        <v>0</v>
      </c>
      <c r="AK41" s="0" t="n">
        <f aca="false">SUM(AB42:AB42)</f>
        <v>0</v>
      </c>
    </row>
    <row r="42" customFormat="false" ht="12.75" hidden="false" customHeight="false" outlineLevel="0" collapsed="false">
      <c r="A42" s="1" t="s">
        <v>117</v>
      </c>
      <c r="B42" s="2" t="s">
        <v>40</v>
      </c>
      <c r="C42" s="2" t="s">
        <v>118</v>
      </c>
      <c r="D42" s="0" t="s">
        <v>119</v>
      </c>
      <c r="E42" s="0" t="s">
        <v>112</v>
      </c>
      <c r="F42" s="0" t="n">
        <v>15.03</v>
      </c>
      <c r="G42" s="0" t="n">
        <v>0</v>
      </c>
      <c r="H42" s="0" t="n">
        <f aca="false">F42*AE42</f>
        <v>0</v>
      </c>
      <c r="I42" s="0" t="n">
        <f aca="false">J42-H42</f>
        <v>0</v>
      </c>
      <c r="J42" s="0" t="n">
        <f aca="false">F42*G42</f>
        <v>0</v>
      </c>
      <c r="K42" s="0" t="n">
        <v>0</v>
      </c>
      <c r="L42" s="0" t="n">
        <f aca="false">F42*K42</f>
        <v>0</v>
      </c>
      <c r="M42" s="0" t="s">
        <v>48</v>
      </c>
      <c r="N42" s="0" t="n">
        <v>5</v>
      </c>
      <c r="O42" s="0" t="n">
        <f aca="false">IF(N42=5,I42,0)</f>
        <v>0</v>
      </c>
      <c r="Z42" s="0" t="n">
        <f aca="false">IF(AD42=0,J42,0)</f>
        <v>0</v>
      </c>
      <c r="AA42" s="0" t="n">
        <f aca="false">IF(AD42=15,J42,0)</f>
        <v>0</v>
      </c>
      <c r="AB42" s="0" t="n">
        <f aca="false">IF(AD42=21,J42,0)</f>
        <v>0</v>
      </c>
      <c r="AD42" s="0" t="n">
        <v>21</v>
      </c>
      <c r="AE42" s="0" t="n">
        <f aca="false">G42*AG42</f>
        <v>0</v>
      </c>
      <c r="AF42" s="0" t="n">
        <f aca="false">G42*(1-AG42)</f>
        <v>0</v>
      </c>
      <c r="AG42" s="0" t="n">
        <v>0</v>
      </c>
      <c r="AM42" s="0" t="n">
        <f aca="false">F42*AE42</f>
        <v>0</v>
      </c>
      <c r="AN42" s="0" t="n">
        <f aca="false">F42*AF42</f>
        <v>0</v>
      </c>
      <c r="AO42" s="0" t="s">
        <v>120</v>
      </c>
      <c r="AP42" s="0" t="s">
        <v>121</v>
      </c>
      <c r="AQ42" s="27" t="s">
        <v>51</v>
      </c>
    </row>
    <row r="43" customFormat="false" ht="12.75" hidden="false" customHeight="true" outlineLevel="0" collapsed="false">
      <c r="C43" s="30" t="s">
        <v>55</v>
      </c>
      <c r="D43" s="31" t="s">
        <v>122</v>
      </c>
      <c r="E43" s="31"/>
      <c r="F43" s="31"/>
      <c r="G43" s="31"/>
      <c r="H43" s="31"/>
      <c r="I43" s="31"/>
      <c r="J43" s="31"/>
      <c r="K43" s="31"/>
      <c r="L43" s="31"/>
      <c r="M43" s="31"/>
    </row>
    <row r="44" customFormat="false" ht="12.75" hidden="false" customHeight="false" outlineLevel="0" collapsed="false">
      <c r="A44" s="28"/>
      <c r="B44" s="29" t="s">
        <v>40</v>
      </c>
      <c r="C44" s="29" t="s">
        <v>123</v>
      </c>
      <c r="D44" s="27" t="s">
        <v>124</v>
      </c>
      <c r="E44" s="27"/>
      <c r="F44" s="27"/>
      <c r="G44" s="27"/>
      <c r="H44" s="27" t="n">
        <f aca="false">SUM(H45:H45)</f>
        <v>0</v>
      </c>
      <c r="I44" s="27" t="n">
        <f aca="false">SUM(I45:I45)</f>
        <v>0</v>
      </c>
      <c r="J44" s="27" t="n">
        <f aca="false">H44+I44</f>
        <v>0</v>
      </c>
      <c r="K44" s="27"/>
      <c r="L44" s="27" t="n">
        <f aca="false">SUM(L45:L45)</f>
        <v>0</v>
      </c>
      <c r="M44" s="27"/>
      <c r="P44" s="27" t="n">
        <f aca="false">IF(Q44="PR",J44,SUM(O45:O45))</f>
        <v>0</v>
      </c>
      <c r="Q44" s="27"/>
      <c r="R44" s="27" t="n">
        <f aca="false">IF(Q44="HS",H44,0)</f>
        <v>0</v>
      </c>
      <c r="S44" s="27" t="n">
        <f aca="false">IF(Q44="HS",I44-P44,0)</f>
        <v>0</v>
      </c>
      <c r="T44" s="27" t="n">
        <f aca="false">IF(Q44="PS",H44,0)</f>
        <v>0</v>
      </c>
      <c r="U44" s="27" t="n">
        <f aca="false">IF(Q44="PS",I44-P44,0)</f>
        <v>0</v>
      </c>
      <c r="V44" s="27" t="n">
        <f aca="false">IF(Q44="MP",H44,0)</f>
        <v>0</v>
      </c>
      <c r="W44" s="27" t="n">
        <f aca="false">IF(Q44="MP",I44-P44,0)</f>
        <v>0</v>
      </c>
      <c r="X44" s="27" t="n">
        <f aca="false">IF(Q44="OM",H44,0)</f>
        <v>0</v>
      </c>
      <c r="Y44" s="27" t="s">
        <v>123</v>
      </c>
      <c r="AI44" s="0" t="n">
        <f aca="false">SUM(Z45:Z45)</f>
        <v>0</v>
      </c>
      <c r="AJ44" s="0" t="n">
        <f aca="false">SUM(AA45:AA45)</f>
        <v>0</v>
      </c>
      <c r="AK44" s="0" t="n">
        <f aca="false">SUM(AB45:AB45)</f>
        <v>0</v>
      </c>
    </row>
    <row r="45" customFormat="false" ht="12.75" hidden="false" customHeight="false" outlineLevel="0" collapsed="false">
      <c r="A45" s="1" t="s">
        <v>41</v>
      </c>
      <c r="B45" s="2" t="s">
        <v>40</v>
      </c>
      <c r="C45" s="2" t="s">
        <v>125</v>
      </c>
      <c r="D45" s="0" t="s">
        <v>126</v>
      </c>
      <c r="E45" s="0" t="s">
        <v>127</v>
      </c>
      <c r="F45" s="0" t="n">
        <v>1</v>
      </c>
      <c r="G45" s="0" t="n">
        <v>0</v>
      </c>
      <c r="H45" s="0" t="n">
        <f aca="false">F45*AE45</f>
        <v>0</v>
      </c>
      <c r="I45" s="0" t="n">
        <f aca="false">J45-H45</f>
        <v>0</v>
      </c>
      <c r="J45" s="0" t="n">
        <f aca="false">F45*G45</f>
        <v>0</v>
      </c>
      <c r="K45" s="0" t="n">
        <v>0</v>
      </c>
      <c r="L45" s="0" t="n">
        <f aca="false">F45*K45</f>
        <v>0</v>
      </c>
      <c r="N45" s="0" t="n">
        <v>1</v>
      </c>
      <c r="O45" s="0" t="n">
        <f aca="false">IF(N45=5,I45,0)</f>
        <v>0</v>
      </c>
      <c r="Z45" s="0" t="n">
        <f aca="false">IF(AD45=0,J45,0)</f>
        <v>0</v>
      </c>
      <c r="AA45" s="0" t="n">
        <f aca="false">IF(AD45=15,J45,0)</f>
        <v>0</v>
      </c>
      <c r="AB45" s="0" t="n">
        <f aca="false">IF(AD45=21,J45,0)</f>
        <v>0</v>
      </c>
      <c r="AD45" s="0" t="n">
        <v>21</v>
      </c>
      <c r="AE45" s="0" t="n">
        <f aca="false">G45*AG45</f>
        <v>0</v>
      </c>
      <c r="AF45" s="0" t="n">
        <f aca="false">G45*(1-AG45)</f>
        <v>0</v>
      </c>
      <c r="AG45" s="0" t="n">
        <v>1</v>
      </c>
      <c r="AM45" s="0" t="n">
        <f aca="false">F45*AE45</f>
        <v>0</v>
      </c>
      <c r="AN45" s="0" t="n">
        <f aca="false">F45*AF45</f>
        <v>0</v>
      </c>
      <c r="AO45" s="0" t="s">
        <v>128</v>
      </c>
      <c r="AP45" s="0" t="s">
        <v>121</v>
      </c>
      <c r="AQ45" s="27" t="s">
        <v>51</v>
      </c>
    </row>
    <row r="46" customFormat="false" ht="76.5" hidden="false" customHeight="true" outlineLevel="0" collapsed="false">
      <c r="C46" s="30" t="s">
        <v>55</v>
      </c>
      <c r="D46" s="31" t="s">
        <v>129</v>
      </c>
      <c r="E46" s="31"/>
      <c r="F46" s="31"/>
      <c r="G46" s="31"/>
      <c r="H46" s="31"/>
      <c r="I46" s="31"/>
      <c r="J46" s="31"/>
      <c r="K46" s="31"/>
      <c r="L46" s="31"/>
      <c r="M46" s="31"/>
    </row>
    <row r="47" customFormat="false" ht="12.75" hidden="false" customHeight="false" outlineLevel="0" collapsed="false">
      <c r="A47" s="28"/>
      <c r="B47" s="29" t="s">
        <v>40</v>
      </c>
      <c r="C47" s="29" t="s">
        <v>130</v>
      </c>
      <c r="D47" s="27" t="s">
        <v>131</v>
      </c>
      <c r="E47" s="27"/>
      <c r="F47" s="27"/>
      <c r="G47" s="27"/>
      <c r="H47" s="27" t="n">
        <f aca="false">SUM(H48:H48)</f>
        <v>0</v>
      </c>
      <c r="I47" s="27" t="n">
        <f aca="false">SUM(I48:I48)</f>
        <v>0</v>
      </c>
      <c r="J47" s="27" t="n">
        <f aca="false">H47+I47</f>
        <v>0</v>
      </c>
      <c r="K47" s="27"/>
      <c r="L47" s="27" t="n">
        <f aca="false">SUM(L48:L48)</f>
        <v>0</v>
      </c>
      <c r="M47" s="27"/>
      <c r="P47" s="27" t="n">
        <f aca="false">IF(Q47="PR",J47,SUM(O48:O48))</f>
        <v>0</v>
      </c>
      <c r="Q47" s="27"/>
      <c r="R47" s="27" t="n">
        <f aca="false">IF(Q47="HS",H47,0)</f>
        <v>0</v>
      </c>
      <c r="S47" s="27" t="n">
        <f aca="false">IF(Q47="HS",I47-P47,0)</f>
        <v>0</v>
      </c>
      <c r="T47" s="27" t="n">
        <f aca="false">IF(Q47="PS",H47,0)</f>
        <v>0</v>
      </c>
      <c r="U47" s="27" t="n">
        <f aca="false">IF(Q47="PS",I47-P47,0)</f>
        <v>0</v>
      </c>
      <c r="V47" s="27" t="n">
        <f aca="false">IF(Q47="MP",H47,0)</f>
        <v>0</v>
      </c>
      <c r="W47" s="27" t="n">
        <f aca="false">IF(Q47="MP",I47-P47,0)</f>
        <v>0</v>
      </c>
      <c r="X47" s="27" t="n">
        <f aca="false">IF(Q47="OM",H47,0)</f>
        <v>0</v>
      </c>
      <c r="Y47" s="27" t="s">
        <v>130</v>
      </c>
      <c r="AI47" s="0" t="n">
        <f aca="false">SUM(Z48:Z48)</f>
        <v>0</v>
      </c>
      <c r="AJ47" s="0" t="n">
        <f aca="false">SUM(AA48:AA48)</f>
        <v>0</v>
      </c>
      <c r="AK47" s="0" t="n">
        <f aca="false">SUM(AB48:AB48)</f>
        <v>0</v>
      </c>
    </row>
    <row r="48" customFormat="false" ht="12.75" hidden="false" customHeight="false" outlineLevel="0" collapsed="false">
      <c r="A48" s="1" t="s">
        <v>107</v>
      </c>
      <c r="B48" s="2" t="s">
        <v>40</v>
      </c>
      <c r="C48" s="2" t="s">
        <v>130</v>
      </c>
      <c r="D48" s="0" t="s">
        <v>132</v>
      </c>
      <c r="F48" s="0" t="n">
        <v>725</v>
      </c>
      <c r="G48" s="0" t="n">
        <v>0</v>
      </c>
      <c r="H48" s="0" t="n">
        <f aca="false">F48*AE48</f>
        <v>0</v>
      </c>
      <c r="I48" s="0" t="n">
        <f aca="false">J48-H48</f>
        <v>0</v>
      </c>
      <c r="J48" s="0" t="n">
        <f aca="false">F48*G48</f>
        <v>0</v>
      </c>
      <c r="K48" s="0" t="n">
        <v>0</v>
      </c>
      <c r="L48" s="0" t="n">
        <f aca="false">F48*K48</f>
        <v>0</v>
      </c>
      <c r="N48" s="0" t="n">
        <v>1</v>
      </c>
      <c r="O48" s="0" t="n">
        <f aca="false">IF(N48=5,I48,0)</f>
        <v>0</v>
      </c>
      <c r="Z48" s="0" t="n">
        <f aca="false">IF(AD48=0,J48,0)</f>
        <v>0</v>
      </c>
      <c r="AA48" s="0" t="n">
        <f aca="false">IF(AD48=15,J48,0)</f>
        <v>0</v>
      </c>
      <c r="AB48" s="0" t="n">
        <f aca="false">IF(AD48=21,J48,0)</f>
        <v>0</v>
      </c>
      <c r="AD48" s="0" t="n">
        <v>21</v>
      </c>
      <c r="AE48" s="0" t="n">
        <f aca="false">G48*AG48</f>
        <v>0</v>
      </c>
      <c r="AF48" s="0" t="n">
        <f aca="false">G48*(1-AG48)</f>
        <v>0</v>
      </c>
      <c r="AG48" s="0" t="n">
        <v>1</v>
      </c>
      <c r="AM48" s="0" t="n">
        <f aca="false">F48*AE48</f>
        <v>0</v>
      </c>
      <c r="AN48" s="0" t="n">
        <f aca="false">F48*AF48</f>
        <v>0</v>
      </c>
      <c r="AO48" s="0" t="s">
        <v>133</v>
      </c>
      <c r="AP48" s="0" t="s">
        <v>121</v>
      </c>
      <c r="AQ48" s="27" t="s">
        <v>51</v>
      </c>
    </row>
    <row r="49" customFormat="false" ht="12.75" hidden="false" customHeight="false" outlineLevel="0" collapsed="false">
      <c r="A49" s="28"/>
      <c r="B49" s="29" t="s">
        <v>40</v>
      </c>
      <c r="C49" s="29" t="s">
        <v>134</v>
      </c>
      <c r="D49" s="27" t="s">
        <v>131</v>
      </c>
      <c r="E49" s="27"/>
      <c r="F49" s="27"/>
      <c r="G49" s="27"/>
      <c r="H49" s="27" t="n">
        <f aca="false">SUM(H50:H50)</f>
        <v>0</v>
      </c>
      <c r="I49" s="27" t="n">
        <f aca="false">SUM(I50:I50)</f>
        <v>0</v>
      </c>
      <c r="J49" s="27" t="n">
        <f aca="false">H49+I49</f>
        <v>0</v>
      </c>
      <c r="K49" s="27"/>
      <c r="L49" s="27" t="n">
        <f aca="false">SUM(L50:L50)</f>
        <v>0</v>
      </c>
      <c r="M49" s="27"/>
      <c r="P49" s="27" t="n">
        <f aca="false">IF(Q49="PR",J49,SUM(O50:O50))</f>
        <v>0</v>
      </c>
      <c r="Q49" s="27"/>
      <c r="R49" s="27" t="n">
        <f aca="false">IF(Q49="HS",H49,0)</f>
        <v>0</v>
      </c>
      <c r="S49" s="27" t="n">
        <f aca="false">IF(Q49="HS",I49-P49,0)</f>
        <v>0</v>
      </c>
      <c r="T49" s="27" t="n">
        <f aca="false">IF(Q49="PS",H49,0)</f>
        <v>0</v>
      </c>
      <c r="U49" s="27" t="n">
        <f aca="false">IF(Q49="PS",I49-P49,0)</f>
        <v>0</v>
      </c>
      <c r="V49" s="27" t="n">
        <f aca="false">IF(Q49="MP",H49,0)</f>
        <v>0</v>
      </c>
      <c r="W49" s="27" t="n">
        <f aca="false">IF(Q49="MP",I49-P49,0)</f>
        <v>0</v>
      </c>
      <c r="X49" s="27" t="n">
        <f aca="false">IF(Q49="OM",H49,0)</f>
        <v>0</v>
      </c>
      <c r="Y49" s="27" t="s">
        <v>134</v>
      </c>
      <c r="AI49" s="0" t="n">
        <f aca="false">SUM(Z50:Z50)</f>
        <v>0</v>
      </c>
      <c r="AJ49" s="0" t="n">
        <f aca="false">SUM(AA50:AA50)</f>
        <v>0</v>
      </c>
      <c r="AK49" s="0" t="n">
        <f aca="false">SUM(AB50:AB50)</f>
        <v>0</v>
      </c>
    </row>
    <row r="50" customFormat="false" ht="12.75" hidden="false" customHeight="false" outlineLevel="0" collapsed="false">
      <c r="A50" s="1" t="s">
        <v>135</v>
      </c>
      <c r="B50" s="2" t="s">
        <v>40</v>
      </c>
      <c r="C50" s="2" t="s">
        <v>134</v>
      </c>
      <c r="D50" s="0" t="s">
        <v>136</v>
      </c>
      <c r="F50" s="0" t="n">
        <v>23</v>
      </c>
      <c r="G50" s="0" t="n">
        <v>0</v>
      </c>
      <c r="H50" s="0" t="n">
        <f aca="false">F50*AE50</f>
        <v>0</v>
      </c>
      <c r="I50" s="0" t="n">
        <f aca="false">J50-H50</f>
        <v>0</v>
      </c>
      <c r="J50" s="0" t="n">
        <f aca="false">F50*G50</f>
        <v>0</v>
      </c>
      <c r="K50" s="0" t="n">
        <v>0</v>
      </c>
      <c r="L50" s="0" t="n">
        <f aca="false">F50*K50</f>
        <v>0</v>
      </c>
      <c r="N50" s="0" t="n">
        <v>1</v>
      </c>
      <c r="O50" s="0" t="n">
        <f aca="false">IF(N50=5,I50,0)</f>
        <v>0</v>
      </c>
      <c r="Z50" s="0" t="n">
        <f aca="false">IF(AD50=0,J50,0)</f>
        <v>0</v>
      </c>
      <c r="AA50" s="0" t="n">
        <f aca="false">IF(AD50=15,J50,0)</f>
        <v>0</v>
      </c>
      <c r="AB50" s="0" t="n">
        <f aca="false">IF(AD50=21,J50,0)</f>
        <v>0</v>
      </c>
      <c r="AD50" s="0" t="n">
        <v>21</v>
      </c>
      <c r="AE50" s="0" t="n">
        <f aca="false">G50*AG50</f>
        <v>0</v>
      </c>
      <c r="AF50" s="0" t="n">
        <f aca="false">G50*(1-AG50)</f>
        <v>0</v>
      </c>
      <c r="AG50" s="0" t="n">
        <v>1</v>
      </c>
      <c r="AM50" s="0" t="n">
        <f aca="false">F50*AE50</f>
        <v>0</v>
      </c>
      <c r="AN50" s="0" t="n">
        <f aca="false">F50*AF50</f>
        <v>0</v>
      </c>
      <c r="AO50" s="0" t="s">
        <v>137</v>
      </c>
      <c r="AP50" s="0" t="s">
        <v>121</v>
      </c>
      <c r="AQ50" s="27" t="s">
        <v>51</v>
      </c>
    </row>
    <row r="51" customFormat="false" ht="12.75" hidden="false" customHeight="false" outlineLevel="0" collapsed="false">
      <c r="A51" s="28"/>
      <c r="B51" s="29" t="s">
        <v>40</v>
      </c>
      <c r="C51" s="29" t="s">
        <v>138</v>
      </c>
      <c r="D51" s="27" t="s">
        <v>139</v>
      </c>
      <c r="E51" s="27"/>
      <c r="F51" s="27"/>
      <c r="G51" s="27"/>
      <c r="H51" s="27" t="n">
        <f aca="false">SUM(H52:H68)</f>
        <v>0</v>
      </c>
      <c r="I51" s="27" t="n">
        <f aca="false">SUM(I52:I68)</f>
        <v>0</v>
      </c>
      <c r="J51" s="27" t="n">
        <f aca="false">H51+I51</f>
        <v>0</v>
      </c>
      <c r="K51" s="27"/>
      <c r="L51" s="27" t="n">
        <f aca="false">SUM(L52:L68)</f>
        <v>0</v>
      </c>
      <c r="M51" s="27"/>
      <c r="P51" s="27" t="n">
        <f aca="false">IF(Q51="PR",J51,SUM(O52:O68))</f>
        <v>0</v>
      </c>
      <c r="Q51" s="27"/>
      <c r="R51" s="27" t="n">
        <f aca="false">IF(Q51="HS",H51,0)</f>
        <v>0</v>
      </c>
      <c r="S51" s="27" t="n">
        <f aca="false">IF(Q51="HS",I51-P51,0)</f>
        <v>0</v>
      </c>
      <c r="T51" s="27" t="n">
        <f aca="false">IF(Q51="PS",H51,0)</f>
        <v>0</v>
      </c>
      <c r="U51" s="27" t="n">
        <f aca="false">IF(Q51="PS",I51-P51,0)</f>
        <v>0</v>
      </c>
      <c r="V51" s="27" t="n">
        <f aca="false">IF(Q51="MP",H51,0)</f>
        <v>0</v>
      </c>
      <c r="W51" s="27" t="n">
        <f aca="false">IF(Q51="MP",I51-P51,0)</f>
        <v>0</v>
      </c>
      <c r="X51" s="27" t="n">
        <f aca="false">IF(Q51="OM",H51,0)</f>
        <v>0</v>
      </c>
      <c r="Y51" s="27" t="s">
        <v>138</v>
      </c>
      <c r="AI51" s="0" t="n">
        <f aca="false">SUM(Z52:Z68)</f>
        <v>0</v>
      </c>
      <c r="AJ51" s="0" t="n">
        <f aca="false">SUM(AA52:AA68)</f>
        <v>0</v>
      </c>
      <c r="AK51" s="0" t="n">
        <f aca="false">SUM(AB52:AB68)</f>
        <v>0</v>
      </c>
    </row>
    <row r="52" customFormat="false" ht="12.75" hidden="false" customHeight="false" outlineLevel="0" collapsed="false">
      <c r="A52" s="1" t="s">
        <v>140</v>
      </c>
      <c r="B52" s="2" t="s">
        <v>40</v>
      </c>
      <c r="C52" s="2" t="s">
        <v>138</v>
      </c>
      <c r="D52" s="0" t="s">
        <v>141</v>
      </c>
      <c r="E52" s="0" t="s">
        <v>67</v>
      </c>
      <c r="F52" s="0" t="n">
        <v>602</v>
      </c>
      <c r="G52" s="0" t="n">
        <v>0</v>
      </c>
      <c r="H52" s="0" t="n">
        <f aca="false">F52*AE52</f>
        <v>0</v>
      </c>
      <c r="I52" s="0" t="n">
        <f aca="false">J52-H52</f>
        <v>0</v>
      </c>
      <c r="J52" s="0" t="n">
        <f aca="false">F52*G52</f>
        <v>0</v>
      </c>
      <c r="K52" s="0" t="n">
        <v>0</v>
      </c>
      <c r="L52" s="0" t="n">
        <f aca="false">F52*K52</f>
        <v>0</v>
      </c>
      <c r="N52" s="0" t="n">
        <v>1</v>
      </c>
      <c r="O52" s="0" t="n">
        <f aca="false">IF(N52=5,I52,0)</f>
        <v>0</v>
      </c>
      <c r="Z52" s="0" t="n">
        <f aca="false">IF(AD52=0,J52,0)</f>
        <v>0</v>
      </c>
      <c r="AA52" s="0" t="n">
        <f aca="false">IF(AD52=15,J52,0)</f>
        <v>0</v>
      </c>
      <c r="AB52" s="0" t="n">
        <f aca="false">IF(AD52=21,J52,0)</f>
        <v>0</v>
      </c>
      <c r="AD52" s="0" t="n">
        <v>21</v>
      </c>
      <c r="AE52" s="0" t="n">
        <f aca="false">G52*AG52</f>
        <v>0</v>
      </c>
      <c r="AF52" s="0" t="n">
        <f aca="false">G52*(1-AG52)</f>
        <v>0</v>
      </c>
      <c r="AG52" s="0" t="n">
        <v>1</v>
      </c>
      <c r="AM52" s="0" t="n">
        <f aca="false">F52*AE52</f>
        <v>0</v>
      </c>
      <c r="AN52" s="0" t="n">
        <f aca="false">F52*AF52</f>
        <v>0</v>
      </c>
      <c r="AO52" s="0" t="s">
        <v>142</v>
      </c>
      <c r="AP52" s="0" t="s">
        <v>121</v>
      </c>
      <c r="AQ52" s="27" t="s">
        <v>51</v>
      </c>
    </row>
    <row r="53" customFormat="false" ht="12.75" hidden="false" customHeight="true" outlineLevel="0" collapsed="false">
      <c r="C53" s="30" t="s">
        <v>55</v>
      </c>
      <c r="D53" s="31" t="s">
        <v>143</v>
      </c>
      <c r="E53" s="31"/>
      <c r="F53" s="31"/>
      <c r="G53" s="31"/>
      <c r="H53" s="31"/>
      <c r="I53" s="31"/>
      <c r="J53" s="31"/>
      <c r="K53" s="31"/>
      <c r="L53" s="31"/>
      <c r="M53" s="31"/>
    </row>
    <row r="54" customFormat="false" ht="12.75" hidden="false" customHeight="false" outlineLevel="0" collapsed="false">
      <c r="A54" s="1" t="s">
        <v>144</v>
      </c>
      <c r="B54" s="2" t="s">
        <v>40</v>
      </c>
      <c r="C54" s="2" t="s">
        <v>145</v>
      </c>
      <c r="D54" s="0" t="s">
        <v>146</v>
      </c>
      <c r="E54" s="0" t="s">
        <v>147</v>
      </c>
      <c r="F54" s="0" t="n">
        <v>15</v>
      </c>
      <c r="G54" s="0" t="n">
        <v>0</v>
      </c>
      <c r="H54" s="0" t="n">
        <f aca="false">F54*AE54</f>
        <v>0</v>
      </c>
      <c r="I54" s="0" t="n">
        <f aca="false">J54-H54</f>
        <v>0</v>
      </c>
      <c r="J54" s="0" t="n">
        <f aca="false">F54*G54</f>
        <v>0</v>
      </c>
      <c r="K54" s="0" t="n">
        <v>0</v>
      </c>
      <c r="L54" s="0" t="n">
        <f aca="false">F54*K54</f>
        <v>0</v>
      </c>
      <c r="N54" s="0" t="n">
        <v>1</v>
      </c>
      <c r="O54" s="0" t="n">
        <f aca="false">IF(N54=5,I54,0)</f>
        <v>0</v>
      </c>
      <c r="Z54" s="0" t="n">
        <f aca="false">IF(AD54=0,J54,0)</f>
        <v>0</v>
      </c>
      <c r="AA54" s="0" t="n">
        <f aca="false">IF(AD54=15,J54,0)</f>
        <v>0</v>
      </c>
      <c r="AB54" s="0" t="n">
        <f aca="false">IF(AD54=21,J54,0)</f>
        <v>0</v>
      </c>
      <c r="AD54" s="0" t="n">
        <v>21</v>
      </c>
      <c r="AE54" s="0" t="n">
        <f aca="false">G54*AG54</f>
        <v>0</v>
      </c>
      <c r="AF54" s="0" t="n">
        <f aca="false">G54*(1-AG54)</f>
        <v>0</v>
      </c>
      <c r="AG54" s="0" t="n">
        <v>1</v>
      </c>
      <c r="AM54" s="0" t="n">
        <f aca="false">F54*AE54</f>
        <v>0</v>
      </c>
      <c r="AN54" s="0" t="n">
        <f aca="false">F54*AF54</f>
        <v>0</v>
      </c>
      <c r="AO54" s="0" t="s">
        <v>142</v>
      </c>
      <c r="AP54" s="0" t="s">
        <v>121</v>
      </c>
      <c r="AQ54" s="27" t="s">
        <v>51</v>
      </c>
    </row>
    <row r="55" customFormat="false" ht="12.75" hidden="false" customHeight="true" outlineLevel="0" collapsed="false">
      <c r="C55" s="30" t="s">
        <v>55</v>
      </c>
      <c r="D55" s="31" t="s">
        <v>148</v>
      </c>
      <c r="E55" s="31"/>
      <c r="F55" s="31"/>
      <c r="G55" s="31"/>
      <c r="H55" s="31"/>
      <c r="I55" s="31"/>
      <c r="J55" s="31"/>
      <c r="K55" s="31"/>
      <c r="L55" s="31"/>
      <c r="M55" s="31"/>
    </row>
    <row r="56" customFormat="false" ht="12.75" hidden="false" customHeight="false" outlineLevel="0" collapsed="false">
      <c r="A56" s="1" t="s">
        <v>149</v>
      </c>
      <c r="B56" s="2" t="s">
        <v>40</v>
      </c>
      <c r="C56" s="2" t="s">
        <v>150</v>
      </c>
      <c r="D56" s="0" t="s">
        <v>151</v>
      </c>
      <c r="E56" s="0" t="s">
        <v>147</v>
      </c>
      <c r="F56" s="0" t="n">
        <v>23</v>
      </c>
      <c r="G56" s="0" t="n">
        <v>0</v>
      </c>
      <c r="H56" s="0" t="n">
        <f aca="false">F56*AE56</f>
        <v>0</v>
      </c>
      <c r="I56" s="0" t="n">
        <f aca="false">J56-H56</f>
        <v>0</v>
      </c>
      <c r="J56" s="0" t="n">
        <f aca="false">F56*G56</f>
        <v>0</v>
      </c>
      <c r="K56" s="0" t="n">
        <v>0</v>
      </c>
      <c r="L56" s="0" t="n">
        <f aca="false">F56*K56</f>
        <v>0</v>
      </c>
      <c r="N56" s="0" t="n">
        <v>1</v>
      </c>
      <c r="O56" s="0" t="n">
        <f aca="false">IF(N56=5,I56,0)</f>
        <v>0</v>
      </c>
      <c r="Z56" s="0" t="n">
        <f aca="false">IF(AD56=0,J56,0)</f>
        <v>0</v>
      </c>
      <c r="AA56" s="0" t="n">
        <f aca="false">IF(AD56=15,J56,0)</f>
        <v>0</v>
      </c>
      <c r="AB56" s="0" t="n">
        <f aca="false">IF(AD56=21,J56,0)</f>
        <v>0</v>
      </c>
      <c r="AD56" s="0" t="n">
        <v>21</v>
      </c>
      <c r="AE56" s="0" t="n">
        <f aca="false">G56*AG56</f>
        <v>0</v>
      </c>
      <c r="AF56" s="0" t="n">
        <f aca="false">G56*(1-AG56)</f>
        <v>0</v>
      </c>
      <c r="AG56" s="0" t="n">
        <v>1</v>
      </c>
      <c r="AM56" s="0" t="n">
        <f aca="false">F56*AE56</f>
        <v>0</v>
      </c>
      <c r="AN56" s="0" t="n">
        <f aca="false">F56*AF56</f>
        <v>0</v>
      </c>
      <c r="AO56" s="0" t="s">
        <v>142</v>
      </c>
      <c r="AP56" s="0" t="s">
        <v>121</v>
      </c>
      <c r="AQ56" s="27" t="s">
        <v>51</v>
      </c>
    </row>
    <row r="57" customFormat="false" ht="12.75" hidden="false" customHeight="false" outlineLevel="0" collapsed="false">
      <c r="A57" s="1" t="s">
        <v>152</v>
      </c>
      <c r="B57" s="2" t="s">
        <v>40</v>
      </c>
      <c r="C57" s="2" t="s">
        <v>153</v>
      </c>
      <c r="D57" s="0" t="s">
        <v>154</v>
      </c>
      <c r="E57" s="0" t="s">
        <v>147</v>
      </c>
      <c r="F57" s="0" t="n">
        <v>748</v>
      </c>
      <c r="G57" s="0" t="n">
        <v>0</v>
      </c>
      <c r="H57" s="0" t="n">
        <f aca="false">F57*AE57</f>
        <v>0</v>
      </c>
      <c r="I57" s="0" t="n">
        <f aca="false">J57-H57</f>
        <v>0</v>
      </c>
      <c r="J57" s="0" t="n">
        <f aca="false">F57*G57</f>
        <v>0</v>
      </c>
      <c r="K57" s="0" t="n">
        <v>0</v>
      </c>
      <c r="L57" s="0" t="n">
        <f aca="false">F57*K57</f>
        <v>0</v>
      </c>
      <c r="N57" s="0" t="n">
        <v>1</v>
      </c>
      <c r="O57" s="0" t="n">
        <f aca="false">IF(N57=5,I57,0)</f>
        <v>0</v>
      </c>
      <c r="Z57" s="0" t="n">
        <f aca="false">IF(AD57=0,J57,0)</f>
        <v>0</v>
      </c>
      <c r="AA57" s="0" t="n">
        <f aca="false">IF(AD57=15,J57,0)</f>
        <v>0</v>
      </c>
      <c r="AB57" s="0" t="n">
        <f aca="false">IF(AD57=21,J57,0)</f>
        <v>0</v>
      </c>
      <c r="AD57" s="0" t="n">
        <v>21</v>
      </c>
      <c r="AE57" s="0" t="n">
        <f aca="false">G57*AG57</f>
        <v>0</v>
      </c>
      <c r="AF57" s="0" t="n">
        <f aca="false">G57*(1-AG57)</f>
        <v>0</v>
      </c>
      <c r="AG57" s="0" t="n">
        <v>1</v>
      </c>
      <c r="AM57" s="0" t="n">
        <f aca="false">F57*AE57</f>
        <v>0</v>
      </c>
      <c r="AN57" s="0" t="n">
        <f aca="false">F57*AF57</f>
        <v>0</v>
      </c>
      <c r="AO57" s="0" t="s">
        <v>142</v>
      </c>
      <c r="AP57" s="0" t="s">
        <v>121</v>
      </c>
      <c r="AQ57" s="27" t="s">
        <v>51</v>
      </c>
    </row>
    <row r="58" customFormat="false" ht="12.75" hidden="false" customHeight="true" outlineLevel="0" collapsed="false">
      <c r="C58" s="30" t="s">
        <v>55</v>
      </c>
      <c r="D58" s="31" t="s">
        <v>155</v>
      </c>
      <c r="E58" s="31"/>
      <c r="F58" s="31"/>
      <c r="G58" s="31"/>
      <c r="H58" s="31"/>
      <c r="I58" s="31"/>
      <c r="J58" s="31"/>
      <c r="K58" s="31"/>
      <c r="L58" s="31"/>
      <c r="M58" s="31"/>
    </row>
    <row r="59" customFormat="false" ht="12.75" hidden="false" customHeight="false" outlineLevel="0" collapsed="false">
      <c r="A59" s="1" t="s">
        <v>156</v>
      </c>
      <c r="B59" s="2" t="s">
        <v>40</v>
      </c>
      <c r="C59" s="2" t="s">
        <v>157</v>
      </c>
      <c r="D59" s="0" t="s">
        <v>158</v>
      </c>
      <c r="E59" s="0" t="s">
        <v>147</v>
      </c>
      <c r="F59" s="0" t="n">
        <v>23</v>
      </c>
      <c r="G59" s="0" t="n">
        <v>0</v>
      </c>
      <c r="H59" s="0" t="n">
        <f aca="false">F59*AE59</f>
        <v>0</v>
      </c>
      <c r="I59" s="0" t="n">
        <f aca="false">J59-H59</f>
        <v>0</v>
      </c>
      <c r="J59" s="0" t="n">
        <f aca="false">F59*G59</f>
        <v>0</v>
      </c>
      <c r="K59" s="0" t="n">
        <v>0</v>
      </c>
      <c r="L59" s="0" t="n">
        <f aca="false">F59*K59</f>
        <v>0</v>
      </c>
      <c r="N59" s="0" t="n">
        <v>1</v>
      </c>
      <c r="O59" s="0" t="n">
        <f aca="false">IF(N59=5,I59,0)</f>
        <v>0</v>
      </c>
      <c r="Z59" s="0" t="n">
        <f aca="false">IF(AD59=0,J59,0)</f>
        <v>0</v>
      </c>
      <c r="AA59" s="0" t="n">
        <f aca="false">IF(AD59=15,J59,0)</f>
        <v>0</v>
      </c>
      <c r="AB59" s="0" t="n">
        <f aca="false">IF(AD59=21,J59,0)</f>
        <v>0</v>
      </c>
      <c r="AD59" s="0" t="n">
        <v>21</v>
      </c>
      <c r="AE59" s="0" t="n">
        <f aca="false">G59*AG59</f>
        <v>0</v>
      </c>
      <c r="AF59" s="0" t="n">
        <f aca="false">G59*(1-AG59)</f>
        <v>0</v>
      </c>
      <c r="AG59" s="0" t="n">
        <v>1</v>
      </c>
      <c r="AM59" s="0" t="n">
        <f aca="false">F59*AE59</f>
        <v>0</v>
      </c>
      <c r="AN59" s="0" t="n">
        <f aca="false">F59*AF59</f>
        <v>0</v>
      </c>
      <c r="AO59" s="0" t="s">
        <v>142</v>
      </c>
      <c r="AP59" s="0" t="s">
        <v>121</v>
      </c>
      <c r="AQ59" s="27" t="s">
        <v>51</v>
      </c>
    </row>
    <row r="60" customFormat="false" ht="12.75" hidden="false" customHeight="false" outlineLevel="0" collapsed="false">
      <c r="A60" s="1" t="s">
        <v>159</v>
      </c>
      <c r="B60" s="2" t="s">
        <v>40</v>
      </c>
      <c r="C60" s="2" t="s">
        <v>160</v>
      </c>
      <c r="D60" s="0" t="s">
        <v>161</v>
      </c>
      <c r="E60" s="0" t="s">
        <v>162</v>
      </c>
      <c r="F60" s="0" t="n">
        <v>1.38</v>
      </c>
      <c r="G60" s="0" t="n">
        <v>0</v>
      </c>
      <c r="H60" s="0" t="n">
        <f aca="false">F60*AE60</f>
        <v>0</v>
      </c>
      <c r="I60" s="0" t="n">
        <f aca="false">J60-H60</f>
        <v>0</v>
      </c>
      <c r="J60" s="0" t="n">
        <f aca="false">F60*G60</f>
        <v>0</v>
      </c>
      <c r="K60" s="0" t="n">
        <v>0</v>
      </c>
      <c r="L60" s="0" t="n">
        <f aca="false">F60*K60</f>
        <v>0</v>
      </c>
      <c r="N60" s="0" t="n">
        <v>1</v>
      </c>
      <c r="O60" s="0" t="n">
        <f aca="false">IF(N60=5,I60,0)</f>
        <v>0</v>
      </c>
      <c r="Z60" s="0" t="n">
        <f aca="false">IF(AD60=0,J60,0)</f>
        <v>0</v>
      </c>
      <c r="AA60" s="0" t="n">
        <f aca="false">IF(AD60=15,J60,0)</f>
        <v>0</v>
      </c>
      <c r="AB60" s="0" t="n">
        <f aca="false">IF(AD60=21,J60,0)</f>
        <v>0</v>
      </c>
      <c r="AD60" s="0" t="n">
        <v>21</v>
      </c>
      <c r="AE60" s="0" t="n">
        <f aca="false">G60*AG60</f>
        <v>0</v>
      </c>
      <c r="AF60" s="0" t="n">
        <f aca="false">G60*(1-AG60)</f>
        <v>0</v>
      </c>
      <c r="AG60" s="0" t="n">
        <v>1</v>
      </c>
      <c r="AM60" s="0" t="n">
        <f aca="false">F60*AE60</f>
        <v>0</v>
      </c>
      <c r="AN60" s="0" t="n">
        <f aca="false">F60*AF60</f>
        <v>0</v>
      </c>
      <c r="AO60" s="0" t="s">
        <v>142</v>
      </c>
      <c r="AP60" s="0" t="s">
        <v>121</v>
      </c>
      <c r="AQ60" s="27" t="s">
        <v>51</v>
      </c>
    </row>
    <row r="61" customFormat="false" ht="12.75" hidden="false" customHeight="false" outlineLevel="0" collapsed="false">
      <c r="A61" s="1" t="s">
        <v>163</v>
      </c>
      <c r="B61" s="2" t="s">
        <v>40</v>
      </c>
      <c r="C61" s="2" t="s">
        <v>164</v>
      </c>
      <c r="D61" s="0" t="s">
        <v>165</v>
      </c>
      <c r="E61" s="0" t="s">
        <v>162</v>
      </c>
      <c r="F61" s="0" t="n">
        <v>11.58</v>
      </c>
      <c r="G61" s="0" t="n">
        <v>0</v>
      </c>
      <c r="H61" s="0" t="n">
        <f aca="false">F61*AE61</f>
        <v>0</v>
      </c>
      <c r="I61" s="0" t="n">
        <f aca="false">J61-H61</f>
        <v>0</v>
      </c>
      <c r="J61" s="0" t="n">
        <f aca="false">F61*G61</f>
        <v>0</v>
      </c>
      <c r="K61" s="0" t="n">
        <v>0</v>
      </c>
      <c r="L61" s="0" t="n">
        <f aca="false">F61*K61</f>
        <v>0</v>
      </c>
      <c r="N61" s="0" t="n">
        <v>1</v>
      </c>
      <c r="O61" s="0" t="n">
        <f aca="false">IF(N61=5,I61,0)</f>
        <v>0</v>
      </c>
      <c r="Z61" s="0" t="n">
        <f aca="false">IF(AD61=0,J61,0)</f>
        <v>0</v>
      </c>
      <c r="AA61" s="0" t="n">
        <f aca="false">IF(AD61=15,J61,0)</f>
        <v>0</v>
      </c>
      <c r="AB61" s="0" t="n">
        <f aca="false">IF(AD61=21,J61,0)</f>
        <v>0</v>
      </c>
      <c r="AD61" s="0" t="n">
        <v>21</v>
      </c>
      <c r="AE61" s="0" t="n">
        <f aca="false">G61*AG61</f>
        <v>0</v>
      </c>
      <c r="AF61" s="0" t="n">
        <f aca="false">G61*(1-AG61)</f>
        <v>0</v>
      </c>
      <c r="AG61" s="0" t="n">
        <v>1</v>
      </c>
      <c r="AM61" s="0" t="n">
        <f aca="false">F61*AE61</f>
        <v>0</v>
      </c>
      <c r="AN61" s="0" t="n">
        <f aca="false">F61*AF61</f>
        <v>0</v>
      </c>
      <c r="AO61" s="0" t="s">
        <v>142</v>
      </c>
      <c r="AP61" s="0" t="s">
        <v>121</v>
      </c>
      <c r="AQ61" s="27" t="s">
        <v>51</v>
      </c>
    </row>
    <row r="62" customFormat="false" ht="12.75" hidden="false" customHeight="false" outlineLevel="0" collapsed="false">
      <c r="A62" s="1" t="s">
        <v>166</v>
      </c>
      <c r="B62" s="2" t="s">
        <v>40</v>
      </c>
      <c r="C62" s="2" t="s">
        <v>167</v>
      </c>
      <c r="D62" s="0" t="s">
        <v>168</v>
      </c>
      <c r="E62" s="0" t="s">
        <v>67</v>
      </c>
      <c r="F62" s="0" t="n">
        <v>366</v>
      </c>
      <c r="G62" s="0" t="n">
        <v>0</v>
      </c>
      <c r="H62" s="0" t="n">
        <f aca="false">F62*AE62</f>
        <v>0</v>
      </c>
      <c r="I62" s="0" t="n">
        <f aca="false">J62-H62</f>
        <v>0</v>
      </c>
      <c r="J62" s="0" t="n">
        <f aca="false">F62*G62</f>
        <v>0</v>
      </c>
      <c r="K62" s="0" t="n">
        <v>0</v>
      </c>
      <c r="L62" s="0" t="n">
        <f aca="false">F62*K62</f>
        <v>0</v>
      </c>
      <c r="N62" s="0" t="n">
        <v>1</v>
      </c>
      <c r="O62" s="0" t="n">
        <f aca="false">IF(N62=5,I62,0)</f>
        <v>0</v>
      </c>
      <c r="Z62" s="0" t="n">
        <f aca="false">IF(AD62=0,J62,0)</f>
        <v>0</v>
      </c>
      <c r="AA62" s="0" t="n">
        <f aca="false">IF(AD62=15,J62,0)</f>
        <v>0</v>
      </c>
      <c r="AB62" s="0" t="n">
        <f aca="false">IF(AD62=21,J62,0)</f>
        <v>0</v>
      </c>
      <c r="AD62" s="0" t="n">
        <v>21</v>
      </c>
      <c r="AE62" s="0" t="n">
        <f aca="false">G62*AG62</f>
        <v>0</v>
      </c>
      <c r="AF62" s="0" t="n">
        <f aca="false">G62*(1-AG62)</f>
        <v>0</v>
      </c>
      <c r="AG62" s="0" t="n">
        <v>1</v>
      </c>
      <c r="AM62" s="0" t="n">
        <f aca="false">F62*AE62</f>
        <v>0</v>
      </c>
      <c r="AN62" s="0" t="n">
        <f aca="false">F62*AF62</f>
        <v>0</v>
      </c>
      <c r="AO62" s="0" t="s">
        <v>142</v>
      </c>
      <c r="AP62" s="0" t="s">
        <v>121</v>
      </c>
      <c r="AQ62" s="27" t="s">
        <v>51</v>
      </c>
    </row>
    <row r="63" customFormat="false" ht="12.75" hidden="false" customHeight="false" outlineLevel="0" collapsed="false">
      <c r="A63" s="1" t="s">
        <v>169</v>
      </c>
      <c r="B63" s="2" t="s">
        <v>40</v>
      </c>
      <c r="C63" s="2" t="s">
        <v>170</v>
      </c>
      <c r="D63" s="0" t="s">
        <v>171</v>
      </c>
      <c r="E63" s="0" t="s">
        <v>172</v>
      </c>
      <c r="F63" s="0" t="n">
        <v>600</v>
      </c>
      <c r="G63" s="0" t="n">
        <v>0</v>
      </c>
      <c r="H63" s="0" t="n">
        <f aca="false">F63*AE63</f>
        <v>0</v>
      </c>
      <c r="I63" s="0" t="n">
        <f aca="false">J63-H63</f>
        <v>0</v>
      </c>
      <c r="J63" s="0" t="n">
        <f aca="false">F63*G63</f>
        <v>0</v>
      </c>
      <c r="K63" s="0" t="n">
        <v>0</v>
      </c>
      <c r="L63" s="0" t="n">
        <f aca="false">F63*K63</f>
        <v>0</v>
      </c>
      <c r="N63" s="0" t="n">
        <v>1</v>
      </c>
      <c r="O63" s="0" t="n">
        <f aca="false">IF(N63=5,I63,0)</f>
        <v>0</v>
      </c>
      <c r="Z63" s="0" t="n">
        <f aca="false">IF(AD63=0,J63,0)</f>
        <v>0</v>
      </c>
      <c r="AA63" s="0" t="n">
        <f aca="false">IF(AD63=15,J63,0)</f>
        <v>0</v>
      </c>
      <c r="AB63" s="0" t="n">
        <f aca="false">IF(AD63=21,J63,0)</f>
        <v>0</v>
      </c>
      <c r="AD63" s="0" t="n">
        <v>21</v>
      </c>
      <c r="AE63" s="0" t="n">
        <f aca="false">G63*AG63</f>
        <v>0</v>
      </c>
      <c r="AF63" s="0" t="n">
        <f aca="false">G63*(1-AG63)</f>
        <v>0</v>
      </c>
      <c r="AG63" s="0" t="n">
        <v>1</v>
      </c>
      <c r="AM63" s="0" t="n">
        <f aca="false">F63*AE63</f>
        <v>0</v>
      </c>
      <c r="AN63" s="0" t="n">
        <f aca="false">F63*AF63</f>
        <v>0</v>
      </c>
      <c r="AO63" s="0" t="s">
        <v>142</v>
      </c>
      <c r="AP63" s="0" t="s">
        <v>121</v>
      </c>
      <c r="AQ63" s="27" t="s">
        <v>51</v>
      </c>
    </row>
    <row r="64" customFormat="false" ht="12.75" hidden="false" customHeight="false" outlineLevel="0" collapsed="false">
      <c r="A64" s="1" t="s">
        <v>173</v>
      </c>
      <c r="B64" s="2" t="s">
        <v>40</v>
      </c>
      <c r="C64" s="2" t="s">
        <v>174</v>
      </c>
      <c r="D64" s="0" t="s">
        <v>175</v>
      </c>
      <c r="E64" s="0" t="s">
        <v>147</v>
      </c>
      <c r="F64" s="0" t="n">
        <v>1</v>
      </c>
      <c r="G64" s="0" t="n">
        <v>0</v>
      </c>
      <c r="H64" s="0" t="n">
        <f aca="false">F64*AE64</f>
        <v>0</v>
      </c>
      <c r="I64" s="0" t="n">
        <f aca="false">J64-H64</f>
        <v>0</v>
      </c>
      <c r="J64" s="0" t="n">
        <f aca="false">F64*G64</f>
        <v>0</v>
      </c>
      <c r="K64" s="0" t="n">
        <v>0</v>
      </c>
      <c r="L64" s="0" t="n">
        <f aca="false">F64*K64</f>
        <v>0</v>
      </c>
      <c r="N64" s="0" t="n">
        <v>1</v>
      </c>
      <c r="O64" s="0" t="n">
        <f aca="false">IF(N64=5,I64,0)</f>
        <v>0</v>
      </c>
      <c r="Z64" s="0" t="n">
        <f aca="false">IF(AD64=0,J64,0)</f>
        <v>0</v>
      </c>
      <c r="AA64" s="0" t="n">
        <f aca="false">IF(AD64=15,J64,0)</f>
        <v>0</v>
      </c>
      <c r="AB64" s="0" t="n">
        <f aca="false">IF(AD64=21,J64,0)</f>
        <v>0</v>
      </c>
      <c r="AD64" s="0" t="n">
        <v>21</v>
      </c>
      <c r="AE64" s="0" t="n">
        <f aca="false">G64*AG64</f>
        <v>0</v>
      </c>
      <c r="AF64" s="0" t="n">
        <f aca="false">G64*(1-AG64)</f>
        <v>0</v>
      </c>
      <c r="AG64" s="0" t="n">
        <v>1</v>
      </c>
      <c r="AM64" s="0" t="n">
        <f aca="false">F64*AE64</f>
        <v>0</v>
      </c>
      <c r="AN64" s="0" t="n">
        <f aca="false">F64*AF64</f>
        <v>0</v>
      </c>
      <c r="AO64" s="0" t="s">
        <v>142</v>
      </c>
      <c r="AP64" s="0" t="s">
        <v>121</v>
      </c>
      <c r="AQ64" s="27" t="s">
        <v>51</v>
      </c>
    </row>
    <row r="65" customFormat="false" ht="12.75" hidden="false" customHeight="true" outlineLevel="0" collapsed="false">
      <c r="C65" s="30" t="s">
        <v>55</v>
      </c>
      <c r="D65" s="31" t="s">
        <v>176</v>
      </c>
      <c r="E65" s="31"/>
      <c r="F65" s="31"/>
      <c r="G65" s="31"/>
      <c r="H65" s="31"/>
      <c r="I65" s="31"/>
      <c r="J65" s="31"/>
      <c r="K65" s="31"/>
      <c r="L65" s="31"/>
      <c r="M65" s="31"/>
    </row>
    <row r="66" customFormat="false" ht="12.75" hidden="false" customHeight="false" outlineLevel="0" collapsed="false">
      <c r="A66" s="1" t="s">
        <v>177</v>
      </c>
      <c r="B66" s="2" t="s">
        <v>40</v>
      </c>
      <c r="C66" s="2" t="s">
        <v>178</v>
      </c>
      <c r="D66" s="0" t="s">
        <v>179</v>
      </c>
      <c r="E66" s="0" t="s">
        <v>67</v>
      </c>
      <c r="F66" s="0" t="n">
        <v>579</v>
      </c>
      <c r="G66" s="0" t="n">
        <v>0</v>
      </c>
      <c r="H66" s="0" t="n">
        <f aca="false">F66*AE66</f>
        <v>0</v>
      </c>
      <c r="I66" s="0" t="n">
        <f aca="false">J66-H66</f>
        <v>0</v>
      </c>
      <c r="J66" s="0" t="n">
        <f aca="false">F66*G66</f>
        <v>0</v>
      </c>
      <c r="K66" s="0" t="n">
        <v>0</v>
      </c>
      <c r="L66" s="0" t="n">
        <f aca="false">F66*K66</f>
        <v>0</v>
      </c>
      <c r="N66" s="0" t="n">
        <v>1</v>
      </c>
      <c r="O66" s="0" t="n">
        <f aca="false">IF(N66=5,I66,0)</f>
        <v>0</v>
      </c>
      <c r="Z66" s="0" t="n">
        <f aca="false">IF(AD66=0,J66,0)</f>
        <v>0</v>
      </c>
      <c r="AA66" s="0" t="n">
        <f aca="false">IF(AD66=15,J66,0)</f>
        <v>0</v>
      </c>
      <c r="AB66" s="0" t="n">
        <f aca="false">IF(AD66=21,J66,0)</f>
        <v>0</v>
      </c>
      <c r="AD66" s="0" t="n">
        <v>21</v>
      </c>
      <c r="AE66" s="0" t="n">
        <f aca="false">G66*AG66</f>
        <v>0</v>
      </c>
      <c r="AF66" s="0" t="n">
        <f aca="false">G66*(1-AG66)</f>
        <v>0</v>
      </c>
      <c r="AG66" s="0" t="n">
        <v>1</v>
      </c>
      <c r="AM66" s="0" t="n">
        <f aca="false">F66*AE66</f>
        <v>0</v>
      </c>
      <c r="AN66" s="0" t="n">
        <f aca="false">F66*AF66</f>
        <v>0</v>
      </c>
      <c r="AO66" s="0" t="s">
        <v>142</v>
      </c>
      <c r="AP66" s="0" t="s">
        <v>121</v>
      </c>
      <c r="AQ66" s="27" t="s">
        <v>51</v>
      </c>
    </row>
    <row r="67" customFormat="false" ht="25.5" hidden="false" customHeight="true" outlineLevel="0" collapsed="false">
      <c r="C67" s="30" t="s">
        <v>55</v>
      </c>
      <c r="D67" s="31" t="s">
        <v>180</v>
      </c>
      <c r="E67" s="31"/>
      <c r="F67" s="31"/>
      <c r="G67" s="31"/>
      <c r="H67" s="31"/>
      <c r="I67" s="31"/>
      <c r="J67" s="31"/>
      <c r="K67" s="31"/>
      <c r="L67" s="31"/>
      <c r="M67" s="31"/>
    </row>
    <row r="68" customFormat="false" ht="12.75" hidden="false" customHeight="false" outlineLevel="0" collapsed="false">
      <c r="A68" s="1" t="s">
        <v>181</v>
      </c>
      <c r="B68" s="2" t="s">
        <v>40</v>
      </c>
      <c r="C68" s="2" t="s">
        <v>182</v>
      </c>
      <c r="D68" s="0" t="s">
        <v>183</v>
      </c>
      <c r="E68" s="0" t="s">
        <v>147</v>
      </c>
      <c r="F68" s="0" t="n">
        <v>23</v>
      </c>
      <c r="G68" s="0" t="n">
        <v>0</v>
      </c>
      <c r="H68" s="0" t="n">
        <f aca="false">F68*AE68</f>
        <v>0</v>
      </c>
      <c r="I68" s="0" t="n">
        <f aca="false">J68-H68</f>
        <v>0</v>
      </c>
      <c r="J68" s="0" t="n">
        <f aca="false">F68*G68</f>
        <v>0</v>
      </c>
      <c r="K68" s="0" t="n">
        <v>0</v>
      </c>
      <c r="L68" s="0" t="n">
        <f aca="false">F68*K68</f>
        <v>0</v>
      </c>
      <c r="N68" s="0" t="n">
        <v>1</v>
      </c>
      <c r="O68" s="0" t="n">
        <f aca="false">IF(N68=5,I68,0)</f>
        <v>0</v>
      </c>
      <c r="Z68" s="0" t="n">
        <f aca="false">IF(AD68=0,J68,0)</f>
        <v>0</v>
      </c>
      <c r="AA68" s="0" t="n">
        <f aca="false">IF(AD68=15,J68,0)</f>
        <v>0</v>
      </c>
      <c r="AB68" s="0" t="n">
        <f aca="false">IF(AD68=21,J68,0)</f>
        <v>0</v>
      </c>
      <c r="AD68" s="0" t="n">
        <v>21</v>
      </c>
      <c r="AE68" s="0" t="n">
        <f aca="false">G68*AG68</f>
        <v>0</v>
      </c>
      <c r="AF68" s="0" t="n">
        <f aca="false">G68*(1-AG68)</f>
        <v>0</v>
      </c>
      <c r="AG68" s="0" t="n">
        <v>1</v>
      </c>
      <c r="AM68" s="0" t="n">
        <f aca="false">F68*AE68</f>
        <v>0</v>
      </c>
      <c r="AN68" s="0" t="n">
        <f aca="false">F68*AF68</f>
        <v>0</v>
      </c>
      <c r="AO68" s="0" t="s">
        <v>142</v>
      </c>
      <c r="AP68" s="0" t="s">
        <v>121</v>
      </c>
      <c r="AQ68" s="27" t="s">
        <v>51</v>
      </c>
    </row>
    <row r="69" customFormat="false" ht="38.25" hidden="false" customHeight="true" outlineLevel="0" collapsed="false">
      <c r="C69" s="30" t="s">
        <v>55</v>
      </c>
      <c r="D69" s="31" t="s">
        <v>184</v>
      </c>
      <c r="E69" s="31"/>
      <c r="F69" s="31"/>
      <c r="G69" s="31"/>
      <c r="H69" s="31"/>
      <c r="I69" s="31"/>
      <c r="J69" s="31"/>
      <c r="K69" s="31"/>
      <c r="L69" s="31"/>
      <c r="M69" s="31"/>
    </row>
    <row r="70" customFormat="false" ht="12.75" hidden="false" customHeight="false" outlineLevel="0" collapsed="false">
      <c r="A70" s="28"/>
      <c r="B70" s="29" t="s">
        <v>40</v>
      </c>
      <c r="C70" s="29"/>
      <c r="D70" s="27" t="s">
        <v>185</v>
      </c>
      <c r="E70" s="27"/>
      <c r="F70" s="27"/>
      <c r="G70" s="27"/>
      <c r="H70" s="27" t="n">
        <f aca="false">SUM(H71:H99)</f>
        <v>0</v>
      </c>
      <c r="I70" s="27" t="n">
        <f aca="false">SUM(I71:I99)</f>
        <v>0</v>
      </c>
      <c r="J70" s="27" t="n">
        <f aca="false">H70+I70</f>
        <v>0</v>
      </c>
      <c r="K70" s="27"/>
      <c r="L70" s="27" t="n">
        <f aca="false">SUM(L71:L99)</f>
        <v>0.0811316</v>
      </c>
      <c r="M70" s="27"/>
      <c r="P70" s="27" t="n">
        <f aca="false">IF(Q70="PR",J70,SUM(O71:O99))</f>
        <v>0</v>
      </c>
      <c r="Q70" s="27" t="s">
        <v>186</v>
      </c>
      <c r="R70" s="27" t="n">
        <f aca="false">IF(Q70="HS",H70,0)</f>
        <v>0</v>
      </c>
      <c r="S70" s="27" t="n">
        <f aca="false">IF(Q70="HS",I70-P70,0)</f>
        <v>0</v>
      </c>
      <c r="T70" s="27" t="n">
        <f aca="false">IF(Q70="PS",H70,0)</f>
        <v>0</v>
      </c>
      <c r="U70" s="27" t="n">
        <f aca="false">IF(Q70="PS",I70-P70,0)</f>
        <v>0</v>
      </c>
      <c r="V70" s="27" t="n">
        <f aca="false">IF(Q70="MP",H70,0)</f>
        <v>0</v>
      </c>
      <c r="W70" s="27" t="n">
        <f aca="false">IF(Q70="MP",I70-P70,0)</f>
        <v>0</v>
      </c>
      <c r="X70" s="27" t="n">
        <f aca="false">IF(Q70="OM",H70,0)</f>
        <v>0</v>
      </c>
      <c r="Y70" s="27" t="s">
        <v>187</v>
      </c>
      <c r="AI70" s="0" t="n">
        <f aca="false">SUM(Z71:Z99)</f>
        <v>0</v>
      </c>
      <c r="AJ70" s="0" t="n">
        <f aca="false">SUM(AA71:AA99)</f>
        <v>0</v>
      </c>
      <c r="AK70" s="0" t="n">
        <f aca="false">SUM(AB71:AB99)</f>
        <v>0</v>
      </c>
    </row>
    <row r="71" customFormat="false" ht="12.75" hidden="false" customHeight="false" outlineLevel="0" collapsed="false">
      <c r="A71" s="1" t="s">
        <v>188</v>
      </c>
      <c r="B71" s="2" t="s">
        <v>40</v>
      </c>
      <c r="C71" s="2" t="s">
        <v>189</v>
      </c>
      <c r="D71" s="0" t="s">
        <v>190</v>
      </c>
      <c r="E71" s="0" t="s">
        <v>191</v>
      </c>
      <c r="F71" s="0" t="n">
        <v>80.9</v>
      </c>
      <c r="G71" s="0" t="n">
        <v>0</v>
      </c>
      <c r="H71" s="0" t="n">
        <f aca="false">F71*AE71</f>
        <v>0</v>
      </c>
      <c r="I71" s="0" t="n">
        <f aca="false">J71-H71</f>
        <v>0</v>
      </c>
      <c r="J71" s="0" t="n">
        <f aca="false">F71*G71</f>
        <v>0</v>
      </c>
      <c r="K71" s="0" t="n">
        <v>0.001</v>
      </c>
      <c r="L71" s="0" t="n">
        <f aca="false">F71*K71</f>
        <v>0.0809</v>
      </c>
      <c r="M71" s="0" t="s">
        <v>48</v>
      </c>
      <c r="N71" s="0" t="n">
        <v>1</v>
      </c>
      <c r="O71" s="0" t="n">
        <f aca="false">IF(N71=5,I71,0)</f>
        <v>0</v>
      </c>
      <c r="Z71" s="0" t="n">
        <f aca="false">IF(AD71=0,J71,0)</f>
        <v>0</v>
      </c>
      <c r="AA71" s="0" t="n">
        <f aca="false">IF(AD71=15,J71,0)</f>
        <v>0</v>
      </c>
      <c r="AB71" s="0" t="n">
        <f aca="false">IF(AD71=21,J71,0)</f>
        <v>0</v>
      </c>
      <c r="AD71" s="0" t="n">
        <v>21</v>
      </c>
      <c r="AE71" s="0" t="n">
        <f aca="false">G71*AG71</f>
        <v>0</v>
      </c>
      <c r="AF71" s="0" t="n">
        <f aca="false">G71*(1-AG71)</f>
        <v>0</v>
      </c>
      <c r="AG71" s="0" t="n">
        <v>1</v>
      </c>
      <c r="AM71" s="0" t="n">
        <f aca="false">F71*AE71</f>
        <v>0</v>
      </c>
      <c r="AN71" s="0" t="n">
        <f aca="false">F71*AF71</f>
        <v>0</v>
      </c>
      <c r="AO71" s="0" t="s">
        <v>192</v>
      </c>
      <c r="AP71" s="0" t="s">
        <v>193</v>
      </c>
      <c r="AQ71" s="27" t="s">
        <v>51</v>
      </c>
    </row>
    <row r="72" customFormat="false" ht="25.5" hidden="false" customHeight="true" outlineLevel="0" collapsed="false">
      <c r="C72" s="30" t="s">
        <v>194</v>
      </c>
      <c r="D72" s="31" t="s">
        <v>195</v>
      </c>
      <c r="E72" s="31"/>
      <c r="F72" s="31"/>
      <c r="G72" s="31"/>
      <c r="H72" s="31"/>
      <c r="I72" s="31"/>
      <c r="J72" s="31"/>
      <c r="K72" s="31"/>
      <c r="L72" s="31"/>
      <c r="M72" s="31"/>
    </row>
    <row r="73" customFormat="false" ht="12.75" hidden="false" customHeight="true" outlineLevel="0" collapsed="false">
      <c r="C73" s="30" t="s">
        <v>55</v>
      </c>
      <c r="D73" s="31" t="s">
        <v>196</v>
      </c>
      <c r="E73" s="31"/>
      <c r="F73" s="31"/>
      <c r="G73" s="31"/>
      <c r="H73" s="31"/>
      <c r="I73" s="31"/>
      <c r="J73" s="31"/>
      <c r="K73" s="31"/>
      <c r="L73" s="31"/>
      <c r="M73" s="31"/>
    </row>
    <row r="74" customFormat="false" ht="12.75" hidden="false" customHeight="false" outlineLevel="0" collapsed="false">
      <c r="A74" s="1" t="s">
        <v>197</v>
      </c>
      <c r="B74" s="2" t="s">
        <v>40</v>
      </c>
      <c r="C74" s="2" t="s">
        <v>198</v>
      </c>
      <c r="D74" s="0" t="s">
        <v>199</v>
      </c>
      <c r="E74" s="0" t="s">
        <v>200</v>
      </c>
      <c r="F74" s="0" t="n">
        <v>0.2316</v>
      </c>
      <c r="G74" s="0" t="n">
        <v>0</v>
      </c>
      <c r="H74" s="0" t="n">
        <f aca="false">F74*AE74</f>
        <v>0</v>
      </c>
      <c r="I74" s="0" t="n">
        <f aca="false">J74-H74</f>
        <v>0</v>
      </c>
      <c r="J74" s="0" t="n">
        <f aca="false">F74*G74</f>
        <v>0</v>
      </c>
      <c r="K74" s="0" t="n">
        <v>0.001</v>
      </c>
      <c r="L74" s="0" t="n">
        <f aca="false">F74*K74</f>
        <v>0.0002316</v>
      </c>
      <c r="M74" s="0" t="s">
        <v>48</v>
      </c>
      <c r="N74" s="0" t="n">
        <v>1</v>
      </c>
      <c r="O74" s="0" t="n">
        <f aca="false">IF(N74=5,I74,0)</f>
        <v>0</v>
      </c>
      <c r="Z74" s="0" t="n">
        <f aca="false">IF(AD74=0,J74,0)</f>
        <v>0</v>
      </c>
      <c r="AA74" s="0" t="n">
        <f aca="false">IF(AD74=15,J74,0)</f>
        <v>0</v>
      </c>
      <c r="AB74" s="0" t="n">
        <f aca="false">IF(AD74=21,J74,0)</f>
        <v>0</v>
      </c>
      <c r="AD74" s="0" t="n">
        <v>21</v>
      </c>
      <c r="AE74" s="0" t="n">
        <f aca="false">G74*AG74</f>
        <v>0</v>
      </c>
      <c r="AF74" s="0" t="n">
        <f aca="false">G74*(1-AG74)</f>
        <v>0</v>
      </c>
      <c r="AG74" s="0" t="n">
        <v>1</v>
      </c>
      <c r="AM74" s="0" t="n">
        <f aca="false">F74*AE74</f>
        <v>0</v>
      </c>
      <c r="AN74" s="0" t="n">
        <f aca="false">F74*AF74</f>
        <v>0</v>
      </c>
      <c r="AO74" s="0" t="s">
        <v>192</v>
      </c>
      <c r="AP74" s="0" t="s">
        <v>193</v>
      </c>
      <c r="AQ74" s="27" t="s">
        <v>51</v>
      </c>
    </row>
    <row r="75" customFormat="false" ht="12.75" hidden="false" customHeight="true" outlineLevel="0" collapsed="false">
      <c r="C75" s="30" t="s">
        <v>55</v>
      </c>
      <c r="D75" s="31" t="s">
        <v>201</v>
      </c>
      <c r="E75" s="31"/>
      <c r="F75" s="31"/>
      <c r="G75" s="31"/>
      <c r="H75" s="31"/>
      <c r="I75" s="31"/>
      <c r="J75" s="31"/>
      <c r="K75" s="31"/>
      <c r="L75" s="31"/>
      <c r="M75" s="31"/>
    </row>
    <row r="76" customFormat="false" ht="12.75" hidden="false" customHeight="false" outlineLevel="0" collapsed="false">
      <c r="A76" s="1" t="s">
        <v>202</v>
      </c>
      <c r="B76" s="2" t="s">
        <v>40</v>
      </c>
      <c r="C76" s="2" t="s">
        <v>203</v>
      </c>
      <c r="D76" s="0" t="s">
        <v>204</v>
      </c>
      <c r="E76" s="0" t="s">
        <v>147</v>
      </c>
      <c r="F76" s="0" t="n">
        <v>125</v>
      </c>
      <c r="G76" s="0" t="n">
        <v>0</v>
      </c>
      <c r="H76" s="0" t="n">
        <f aca="false">F76*AE76</f>
        <v>0</v>
      </c>
      <c r="I76" s="0" t="n">
        <f aca="false">J76-H76</f>
        <v>0</v>
      </c>
      <c r="J76" s="0" t="n">
        <f aca="false">F76*G76</f>
        <v>0</v>
      </c>
      <c r="K76" s="0" t="n">
        <v>0</v>
      </c>
      <c r="L76" s="0" t="n">
        <f aca="false">F76*K76</f>
        <v>0</v>
      </c>
      <c r="N76" s="0" t="n">
        <v>1</v>
      </c>
      <c r="O76" s="0" t="n">
        <f aca="false">IF(N76=5,I76,0)</f>
        <v>0</v>
      </c>
      <c r="Z76" s="0" t="n">
        <f aca="false">IF(AD76=0,J76,0)</f>
        <v>0</v>
      </c>
      <c r="AA76" s="0" t="n">
        <f aca="false">IF(AD76=15,J76,0)</f>
        <v>0</v>
      </c>
      <c r="AB76" s="0" t="n">
        <f aca="false">IF(AD76=21,J76,0)</f>
        <v>0</v>
      </c>
      <c r="AD76" s="0" t="n">
        <v>21</v>
      </c>
      <c r="AE76" s="0" t="n">
        <f aca="false">G76*AG76</f>
        <v>0</v>
      </c>
      <c r="AF76" s="0" t="n">
        <f aca="false">G76*(1-AG76)</f>
        <v>0</v>
      </c>
      <c r="AG76" s="0" t="n">
        <v>1</v>
      </c>
      <c r="AM76" s="0" t="n">
        <f aca="false">F76*AE76</f>
        <v>0</v>
      </c>
      <c r="AN76" s="0" t="n">
        <f aca="false">F76*AF76</f>
        <v>0</v>
      </c>
      <c r="AO76" s="0" t="s">
        <v>192</v>
      </c>
      <c r="AP76" s="0" t="s">
        <v>193</v>
      </c>
      <c r="AQ76" s="27" t="s">
        <v>51</v>
      </c>
    </row>
    <row r="77" customFormat="false" ht="12.75" hidden="false" customHeight="false" outlineLevel="0" collapsed="false">
      <c r="A77" s="1" t="s">
        <v>205</v>
      </c>
      <c r="B77" s="2" t="s">
        <v>40</v>
      </c>
      <c r="C77" s="2" t="s">
        <v>206</v>
      </c>
      <c r="D77" s="0" t="s">
        <v>207</v>
      </c>
      <c r="E77" s="0" t="s">
        <v>147</v>
      </c>
      <c r="F77" s="0" t="n">
        <v>135</v>
      </c>
      <c r="G77" s="0" t="n">
        <v>0</v>
      </c>
      <c r="H77" s="0" t="n">
        <f aca="false">F77*AE77</f>
        <v>0</v>
      </c>
      <c r="I77" s="0" t="n">
        <f aca="false">J77-H77</f>
        <v>0</v>
      </c>
      <c r="J77" s="0" t="n">
        <f aca="false">F77*G77</f>
        <v>0</v>
      </c>
      <c r="K77" s="0" t="n">
        <v>0</v>
      </c>
      <c r="L77" s="0" t="n">
        <f aca="false">F77*K77</f>
        <v>0</v>
      </c>
      <c r="N77" s="0" t="n">
        <v>1</v>
      </c>
      <c r="O77" s="0" t="n">
        <f aca="false">IF(N77=5,I77,0)</f>
        <v>0</v>
      </c>
      <c r="Z77" s="0" t="n">
        <f aca="false">IF(AD77=0,J77,0)</f>
        <v>0</v>
      </c>
      <c r="AA77" s="0" t="n">
        <f aca="false">IF(AD77=15,J77,0)</f>
        <v>0</v>
      </c>
      <c r="AB77" s="0" t="n">
        <f aca="false">IF(AD77=21,J77,0)</f>
        <v>0</v>
      </c>
      <c r="AD77" s="0" t="n">
        <v>21</v>
      </c>
      <c r="AE77" s="0" t="n">
        <f aca="false">G77*AG77</f>
        <v>0</v>
      </c>
      <c r="AF77" s="0" t="n">
        <f aca="false">G77*(1-AG77)</f>
        <v>0</v>
      </c>
      <c r="AG77" s="0" t="n">
        <v>1</v>
      </c>
      <c r="AM77" s="0" t="n">
        <f aca="false">F77*AE77</f>
        <v>0</v>
      </c>
      <c r="AN77" s="0" t="n">
        <f aca="false">F77*AF77</f>
        <v>0</v>
      </c>
      <c r="AO77" s="0" t="s">
        <v>192</v>
      </c>
      <c r="AP77" s="0" t="s">
        <v>193</v>
      </c>
      <c r="AQ77" s="27" t="s">
        <v>51</v>
      </c>
    </row>
    <row r="78" customFormat="false" ht="12.75" hidden="false" customHeight="false" outlineLevel="0" collapsed="false">
      <c r="A78" s="1" t="s">
        <v>208</v>
      </c>
      <c r="B78" s="2" t="s">
        <v>40</v>
      </c>
      <c r="C78" s="2" t="s">
        <v>209</v>
      </c>
      <c r="D78" s="0" t="s">
        <v>210</v>
      </c>
      <c r="E78" s="0" t="s">
        <v>147</v>
      </c>
      <c r="F78" s="0" t="n">
        <v>395</v>
      </c>
      <c r="G78" s="0" t="n">
        <v>0</v>
      </c>
      <c r="H78" s="0" t="n">
        <f aca="false">F78*AE78</f>
        <v>0</v>
      </c>
      <c r="I78" s="0" t="n">
        <f aca="false">J78-H78</f>
        <v>0</v>
      </c>
      <c r="J78" s="0" t="n">
        <f aca="false">F78*G78</f>
        <v>0</v>
      </c>
      <c r="K78" s="0" t="n">
        <v>0</v>
      </c>
      <c r="L78" s="0" t="n">
        <f aca="false">F78*K78</f>
        <v>0</v>
      </c>
      <c r="N78" s="0" t="n">
        <v>1</v>
      </c>
      <c r="O78" s="0" t="n">
        <f aca="false">IF(N78=5,I78,0)</f>
        <v>0</v>
      </c>
      <c r="Z78" s="0" t="n">
        <f aca="false">IF(AD78=0,J78,0)</f>
        <v>0</v>
      </c>
      <c r="AA78" s="0" t="n">
        <f aca="false">IF(AD78=15,J78,0)</f>
        <v>0</v>
      </c>
      <c r="AB78" s="0" t="n">
        <f aca="false">IF(AD78=21,J78,0)</f>
        <v>0</v>
      </c>
      <c r="AD78" s="0" t="n">
        <v>21</v>
      </c>
      <c r="AE78" s="0" t="n">
        <f aca="false">G78*AG78</f>
        <v>0</v>
      </c>
      <c r="AF78" s="0" t="n">
        <f aca="false">G78*(1-AG78)</f>
        <v>0</v>
      </c>
      <c r="AG78" s="0" t="n">
        <v>1</v>
      </c>
      <c r="AM78" s="0" t="n">
        <f aca="false">F78*AE78</f>
        <v>0</v>
      </c>
      <c r="AN78" s="0" t="n">
        <f aca="false">F78*AF78</f>
        <v>0</v>
      </c>
      <c r="AO78" s="0" t="s">
        <v>192</v>
      </c>
      <c r="AP78" s="0" t="s">
        <v>193</v>
      </c>
      <c r="AQ78" s="27" t="s">
        <v>51</v>
      </c>
    </row>
    <row r="79" customFormat="false" ht="12.75" hidden="false" customHeight="false" outlineLevel="0" collapsed="false">
      <c r="A79" s="1" t="s">
        <v>211</v>
      </c>
      <c r="B79" s="2" t="s">
        <v>40</v>
      </c>
      <c r="C79" s="2" t="s">
        <v>212</v>
      </c>
      <c r="D79" s="0" t="s">
        <v>213</v>
      </c>
      <c r="E79" s="0" t="s">
        <v>147</v>
      </c>
      <c r="F79" s="0" t="n">
        <v>70</v>
      </c>
      <c r="G79" s="0" t="n">
        <v>0</v>
      </c>
      <c r="H79" s="0" t="n">
        <f aca="false">F79*AE79</f>
        <v>0</v>
      </c>
      <c r="I79" s="0" t="n">
        <f aca="false">J79-H79</f>
        <v>0</v>
      </c>
      <c r="J79" s="0" t="n">
        <f aca="false">F79*G79</f>
        <v>0</v>
      </c>
      <c r="K79" s="0" t="n">
        <v>0</v>
      </c>
      <c r="L79" s="0" t="n">
        <f aca="false">F79*K79</f>
        <v>0</v>
      </c>
      <c r="N79" s="0" t="n">
        <v>1</v>
      </c>
      <c r="O79" s="0" t="n">
        <f aca="false">IF(N79=5,I79,0)</f>
        <v>0</v>
      </c>
      <c r="Z79" s="0" t="n">
        <f aca="false">IF(AD79=0,J79,0)</f>
        <v>0</v>
      </c>
      <c r="AA79" s="0" t="n">
        <f aca="false">IF(AD79=15,J79,0)</f>
        <v>0</v>
      </c>
      <c r="AB79" s="0" t="n">
        <f aca="false">IF(AD79=21,J79,0)</f>
        <v>0</v>
      </c>
      <c r="AD79" s="0" t="n">
        <v>21</v>
      </c>
      <c r="AE79" s="0" t="n">
        <f aca="false">G79*AG79</f>
        <v>0</v>
      </c>
      <c r="AF79" s="0" t="n">
        <f aca="false">G79*(1-AG79)</f>
        <v>0</v>
      </c>
      <c r="AG79" s="0" t="n">
        <v>1</v>
      </c>
      <c r="AM79" s="0" t="n">
        <f aca="false">F79*AE79</f>
        <v>0</v>
      </c>
      <c r="AN79" s="0" t="n">
        <f aca="false">F79*AF79</f>
        <v>0</v>
      </c>
      <c r="AO79" s="0" t="s">
        <v>192</v>
      </c>
      <c r="AP79" s="0" t="s">
        <v>193</v>
      </c>
      <c r="AQ79" s="27" t="s">
        <v>51</v>
      </c>
    </row>
    <row r="80" customFormat="false" ht="12.75" hidden="false" customHeight="false" outlineLevel="0" collapsed="false">
      <c r="A80" s="1" t="s">
        <v>214</v>
      </c>
      <c r="B80" s="2" t="s">
        <v>40</v>
      </c>
      <c r="C80" s="2" t="s">
        <v>215</v>
      </c>
      <c r="D80" s="0" t="s">
        <v>216</v>
      </c>
      <c r="E80" s="0" t="s">
        <v>147</v>
      </c>
      <c r="F80" s="0" t="n">
        <v>1519</v>
      </c>
      <c r="G80" s="0" t="n">
        <v>0</v>
      </c>
      <c r="H80" s="0" t="n">
        <f aca="false">F80*AE80</f>
        <v>0</v>
      </c>
      <c r="I80" s="0" t="n">
        <f aca="false">J80-H80</f>
        <v>0</v>
      </c>
      <c r="J80" s="0" t="n">
        <f aca="false">F80*G80</f>
        <v>0</v>
      </c>
      <c r="K80" s="0" t="n">
        <v>0</v>
      </c>
      <c r="L80" s="0" t="n">
        <f aca="false">F80*K80</f>
        <v>0</v>
      </c>
      <c r="N80" s="0" t="n">
        <v>1</v>
      </c>
      <c r="O80" s="0" t="n">
        <f aca="false">IF(N80=5,I80,0)</f>
        <v>0</v>
      </c>
      <c r="Z80" s="0" t="n">
        <f aca="false">IF(AD80=0,J80,0)</f>
        <v>0</v>
      </c>
      <c r="AA80" s="0" t="n">
        <f aca="false">IF(AD80=15,J80,0)</f>
        <v>0</v>
      </c>
      <c r="AB80" s="0" t="n">
        <f aca="false">IF(AD80=21,J80,0)</f>
        <v>0</v>
      </c>
      <c r="AD80" s="0" t="n">
        <v>21</v>
      </c>
      <c r="AE80" s="0" t="n">
        <f aca="false">G80*AG80</f>
        <v>0</v>
      </c>
      <c r="AF80" s="0" t="n">
        <f aca="false">G80*(1-AG80)</f>
        <v>0</v>
      </c>
      <c r="AG80" s="0" t="n">
        <v>1</v>
      </c>
      <c r="AM80" s="0" t="n">
        <f aca="false">F80*AE80</f>
        <v>0</v>
      </c>
      <c r="AN80" s="0" t="n">
        <f aca="false">F80*AF80</f>
        <v>0</v>
      </c>
      <c r="AO80" s="0" t="s">
        <v>192</v>
      </c>
      <c r="AP80" s="0" t="s">
        <v>193</v>
      </c>
      <c r="AQ80" s="27" t="s">
        <v>51</v>
      </c>
    </row>
    <row r="81" customFormat="false" ht="12.75" hidden="false" customHeight="true" outlineLevel="0" collapsed="false">
      <c r="C81" s="30" t="s">
        <v>55</v>
      </c>
      <c r="D81" s="31" t="s">
        <v>217</v>
      </c>
      <c r="E81" s="31"/>
      <c r="F81" s="31"/>
      <c r="G81" s="31"/>
      <c r="H81" s="31"/>
      <c r="I81" s="31"/>
      <c r="J81" s="31"/>
      <c r="K81" s="31"/>
      <c r="L81" s="31"/>
      <c r="M81" s="31"/>
    </row>
    <row r="82" customFormat="false" ht="12.75" hidden="false" customHeight="false" outlineLevel="0" collapsed="false">
      <c r="A82" s="1" t="s">
        <v>218</v>
      </c>
      <c r="B82" s="2" t="s">
        <v>40</v>
      </c>
      <c r="C82" s="2" t="s">
        <v>219</v>
      </c>
      <c r="D82" s="0" t="s">
        <v>220</v>
      </c>
      <c r="E82" s="0" t="s">
        <v>147</v>
      </c>
      <c r="F82" s="0" t="n">
        <v>57</v>
      </c>
      <c r="G82" s="0" t="n">
        <v>0</v>
      </c>
      <c r="H82" s="0" t="n">
        <f aca="false">F82*AE82</f>
        <v>0</v>
      </c>
      <c r="I82" s="0" t="n">
        <f aca="false">J82-H82</f>
        <v>0</v>
      </c>
      <c r="J82" s="0" t="n">
        <f aca="false">F82*G82</f>
        <v>0</v>
      </c>
      <c r="K82" s="0" t="n">
        <v>0</v>
      </c>
      <c r="L82" s="0" t="n">
        <f aca="false">F82*K82</f>
        <v>0</v>
      </c>
      <c r="N82" s="0" t="n">
        <v>1</v>
      </c>
      <c r="O82" s="0" t="n">
        <f aca="false">IF(N82=5,I82,0)</f>
        <v>0</v>
      </c>
      <c r="Z82" s="0" t="n">
        <f aca="false">IF(AD82=0,J82,0)</f>
        <v>0</v>
      </c>
      <c r="AA82" s="0" t="n">
        <f aca="false">IF(AD82=15,J82,0)</f>
        <v>0</v>
      </c>
      <c r="AB82" s="0" t="n">
        <f aca="false">IF(AD82=21,J82,0)</f>
        <v>0</v>
      </c>
      <c r="AD82" s="0" t="n">
        <v>21</v>
      </c>
      <c r="AE82" s="0" t="n">
        <f aca="false">G82*AG82</f>
        <v>0</v>
      </c>
      <c r="AF82" s="0" t="n">
        <f aca="false">G82*(1-AG82)</f>
        <v>0</v>
      </c>
      <c r="AG82" s="0" t="n">
        <v>1</v>
      </c>
      <c r="AM82" s="0" t="n">
        <f aca="false">F82*AE82</f>
        <v>0</v>
      </c>
      <c r="AN82" s="0" t="n">
        <f aca="false">F82*AF82</f>
        <v>0</v>
      </c>
      <c r="AO82" s="0" t="s">
        <v>192</v>
      </c>
      <c r="AP82" s="0" t="s">
        <v>193</v>
      </c>
      <c r="AQ82" s="27" t="s">
        <v>51</v>
      </c>
    </row>
    <row r="83" customFormat="false" ht="12.75" hidden="false" customHeight="true" outlineLevel="0" collapsed="false">
      <c r="C83" s="30" t="s">
        <v>55</v>
      </c>
      <c r="D83" s="31" t="s">
        <v>221</v>
      </c>
      <c r="E83" s="31"/>
      <c r="F83" s="31"/>
      <c r="G83" s="31"/>
      <c r="H83" s="31"/>
      <c r="I83" s="31"/>
      <c r="J83" s="31"/>
      <c r="K83" s="31"/>
      <c r="L83" s="31"/>
      <c r="M83" s="31"/>
    </row>
    <row r="84" customFormat="false" ht="12.75" hidden="false" customHeight="false" outlineLevel="0" collapsed="false">
      <c r="A84" s="1" t="s">
        <v>222</v>
      </c>
      <c r="B84" s="2" t="s">
        <v>40</v>
      </c>
      <c r="C84" s="2" t="s">
        <v>223</v>
      </c>
      <c r="D84" s="0" t="s">
        <v>224</v>
      </c>
      <c r="E84" s="0" t="s">
        <v>147</v>
      </c>
      <c r="F84" s="0" t="n">
        <v>51</v>
      </c>
      <c r="G84" s="0" t="n">
        <v>0</v>
      </c>
      <c r="H84" s="0" t="n">
        <f aca="false">F84*AE84</f>
        <v>0</v>
      </c>
      <c r="I84" s="0" t="n">
        <f aca="false">J84-H84</f>
        <v>0</v>
      </c>
      <c r="J84" s="0" t="n">
        <f aca="false">F84*G84</f>
        <v>0</v>
      </c>
      <c r="K84" s="0" t="n">
        <v>0</v>
      </c>
      <c r="L84" s="0" t="n">
        <f aca="false">F84*K84</f>
        <v>0</v>
      </c>
      <c r="N84" s="0" t="n">
        <v>1</v>
      </c>
      <c r="O84" s="0" t="n">
        <f aca="false">IF(N84=5,I84,0)</f>
        <v>0</v>
      </c>
      <c r="Z84" s="0" t="n">
        <f aca="false">IF(AD84=0,J84,0)</f>
        <v>0</v>
      </c>
      <c r="AA84" s="0" t="n">
        <f aca="false">IF(AD84=15,J84,0)</f>
        <v>0</v>
      </c>
      <c r="AB84" s="0" t="n">
        <f aca="false">IF(AD84=21,J84,0)</f>
        <v>0</v>
      </c>
      <c r="AD84" s="0" t="n">
        <v>21</v>
      </c>
      <c r="AE84" s="0" t="n">
        <f aca="false">G84*AG84</f>
        <v>0</v>
      </c>
      <c r="AF84" s="0" t="n">
        <f aca="false">G84*(1-AG84)</f>
        <v>0</v>
      </c>
      <c r="AG84" s="0" t="n">
        <v>1</v>
      </c>
      <c r="AM84" s="0" t="n">
        <f aca="false">F84*AE84</f>
        <v>0</v>
      </c>
      <c r="AN84" s="0" t="n">
        <f aca="false">F84*AF84</f>
        <v>0</v>
      </c>
      <c r="AO84" s="0" t="s">
        <v>192</v>
      </c>
      <c r="AP84" s="0" t="s">
        <v>193</v>
      </c>
      <c r="AQ84" s="27" t="s">
        <v>51</v>
      </c>
    </row>
    <row r="85" customFormat="false" ht="12.75" hidden="false" customHeight="true" outlineLevel="0" collapsed="false">
      <c r="C85" s="30" t="s">
        <v>55</v>
      </c>
      <c r="D85" s="31" t="s">
        <v>225</v>
      </c>
      <c r="E85" s="31"/>
      <c r="F85" s="31"/>
      <c r="G85" s="31"/>
      <c r="H85" s="31"/>
      <c r="I85" s="31"/>
      <c r="J85" s="31"/>
      <c r="K85" s="31"/>
      <c r="L85" s="31"/>
      <c r="M85" s="31"/>
    </row>
    <row r="86" customFormat="false" ht="12.75" hidden="false" customHeight="false" outlineLevel="0" collapsed="false">
      <c r="A86" s="1" t="s">
        <v>226</v>
      </c>
      <c r="B86" s="2" t="s">
        <v>40</v>
      </c>
      <c r="C86" s="2" t="s">
        <v>227</v>
      </c>
      <c r="D86" s="0" t="s">
        <v>228</v>
      </c>
      <c r="E86" s="0" t="s">
        <v>147</v>
      </c>
      <c r="F86" s="0" t="n">
        <v>23</v>
      </c>
      <c r="G86" s="0" t="n">
        <v>0</v>
      </c>
      <c r="H86" s="0" t="n">
        <f aca="false">F86*AE86</f>
        <v>0</v>
      </c>
      <c r="I86" s="0" t="n">
        <f aca="false">J86-H86</f>
        <v>0</v>
      </c>
      <c r="J86" s="0" t="n">
        <f aca="false">F86*G86</f>
        <v>0</v>
      </c>
      <c r="K86" s="0" t="n">
        <v>0</v>
      </c>
      <c r="L86" s="0" t="n">
        <f aca="false">F86*K86</f>
        <v>0</v>
      </c>
      <c r="N86" s="0" t="n">
        <v>1</v>
      </c>
      <c r="O86" s="0" t="n">
        <f aca="false">IF(N86=5,I86,0)</f>
        <v>0</v>
      </c>
      <c r="Z86" s="0" t="n">
        <f aca="false">IF(AD86=0,J86,0)</f>
        <v>0</v>
      </c>
      <c r="AA86" s="0" t="n">
        <f aca="false">IF(AD86=15,J86,0)</f>
        <v>0</v>
      </c>
      <c r="AB86" s="0" t="n">
        <f aca="false">IF(AD86=21,J86,0)</f>
        <v>0</v>
      </c>
      <c r="AD86" s="0" t="n">
        <v>21</v>
      </c>
      <c r="AE86" s="0" t="n">
        <f aca="false">G86*AG86</f>
        <v>0</v>
      </c>
      <c r="AF86" s="0" t="n">
        <f aca="false">G86*(1-AG86)</f>
        <v>0</v>
      </c>
      <c r="AG86" s="0" t="n">
        <v>1</v>
      </c>
      <c r="AM86" s="0" t="n">
        <f aca="false">F86*AE86</f>
        <v>0</v>
      </c>
      <c r="AN86" s="0" t="n">
        <f aca="false">F86*AF86</f>
        <v>0</v>
      </c>
      <c r="AO86" s="0" t="s">
        <v>192</v>
      </c>
      <c r="AP86" s="0" t="s">
        <v>193</v>
      </c>
      <c r="AQ86" s="27" t="s">
        <v>51</v>
      </c>
    </row>
    <row r="87" customFormat="false" ht="12.75" hidden="false" customHeight="true" outlineLevel="0" collapsed="false">
      <c r="C87" s="30" t="s">
        <v>55</v>
      </c>
      <c r="D87" s="31" t="s">
        <v>229</v>
      </c>
      <c r="E87" s="31"/>
      <c r="F87" s="31"/>
      <c r="G87" s="31"/>
      <c r="H87" s="31"/>
      <c r="I87" s="31"/>
      <c r="J87" s="31"/>
      <c r="K87" s="31"/>
      <c r="L87" s="31"/>
      <c r="M87" s="31"/>
    </row>
    <row r="88" customFormat="false" ht="12.75" hidden="false" customHeight="false" outlineLevel="0" collapsed="false">
      <c r="A88" s="1" t="s">
        <v>230</v>
      </c>
      <c r="B88" s="2" t="s">
        <v>40</v>
      </c>
      <c r="C88" s="2" t="s">
        <v>231</v>
      </c>
      <c r="D88" s="0" t="s">
        <v>232</v>
      </c>
      <c r="E88" s="0" t="s">
        <v>147</v>
      </c>
      <c r="F88" s="0" t="n">
        <v>15</v>
      </c>
      <c r="G88" s="0" t="n">
        <v>0</v>
      </c>
      <c r="H88" s="0" t="n">
        <f aca="false">F88*AE88</f>
        <v>0</v>
      </c>
      <c r="I88" s="0" t="n">
        <f aca="false">J88-H88</f>
        <v>0</v>
      </c>
      <c r="J88" s="0" t="n">
        <f aca="false">F88*G88</f>
        <v>0</v>
      </c>
      <c r="K88" s="0" t="n">
        <v>0</v>
      </c>
      <c r="L88" s="0" t="n">
        <f aca="false">F88*K88</f>
        <v>0</v>
      </c>
      <c r="N88" s="0" t="n">
        <v>1</v>
      </c>
      <c r="O88" s="0" t="n">
        <f aca="false">IF(N88=5,I88,0)</f>
        <v>0</v>
      </c>
      <c r="Z88" s="0" t="n">
        <f aca="false">IF(AD88=0,J88,0)</f>
        <v>0</v>
      </c>
      <c r="AA88" s="0" t="n">
        <f aca="false">IF(AD88=15,J88,0)</f>
        <v>0</v>
      </c>
      <c r="AB88" s="0" t="n">
        <f aca="false">IF(AD88=21,J88,0)</f>
        <v>0</v>
      </c>
      <c r="AD88" s="0" t="n">
        <v>21</v>
      </c>
      <c r="AE88" s="0" t="n">
        <f aca="false">G88*AG88</f>
        <v>0</v>
      </c>
      <c r="AF88" s="0" t="n">
        <f aca="false">G88*(1-AG88)</f>
        <v>0</v>
      </c>
      <c r="AG88" s="0" t="n">
        <v>1</v>
      </c>
      <c r="AM88" s="0" t="n">
        <f aca="false">F88*AE88</f>
        <v>0</v>
      </c>
      <c r="AN88" s="0" t="n">
        <f aca="false">F88*AF88</f>
        <v>0</v>
      </c>
      <c r="AO88" s="0" t="s">
        <v>192</v>
      </c>
      <c r="AP88" s="0" t="s">
        <v>193</v>
      </c>
      <c r="AQ88" s="27" t="s">
        <v>51</v>
      </c>
    </row>
    <row r="89" customFormat="false" ht="12.75" hidden="false" customHeight="true" outlineLevel="0" collapsed="false">
      <c r="C89" s="30" t="s">
        <v>55</v>
      </c>
      <c r="D89" s="31" t="s">
        <v>148</v>
      </c>
      <c r="E89" s="31"/>
      <c r="F89" s="31"/>
      <c r="G89" s="31"/>
      <c r="H89" s="31"/>
      <c r="I89" s="31"/>
      <c r="J89" s="31"/>
      <c r="K89" s="31"/>
      <c r="L89" s="31"/>
      <c r="M89" s="31"/>
    </row>
    <row r="90" customFormat="false" ht="12.75" hidden="false" customHeight="false" outlineLevel="0" collapsed="false">
      <c r="A90" s="1" t="s">
        <v>233</v>
      </c>
      <c r="B90" s="2" t="s">
        <v>40</v>
      </c>
      <c r="C90" s="2" t="s">
        <v>234</v>
      </c>
      <c r="D90" s="0" t="s">
        <v>235</v>
      </c>
      <c r="E90" s="0" t="s">
        <v>147</v>
      </c>
      <c r="F90" s="0" t="n">
        <v>23</v>
      </c>
      <c r="G90" s="0" t="n">
        <v>0</v>
      </c>
      <c r="H90" s="0" t="n">
        <f aca="false">F90*AE90</f>
        <v>0</v>
      </c>
      <c r="I90" s="0" t="n">
        <f aca="false">J90-H90</f>
        <v>0</v>
      </c>
      <c r="J90" s="0" t="n">
        <f aca="false">F90*G90</f>
        <v>0</v>
      </c>
      <c r="K90" s="0" t="n">
        <v>0</v>
      </c>
      <c r="L90" s="0" t="n">
        <f aca="false">F90*K90</f>
        <v>0</v>
      </c>
      <c r="N90" s="0" t="n">
        <v>1</v>
      </c>
      <c r="O90" s="0" t="n">
        <f aca="false">IF(N90=5,I90,0)</f>
        <v>0</v>
      </c>
      <c r="Z90" s="0" t="n">
        <f aca="false">IF(AD90=0,J90,0)</f>
        <v>0</v>
      </c>
      <c r="AA90" s="0" t="n">
        <f aca="false">IF(AD90=15,J90,0)</f>
        <v>0</v>
      </c>
      <c r="AB90" s="0" t="n">
        <f aca="false">IF(AD90=21,J90,0)</f>
        <v>0</v>
      </c>
      <c r="AD90" s="0" t="n">
        <v>21</v>
      </c>
      <c r="AE90" s="0" t="n">
        <f aca="false">G90*AG90</f>
        <v>0</v>
      </c>
      <c r="AF90" s="0" t="n">
        <f aca="false">G90*(1-AG90)</f>
        <v>0</v>
      </c>
      <c r="AG90" s="0" t="n">
        <v>1</v>
      </c>
      <c r="AM90" s="0" t="n">
        <f aca="false">F90*AE90</f>
        <v>0</v>
      </c>
      <c r="AN90" s="0" t="n">
        <f aca="false">F90*AF90</f>
        <v>0</v>
      </c>
      <c r="AO90" s="0" t="s">
        <v>192</v>
      </c>
      <c r="AP90" s="0" t="s">
        <v>193</v>
      </c>
      <c r="AQ90" s="27" t="s">
        <v>51</v>
      </c>
    </row>
    <row r="91" customFormat="false" ht="12.75" hidden="false" customHeight="false" outlineLevel="0" collapsed="false">
      <c r="A91" s="1" t="s">
        <v>236</v>
      </c>
      <c r="B91" s="2" t="s">
        <v>40</v>
      </c>
      <c r="C91" s="2" t="s">
        <v>237</v>
      </c>
      <c r="D91" s="0" t="s">
        <v>238</v>
      </c>
      <c r="E91" s="0" t="s">
        <v>162</v>
      </c>
      <c r="F91" s="0" t="n">
        <v>60.2</v>
      </c>
      <c r="G91" s="0" t="n">
        <v>0</v>
      </c>
      <c r="H91" s="0" t="n">
        <f aca="false">F91*AE91</f>
        <v>0</v>
      </c>
      <c r="I91" s="0" t="n">
        <f aca="false">J91-H91</f>
        <v>0</v>
      </c>
      <c r="J91" s="0" t="n">
        <f aca="false">F91*G91</f>
        <v>0</v>
      </c>
      <c r="K91" s="0" t="n">
        <v>0</v>
      </c>
      <c r="L91" s="0" t="n">
        <f aca="false">F91*K91</f>
        <v>0</v>
      </c>
      <c r="N91" s="0" t="n">
        <v>1</v>
      </c>
      <c r="O91" s="0" t="n">
        <f aca="false">IF(N91=5,I91,0)</f>
        <v>0</v>
      </c>
      <c r="Z91" s="0" t="n">
        <f aca="false">IF(AD91=0,J91,0)</f>
        <v>0</v>
      </c>
      <c r="AA91" s="0" t="n">
        <f aca="false">IF(AD91=15,J91,0)</f>
        <v>0</v>
      </c>
      <c r="AB91" s="0" t="n">
        <f aca="false">IF(AD91=21,J91,0)</f>
        <v>0</v>
      </c>
      <c r="AD91" s="0" t="n">
        <v>21</v>
      </c>
      <c r="AE91" s="0" t="n">
        <f aca="false">G91*AG91</f>
        <v>0</v>
      </c>
      <c r="AF91" s="0" t="n">
        <f aca="false">G91*(1-AG91)</f>
        <v>0</v>
      </c>
      <c r="AG91" s="0" t="n">
        <v>1</v>
      </c>
      <c r="AM91" s="0" t="n">
        <f aca="false">F91*AE91</f>
        <v>0</v>
      </c>
      <c r="AN91" s="0" t="n">
        <f aca="false">F91*AF91</f>
        <v>0</v>
      </c>
      <c r="AO91" s="0" t="s">
        <v>192</v>
      </c>
      <c r="AP91" s="0" t="s">
        <v>193</v>
      </c>
      <c r="AQ91" s="27" t="s">
        <v>51</v>
      </c>
    </row>
    <row r="92" customFormat="false" ht="12.75" hidden="false" customHeight="false" outlineLevel="0" collapsed="false">
      <c r="A92" s="1" t="s">
        <v>239</v>
      </c>
      <c r="B92" s="2" t="s">
        <v>40</v>
      </c>
      <c r="C92" s="2" t="s">
        <v>240</v>
      </c>
      <c r="D92" s="0" t="s">
        <v>241</v>
      </c>
      <c r="E92" s="0" t="s">
        <v>67</v>
      </c>
      <c r="F92" s="0" t="n">
        <v>366</v>
      </c>
      <c r="G92" s="0" t="n">
        <v>0</v>
      </c>
      <c r="H92" s="0" t="n">
        <f aca="false">F92*AE92</f>
        <v>0</v>
      </c>
      <c r="I92" s="0" t="n">
        <f aca="false">J92-H92</f>
        <v>0</v>
      </c>
      <c r="J92" s="0" t="n">
        <f aca="false">F92*G92</f>
        <v>0</v>
      </c>
      <c r="K92" s="0" t="n">
        <v>0</v>
      </c>
      <c r="L92" s="0" t="n">
        <f aca="false">F92*K92</f>
        <v>0</v>
      </c>
      <c r="N92" s="0" t="n">
        <v>1</v>
      </c>
      <c r="O92" s="0" t="n">
        <f aca="false">IF(N92=5,I92,0)</f>
        <v>0</v>
      </c>
      <c r="Z92" s="0" t="n">
        <f aca="false">IF(AD92=0,J92,0)</f>
        <v>0</v>
      </c>
      <c r="AA92" s="0" t="n">
        <f aca="false">IF(AD92=15,J92,0)</f>
        <v>0</v>
      </c>
      <c r="AB92" s="0" t="n">
        <f aca="false">IF(AD92=21,J92,0)</f>
        <v>0</v>
      </c>
      <c r="AD92" s="0" t="n">
        <v>21</v>
      </c>
      <c r="AE92" s="0" t="n">
        <f aca="false">G92*AG92</f>
        <v>0</v>
      </c>
      <c r="AF92" s="0" t="n">
        <f aca="false">G92*(1-AG92)</f>
        <v>0</v>
      </c>
      <c r="AG92" s="0" t="n">
        <v>1</v>
      </c>
      <c r="AM92" s="0" t="n">
        <f aca="false">F92*AE92</f>
        <v>0</v>
      </c>
      <c r="AN92" s="0" t="n">
        <f aca="false">F92*AF92</f>
        <v>0</v>
      </c>
      <c r="AO92" s="0" t="s">
        <v>192</v>
      </c>
      <c r="AP92" s="0" t="s">
        <v>193</v>
      </c>
      <c r="AQ92" s="27" t="s">
        <v>51</v>
      </c>
    </row>
    <row r="93" customFormat="false" ht="12.75" hidden="false" customHeight="false" outlineLevel="0" collapsed="false">
      <c r="A93" s="1" t="s">
        <v>242</v>
      </c>
      <c r="B93" s="2" t="s">
        <v>40</v>
      </c>
      <c r="C93" s="2" t="s">
        <v>243</v>
      </c>
      <c r="D93" s="0" t="s">
        <v>244</v>
      </c>
      <c r="E93" s="0" t="s">
        <v>172</v>
      </c>
      <c r="F93" s="0" t="n">
        <v>600</v>
      </c>
      <c r="G93" s="0" t="n">
        <v>0</v>
      </c>
      <c r="H93" s="0" t="n">
        <f aca="false">F93*AE93</f>
        <v>0</v>
      </c>
      <c r="I93" s="0" t="n">
        <f aca="false">J93-H93</f>
        <v>0</v>
      </c>
      <c r="J93" s="0" t="n">
        <f aca="false">F93*G93</f>
        <v>0</v>
      </c>
      <c r="K93" s="0" t="n">
        <v>0</v>
      </c>
      <c r="L93" s="0" t="n">
        <f aca="false">F93*K93</f>
        <v>0</v>
      </c>
      <c r="N93" s="0" t="n">
        <v>1</v>
      </c>
      <c r="O93" s="0" t="n">
        <f aca="false">IF(N93=5,I93,0)</f>
        <v>0</v>
      </c>
      <c r="Z93" s="0" t="n">
        <f aca="false">IF(AD93=0,J93,0)</f>
        <v>0</v>
      </c>
      <c r="AA93" s="0" t="n">
        <f aca="false">IF(AD93=15,J93,0)</f>
        <v>0</v>
      </c>
      <c r="AB93" s="0" t="n">
        <f aca="false">IF(AD93=21,J93,0)</f>
        <v>0</v>
      </c>
      <c r="AD93" s="0" t="n">
        <v>21</v>
      </c>
      <c r="AE93" s="0" t="n">
        <f aca="false">G93*AG93</f>
        <v>0</v>
      </c>
      <c r="AF93" s="0" t="n">
        <f aca="false">G93*(1-AG93)</f>
        <v>0</v>
      </c>
      <c r="AG93" s="0" t="n">
        <v>1</v>
      </c>
      <c r="AM93" s="0" t="n">
        <f aca="false">F93*AE93</f>
        <v>0</v>
      </c>
      <c r="AN93" s="0" t="n">
        <f aca="false">F93*AF93</f>
        <v>0</v>
      </c>
      <c r="AO93" s="0" t="s">
        <v>192</v>
      </c>
      <c r="AP93" s="0" t="s">
        <v>193</v>
      </c>
      <c r="AQ93" s="27" t="s">
        <v>51</v>
      </c>
    </row>
    <row r="94" customFormat="false" ht="12.75" hidden="false" customHeight="false" outlineLevel="0" collapsed="false">
      <c r="A94" s="1" t="s">
        <v>245</v>
      </c>
      <c r="B94" s="2" t="s">
        <v>40</v>
      </c>
      <c r="C94" s="2" t="s">
        <v>246</v>
      </c>
      <c r="D94" s="0" t="s">
        <v>247</v>
      </c>
      <c r="E94" s="0" t="s">
        <v>147</v>
      </c>
      <c r="F94" s="0" t="n">
        <v>2</v>
      </c>
      <c r="G94" s="0" t="n">
        <v>0</v>
      </c>
      <c r="H94" s="0" t="n">
        <f aca="false">F94*AE94</f>
        <v>0</v>
      </c>
      <c r="I94" s="0" t="n">
        <f aca="false">J94-H94</f>
        <v>0</v>
      </c>
      <c r="J94" s="0" t="n">
        <f aca="false">F94*G94</f>
        <v>0</v>
      </c>
      <c r="K94" s="0" t="n">
        <v>0</v>
      </c>
      <c r="L94" s="0" t="n">
        <f aca="false">F94*K94</f>
        <v>0</v>
      </c>
      <c r="N94" s="0" t="n">
        <v>1</v>
      </c>
      <c r="O94" s="0" t="n">
        <f aca="false">IF(N94=5,I94,0)</f>
        <v>0</v>
      </c>
      <c r="Z94" s="0" t="n">
        <f aca="false">IF(AD94=0,J94,0)</f>
        <v>0</v>
      </c>
      <c r="AA94" s="0" t="n">
        <f aca="false">IF(AD94=15,J94,0)</f>
        <v>0</v>
      </c>
      <c r="AB94" s="0" t="n">
        <f aca="false">IF(AD94=21,J94,0)</f>
        <v>0</v>
      </c>
      <c r="AD94" s="0" t="n">
        <v>21</v>
      </c>
      <c r="AE94" s="0" t="n">
        <f aca="false">G94*AG94</f>
        <v>0</v>
      </c>
      <c r="AF94" s="0" t="n">
        <f aca="false">G94*(1-AG94)</f>
        <v>0</v>
      </c>
      <c r="AG94" s="0" t="n">
        <v>1</v>
      </c>
      <c r="AM94" s="0" t="n">
        <f aca="false">F94*AE94</f>
        <v>0</v>
      </c>
      <c r="AN94" s="0" t="n">
        <f aca="false">F94*AF94</f>
        <v>0</v>
      </c>
      <c r="AO94" s="0" t="s">
        <v>192</v>
      </c>
      <c r="AP94" s="0" t="s">
        <v>193</v>
      </c>
      <c r="AQ94" s="27" t="s">
        <v>51</v>
      </c>
    </row>
    <row r="95" customFormat="false" ht="12.75" hidden="false" customHeight="false" outlineLevel="0" collapsed="false">
      <c r="A95" s="1" t="s">
        <v>248</v>
      </c>
      <c r="B95" s="2" t="s">
        <v>40</v>
      </c>
      <c r="C95" s="2" t="s">
        <v>249</v>
      </c>
      <c r="D95" s="0" t="s">
        <v>250</v>
      </c>
      <c r="E95" s="0" t="s">
        <v>147</v>
      </c>
      <c r="F95" s="0" t="n">
        <v>10</v>
      </c>
      <c r="G95" s="0" t="n">
        <v>0</v>
      </c>
      <c r="H95" s="0" t="n">
        <f aca="false">F95*AE95</f>
        <v>0</v>
      </c>
      <c r="I95" s="0" t="n">
        <f aca="false">J95-H95</f>
        <v>0</v>
      </c>
      <c r="J95" s="0" t="n">
        <f aca="false">F95*G95</f>
        <v>0</v>
      </c>
      <c r="K95" s="0" t="n">
        <v>0</v>
      </c>
      <c r="L95" s="0" t="n">
        <f aca="false">F95*K95</f>
        <v>0</v>
      </c>
      <c r="N95" s="0" t="n">
        <v>1</v>
      </c>
      <c r="O95" s="0" t="n">
        <f aca="false">IF(N95=5,I95,0)</f>
        <v>0</v>
      </c>
      <c r="Z95" s="0" t="n">
        <f aca="false">IF(AD95=0,J95,0)</f>
        <v>0</v>
      </c>
      <c r="AA95" s="0" t="n">
        <f aca="false">IF(AD95=15,J95,0)</f>
        <v>0</v>
      </c>
      <c r="AB95" s="0" t="n">
        <f aca="false">IF(AD95=21,J95,0)</f>
        <v>0</v>
      </c>
      <c r="AD95" s="0" t="n">
        <v>21</v>
      </c>
      <c r="AE95" s="0" t="n">
        <f aca="false">G95*AG95</f>
        <v>0</v>
      </c>
      <c r="AF95" s="0" t="n">
        <f aca="false">G95*(1-AG95)</f>
        <v>0</v>
      </c>
      <c r="AG95" s="0" t="n">
        <v>1</v>
      </c>
      <c r="AM95" s="0" t="n">
        <f aca="false">F95*AE95</f>
        <v>0</v>
      </c>
      <c r="AN95" s="0" t="n">
        <f aca="false">F95*AF95</f>
        <v>0</v>
      </c>
      <c r="AO95" s="0" t="s">
        <v>192</v>
      </c>
      <c r="AP95" s="0" t="s">
        <v>193</v>
      </c>
      <c r="AQ95" s="27" t="s">
        <v>51</v>
      </c>
    </row>
    <row r="96" customFormat="false" ht="12.75" hidden="false" customHeight="false" outlineLevel="0" collapsed="false">
      <c r="A96" s="1" t="s">
        <v>251</v>
      </c>
      <c r="B96" s="2" t="s">
        <v>40</v>
      </c>
      <c r="C96" s="2" t="s">
        <v>252</v>
      </c>
      <c r="D96" s="0" t="s">
        <v>253</v>
      </c>
      <c r="E96" s="0" t="s">
        <v>147</v>
      </c>
      <c r="F96" s="0" t="n">
        <v>3</v>
      </c>
      <c r="G96" s="0" t="n">
        <v>0</v>
      </c>
      <c r="H96" s="0" t="n">
        <f aca="false">F96*AE96</f>
        <v>0</v>
      </c>
      <c r="I96" s="0" t="n">
        <f aca="false">J96-H96</f>
        <v>0</v>
      </c>
      <c r="J96" s="0" t="n">
        <f aca="false">F96*G96</f>
        <v>0</v>
      </c>
      <c r="K96" s="0" t="n">
        <v>0</v>
      </c>
      <c r="L96" s="0" t="n">
        <f aca="false">F96*K96</f>
        <v>0</v>
      </c>
      <c r="N96" s="0" t="n">
        <v>1</v>
      </c>
      <c r="O96" s="0" t="n">
        <f aca="false">IF(N96=5,I96,0)</f>
        <v>0</v>
      </c>
      <c r="Z96" s="0" t="n">
        <f aca="false">IF(AD96=0,J96,0)</f>
        <v>0</v>
      </c>
      <c r="AA96" s="0" t="n">
        <f aca="false">IF(AD96=15,J96,0)</f>
        <v>0</v>
      </c>
      <c r="AB96" s="0" t="n">
        <f aca="false">IF(AD96=21,J96,0)</f>
        <v>0</v>
      </c>
      <c r="AD96" s="0" t="n">
        <v>21</v>
      </c>
      <c r="AE96" s="0" t="n">
        <f aca="false">G96*AG96</f>
        <v>0</v>
      </c>
      <c r="AF96" s="0" t="n">
        <f aca="false">G96*(1-AG96)</f>
        <v>0</v>
      </c>
      <c r="AG96" s="0" t="n">
        <v>1</v>
      </c>
      <c r="AM96" s="0" t="n">
        <f aca="false">F96*AE96</f>
        <v>0</v>
      </c>
      <c r="AN96" s="0" t="n">
        <f aca="false">F96*AF96</f>
        <v>0</v>
      </c>
      <c r="AO96" s="0" t="s">
        <v>192</v>
      </c>
      <c r="AP96" s="0" t="s">
        <v>193</v>
      </c>
      <c r="AQ96" s="27" t="s">
        <v>51</v>
      </c>
    </row>
    <row r="97" customFormat="false" ht="12.75" hidden="false" customHeight="false" outlineLevel="0" collapsed="false">
      <c r="A97" s="1" t="s">
        <v>254</v>
      </c>
      <c r="B97" s="2" t="s">
        <v>40</v>
      </c>
      <c r="C97" s="2" t="s">
        <v>255</v>
      </c>
      <c r="D97" s="0" t="s">
        <v>256</v>
      </c>
      <c r="E97" s="0" t="s">
        <v>147</v>
      </c>
      <c r="F97" s="0" t="n">
        <v>3</v>
      </c>
      <c r="G97" s="0" t="n">
        <v>0</v>
      </c>
      <c r="H97" s="0" t="n">
        <f aca="false">F97*AE97</f>
        <v>0</v>
      </c>
      <c r="I97" s="0" t="n">
        <f aca="false">J97-H97</f>
        <v>0</v>
      </c>
      <c r="J97" s="0" t="n">
        <f aca="false">F97*G97</f>
        <v>0</v>
      </c>
      <c r="K97" s="0" t="n">
        <v>0</v>
      </c>
      <c r="L97" s="0" t="n">
        <f aca="false">F97*K97</f>
        <v>0</v>
      </c>
      <c r="N97" s="0" t="n">
        <v>1</v>
      </c>
      <c r="O97" s="0" t="n">
        <f aca="false">IF(N97=5,I97,0)</f>
        <v>0</v>
      </c>
      <c r="Z97" s="0" t="n">
        <f aca="false">IF(AD97=0,J97,0)</f>
        <v>0</v>
      </c>
      <c r="AA97" s="0" t="n">
        <f aca="false">IF(AD97=15,J97,0)</f>
        <v>0</v>
      </c>
      <c r="AB97" s="0" t="n">
        <f aca="false">IF(AD97=21,J97,0)</f>
        <v>0</v>
      </c>
      <c r="AD97" s="0" t="n">
        <v>21</v>
      </c>
      <c r="AE97" s="0" t="n">
        <f aca="false">G97*AG97</f>
        <v>0</v>
      </c>
      <c r="AF97" s="0" t="n">
        <f aca="false">G97*(1-AG97)</f>
        <v>0</v>
      </c>
      <c r="AG97" s="0" t="n">
        <v>1</v>
      </c>
      <c r="AM97" s="0" t="n">
        <f aca="false">F97*AE97</f>
        <v>0</v>
      </c>
      <c r="AN97" s="0" t="n">
        <f aca="false">F97*AF97</f>
        <v>0</v>
      </c>
      <c r="AO97" s="0" t="s">
        <v>192</v>
      </c>
      <c r="AP97" s="0" t="s">
        <v>193</v>
      </c>
      <c r="AQ97" s="27" t="s">
        <v>51</v>
      </c>
    </row>
    <row r="98" customFormat="false" ht="12.75" hidden="false" customHeight="false" outlineLevel="0" collapsed="false">
      <c r="A98" s="1" t="s">
        <v>257</v>
      </c>
      <c r="B98" s="2" t="s">
        <v>40</v>
      </c>
      <c r="C98" s="2" t="s">
        <v>258</v>
      </c>
      <c r="D98" s="0" t="s">
        <v>259</v>
      </c>
      <c r="E98" s="0" t="s">
        <v>147</v>
      </c>
      <c r="F98" s="0" t="n">
        <v>3</v>
      </c>
      <c r="G98" s="0" t="n">
        <v>0</v>
      </c>
      <c r="H98" s="0" t="n">
        <f aca="false">F98*AE98</f>
        <v>0</v>
      </c>
      <c r="I98" s="0" t="n">
        <f aca="false">J98-H98</f>
        <v>0</v>
      </c>
      <c r="J98" s="0" t="n">
        <f aca="false">F98*G98</f>
        <v>0</v>
      </c>
      <c r="K98" s="0" t="n">
        <v>0</v>
      </c>
      <c r="L98" s="0" t="n">
        <f aca="false">F98*K98</f>
        <v>0</v>
      </c>
      <c r="N98" s="0" t="n">
        <v>1</v>
      </c>
      <c r="O98" s="0" t="n">
        <f aca="false">IF(N98=5,I98,0)</f>
        <v>0</v>
      </c>
      <c r="Z98" s="0" t="n">
        <f aca="false">IF(AD98=0,J98,0)</f>
        <v>0</v>
      </c>
      <c r="AA98" s="0" t="n">
        <f aca="false">IF(AD98=15,J98,0)</f>
        <v>0</v>
      </c>
      <c r="AB98" s="0" t="n">
        <f aca="false">IF(AD98=21,J98,0)</f>
        <v>0</v>
      </c>
      <c r="AD98" s="0" t="n">
        <v>21</v>
      </c>
      <c r="AE98" s="0" t="n">
        <f aca="false">G98*AG98</f>
        <v>0</v>
      </c>
      <c r="AF98" s="0" t="n">
        <f aca="false">G98*(1-AG98)</f>
        <v>0</v>
      </c>
      <c r="AG98" s="0" t="n">
        <v>1</v>
      </c>
      <c r="AM98" s="0" t="n">
        <f aca="false">F98*AE98</f>
        <v>0</v>
      </c>
      <c r="AN98" s="0" t="n">
        <f aca="false">F98*AF98</f>
        <v>0</v>
      </c>
      <c r="AO98" s="0" t="s">
        <v>192</v>
      </c>
      <c r="AP98" s="0" t="s">
        <v>193</v>
      </c>
      <c r="AQ98" s="27" t="s">
        <v>51</v>
      </c>
    </row>
    <row r="99" customFormat="false" ht="12.75" hidden="false" customHeight="false" outlineLevel="0" collapsed="false">
      <c r="A99" s="1" t="s">
        <v>260</v>
      </c>
      <c r="B99" s="2" t="s">
        <v>40</v>
      </c>
      <c r="C99" s="2" t="s">
        <v>261</v>
      </c>
      <c r="D99" s="0" t="s">
        <v>262</v>
      </c>
      <c r="E99" s="0" t="s">
        <v>147</v>
      </c>
      <c r="F99" s="0" t="n">
        <v>2</v>
      </c>
      <c r="G99" s="0" t="n">
        <v>0</v>
      </c>
      <c r="H99" s="0" t="n">
        <f aca="false">F99*AE99</f>
        <v>0</v>
      </c>
      <c r="I99" s="0" t="n">
        <f aca="false">J99-H99</f>
        <v>0</v>
      </c>
      <c r="J99" s="0" t="n">
        <f aca="false">F99*G99</f>
        <v>0</v>
      </c>
      <c r="K99" s="0" t="n">
        <v>0</v>
      </c>
      <c r="L99" s="0" t="n">
        <f aca="false">F99*K99</f>
        <v>0</v>
      </c>
      <c r="N99" s="0" t="n">
        <v>1</v>
      </c>
      <c r="O99" s="0" t="n">
        <f aca="false">IF(N99=5,I99,0)</f>
        <v>0</v>
      </c>
      <c r="Z99" s="0" t="n">
        <f aca="false">IF(AD99=0,J99,0)</f>
        <v>0</v>
      </c>
      <c r="AA99" s="0" t="n">
        <f aca="false">IF(AD99=15,J99,0)</f>
        <v>0</v>
      </c>
      <c r="AB99" s="0" t="n">
        <f aca="false">IF(AD99=21,J99,0)</f>
        <v>0</v>
      </c>
      <c r="AD99" s="0" t="n">
        <v>21</v>
      </c>
      <c r="AE99" s="0" t="n">
        <f aca="false">G99*AG99</f>
        <v>0</v>
      </c>
      <c r="AF99" s="0" t="n">
        <f aca="false">G99*(1-AG99)</f>
        <v>0</v>
      </c>
      <c r="AG99" s="0" t="n">
        <v>1</v>
      </c>
      <c r="AM99" s="0" t="n">
        <f aca="false">F99*AE99</f>
        <v>0</v>
      </c>
      <c r="AN99" s="0" t="n">
        <f aca="false">F99*AF99</f>
        <v>0</v>
      </c>
      <c r="AO99" s="0" t="s">
        <v>192</v>
      </c>
      <c r="AP99" s="0" t="s">
        <v>193</v>
      </c>
      <c r="AQ99" s="27" t="s">
        <v>51</v>
      </c>
    </row>
    <row r="100" customFormat="false" ht="12.75" hidden="false" customHeight="true" outlineLevel="0" collapsed="false">
      <c r="C100" s="30" t="s">
        <v>55</v>
      </c>
      <c r="D100" s="31" t="s">
        <v>263</v>
      </c>
      <c r="E100" s="31"/>
      <c r="F100" s="31"/>
      <c r="G100" s="31"/>
      <c r="H100" s="31"/>
      <c r="I100" s="31"/>
      <c r="J100" s="31"/>
      <c r="K100" s="31"/>
      <c r="L100" s="31"/>
      <c r="M100" s="31"/>
    </row>
    <row r="101" customFormat="false" ht="12.75" hidden="false" customHeight="false" outlineLevel="0" collapsed="false">
      <c r="A101" s="28"/>
      <c r="B101" s="29"/>
      <c r="C101" s="29"/>
      <c r="D101" s="27" t="s">
        <v>264</v>
      </c>
      <c r="E101" s="27"/>
      <c r="F101" s="27"/>
      <c r="G101" s="27"/>
      <c r="H101" s="27" t="n">
        <f aca="false">H102</f>
        <v>0</v>
      </c>
      <c r="I101" s="27" t="n">
        <f aca="false">I102</f>
        <v>0</v>
      </c>
      <c r="J101" s="27" t="n">
        <f aca="false">H101+I101</f>
        <v>0</v>
      </c>
      <c r="K101" s="27"/>
      <c r="L101" s="27" t="n">
        <f aca="false">L102</f>
        <v>0</v>
      </c>
      <c r="M101" s="27"/>
    </row>
    <row r="102" customFormat="false" ht="12.75" hidden="false" customHeight="false" outlineLevel="0" collapsed="false">
      <c r="A102" s="28"/>
      <c r="B102" s="29"/>
      <c r="C102" s="29" t="s">
        <v>88</v>
      </c>
      <c r="D102" s="27" t="s">
        <v>124</v>
      </c>
      <c r="E102" s="27"/>
      <c r="F102" s="27"/>
      <c r="G102" s="27"/>
      <c r="H102" s="27" t="n">
        <f aca="false">SUM(H103:H103)</f>
        <v>0</v>
      </c>
      <c r="I102" s="27" t="n">
        <f aca="false">SUM(I103:I103)</f>
        <v>0</v>
      </c>
      <c r="J102" s="27" t="n">
        <f aca="false">H102+I102</f>
        <v>0</v>
      </c>
      <c r="K102" s="27"/>
      <c r="L102" s="27" t="n">
        <f aca="false">SUM(L103:L103)</f>
        <v>0</v>
      </c>
      <c r="M102" s="27"/>
      <c r="P102" s="27" t="n">
        <f aca="false">IF(Q102="PR",J102,SUM(O103:O103))</f>
        <v>0</v>
      </c>
      <c r="Q102" s="27" t="s">
        <v>43</v>
      </c>
      <c r="R102" s="27" t="n">
        <f aca="false">IF(Q102="HS",H102,0)</f>
        <v>0</v>
      </c>
      <c r="S102" s="27" t="n">
        <f aca="false">IF(Q102="HS",I102-P102,0)</f>
        <v>0</v>
      </c>
      <c r="T102" s="27" t="n">
        <f aca="false">IF(Q102="PS",H102,0)</f>
        <v>0</v>
      </c>
      <c r="U102" s="27" t="n">
        <f aca="false">IF(Q102="PS",I102-P102,0)</f>
        <v>0</v>
      </c>
      <c r="V102" s="27" t="n">
        <f aca="false">IF(Q102="MP",H102,0)</f>
        <v>0</v>
      </c>
      <c r="W102" s="27" t="n">
        <f aca="false">IF(Q102="MP",I102-P102,0)</f>
        <v>0</v>
      </c>
      <c r="X102" s="27" t="n">
        <f aca="false">IF(Q102="OM",H102,0)</f>
        <v>0</v>
      </c>
      <c r="Y102" s="27" t="n">
        <v>11</v>
      </c>
      <c r="AI102" s="0" t="n">
        <f aca="false">SUM(Z103:Z103)</f>
        <v>0</v>
      </c>
      <c r="AJ102" s="0" t="n">
        <f aca="false">SUM(AA103:AA103)</f>
        <v>0</v>
      </c>
      <c r="AK102" s="0" t="n">
        <f aca="false">SUM(AB103:AB103)</f>
        <v>0</v>
      </c>
    </row>
    <row r="103" customFormat="false" ht="12.75" hidden="false" customHeight="false" outlineLevel="0" collapsed="false">
      <c r="A103" s="1" t="s">
        <v>265</v>
      </c>
      <c r="C103" s="2" t="s">
        <v>266</v>
      </c>
      <c r="D103" s="0" t="s">
        <v>267</v>
      </c>
      <c r="E103" s="0" t="s">
        <v>67</v>
      </c>
      <c r="F103" s="0" t="n">
        <v>366</v>
      </c>
      <c r="G103" s="0" t="n">
        <v>0</v>
      </c>
      <c r="H103" s="0" t="n">
        <f aca="false">F103*AE103</f>
        <v>0</v>
      </c>
      <c r="I103" s="0" t="n">
        <f aca="false">J103-H103</f>
        <v>0</v>
      </c>
      <c r="J103" s="0" t="n">
        <f aca="false">F103*G103</f>
        <v>0</v>
      </c>
      <c r="K103" s="0" t="n">
        <v>0</v>
      </c>
      <c r="L103" s="0" t="n">
        <f aca="false">F103*K103</f>
        <v>0</v>
      </c>
      <c r="M103" s="0" t="s">
        <v>48</v>
      </c>
      <c r="N103" s="0" t="n">
        <v>1</v>
      </c>
      <c r="O103" s="0" t="n">
        <f aca="false">IF(N103=5,I103,0)</f>
        <v>0</v>
      </c>
      <c r="Z103" s="0" t="n">
        <f aca="false">IF(AD103=0,J103,0)</f>
        <v>0</v>
      </c>
      <c r="AA103" s="0" t="n">
        <f aca="false">IF(AD103=15,J103,0)</f>
        <v>0</v>
      </c>
      <c r="AB103" s="0" t="n">
        <f aca="false">IF(AD103=21,J103,0)</f>
        <v>0</v>
      </c>
      <c r="AD103" s="0" t="n">
        <v>21</v>
      </c>
      <c r="AE103" s="0" t="n">
        <f aca="false">G103*AG103</f>
        <v>0</v>
      </c>
      <c r="AF103" s="0" t="n">
        <f aca="false">G103*(1-AG103)</f>
        <v>0</v>
      </c>
      <c r="AG103" s="0" t="n">
        <v>0</v>
      </c>
      <c r="AM103" s="0" t="n">
        <f aca="false">F103*AE103</f>
        <v>0</v>
      </c>
      <c r="AN103" s="0" t="n">
        <f aca="false">F103*AF103</f>
        <v>0</v>
      </c>
      <c r="AO103" s="0" t="s">
        <v>268</v>
      </c>
      <c r="AP103" s="0" t="s">
        <v>50</v>
      </c>
      <c r="AQ103" s="27" t="s">
        <v>269</v>
      </c>
    </row>
    <row r="104" customFormat="false" ht="12.75" hidden="false" customHeight="false" outlineLevel="0" collapsed="false">
      <c r="A104" s="32"/>
      <c r="B104" s="33"/>
      <c r="C104" s="33"/>
      <c r="D104" s="34"/>
      <c r="E104" s="34"/>
      <c r="F104" s="34"/>
      <c r="G104" s="34"/>
      <c r="H104" s="34" t="s">
        <v>270</v>
      </c>
      <c r="I104" s="34"/>
      <c r="J104" s="34" t="n">
        <f aca="false">J9+J38+J41+J44+J47+J49+J51+J70+J102</f>
        <v>0</v>
      </c>
      <c r="K104" s="34"/>
      <c r="L104" s="34"/>
      <c r="M104" s="34"/>
    </row>
    <row r="105" customFormat="false" ht="12.75" hidden="false" customHeight="false" outlineLevel="0" collapsed="false">
      <c r="A105" s="35" t="s">
        <v>55</v>
      </c>
    </row>
    <row r="106" customFormat="false" ht="12.8" hidden="true" customHeight="false" outlineLevel="0" collapsed="false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</row>
  </sheetData>
  <mergeCells count="59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15:M15"/>
    <mergeCell ref="D17:M17"/>
    <mergeCell ref="D19:M19"/>
    <mergeCell ref="D21:M21"/>
    <mergeCell ref="D23:M23"/>
    <mergeCell ref="D25:M25"/>
    <mergeCell ref="D27:M27"/>
    <mergeCell ref="D29:M29"/>
    <mergeCell ref="D31:M31"/>
    <mergeCell ref="D33:M33"/>
    <mergeCell ref="D35:M35"/>
    <mergeCell ref="D37:M37"/>
    <mergeCell ref="D40:M40"/>
    <mergeCell ref="D43:M43"/>
    <mergeCell ref="D46:M46"/>
    <mergeCell ref="D53:M53"/>
    <mergeCell ref="D55:M55"/>
    <mergeCell ref="D58:M58"/>
    <mergeCell ref="D65:M65"/>
    <mergeCell ref="D67:M67"/>
    <mergeCell ref="D69:M69"/>
    <mergeCell ref="D72:M72"/>
    <mergeCell ref="D73:M73"/>
    <mergeCell ref="D75:M75"/>
    <mergeCell ref="D81:M81"/>
    <mergeCell ref="D83:M83"/>
    <mergeCell ref="D85:M85"/>
    <mergeCell ref="D87:M87"/>
    <mergeCell ref="D89:M89"/>
    <mergeCell ref="D100:M100"/>
    <mergeCell ref="H104:I104"/>
    <mergeCell ref="A106:M106"/>
  </mergeCells>
  <printOptions headings="false" gridLines="false" gridLinesSet="true" horizontalCentered="false" verticalCentered="false"/>
  <pageMargins left="0.315277777777778" right="0.315277777777778" top="0.354166666666667" bottom="0.747916666666667" header="0.511811023622047" footer="0.511811023622047"/>
  <pageSetup paperSize="7" scale="4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P19" activeCellId="0" sqref="P19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28"/>
    <col collapsed="false" customWidth="true" hidden="false" outlineLevel="0" max="4" min="4" style="0" width="21.86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271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272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272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272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273</v>
      </c>
      <c r="I5" s="43" t="n">
        <v>54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274</v>
      </c>
      <c r="I6" s="46"/>
    </row>
    <row r="7" customFormat="false" ht="25.5" hidden="false" customHeight="true" outlineLevel="0" collapsed="false">
      <c r="A7" s="47" t="s">
        <v>275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276</v>
      </c>
      <c r="B8" s="49" t="s">
        <v>277</v>
      </c>
      <c r="C8" s="49"/>
      <c r="D8" s="48" t="s">
        <v>278</v>
      </c>
      <c r="E8" s="49" t="s">
        <v>279</v>
      </c>
      <c r="F8" s="49"/>
      <c r="G8" s="48" t="s">
        <v>280</v>
      </c>
      <c r="H8" s="49" t="s">
        <v>281</v>
      </c>
      <c r="I8" s="49"/>
    </row>
    <row r="9" customFormat="false" ht="15" hidden="false" customHeight="false" outlineLevel="0" collapsed="false">
      <c r="A9" s="50" t="s">
        <v>282</v>
      </c>
      <c r="B9" s="51" t="s">
        <v>283</v>
      </c>
      <c r="C9" s="52" t="n">
        <f aca="false">SUM('Stavební rozpočet'!R9:R103)</f>
        <v>0</v>
      </c>
      <c r="D9" s="52" t="s">
        <v>284</v>
      </c>
      <c r="E9" s="52"/>
      <c r="F9" s="52" t="n">
        <v>0</v>
      </c>
      <c r="G9" s="52" t="s">
        <v>285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rozpočet'!S9:S103)</f>
        <v>0</v>
      </c>
      <c r="D10" s="52" t="s">
        <v>286</v>
      </c>
      <c r="E10" s="52"/>
      <c r="F10" s="52" t="n">
        <v>0</v>
      </c>
      <c r="G10" s="52" t="s">
        <v>287</v>
      </c>
      <c r="H10" s="52"/>
      <c r="I10" s="52" t="n">
        <v>0</v>
      </c>
    </row>
    <row r="11" customFormat="false" ht="15" hidden="false" customHeight="false" outlineLevel="0" collapsed="false">
      <c r="A11" s="50" t="s">
        <v>288</v>
      </c>
      <c r="B11" s="51" t="s">
        <v>283</v>
      </c>
      <c r="C11" s="52" t="n">
        <f aca="false">SUM('Stavební rozpočet'!T9:T103)</f>
        <v>0</v>
      </c>
      <c r="D11" s="52" t="s">
        <v>289</v>
      </c>
      <c r="E11" s="52"/>
      <c r="F11" s="52" t="n">
        <v>0</v>
      </c>
      <c r="G11" s="52" t="s">
        <v>290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rozpočet'!U9:U103)</f>
        <v>0</v>
      </c>
      <c r="D12" s="52"/>
      <c r="E12" s="52"/>
      <c r="F12" s="52" t="n">
        <v>0</v>
      </c>
      <c r="G12" s="52" t="s">
        <v>291</v>
      </c>
      <c r="H12" s="52"/>
      <c r="I12" s="52" t="n">
        <v>0</v>
      </c>
    </row>
    <row r="13" customFormat="false" ht="15" hidden="false" customHeight="false" outlineLevel="0" collapsed="false">
      <c r="A13" s="50" t="s">
        <v>292</v>
      </c>
      <c r="B13" s="51" t="s">
        <v>283</v>
      </c>
      <c r="C13" s="52" t="n">
        <f aca="false">SUM('Stavební rozpočet'!V9:V103)</f>
        <v>0</v>
      </c>
      <c r="D13" s="52"/>
      <c r="E13" s="52"/>
      <c r="F13" s="52" t="n">
        <v>0</v>
      </c>
      <c r="G13" s="52" t="s">
        <v>293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rozpočet'!W9:W103)</f>
        <v>0</v>
      </c>
      <c r="D14" s="52"/>
      <c r="E14" s="52"/>
      <c r="F14" s="52" t="n">
        <v>0</v>
      </c>
      <c r="G14" s="52" t="s">
        <v>294</v>
      </c>
      <c r="H14" s="52"/>
      <c r="I14" s="52" t="n">
        <v>0</v>
      </c>
    </row>
    <row r="15" customFormat="false" ht="15.75" hidden="false" customHeight="false" outlineLevel="0" collapsed="false">
      <c r="A15" s="53" t="s">
        <v>185</v>
      </c>
      <c r="B15" s="53"/>
      <c r="C15" s="52" t="n">
        <f aca="false">SUM('Stavební rozpočet'!X9:X103)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295</v>
      </c>
      <c r="B16" s="53"/>
      <c r="C16" s="52" t="n">
        <f aca="false">SUM('Stavební rozpočet'!P9:P103)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296</v>
      </c>
      <c r="B17" s="53"/>
      <c r="C17" s="52" t="n">
        <f aca="false">SUM(C9:C16)</f>
        <v>0</v>
      </c>
      <c r="D17" s="53" t="s">
        <v>297</v>
      </c>
      <c r="E17" s="53"/>
      <c r="F17" s="52" t="n">
        <f aca="false">SUM(F9:F16)</f>
        <v>0</v>
      </c>
      <c r="G17" s="53" t="s">
        <v>298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299</v>
      </c>
      <c r="E18" s="53"/>
      <c r="F18" s="52" t="n">
        <v>0</v>
      </c>
      <c r="G18" s="53" t="s">
        <v>300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301</v>
      </c>
      <c r="B22" s="57"/>
      <c r="C22" s="58" t="n">
        <f aca="false">SUM('Stavební rozpočet'!Z10:Z103)*(1-C18/100)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302</v>
      </c>
      <c r="B23" s="57"/>
      <c r="C23" s="58" t="n">
        <f aca="false">SUM('Stavební rozpočet'!AA10:AA103)*(1-C18/100)</f>
        <v>0</v>
      </c>
      <c r="D23" s="57" t="s">
        <v>303</v>
      </c>
      <c r="E23" s="57"/>
      <c r="F23" s="58" t="n">
        <f aca="false">ROUND(C23*(15/100),2)</f>
        <v>0</v>
      </c>
      <c r="G23" s="57" t="s">
        <v>304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305</v>
      </c>
      <c r="B24" s="57"/>
      <c r="C24" s="58" t="n">
        <f aca="false">SUM('Stavební rozpočet'!AB10:AB103)*(1-C18/100)+(F17+I17+F18+I18+I19+I20)</f>
        <v>0</v>
      </c>
      <c r="D24" s="57" t="s">
        <v>306</v>
      </c>
      <c r="E24" s="57"/>
      <c r="F24" s="58" t="n">
        <f aca="false">ROUND(C24*(21/100),2)</f>
        <v>0</v>
      </c>
      <c r="G24" s="57" t="s">
        <v>307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308</v>
      </c>
      <c r="B30" s="61"/>
      <c r="C30" s="61"/>
      <c r="D30" s="61" t="s">
        <v>308</v>
      </c>
      <c r="E30" s="61"/>
      <c r="F30" s="61"/>
      <c r="G30" s="61" t="s">
        <v>308</v>
      </c>
      <c r="H30" s="61"/>
      <c r="I30" s="61"/>
    </row>
    <row r="31" customFormat="false" ht="15" hidden="false" customHeight="false" outlineLevel="0" collapsed="false">
      <c r="A31" s="62" t="s">
        <v>55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2023-08-22T12:33:23Z</dcterms:created>
  <dc:creator>Verlag Dashőfer, s.r.o.</dc:creator>
  <dc:description/>
  <dc:language>cs-CZ</dc:language>
  <cp:lastModifiedBy/>
  <cp:lastPrinted>2023-10-24T11:33:42Z</cp:lastPrinted>
  <dcterms:modified xsi:type="dcterms:W3CDTF">2023-10-25T09:24:04Z</dcterms:modified>
  <cp:revision>2</cp:revision>
  <dc:subject/>
  <dc:title>UB ZELENÉ STEZKY III_9_STADION LAPAČ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