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5 - Sklad olejového hosp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'5 - Sklad olejového hospo...'!$C$126:$K$213</definedName>
    <definedName name="_xlnm.Print_Area" localSheetId="1">'5 - Sklad olejového hospo...'!$C$4:$J$76,'5 - Sklad olejového hospo...'!$C$82:$J$110,'5 - Sklad olejového hospo...'!$C$116:$J$213</definedName>
    <definedName name="_xlnm.Print_Titles" localSheetId="1">'5 - Sklad olejového hospo...'!$126:$126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3"/>
  <c r="BH213"/>
  <c r="BG213"/>
  <c r="BF213"/>
  <c r="T213"/>
  <c r="T212"/>
  <c r="T211"/>
  <c r="R213"/>
  <c r="R212"/>
  <c r="R211"/>
  <c r="P213"/>
  <c r="P212"/>
  <c r="P211"/>
  <c r="BI205"/>
  <c r="BH205"/>
  <c r="BG205"/>
  <c r="BF205"/>
  <c r="T205"/>
  <c r="T204"/>
  <c r="R205"/>
  <c r="R204"/>
  <c r="P205"/>
  <c r="P204"/>
  <c r="BI203"/>
  <c r="BH203"/>
  <c r="BG203"/>
  <c r="BF203"/>
  <c r="T203"/>
  <c r="R203"/>
  <c r="P203"/>
  <c r="BI202"/>
  <c r="BH202"/>
  <c r="BG202"/>
  <c r="BF202"/>
  <c r="T202"/>
  <c r="R202"/>
  <c r="P202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F121"/>
  <c r="E119"/>
  <c r="F87"/>
  <c r="E85"/>
  <c r="J22"/>
  <c r="E22"/>
  <c r="J124"/>
  <c r="J21"/>
  <c r="J19"/>
  <c r="E19"/>
  <c r="J123"/>
  <c r="J18"/>
  <c r="J16"/>
  <c r="E16"/>
  <c r="F90"/>
  <c r="J15"/>
  <c r="J13"/>
  <c r="E13"/>
  <c r="F89"/>
  <c r="J12"/>
  <c r="J10"/>
  <c r="J121"/>
  <c i="1" r="L90"/>
  <c r="AM90"/>
  <c r="AM89"/>
  <c r="L89"/>
  <c r="AM87"/>
  <c r="L87"/>
  <c r="L85"/>
  <c r="L84"/>
  <c i="2" r="J213"/>
  <c r="BK205"/>
  <c r="J203"/>
  <c r="J196"/>
  <c r="BK191"/>
  <c r="J187"/>
  <c r="J184"/>
  <c r="BK181"/>
  <c r="BK179"/>
  <c r="J176"/>
  <c r="BK174"/>
  <c r="J171"/>
  <c r="J166"/>
  <c r="BK163"/>
  <c r="BK159"/>
  <c r="J155"/>
  <c r="J152"/>
  <c r="J150"/>
  <c r="BK146"/>
  <c r="J144"/>
  <c r="BK141"/>
  <c r="J137"/>
  <c r="J134"/>
  <c r="J131"/>
  <c r="BK202"/>
  <c r="BK194"/>
  <c r="BK187"/>
  <c r="J183"/>
  <c r="J180"/>
  <c r="BK177"/>
  <c r="J175"/>
  <c r="J172"/>
  <c r="J168"/>
  <c r="BK164"/>
  <c r="J160"/>
  <c r="J159"/>
  <c r="BK155"/>
  <c r="BK152"/>
  <c r="BK150"/>
  <c r="J142"/>
  <c r="BK138"/>
  <c r="BK135"/>
  <c r="BK133"/>
  <c r="J130"/>
  <c r="BK213"/>
  <c r="J205"/>
  <c r="J202"/>
  <c r="J194"/>
  <c r="J189"/>
  <c r="J185"/>
  <c r="BK183"/>
  <c r="BK180"/>
  <c r="J177"/>
  <c r="BK175"/>
  <c r="BK172"/>
  <c r="BK168"/>
  <c r="J164"/>
  <c r="BK160"/>
  <c r="J157"/>
  <c r="BK153"/>
  <c r="BK151"/>
  <c r="J149"/>
  <c r="BK144"/>
  <c r="BK142"/>
  <c r="J138"/>
  <c r="J135"/>
  <c r="J133"/>
  <c r="BK130"/>
  <c i="1" r="AS94"/>
  <c i="2" r="BK203"/>
  <c r="BK196"/>
  <c r="J191"/>
  <c r="BK189"/>
  <c r="BK185"/>
  <c r="BK184"/>
  <c r="J181"/>
  <c r="J179"/>
  <c r="BK176"/>
  <c r="J174"/>
  <c r="BK171"/>
  <c r="BK166"/>
  <c r="J163"/>
  <c r="BK157"/>
  <c r="J153"/>
  <c r="J151"/>
  <c r="BK149"/>
  <c r="J146"/>
  <c r="J141"/>
  <c r="BK137"/>
  <c r="BK134"/>
  <c r="BK131"/>
  <c l="1" r="P129"/>
  <c r="BK148"/>
  <c r="J148"/>
  <c r="J97"/>
  <c r="T148"/>
  <c r="P162"/>
  <c r="BK170"/>
  <c r="J170"/>
  <c r="J101"/>
  <c r="T170"/>
  <c r="BK182"/>
  <c r="J182"/>
  <c r="J103"/>
  <c r="R182"/>
  <c r="P186"/>
  <c r="T186"/>
  <c r="R129"/>
  <c r="R148"/>
  <c r="R162"/>
  <c r="R170"/>
  <c r="P178"/>
  <c r="T178"/>
  <c r="T182"/>
  <c r="BK129"/>
  <c r="J129"/>
  <c r="J96"/>
  <c r="T129"/>
  <c r="P148"/>
  <c r="BK162"/>
  <c r="J162"/>
  <c r="J98"/>
  <c r="T162"/>
  <c r="P170"/>
  <c r="BK178"/>
  <c r="J178"/>
  <c r="J102"/>
  <c r="R178"/>
  <c r="P182"/>
  <c r="BK186"/>
  <c r="J186"/>
  <c r="J104"/>
  <c r="R186"/>
  <c r="BK193"/>
  <c r="J193"/>
  <c r="J106"/>
  <c r="P193"/>
  <c r="R193"/>
  <c r="T193"/>
  <c r="BK167"/>
  <c r="J167"/>
  <c r="J99"/>
  <c r="BK190"/>
  <c r="J190"/>
  <c r="J105"/>
  <c r="BK204"/>
  <c r="J204"/>
  <c r="J107"/>
  <c r="BK212"/>
  <c r="J212"/>
  <c r="J109"/>
  <c r="J87"/>
  <c r="J89"/>
  <c r="F123"/>
  <c r="F124"/>
  <c r="BE131"/>
  <c r="BE133"/>
  <c r="BE134"/>
  <c r="BE135"/>
  <c r="BE137"/>
  <c r="BE138"/>
  <c r="BE142"/>
  <c r="BE149"/>
  <c r="BE151"/>
  <c r="BE152"/>
  <c r="BE155"/>
  <c r="BE157"/>
  <c r="BE163"/>
  <c r="BE164"/>
  <c r="BE166"/>
  <c r="BE168"/>
  <c r="BE175"/>
  <c r="BE176"/>
  <c r="BE177"/>
  <c r="BE183"/>
  <c r="BE184"/>
  <c r="BE187"/>
  <c r="BE189"/>
  <c r="J90"/>
  <c r="BE130"/>
  <c r="BE141"/>
  <c r="BE144"/>
  <c r="BE146"/>
  <c r="BE150"/>
  <c r="BE153"/>
  <c r="BE159"/>
  <c r="BE160"/>
  <c r="BE171"/>
  <c r="BE172"/>
  <c r="BE174"/>
  <c r="BE179"/>
  <c r="BE180"/>
  <c r="BE181"/>
  <c r="BE185"/>
  <c r="BE191"/>
  <c r="BE194"/>
  <c r="BE196"/>
  <c r="BE202"/>
  <c r="BE203"/>
  <c r="BE205"/>
  <c r="BE213"/>
  <c r="F34"/>
  <c i="1" r="BC95"/>
  <c r="BC94"/>
  <c r="W32"/>
  <c i="2" r="J32"/>
  <c i="1" r="AW95"/>
  <c i="2" r="F35"/>
  <c i="1" r="BD95"/>
  <c r="BD94"/>
  <c r="W33"/>
  <c i="2" r="F32"/>
  <c i="1" r="BA95"/>
  <c r="BA94"/>
  <c r="AW94"/>
  <c r="AK30"/>
  <c i="2" r="F33"/>
  <c i="1" r="BB95"/>
  <c r="BB94"/>
  <c r="W31"/>
  <c i="2" l="1" r="P169"/>
  <c r="T128"/>
  <c r="R169"/>
  <c r="R128"/>
  <c r="R127"/>
  <c r="T169"/>
  <c r="P128"/>
  <c r="P127"/>
  <c i="1" r="AU95"/>
  <c i="2" r="BK169"/>
  <c r="J169"/>
  <c r="J100"/>
  <c r="BK128"/>
  <c r="J128"/>
  <c r="J95"/>
  <c r="BK211"/>
  <c r="J211"/>
  <c r="J108"/>
  <c i="1" r="AU94"/>
  <c r="AX94"/>
  <c r="W30"/>
  <c r="AY94"/>
  <c i="2" r="F31"/>
  <c i="1" r="AZ95"/>
  <c r="AZ94"/>
  <c r="W29"/>
  <c i="2" r="J31"/>
  <c i="1" r="AV95"/>
  <c r="AT95"/>
  <c i="2" l="1" r="T127"/>
  <c r="BK127"/>
  <c r="J127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<sst xmlns="http://schemas.openxmlformats.org/spreadsheetml/2006/main">
  <si>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</si>
  <si>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</si>
  <si>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</si>
  <si>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</si>
  <si>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</si>
  <si>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{2ff69b0b-f252-4c21-9e05-7db49b508ae8}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</si>
  <si>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</si>
  <si>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</si>
  <si>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</si>
  <si>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</si>
  <si>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</si>
  <si>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</si>
  <si>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</si>
  <si>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</si>
  <si>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</si>
  <si>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</si>
  <si>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</si>
  <si>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Sklad olejového hospodářství</t>
  </si>
  <si>
    <t>KSO:</t>
  </si>
  <si>
    <t>CC-CZ:</t>
  </si>
  <si>
    <t>Místo:</t>
  </si>
  <si>
    <t>Areál tramvaje Poruba</t>
  </si>
  <si>
    <t>Datum:</t>
  </si>
  <si>
    <t>15. 3. 2024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</si>
  <si>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</si>
  <si>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</si>
  <si>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</si>
  <si>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</si>
  <si>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</si>
  <si>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</si>
  <si>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</si>
  <si>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</si>
  <si>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</si>
  <si>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</si>
  <si>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</si>
  <si>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</si>
  <si>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</si>
  <si>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</si>
  <si>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</si>
  <si>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</si>
  <si>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</si>
  <si>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</si>
  <si>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</si>
  <si>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</si>
  <si>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</si>
  <si>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</si>
  <si>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</si>
  <si>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</si>
  <si>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</si>
  <si>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</si>
  <si>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</si>
  <si>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</si>
  <si>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</si>
  <si>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</si>
  <si>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</si>
  <si>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</si>
  <si>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</si>
  <si>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</si>
  <si>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</si>
  <si>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</si>
  <si>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</si>
  <si>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</si>
  <si>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</si>
  <si>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</si>
  <si>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</si>
  <si>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</si>
  <si>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</si>
  <si>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</si>
  <si>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</si>
  <si>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</si>
  <si>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</si>
  <si>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</si>
  <si>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</si>
  <si>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</si>
  <si>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</si>
  <si>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</si>
  <si>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</si>
  <si>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</si>
  <si>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</si>
  <si>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</si>
  <si>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</si>
  <si>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</si>
  <si>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</si>
  <si>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</si>
  <si>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</si>
  <si>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</si>
  <si>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</si>
  <si>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</si>
  <si>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</si>
  <si>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</si>
  <si>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</si>
  <si>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</si>
  <si>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</si>
  <si>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</si>
  <si>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732 - Ústřední vytápění - strojovny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</si>
  <si>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</si>
  <si>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</si>
  <si>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</si>
  <si>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</si>
  <si>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</si>
  <si>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</si>
  <si>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</si>
  <si>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</si>
  <si>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</si>
  <si>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</si>
  <si>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</si>
  <si>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</si>
  <si>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</si>
  <si>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</si>
  <si>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</si>
  <si>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</si>
  <si>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</si>
  <si>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</si>
  <si>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</si>
  <si>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</si>
  <si>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</si>
  <si>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</si>
  <si>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</si>
  <si>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</si>
  <si>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</si>
  <si>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</si>
  <si>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</si>
  <si>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612135001</t>
  </si>
  <si>
    <t>Vyrovnání podkladu vnitřních stěn maltou vápenocementovou tl do 10 mm</t>
  </si>
  <si>
    <t>m2</t>
  </si>
  <si>
    <t>4</t>
  </si>
  <si>
    <t>-1677249928</t>
  </si>
  <si>
    <t>612135091</t>
  </si>
  <si>
    <t>Příplatek k vyrovnání vnitřních stěn maltou vápenocementovou za každých dalších 5 mm tl</t>
  </si>
  <si>
    <t>-1523250480</t>
  </si>
  <si>
    <t>VV</t>
  </si>
  <si>
    <t>2*28 "počítána tl. 2x5mm"</t>
  </si>
  <si>
    <t>3</t>
  </si>
  <si>
    <t>612321121</t>
  </si>
  <si>
    <t>Vápenocementová omítka hladká jednovrstvá vnitřních stěn nanášená ručně</t>
  </si>
  <si>
    <t>1223457574</t>
  </si>
  <si>
    <t>612325301</t>
  </si>
  <si>
    <t>Vápenocementová hladká omítka ostění nebo nadpraží</t>
  </si>
  <si>
    <t>1654883464</t>
  </si>
  <si>
    <t>631311136</t>
  </si>
  <si>
    <t>Mazanina tl přes 120 do 240 mm z betonu prostého bez zvýšených nároků na prostředí tř. C 25/30</t>
  </si>
  <si>
    <t>m3</t>
  </si>
  <si>
    <t>-567840056</t>
  </si>
  <si>
    <t>4,4*1,5*0,2</t>
  </si>
  <si>
    <t>631319013</t>
  </si>
  <si>
    <t>Příplatek k mazanině tl přes 120 do 240 mm za přehlazení povrchu</t>
  </si>
  <si>
    <t>1872851704</t>
  </si>
  <si>
    <t>7</t>
  </si>
  <si>
    <t>631362021</t>
  </si>
  <si>
    <t>Výztuž mazanin svařovanými sítěmi Kari</t>
  </si>
  <si>
    <t>t</t>
  </si>
  <si>
    <t>-757093470</t>
  </si>
  <si>
    <t>(4,4*1,5*1,1)*(0,00442) "(plocha kari sítí +10% překrytí)*hmotnost KARI sítě/m2"</t>
  </si>
  <si>
    <t>Mezisoučet</t>
  </si>
  <si>
    <t>8</t>
  </si>
  <si>
    <t>634112113</t>
  </si>
  <si>
    <t>Obvodová dilatace podlahovým páskem z pěnového PE mezi stěnou a mazaninou nebo potěrem v 80 mm</t>
  </si>
  <si>
    <t>m</t>
  </si>
  <si>
    <t>1649935856</t>
  </si>
  <si>
    <t>9</t>
  </si>
  <si>
    <t>635111232</t>
  </si>
  <si>
    <t>Násyp pod podlahy z drobného kameniva 0-4 se zhutněním</t>
  </si>
  <si>
    <t>17094515</t>
  </si>
  <si>
    <t>4,4*1,5*0,1</t>
  </si>
  <si>
    <t>10</t>
  </si>
  <si>
    <t>635111242</t>
  </si>
  <si>
    <t>Násyp pod podlahy z hrubého kameniva 16-32 se zhutněním</t>
  </si>
  <si>
    <t>1318663689</t>
  </si>
  <si>
    <t>4,4*1,5*0,65</t>
  </si>
  <si>
    <t>11</t>
  </si>
  <si>
    <t>775141121</t>
  </si>
  <si>
    <t>Stěrka podlahová nivelační pro vyrovnání podkladu skládaných podlah pevnosti 30 MPa tl do 3 mm</t>
  </si>
  <si>
    <t>16</t>
  </si>
  <si>
    <t>-2054883511</t>
  </si>
  <si>
    <t xml:space="preserve">6*8-(0,25*2,8) </t>
  </si>
  <si>
    <t>Ostatní konstrukce a práce, bourání</t>
  </si>
  <si>
    <t>931994141</t>
  </si>
  <si>
    <t>Těsnění pracovní spáry betonové konstrukce polyuretanovým tmelem do pl 1,5 cm2</t>
  </si>
  <si>
    <t>-369209760</t>
  </si>
  <si>
    <t>13</t>
  </si>
  <si>
    <t>953241211</t>
  </si>
  <si>
    <t>Osazení smykových dilatačních trnů D 20 mm pro nižší zatížení nerez nebo pozink s pouzdrem</t>
  </si>
  <si>
    <t>kus</t>
  </si>
  <si>
    <t>-839385465</t>
  </si>
  <si>
    <t>14</t>
  </si>
  <si>
    <t>M</t>
  </si>
  <si>
    <t>54879292</t>
  </si>
  <si>
    <t>trn pro přenos smykové síly u prořezávaných spár pro nižší zatížení nerez s plastovým pouzdrem D 20mm</t>
  </si>
  <si>
    <t>-886906933</t>
  </si>
  <si>
    <t>15</t>
  </si>
  <si>
    <t>54879005</t>
  </si>
  <si>
    <t>patrona chemická M20x170mm</t>
  </si>
  <si>
    <t>-1067903254</t>
  </si>
  <si>
    <t>961044111</t>
  </si>
  <si>
    <t>Bourání základů z betonu prostého</t>
  </si>
  <si>
    <t>1355609015</t>
  </si>
  <si>
    <t>3*(0,75*0,45*0,20)</t>
  </si>
  <si>
    <t>17</t>
  </si>
  <si>
    <t>968062245</t>
  </si>
  <si>
    <t>Vybourání dřevěných rámů oken jednoduchých včetně křídel pl do 2 m2</t>
  </si>
  <si>
    <t>1893518760</t>
  </si>
  <si>
    <t>1,45*1,35</t>
  </si>
  <si>
    <t>18</t>
  </si>
  <si>
    <t>968072558</t>
  </si>
  <si>
    <t>Vybourání kovových vrat pl do 5 m2</t>
  </si>
  <si>
    <t>162996191</t>
  </si>
  <si>
    <t>1.55*2.1</t>
  </si>
  <si>
    <t>19</t>
  </si>
  <si>
    <t>977131117</t>
  </si>
  <si>
    <t>Vrty příklepovými vrtáky D přes 20 do 25 mm do cihelného zdiva nebo prostého betonu</t>
  </si>
  <si>
    <t>-2019992983</t>
  </si>
  <si>
    <t>20</t>
  </si>
  <si>
    <t>965046111</t>
  </si>
  <si>
    <t>Broušení stávajících betonových podlah úběr do 3 mm</t>
  </si>
  <si>
    <t>1597472253</t>
  </si>
  <si>
    <t>997</t>
  </si>
  <si>
    <t>Přesun sutě</t>
  </si>
  <si>
    <t>997013501</t>
  </si>
  <si>
    <t>Odvoz suti a vybouraných hmot na skládku nebo meziskládku do 1 km se složením</t>
  </si>
  <si>
    <t>1416436921</t>
  </si>
  <si>
    <t>22</t>
  </si>
  <si>
    <t>997013509</t>
  </si>
  <si>
    <t>Příplatek k odvozu suti a vybouraných hmot na skládku ZKD 1 km přes 1 km</t>
  </si>
  <si>
    <t>-60743275</t>
  </si>
  <si>
    <t>2,5*9 'Přepočtené koeficientem množství</t>
  </si>
  <si>
    <t>23</t>
  </si>
  <si>
    <t>997013871</t>
  </si>
  <si>
    <t>Poplatek za uložení stavebního odpadu na recyklační skládce (skládkovné) směsného stavebního a demoličního kód odpadu 17 09 04</t>
  </si>
  <si>
    <t>-1533606389</t>
  </si>
  <si>
    <t>998</t>
  </si>
  <si>
    <t>Přesun hmot</t>
  </si>
  <si>
    <t>24</t>
  </si>
  <si>
    <t>998011001</t>
  </si>
  <si>
    <t>Přesun hmot pro budovy zděné v do 6 m</t>
  </si>
  <si>
    <t>484260992</t>
  </si>
  <si>
    <t>PSV</t>
  </si>
  <si>
    <t>Práce a dodávky PSV</t>
  </si>
  <si>
    <t>732</t>
  </si>
  <si>
    <t>Ústřední vytápění - strojovny</t>
  </si>
  <si>
    <t>25</t>
  </si>
  <si>
    <t>3111......</t>
  </si>
  <si>
    <t>Odčerpání a likvidace oleje ze stávajících nádrží vč.doložení dokladu o likvidaci</t>
  </si>
  <si>
    <t>32</t>
  </si>
  <si>
    <t>1979828540</t>
  </si>
  <si>
    <t>26</t>
  </si>
  <si>
    <t>733120819</t>
  </si>
  <si>
    <t>Demontáž potrubí ocelového hladkého D přes 38 do 60,3</t>
  </si>
  <si>
    <t>976465542</t>
  </si>
  <si>
    <t>54</t>
  </si>
  <si>
    <t>27</t>
  </si>
  <si>
    <t>732320816</t>
  </si>
  <si>
    <t>Demontáž nádrže beztlaké nebo tlakové odpojení od rozvodů potrubí obsah přes 1000 do 2000 l</t>
  </si>
  <si>
    <t>-231740555</t>
  </si>
  <si>
    <t>28</t>
  </si>
  <si>
    <t>732420812</t>
  </si>
  <si>
    <t>Demontáž čerpadla oběhového spirálního DN 40</t>
  </si>
  <si>
    <t>54578224</t>
  </si>
  <si>
    <t>29</t>
  </si>
  <si>
    <t>Demontáž elektroinstalace pro technologii</t>
  </si>
  <si>
    <t>kpl</t>
  </si>
  <si>
    <t>706361474</t>
  </si>
  <si>
    <t>30</t>
  </si>
  <si>
    <t>998732101</t>
  </si>
  <si>
    <t>Přesun hmot tonážní pro strojovny v objektech v do 6 m</t>
  </si>
  <si>
    <t>-2101475330</t>
  </si>
  <si>
    <t>766</t>
  </si>
  <si>
    <t>Konstrukce truhlářské</t>
  </si>
  <si>
    <t>31</t>
  </si>
  <si>
    <t>766622131</t>
  </si>
  <si>
    <t>Montáž plastových oken plochy přes 1 m2 otevíravých v do 1,5 m s rámem do zdiva</t>
  </si>
  <si>
    <t>-114174617</t>
  </si>
  <si>
    <t>61140051</t>
  </si>
  <si>
    <t>okno plastové otevíravé/sklopné dvojsklo přes plochu 1m2 do v 1,5m</t>
  </si>
  <si>
    <t>1849845274</t>
  </si>
  <si>
    <t>33</t>
  </si>
  <si>
    <t>998766101</t>
  </si>
  <si>
    <t>Přesun hmot tonážní pro kce truhlářské v objektech v do 6 m</t>
  </si>
  <si>
    <t>-671202617</t>
  </si>
  <si>
    <t>767</t>
  </si>
  <si>
    <t>Konstrukce zámečnické</t>
  </si>
  <si>
    <t>34</t>
  </si>
  <si>
    <t>767640221</t>
  </si>
  <si>
    <t>Montáž dveří ocelových nebo hliníkových vchodových dvoukřídlových bez nadsvětlíku</t>
  </si>
  <si>
    <t>-1067531063</t>
  </si>
  <si>
    <t>35</t>
  </si>
  <si>
    <t>5534......</t>
  </si>
  <si>
    <t>dveře dvoukřídlé ocelové 1450x1970, vč.izolace z kamenné vlny s hliníkovou fólií, tl.40mm</t>
  </si>
  <si>
    <t>2003979491</t>
  </si>
  <si>
    <t>36</t>
  </si>
  <si>
    <t>998767111</t>
  </si>
  <si>
    <t>Přesun hmot tonážní pro zámečnické konstrukce s omezením mechanizace v objektech v do 6 m</t>
  </si>
  <si>
    <t>-869514856</t>
  </si>
  <si>
    <t>777</t>
  </si>
  <si>
    <t>Podlahy lité</t>
  </si>
  <si>
    <t>37</t>
  </si>
  <si>
    <t>777611121</t>
  </si>
  <si>
    <t>Krycí epoxidový průmyslový nátěr podlahy</t>
  </si>
  <si>
    <t>1781203074</t>
  </si>
  <si>
    <t>38</t>
  </si>
  <si>
    <t>998777101</t>
  </si>
  <si>
    <t>Přesun hmot tonážní pro podlahy lité v objektech v do 6 m</t>
  </si>
  <si>
    <t>-375352631</t>
  </si>
  <si>
    <t>781</t>
  </si>
  <si>
    <t>Dokončovací práce - obklady</t>
  </si>
  <si>
    <t>39</t>
  </si>
  <si>
    <t>781471810</t>
  </si>
  <si>
    <t>Demontáž obkladů z obkladaček keramických kladených do malty</t>
  </si>
  <si>
    <t>1897952514</t>
  </si>
  <si>
    <t>5.04+0.225+9.36+5.7+2.52</t>
  </si>
  <si>
    <t>783</t>
  </si>
  <si>
    <t>Dokončovací práce - nátěry</t>
  </si>
  <si>
    <t>40</t>
  </si>
  <si>
    <t>783801401</t>
  </si>
  <si>
    <t>Ometení omítek před provedením nátěru</t>
  </si>
  <si>
    <t>-1140842597</t>
  </si>
  <si>
    <t>47,580+81,113</t>
  </si>
  <si>
    <t>41</t>
  </si>
  <si>
    <t>783817421</t>
  </si>
  <si>
    <t>Krycí dvojnásobný syntetický nátěr hladkých, zrnitých tenkovrstvých nebo štukových omítek</t>
  </si>
  <si>
    <t>1126628711</t>
  </si>
  <si>
    <t>(6*2)-(2,45*2)</t>
  </si>
  <si>
    <t>8,125*2</t>
  </si>
  <si>
    <t>8*2</t>
  </si>
  <si>
    <t>(6*2)-(2,9*0,3)-(1,45*2)</t>
  </si>
  <si>
    <t>42</t>
  </si>
  <si>
    <t>783822203</t>
  </si>
  <si>
    <t>Lokální vyrovnání omítky před provedením nátěru disperzní stěrkou tl do 3 mm pl přes 0,1 do 0,25 m2</t>
  </si>
  <si>
    <t>-1843401358</t>
  </si>
  <si>
    <t>43</t>
  </si>
  <si>
    <t>783822205</t>
  </si>
  <si>
    <t>Lokální vyrovnání omítky před provedením nátěru disperzní stěrkou tl do 3 mm pl přes 0,25 do 0,5 m2</t>
  </si>
  <si>
    <t>14383276</t>
  </si>
  <si>
    <t>784</t>
  </si>
  <si>
    <t>Dokončovací práce - malby a tapety</t>
  </si>
  <si>
    <t>44</t>
  </si>
  <si>
    <t>784221105</t>
  </si>
  <si>
    <t>Dvojnásobné bílé malby ze směsí za sucha dobře otěruvzdorných v místnostech přes 5,00 m</t>
  </si>
  <si>
    <t>-300850034</t>
  </si>
  <si>
    <t>(2,8*3,1)+(0,25*3,1)+(5,2*3,1)</t>
  </si>
  <si>
    <t>8*3,1</t>
  </si>
  <si>
    <t>(2,1*3,1)+(1,45*3,1)+(2,45*3,1-0,25*2,45)</t>
  </si>
  <si>
    <t>(6*3,1)-(2,9*1,3)-(1,6*1,3)</t>
  </si>
  <si>
    <t>VRN</t>
  </si>
  <si>
    <t>Vedlejší rozpočtové náklady</t>
  </si>
  <si>
    <t>VRN7</t>
  </si>
  <si>
    <t>Provozní vlivy</t>
  </si>
  <si>
    <t>46</t>
  </si>
  <si>
    <t>070001000</t>
  </si>
  <si>
    <t>1024</t>
  </si>
  <si>
    <t>1971832164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</si>
</sst>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Sklad olejového hospodářství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Areál tramvaje Poruba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15. 3. 2024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73</v>
      </c>
      <c r="BT94" s="116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7" t="s">
        <v>77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'5 - Sklad olejového hospo...'!J28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78</v>
      </c>
      <c r="AR95" s="124"/>
      <c r="AS95" s="125">
        <v>0</v>
      </c>
      <c r="AT95" s="126">
        <f>ROUND(SUM(AV95:AW95),2)</f>
        <v>0</v>
      </c>
      <c r="AU95" s="127">
        <f>'5 - Sklad olejového hospo...'!P127</f>
        <v>0</v>
      </c>
      <c r="AV95" s="126">
        <f>'5 - Sklad olejového hospo...'!J31</f>
        <v>0</v>
      </c>
      <c r="AW95" s="126">
        <f>'5 - Sklad olejového hospo...'!J32</f>
        <v>0</v>
      </c>
      <c r="AX95" s="126">
        <f>'5 - Sklad olejového hospo...'!J33</f>
        <v>0</v>
      </c>
      <c r="AY95" s="126">
        <f>'5 - Sklad olejového hospo...'!J34</f>
        <v>0</v>
      </c>
      <c r="AZ95" s="126">
        <f>'5 - Sklad olejového hospo...'!F31</f>
        <v>0</v>
      </c>
      <c r="BA95" s="126">
        <f>'5 - Sklad olejového hospo...'!F32</f>
        <v>0</v>
      </c>
      <c r="BB95" s="126">
        <f>'5 - Sklad olejového hospo...'!F33</f>
        <v>0</v>
      </c>
      <c r="BC95" s="126">
        <f>'5 - Sklad olejového hospo...'!F34</f>
        <v>0</v>
      </c>
      <c r="BD95" s="128">
        <f>'5 - Sklad olejového hospo...'!F35</f>
        <v>0</v>
      </c>
      <c r="BE95" s="7"/>
      <c r="BT95" s="129" t="s">
        <v>79</v>
      </c>
      <c r="BU95" s="129" t="s">
        <v>80</v>
      </c>
      <c r="BV95" s="129" t="s">
        <v>75</v>
      </c>
      <c r="BW95" s="129" t="s">
        <v>5</v>
      </c>
      <c r="BX95" s="129" t="s">
        <v>76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oII6urYV/e8MDOj7CUU20BdAtDiYMjAdF6dHO8IQ5CkN4qdEvKm1LeP4qKFAT10gb17K1DpokPH/0dRk5RrtsQ==" hashValue="butnQRnxx1Vb4du8BVPecyoCrI7CeWR4c+z1Ks98AKxEWJ4UINCKULkORC7xCgs8JL3RQZ54rDSrH4p+TpPDU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5 - Sklad olejového hos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81</v>
      </c>
    </row>
    <row r="4" s="1" customFormat="1" ht="24.96" customHeight="1">
      <c r="B4" s="19"/>
      <c r="D4" s="132" t="s">
        <v>82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15. 3. 2024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tr">
        <f>IF('Rekapitulace stavby'!E11="","",'Rekapitulace stavby'!E11)</f>
        <v xml:space="preserve"> </v>
      </c>
      <c r="F13" s="37"/>
      <c r="G13" s="37"/>
      <c r="H13" s="37"/>
      <c r="I13" s="134" t="s">
        <v>27</v>
      </c>
      <c r="J13" s="136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27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32</v>
      </c>
      <c r="E21" s="37"/>
      <c r="F21" s="37"/>
      <c r="G21" s="37"/>
      <c r="H21" s="37"/>
      <c r="I21" s="134" t="s">
        <v>25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27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33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34</v>
      </c>
      <c r="E28" s="37"/>
      <c r="F28" s="37"/>
      <c r="G28" s="37"/>
      <c r="H28" s="37"/>
      <c r="I28" s="37"/>
      <c r="J28" s="144">
        <f>ROUND(J127,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36</v>
      </c>
      <c r="G30" s="37"/>
      <c r="H30" s="37"/>
      <c r="I30" s="145" t="s">
        <v>35</v>
      </c>
      <c r="J30" s="145" t="s">
        <v>37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38</v>
      </c>
      <c r="E31" s="134" t="s">
        <v>39</v>
      </c>
      <c r="F31" s="147">
        <f>ROUND((SUM(BE127:BE213)),  2)</f>
        <v>0</v>
      </c>
      <c r="G31" s="37"/>
      <c r="H31" s="37"/>
      <c r="I31" s="148">
        <v>0.20999999999999999</v>
      </c>
      <c r="J31" s="147">
        <f>ROUND(((SUM(BE127:BE213))*I31),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40</v>
      </c>
      <c r="F32" s="147">
        <f>ROUND((SUM(BF127:BF213)),  2)</f>
        <v>0</v>
      </c>
      <c r="G32" s="37"/>
      <c r="H32" s="37"/>
      <c r="I32" s="148">
        <v>0.12</v>
      </c>
      <c r="J32" s="147">
        <f>ROUND(((SUM(BF127:BF213))*I32),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41</v>
      </c>
      <c r="F33" s="147">
        <f>ROUND((SUM(BG127:BG213)),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42</v>
      </c>
      <c r="F34" s="147">
        <f>ROUND((SUM(BH127:BH213)),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43</v>
      </c>
      <c r="F35" s="147">
        <f>ROUND((SUM(BI127:BI213)),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44</v>
      </c>
      <c r="E37" s="151"/>
      <c r="F37" s="151"/>
      <c r="G37" s="152" t="s">
        <v>45</v>
      </c>
      <c r="H37" s="153" t="s">
        <v>46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47</v>
      </c>
      <c r="E50" s="157"/>
      <c r="F50" s="157"/>
      <c r="G50" s="156" t="s">
        <v>48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49</v>
      </c>
      <c r="E61" s="159"/>
      <c r="F61" s="160" t="s">
        <v>50</v>
      </c>
      <c r="G61" s="158" t="s">
        <v>49</v>
      </c>
      <c r="H61" s="159"/>
      <c r="I61" s="159"/>
      <c r="J61" s="161" t="s">
        <v>50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51</v>
      </c>
      <c r="E65" s="162"/>
      <c r="F65" s="162"/>
      <c r="G65" s="156" t="s">
        <v>52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49</v>
      </c>
      <c r="E76" s="159"/>
      <c r="F76" s="160" t="s">
        <v>50</v>
      </c>
      <c r="G76" s="158" t="s">
        <v>49</v>
      </c>
      <c r="H76" s="159"/>
      <c r="I76" s="159"/>
      <c r="J76" s="161" t="s">
        <v>50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Sklad olejového hospodářství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Areál tramvaje Poruba</v>
      </c>
      <c r="G87" s="39"/>
      <c r="H87" s="39"/>
      <c r="I87" s="31" t="s">
        <v>22</v>
      </c>
      <c r="J87" s="78" t="str">
        <f>IF(J10="","",J10)</f>
        <v>15. 3. 2024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31" t="s">
        <v>30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32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84</v>
      </c>
      <c r="D92" s="168"/>
      <c r="E92" s="168"/>
      <c r="F92" s="168"/>
      <c r="G92" s="168"/>
      <c r="H92" s="168"/>
      <c r="I92" s="168"/>
      <c r="J92" s="169" t="s">
        <v>85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86</v>
      </c>
      <c r="D94" s="39"/>
      <c r="E94" s="39"/>
      <c r="F94" s="39"/>
      <c r="G94" s="39"/>
      <c r="H94" s="39"/>
      <c r="I94" s="39"/>
      <c r="J94" s="109">
        <f>J127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87</v>
      </c>
    </row>
    <row r="95" s="9" customFormat="1" ht="24.96" customHeight="1">
      <c r="A95" s="9"/>
      <c r="B95" s="171"/>
      <c r="C95" s="172"/>
      <c r="D95" s="173" t="s">
        <v>88</v>
      </c>
      <c r="E95" s="174"/>
      <c r="F95" s="174"/>
      <c r="G95" s="174"/>
      <c r="H95" s="174"/>
      <c r="I95" s="174"/>
      <c r="J95" s="175">
        <f>J128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89</v>
      </c>
      <c r="E96" s="180"/>
      <c r="F96" s="180"/>
      <c r="G96" s="180"/>
      <c r="H96" s="180"/>
      <c r="I96" s="180"/>
      <c r="J96" s="181">
        <f>J129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90</v>
      </c>
      <c r="E97" s="180"/>
      <c r="F97" s="180"/>
      <c r="G97" s="180"/>
      <c r="H97" s="180"/>
      <c r="I97" s="180"/>
      <c r="J97" s="181">
        <f>J148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91</v>
      </c>
      <c r="E98" s="180"/>
      <c r="F98" s="180"/>
      <c r="G98" s="180"/>
      <c r="H98" s="180"/>
      <c r="I98" s="180"/>
      <c r="J98" s="181">
        <f>J162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92</v>
      </c>
      <c r="E99" s="180"/>
      <c r="F99" s="180"/>
      <c r="G99" s="180"/>
      <c r="H99" s="180"/>
      <c r="I99" s="180"/>
      <c r="J99" s="181">
        <f>J167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1"/>
      <c r="C100" s="172"/>
      <c r="D100" s="173" t="s">
        <v>93</v>
      </c>
      <c r="E100" s="174"/>
      <c r="F100" s="174"/>
      <c r="G100" s="174"/>
      <c r="H100" s="174"/>
      <c r="I100" s="174"/>
      <c r="J100" s="175">
        <f>J169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7"/>
      <c r="C101" s="178"/>
      <c r="D101" s="179" t="s">
        <v>94</v>
      </c>
      <c r="E101" s="180"/>
      <c r="F101" s="180"/>
      <c r="G101" s="180"/>
      <c r="H101" s="180"/>
      <c r="I101" s="180"/>
      <c r="J101" s="181">
        <f>J170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95</v>
      </c>
      <c r="E102" s="180"/>
      <c r="F102" s="180"/>
      <c r="G102" s="180"/>
      <c r="H102" s="180"/>
      <c r="I102" s="180"/>
      <c r="J102" s="181">
        <f>J178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96</v>
      </c>
      <c r="E103" s="180"/>
      <c r="F103" s="180"/>
      <c r="G103" s="180"/>
      <c r="H103" s="180"/>
      <c r="I103" s="180"/>
      <c r="J103" s="181">
        <f>J182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97</v>
      </c>
      <c r="E104" s="180"/>
      <c r="F104" s="180"/>
      <c r="G104" s="180"/>
      <c r="H104" s="180"/>
      <c r="I104" s="180"/>
      <c r="J104" s="181">
        <f>J186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98</v>
      </c>
      <c r="E105" s="180"/>
      <c r="F105" s="180"/>
      <c r="G105" s="180"/>
      <c r="H105" s="180"/>
      <c r="I105" s="180"/>
      <c r="J105" s="181">
        <f>J190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99</v>
      </c>
      <c r="E106" s="180"/>
      <c r="F106" s="180"/>
      <c r="G106" s="180"/>
      <c r="H106" s="180"/>
      <c r="I106" s="180"/>
      <c r="J106" s="181">
        <f>J193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100</v>
      </c>
      <c r="E107" s="180"/>
      <c r="F107" s="180"/>
      <c r="G107" s="180"/>
      <c r="H107" s="180"/>
      <c r="I107" s="180"/>
      <c r="J107" s="181">
        <f>J204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1"/>
      <c r="C108" s="172"/>
      <c r="D108" s="173" t="s">
        <v>101</v>
      </c>
      <c r="E108" s="174"/>
      <c r="F108" s="174"/>
      <c r="G108" s="174"/>
      <c r="H108" s="174"/>
      <c r="I108" s="174"/>
      <c r="J108" s="175">
        <f>J211</f>
        <v>0</v>
      </c>
      <c r="K108" s="172"/>
      <c r="L108" s="17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77"/>
      <c r="C109" s="178"/>
      <c r="D109" s="179" t="s">
        <v>102</v>
      </c>
      <c r="E109" s="180"/>
      <c r="F109" s="180"/>
      <c r="G109" s="180"/>
      <c r="H109" s="180"/>
      <c r="I109" s="180"/>
      <c r="J109" s="181">
        <f>J212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E7</f>
        <v>Sklad olejového hospodářství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F10</f>
        <v>Areál tramvaje Poruba</v>
      </c>
      <c r="G121" s="39"/>
      <c r="H121" s="39"/>
      <c r="I121" s="31" t="s">
        <v>22</v>
      </c>
      <c r="J121" s="78" t="str">
        <f>IF(J10="","",J10)</f>
        <v>15. 3. 2024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E13</f>
        <v xml:space="preserve"> </v>
      </c>
      <c r="G123" s="39"/>
      <c r="H123" s="39"/>
      <c r="I123" s="31" t="s">
        <v>30</v>
      </c>
      <c r="J123" s="35" t="str">
        <f>E19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IF(E16="","",E16)</f>
        <v>Vyplň údaj</v>
      </c>
      <c r="G124" s="39"/>
      <c r="H124" s="39"/>
      <c r="I124" s="31" t="s">
        <v>32</v>
      </c>
      <c r="J124" s="35" t="str">
        <f>E22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83"/>
      <c r="B126" s="184"/>
      <c r="C126" s="185" t="s">
        <v>104</v>
      </c>
      <c r="D126" s="186" t="s">
        <v>59</v>
      </c>
      <c r="E126" s="186" t="s">
        <v>55</v>
      </c>
      <c r="F126" s="186" t="s">
        <v>56</v>
      </c>
      <c r="G126" s="186" t="s">
        <v>105</v>
      </c>
      <c r="H126" s="186" t="s">
        <v>106</v>
      </c>
      <c r="I126" s="186" t="s">
        <v>107</v>
      </c>
      <c r="J126" s="187" t="s">
        <v>85</v>
      </c>
      <c r="K126" s="188" t="s">
        <v>108</v>
      </c>
      <c r="L126" s="189"/>
      <c r="M126" s="99" t="s">
        <v>1</v>
      </c>
      <c r="N126" s="100" t="s">
        <v>38</v>
      </c>
      <c r="O126" s="100" t="s">
        <v>109</v>
      </c>
      <c r="P126" s="100" t="s">
        <v>110</v>
      </c>
      <c r="Q126" s="100" t="s">
        <v>111</v>
      </c>
      <c r="R126" s="100" t="s">
        <v>112</v>
      </c>
      <c r="S126" s="100" t="s">
        <v>113</v>
      </c>
      <c r="T126" s="101" t="s">
        <v>114</v>
      </c>
      <c r="U126" s="183"/>
      <c r="V126" s="183"/>
      <c r="W126" s="183"/>
      <c r="X126" s="183"/>
      <c r="Y126" s="183"/>
      <c r="Z126" s="183"/>
      <c r="AA126" s="183"/>
      <c r="AB126" s="183"/>
      <c r="AC126" s="183"/>
      <c r="AD126" s="183"/>
      <c r="AE126" s="183"/>
    </row>
    <row r="127" s="2" customFormat="1" ht="22.8" customHeight="1">
      <c r="A127" s="37"/>
      <c r="B127" s="38"/>
      <c r="C127" s="106" t="s">
        <v>115</v>
      </c>
      <c r="D127" s="39"/>
      <c r="E127" s="39"/>
      <c r="F127" s="39"/>
      <c r="G127" s="39"/>
      <c r="H127" s="39"/>
      <c r="I127" s="39"/>
      <c r="J127" s="190">
        <f>BK127</f>
        <v>0</v>
      </c>
      <c r="K127" s="39"/>
      <c r="L127" s="43"/>
      <c r="M127" s="102"/>
      <c r="N127" s="191"/>
      <c r="O127" s="103"/>
      <c r="P127" s="192">
        <f>P128+P169+P211</f>
        <v>0</v>
      </c>
      <c r="Q127" s="103"/>
      <c r="R127" s="192">
        <f>R128+R169+R211</f>
        <v>15.873352550000002</v>
      </c>
      <c r="S127" s="103"/>
      <c r="T127" s="193">
        <f>T128+T169+T211</f>
        <v>3.9567854999999996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73</v>
      </c>
      <c r="AU127" s="16" t="s">
        <v>87</v>
      </c>
      <c r="BK127" s="194">
        <f>BK128+BK169+BK211</f>
        <v>0</v>
      </c>
    </row>
    <row r="128" s="12" customFormat="1" ht="25.92" customHeight="1">
      <c r="A128" s="12"/>
      <c r="B128" s="195"/>
      <c r="C128" s="196"/>
      <c r="D128" s="197" t="s">
        <v>73</v>
      </c>
      <c r="E128" s="198" t="s">
        <v>116</v>
      </c>
      <c r="F128" s="198" t="s">
        <v>117</v>
      </c>
      <c r="G128" s="196"/>
      <c r="H128" s="196"/>
      <c r="I128" s="199"/>
      <c r="J128" s="200">
        <f>BK128</f>
        <v>0</v>
      </c>
      <c r="K128" s="196"/>
      <c r="L128" s="201"/>
      <c r="M128" s="202"/>
      <c r="N128" s="203"/>
      <c r="O128" s="203"/>
      <c r="P128" s="204">
        <f>P129+P148+P162+P167</f>
        <v>0</v>
      </c>
      <c r="Q128" s="203"/>
      <c r="R128" s="204">
        <f>R129+R148+R162+R167</f>
        <v>15.609554840000001</v>
      </c>
      <c r="S128" s="203"/>
      <c r="T128" s="205">
        <f>T129+T148+T162+T167</f>
        <v>0.66649799999999992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79</v>
      </c>
      <c r="AT128" s="207" t="s">
        <v>73</v>
      </c>
      <c r="AU128" s="207" t="s">
        <v>74</v>
      </c>
      <c r="AY128" s="206" t="s">
        <v>118</v>
      </c>
      <c r="BK128" s="208">
        <f>BK129+BK148+BK162+BK167</f>
        <v>0</v>
      </c>
    </row>
    <row r="129" s="12" customFormat="1" ht="22.8" customHeight="1">
      <c r="A129" s="12"/>
      <c r="B129" s="195"/>
      <c r="C129" s="196"/>
      <c r="D129" s="197" t="s">
        <v>73</v>
      </c>
      <c r="E129" s="209" t="s">
        <v>119</v>
      </c>
      <c r="F129" s="209" t="s">
        <v>120</v>
      </c>
      <c r="G129" s="196"/>
      <c r="H129" s="196"/>
      <c r="I129" s="199"/>
      <c r="J129" s="210">
        <f>BK129</f>
        <v>0</v>
      </c>
      <c r="K129" s="196"/>
      <c r="L129" s="201"/>
      <c r="M129" s="202"/>
      <c r="N129" s="203"/>
      <c r="O129" s="203"/>
      <c r="P129" s="204">
        <f>SUM(P130:P147)</f>
        <v>0</v>
      </c>
      <c r="Q129" s="203"/>
      <c r="R129" s="204">
        <f>SUM(R130:R147)</f>
        <v>15.596747840000001</v>
      </c>
      <c r="S129" s="203"/>
      <c r="T129" s="205">
        <f>SUM(T130:T147)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79</v>
      </c>
      <c r="AT129" s="207" t="s">
        <v>73</v>
      </c>
      <c r="AU129" s="207" t="s">
        <v>79</v>
      </c>
      <c r="AY129" s="206" t="s">
        <v>118</v>
      </c>
      <c r="BK129" s="208">
        <f>SUM(BK130:BK147)</f>
        <v>0</v>
      </c>
    </row>
    <row r="130" s="2" customFormat="1" ht="24.15" customHeight="1">
      <c r="A130" s="37"/>
      <c r="B130" s="38"/>
      <c r="C130" s="211" t="s">
        <v>79</v>
      </c>
      <c r="D130" s="211" t="s">
        <v>121</v>
      </c>
      <c r="E130" s="212" t="s">
        <v>122</v>
      </c>
      <c r="F130" s="213" t="s">
        <v>123</v>
      </c>
      <c r="G130" s="214" t="s">
        <v>124</v>
      </c>
      <c r="H130" s="215">
        <v>28</v>
      </c>
      <c r="I130" s="216"/>
      <c r="J130" s="217">
        <f>ROUND(I130*H130,2)</f>
        <v>0</v>
      </c>
      <c r="K130" s="218"/>
      <c r="L130" s="43"/>
      <c r="M130" s="219" t="s">
        <v>1</v>
      </c>
      <c r="N130" s="220" t="s">
        <v>39</v>
      </c>
      <c r="O130" s="90"/>
      <c r="P130" s="221">
        <f>O130*H130</f>
        <v>0</v>
      </c>
      <c r="Q130" s="221">
        <v>0.020480000000000002</v>
      </c>
      <c r="R130" s="221">
        <f>Q130*H130</f>
        <v>0.57344000000000006</v>
      </c>
      <c r="S130" s="221">
        <v>0</v>
      </c>
      <c r="T130" s="22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3" t="s">
        <v>125</v>
      </c>
      <c r="AT130" s="223" t="s">
        <v>121</v>
      </c>
      <c r="AU130" s="223" t="s">
        <v>81</v>
      </c>
      <c r="AY130" s="16" t="s">
        <v>118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6" t="s">
        <v>79</v>
      </c>
      <c r="BK130" s="224">
        <f>ROUND(I130*H130,2)</f>
        <v>0</v>
      </c>
      <c r="BL130" s="16" t="s">
        <v>125</v>
      </c>
      <c r="BM130" s="223" t="s">
        <v>126</v>
      </c>
    </row>
    <row r="131" s="2" customFormat="1" ht="24.15" customHeight="1">
      <c r="A131" s="37"/>
      <c r="B131" s="38"/>
      <c r="C131" s="211" t="s">
        <v>81</v>
      </c>
      <c r="D131" s="211" t="s">
        <v>121</v>
      </c>
      <c r="E131" s="212" t="s">
        <v>127</v>
      </c>
      <c r="F131" s="213" t="s">
        <v>128</v>
      </c>
      <c r="G131" s="214" t="s">
        <v>124</v>
      </c>
      <c r="H131" s="215">
        <v>56</v>
      </c>
      <c r="I131" s="216"/>
      <c r="J131" s="217">
        <f>ROUND(I131*H131,2)</f>
        <v>0</v>
      </c>
      <c r="K131" s="218"/>
      <c r="L131" s="43"/>
      <c r="M131" s="219" t="s">
        <v>1</v>
      </c>
      <c r="N131" s="220" t="s">
        <v>39</v>
      </c>
      <c r="O131" s="90"/>
      <c r="P131" s="221">
        <f>O131*H131</f>
        <v>0</v>
      </c>
      <c r="Q131" s="221">
        <v>0.0079000000000000008</v>
      </c>
      <c r="R131" s="221">
        <f>Q131*H131</f>
        <v>0.44240000000000002</v>
      </c>
      <c r="S131" s="221">
        <v>0</v>
      </c>
      <c r="T131" s="22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3" t="s">
        <v>125</v>
      </c>
      <c r="AT131" s="223" t="s">
        <v>121</v>
      </c>
      <c r="AU131" s="223" t="s">
        <v>81</v>
      </c>
      <c r="AY131" s="16" t="s">
        <v>118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6" t="s">
        <v>79</v>
      </c>
      <c r="BK131" s="224">
        <f>ROUND(I131*H131,2)</f>
        <v>0</v>
      </c>
      <c r="BL131" s="16" t="s">
        <v>125</v>
      </c>
      <c r="BM131" s="223" t="s">
        <v>129</v>
      </c>
    </row>
    <row r="132" s="13" customFormat="1">
      <c r="A132" s="13"/>
      <c r="B132" s="225"/>
      <c r="C132" s="226"/>
      <c r="D132" s="227" t="s">
        <v>130</v>
      </c>
      <c r="E132" s="228" t="s">
        <v>1</v>
      </c>
      <c r="F132" s="229" t="s">
        <v>131</v>
      </c>
      <c r="G132" s="226"/>
      <c r="H132" s="230">
        <v>56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130</v>
      </c>
      <c r="AU132" s="236" t="s">
        <v>81</v>
      </c>
      <c r="AV132" s="13" t="s">
        <v>81</v>
      </c>
      <c r="AW132" s="13" t="s">
        <v>31</v>
      </c>
      <c r="AX132" s="13" t="s">
        <v>74</v>
      </c>
      <c r="AY132" s="236" t="s">
        <v>118</v>
      </c>
    </row>
    <row r="133" s="2" customFormat="1" ht="24.15" customHeight="1">
      <c r="A133" s="37"/>
      <c r="B133" s="38"/>
      <c r="C133" s="211" t="s">
        <v>132</v>
      </c>
      <c r="D133" s="211" t="s">
        <v>121</v>
      </c>
      <c r="E133" s="212" t="s">
        <v>133</v>
      </c>
      <c r="F133" s="213" t="s">
        <v>134</v>
      </c>
      <c r="G133" s="214" t="s">
        <v>124</v>
      </c>
      <c r="H133" s="215">
        <v>28</v>
      </c>
      <c r="I133" s="216"/>
      <c r="J133" s="217">
        <f>ROUND(I133*H133,2)</f>
        <v>0</v>
      </c>
      <c r="K133" s="218"/>
      <c r="L133" s="43"/>
      <c r="M133" s="219" t="s">
        <v>1</v>
      </c>
      <c r="N133" s="220" t="s">
        <v>39</v>
      </c>
      <c r="O133" s="90"/>
      <c r="P133" s="221">
        <f>O133*H133</f>
        <v>0</v>
      </c>
      <c r="Q133" s="221">
        <v>0.015400000000000001</v>
      </c>
      <c r="R133" s="221">
        <f>Q133*H133</f>
        <v>0.43120000000000003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125</v>
      </c>
      <c r="AT133" s="223" t="s">
        <v>121</v>
      </c>
      <c r="AU133" s="223" t="s">
        <v>81</v>
      </c>
      <c r="AY133" s="16" t="s">
        <v>118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79</v>
      </c>
      <c r="BK133" s="224">
        <f>ROUND(I133*H133,2)</f>
        <v>0</v>
      </c>
      <c r="BL133" s="16" t="s">
        <v>125</v>
      </c>
      <c r="BM133" s="223" t="s">
        <v>135</v>
      </c>
    </row>
    <row r="134" s="2" customFormat="1" ht="24.15" customHeight="1">
      <c r="A134" s="37"/>
      <c r="B134" s="38"/>
      <c r="C134" s="211" t="s">
        <v>125</v>
      </c>
      <c r="D134" s="211" t="s">
        <v>121</v>
      </c>
      <c r="E134" s="212" t="s">
        <v>136</v>
      </c>
      <c r="F134" s="213" t="s">
        <v>137</v>
      </c>
      <c r="G134" s="214" t="s">
        <v>124</v>
      </c>
      <c r="H134" s="215">
        <v>2</v>
      </c>
      <c r="I134" s="216"/>
      <c r="J134" s="217">
        <f>ROUND(I134*H134,2)</f>
        <v>0</v>
      </c>
      <c r="K134" s="218"/>
      <c r="L134" s="43"/>
      <c r="M134" s="219" t="s">
        <v>1</v>
      </c>
      <c r="N134" s="220" t="s">
        <v>39</v>
      </c>
      <c r="O134" s="90"/>
      <c r="P134" s="221">
        <f>O134*H134</f>
        <v>0</v>
      </c>
      <c r="Q134" s="221">
        <v>0.030450000000000001</v>
      </c>
      <c r="R134" s="221">
        <f>Q134*H134</f>
        <v>0.060900000000000003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125</v>
      </c>
      <c r="AT134" s="223" t="s">
        <v>121</v>
      </c>
      <c r="AU134" s="223" t="s">
        <v>81</v>
      </c>
      <c r="AY134" s="16" t="s">
        <v>118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79</v>
      </c>
      <c r="BK134" s="224">
        <f>ROUND(I134*H134,2)</f>
        <v>0</v>
      </c>
      <c r="BL134" s="16" t="s">
        <v>125</v>
      </c>
      <c r="BM134" s="223" t="s">
        <v>138</v>
      </c>
    </row>
    <row r="135" s="2" customFormat="1" ht="33" customHeight="1">
      <c r="A135" s="37"/>
      <c r="B135" s="38"/>
      <c r="C135" s="211" t="s">
        <v>14</v>
      </c>
      <c r="D135" s="211" t="s">
        <v>121</v>
      </c>
      <c r="E135" s="212" t="s">
        <v>139</v>
      </c>
      <c r="F135" s="213" t="s">
        <v>140</v>
      </c>
      <c r="G135" s="214" t="s">
        <v>141</v>
      </c>
      <c r="H135" s="215">
        <v>1.3200000000000001</v>
      </c>
      <c r="I135" s="216"/>
      <c r="J135" s="217">
        <f>ROUND(I135*H135,2)</f>
        <v>0</v>
      </c>
      <c r="K135" s="218"/>
      <c r="L135" s="43"/>
      <c r="M135" s="219" t="s">
        <v>1</v>
      </c>
      <c r="N135" s="220" t="s">
        <v>39</v>
      </c>
      <c r="O135" s="90"/>
      <c r="P135" s="221">
        <f>O135*H135</f>
        <v>0</v>
      </c>
      <c r="Q135" s="221">
        <v>2.5018699999999998</v>
      </c>
      <c r="R135" s="221">
        <f>Q135*H135</f>
        <v>3.3024684</v>
      </c>
      <c r="S135" s="221">
        <v>0</v>
      </c>
      <c r="T135" s="22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3" t="s">
        <v>125</v>
      </c>
      <c r="AT135" s="223" t="s">
        <v>121</v>
      </c>
      <c r="AU135" s="223" t="s">
        <v>81</v>
      </c>
      <c r="AY135" s="16" t="s">
        <v>118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6" t="s">
        <v>79</v>
      </c>
      <c r="BK135" s="224">
        <f>ROUND(I135*H135,2)</f>
        <v>0</v>
      </c>
      <c r="BL135" s="16" t="s">
        <v>125</v>
      </c>
      <c r="BM135" s="223" t="s">
        <v>142</v>
      </c>
    </row>
    <row r="136" s="13" customFormat="1">
      <c r="A136" s="13"/>
      <c r="B136" s="225"/>
      <c r="C136" s="226"/>
      <c r="D136" s="227" t="s">
        <v>130</v>
      </c>
      <c r="E136" s="228" t="s">
        <v>1</v>
      </c>
      <c r="F136" s="229" t="s">
        <v>143</v>
      </c>
      <c r="G136" s="226"/>
      <c r="H136" s="230">
        <v>1.3200000000000001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130</v>
      </c>
      <c r="AU136" s="236" t="s">
        <v>81</v>
      </c>
      <c r="AV136" s="13" t="s">
        <v>81</v>
      </c>
      <c r="AW136" s="13" t="s">
        <v>31</v>
      </c>
      <c r="AX136" s="13" t="s">
        <v>79</v>
      </c>
      <c r="AY136" s="236" t="s">
        <v>118</v>
      </c>
    </row>
    <row r="137" s="2" customFormat="1" ht="24.15" customHeight="1">
      <c r="A137" s="37"/>
      <c r="B137" s="38"/>
      <c r="C137" s="211" t="s">
        <v>119</v>
      </c>
      <c r="D137" s="211" t="s">
        <v>121</v>
      </c>
      <c r="E137" s="212" t="s">
        <v>144</v>
      </c>
      <c r="F137" s="213" t="s">
        <v>145</v>
      </c>
      <c r="G137" s="214" t="s">
        <v>141</v>
      </c>
      <c r="H137" s="215">
        <v>1.3200000000000001</v>
      </c>
      <c r="I137" s="216"/>
      <c r="J137" s="217">
        <f>ROUND(I137*H137,2)</f>
        <v>0</v>
      </c>
      <c r="K137" s="218"/>
      <c r="L137" s="43"/>
      <c r="M137" s="219" t="s">
        <v>1</v>
      </c>
      <c r="N137" s="220" t="s">
        <v>39</v>
      </c>
      <c r="O137" s="90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3" t="s">
        <v>125</v>
      </c>
      <c r="AT137" s="223" t="s">
        <v>121</v>
      </c>
      <c r="AU137" s="223" t="s">
        <v>81</v>
      </c>
      <c r="AY137" s="16" t="s">
        <v>118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6" t="s">
        <v>79</v>
      </c>
      <c r="BK137" s="224">
        <f>ROUND(I137*H137,2)</f>
        <v>0</v>
      </c>
      <c r="BL137" s="16" t="s">
        <v>125</v>
      </c>
      <c r="BM137" s="223" t="s">
        <v>146</v>
      </c>
    </row>
    <row r="138" s="2" customFormat="1" ht="16.5" customHeight="1">
      <c r="A138" s="37"/>
      <c r="B138" s="38"/>
      <c r="C138" s="211" t="s">
        <v>147</v>
      </c>
      <c r="D138" s="211" t="s">
        <v>121</v>
      </c>
      <c r="E138" s="212" t="s">
        <v>148</v>
      </c>
      <c r="F138" s="213" t="s">
        <v>149</v>
      </c>
      <c r="G138" s="214" t="s">
        <v>150</v>
      </c>
      <c r="H138" s="215">
        <v>0.032000000000000001</v>
      </c>
      <c r="I138" s="216"/>
      <c r="J138" s="217">
        <f>ROUND(I138*H138,2)</f>
        <v>0</v>
      </c>
      <c r="K138" s="218"/>
      <c r="L138" s="43"/>
      <c r="M138" s="219" t="s">
        <v>1</v>
      </c>
      <c r="N138" s="220" t="s">
        <v>39</v>
      </c>
      <c r="O138" s="90"/>
      <c r="P138" s="221">
        <f>O138*H138</f>
        <v>0</v>
      </c>
      <c r="Q138" s="221">
        <v>0.0044200000000000003</v>
      </c>
      <c r="R138" s="221">
        <f>Q138*H138</f>
        <v>0.00014144</v>
      </c>
      <c r="S138" s="221">
        <v>0</v>
      </c>
      <c r="T138" s="22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3" t="s">
        <v>125</v>
      </c>
      <c r="AT138" s="223" t="s">
        <v>121</v>
      </c>
      <c r="AU138" s="223" t="s">
        <v>81</v>
      </c>
      <c r="AY138" s="16" t="s">
        <v>118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6" t="s">
        <v>79</v>
      </c>
      <c r="BK138" s="224">
        <f>ROUND(I138*H138,2)</f>
        <v>0</v>
      </c>
      <c r="BL138" s="16" t="s">
        <v>125</v>
      </c>
      <c r="BM138" s="223" t="s">
        <v>151</v>
      </c>
    </row>
    <row r="139" s="13" customFormat="1">
      <c r="A139" s="13"/>
      <c r="B139" s="225"/>
      <c r="C139" s="226"/>
      <c r="D139" s="227" t="s">
        <v>130</v>
      </c>
      <c r="E139" s="228" t="s">
        <v>1</v>
      </c>
      <c r="F139" s="229" t="s">
        <v>152</v>
      </c>
      <c r="G139" s="226"/>
      <c r="H139" s="230">
        <v>0.032000000000000001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130</v>
      </c>
      <c r="AU139" s="236" t="s">
        <v>81</v>
      </c>
      <c r="AV139" s="13" t="s">
        <v>81</v>
      </c>
      <c r="AW139" s="13" t="s">
        <v>31</v>
      </c>
      <c r="AX139" s="13" t="s">
        <v>74</v>
      </c>
      <c r="AY139" s="236" t="s">
        <v>118</v>
      </c>
    </row>
    <row r="140" s="14" customFormat="1">
      <c r="A140" s="14"/>
      <c r="B140" s="237"/>
      <c r="C140" s="238"/>
      <c r="D140" s="227" t="s">
        <v>130</v>
      </c>
      <c r="E140" s="239" t="s">
        <v>1</v>
      </c>
      <c r="F140" s="240" t="s">
        <v>153</v>
      </c>
      <c r="G140" s="238"/>
      <c r="H140" s="241">
        <v>0.032000000000000001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130</v>
      </c>
      <c r="AU140" s="247" t="s">
        <v>81</v>
      </c>
      <c r="AV140" s="14" t="s">
        <v>132</v>
      </c>
      <c r="AW140" s="14" t="s">
        <v>31</v>
      </c>
      <c r="AX140" s="14" t="s">
        <v>79</v>
      </c>
      <c r="AY140" s="247" t="s">
        <v>118</v>
      </c>
    </row>
    <row r="141" s="2" customFormat="1" ht="33" customHeight="1">
      <c r="A141" s="37"/>
      <c r="B141" s="38"/>
      <c r="C141" s="211" t="s">
        <v>154</v>
      </c>
      <c r="D141" s="211" t="s">
        <v>121</v>
      </c>
      <c r="E141" s="212" t="s">
        <v>155</v>
      </c>
      <c r="F141" s="213" t="s">
        <v>156</v>
      </c>
      <c r="G141" s="214" t="s">
        <v>157</v>
      </c>
      <c r="H141" s="215">
        <v>7.4000000000000004</v>
      </c>
      <c r="I141" s="216"/>
      <c r="J141" s="217">
        <f>ROUND(I141*H141,2)</f>
        <v>0</v>
      </c>
      <c r="K141" s="218"/>
      <c r="L141" s="43"/>
      <c r="M141" s="219" t="s">
        <v>1</v>
      </c>
      <c r="N141" s="220" t="s">
        <v>39</v>
      </c>
      <c r="O141" s="90"/>
      <c r="P141" s="221">
        <f>O141*H141</f>
        <v>0</v>
      </c>
      <c r="Q141" s="221">
        <v>2.0000000000000002E-05</v>
      </c>
      <c r="R141" s="221">
        <f>Q141*H141</f>
        <v>0.00014800000000000002</v>
      </c>
      <c r="S141" s="221">
        <v>0</v>
      </c>
      <c r="T141" s="22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125</v>
      </c>
      <c r="AT141" s="223" t="s">
        <v>121</v>
      </c>
      <c r="AU141" s="223" t="s">
        <v>81</v>
      </c>
      <c r="AY141" s="16" t="s">
        <v>118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79</v>
      </c>
      <c r="BK141" s="224">
        <f>ROUND(I141*H141,2)</f>
        <v>0</v>
      </c>
      <c r="BL141" s="16" t="s">
        <v>125</v>
      </c>
      <c r="BM141" s="223" t="s">
        <v>158</v>
      </c>
    </row>
    <row r="142" s="2" customFormat="1" ht="24.15" customHeight="1">
      <c r="A142" s="37"/>
      <c r="B142" s="38"/>
      <c r="C142" s="211" t="s">
        <v>159</v>
      </c>
      <c r="D142" s="211" t="s">
        <v>121</v>
      </c>
      <c r="E142" s="212" t="s">
        <v>160</v>
      </c>
      <c r="F142" s="213" t="s">
        <v>161</v>
      </c>
      <c r="G142" s="214" t="s">
        <v>141</v>
      </c>
      <c r="H142" s="215">
        <v>0.66000000000000003</v>
      </c>
      <c r="I142" s="216"/>
      <c r="J142" s="217">
        <f>ROUND(I142*H142,2)</f>
        <v>0</v>
      </c>
      <c r="K142" s="218"/>
      <c r="L142" s="43"/>
      <c r="M142" s="219" t="s">
        <v>1</v>
      </c>
      <c r="N142" s="220" t="s">
        <v>39</v>
      </c>
      <c r="O142" s="90"/>
      <c r="P142" s="221">
        <f>O142*H142</f>
        <v>0</v>
      </c>
      <c r="Q142" s="221">
        <v>1.98</v>
      </c>
      <c r="R142" s="221">
        <f>Q142*H142</f>
        <v>1.3068</v>
      </c>
      <c r="S142" s="221">
        <v>0</v>
      </c>
      <c r="T142" s="22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3" t="s">
        <v>125</v>
      </c>
      <c r="AT142" s="223" t="s">
        <v>121</v>
      </c>
      <c r="AU142" s="223" t="s">
        <v>81</v>
      </c>
      <c r="AY142" s="16" t="s">
        <v>118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6" t="s">
        <v>79</v>
      </c>
      <c r="BK142" s="224">
        <f>ROUND(I142*H142,2)</f>
        <v>0</v>
      </c>
      <c r="BL142" s="16" t="s">
        <v>125</v>
      </c>
      <c r="BM142" s="223" t="s">
        <v>162</v>
      </c>
    </row>
    <row r="143" s="13" customFormat="1">
      <c r="A143" s="13"/>
      <c r="B143" s="225"/>
      <c r="C143" s="226"/>
      <c r="D143" s="227" t="s">
        <v>130</v>
      </c>
      <c r="E143" s="228" t="s">
        <v>1</v>
      </c>
      <c r="F143" s="229" t="s">
        <v>163</v>
      </c>
      <c r="G143" s="226"/>
      <c r="H143" s="230">
        <v>0.66000000000000003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130</v>
      </c>
      <c r="AU143" s="236" t="s">
        <v>81</v>
      </c>
      <c r="AV143" s="13" t="s">
        <v>81</v>
      </c>
      <c r="AW143" s="13" t="s">
        <v>31</v>
      </c>
      <c r="AX143" s="13" t="s">
        <v>79</v>
      </c>
      <c r="AY143" s="236" t="s">
        <v>118</v>
      </c>
    </row>
    <row r="144" s="2" customFormat="1" ht="24.15" customHeight="1">
      <c r="A144" s="37"/>
      <c r="B144" s="38"/>
      <c r="C144" s="211" t="s">
        <v>164</v>
      </c>
      <c r="D144" s="211" t="s">
        <v>121</v>
      </c>
      <c r="E144" s="212" t="s">
        <v>165</v>
      </c>
      <c r="F144" s="213" t="s">
        <v>166</v>
      </c>
      <c r="G144" s="214" t="s">
        <v>141</v>
      </c>
      <c r="H144" s="215">
        <v>4.29</v>
      </c>
      <c r="I144" s="216"/>
      <c r="J144" s="217">
        <f>ROUND(I144*H144,2)</f>
        <v>0</v>
      </c>
      <c r="K144" s="218"/>
      <c r="L144" s="43"/>
      <c r="M144" s="219" t="s">
        <v>1</v>
      </c>
      <c r="N144" s="220" t="s">
        <v>39</v>
      </c>
      <c r="O144" s="90"/>
      <c r="P144" s="221">
        <f>O144*H144</f>
        <v>0</v>
      </c>
      <c r="Q144" s="221">
        <v>2.1600000000000001</v>
      </c>
      <c r="R144" s="221">
        <f>Q144*H144</f>
        <v>9.2664000000000009</v>
      </c>
      <c r="S144" s="221">
        <v>0</v>
      </c>
      <c r="T144" s="22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3" t="s">
        <v>125</v>
      </c>
      <c r="AT144" s="223" t="s">
        <v>121</v>
      </c>
      <c r="AU144" s="223" t="s">
        <v>81</v>
      </c>
      <c r="AY144" s="16" t="s">
        <v>118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6" t="s">
        <v>79</v>
      </c>
      <c r="BK144" s="224">
        <f>ROUND(I144*H144,2)</f>
        <v>0</v>
      </c>
      <c r="BL144" s="16" t="s">
        <v>125</v>
      </c>
      <c r="BM144" s="223" t="s">
        <v>167</v>
      </c>
    </row>
    <row r="145" s="13" customFormat="1">
      <c r="A145" s="13"/>
      <c r="B145" s="225"/>
      <c r="C145" s="226"/>
      <c r="D145" s="227" t="s">
        <v>130</v>
      </c>
      <c r="E145" s="228" t="s">
        <v>1</v>
      </c>
      <c r="F145" s="229" t="s">
        <v>168</v>
      </c>
      <c r="G145" s="226"/>
      <c r="H145" s="230">
        <v>4.29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130</v>
      </c>
      <c r="AU145" s="236" t="s">
        <v>81</v>
      </c>
      <c r="AV145" s="13" t="s">
        <v>81</v>
      </c>
      <c r="AW145" s="13" t="s">
        <v>31</v>
      </c>
      <c r="AX145" s="13" t="s">
        <v>79</v>
      </c>
      <c r="AY145" s="236" t="s">
        <v>118</v>
      </c>
    </row>
    <row r="146" s="2" customFormat="1" ht="33" customHeight="1">
      <c r="A146" s="37"/>
      <c r="B146" s="38"/>
      <c r="C146" s="211" t="s">
        <v>169</v>
      </c>
      <c r="D146" s="211" t="s">
        <v>121</v>
      </c>
      <c r="E146" s="212" t="s">
        <v>170</v>
      </c>
      <c r="F146" s="213" t="s">
        <v>171</v>
      </c>
      <c r="G146" s="214" t="s">
        <v>124</v>
      </c>
      <c r="H146" s="215">
        <v>47.299999999999997</v>
      </c>
      <c r="I146" s="216"/>
      <c r="J146" s="217">
        <f>ROUND(I146*H146,2)</f>
        <v>0</v>
      </c>
      <c r="K146" s="218"/>
      <c r="L146" s="43"/>
      <c r="M146" s="219" t="s">
        <v>1</v>
      </c>
      <c r="N146" s="220" t="s">
        <v>39</v>
      </c>
      <c r="O146" s="90"/>
      <c r="P146" s="221">
        <f>O146*H146</f>
        <v>0</v>
      </c>
      <c r="Q146" s="221">
        <v>0.0044999999999999997</v>
      </c>
      <c r="R146" s="221">
        <f>Q146*H146</f>
        <v>0.21284999999999998</v>
      </c>
      <c r="S146" s="221">
        <v>0</v>
      </c>
      <c r="T146" s="22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3" t="s">
        <v>172</v>
      </c>
      <c r="AT146" s="223" t="s">
        <v>121</v>
      </c>
      <c r="AU146" s="223" t="s">
        <v>81</v>
      </c>
      <c r="AY146" s="16" t="s">
        <v>118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6" t="s">
        <v>79</v>
      </c>
      <c r="BK146" s="224">
        <f>ROUND(I146*H146,2)</f>
        <v>0</v>
      </c>
      <c r="BL146" s="16" t="s">
        <v>172</v>
      </c>
      <c r="BM146" s="223" t="s">
        <v>173</v>
      </c>
    </row>
    <row r="147" s="13" customFormat="1">
      <c r="A147" s="13"/>
      <c r="B147" s="225"/>
      <c r="C147" s="226"/>
      <c r="D147" s="227" t="s">
        <v>130</v>
      </c>
      <c r="E147" s="228" t="s">
        <v>1</v>
      </c>
      <c r="F147" s="229" t="s">
        <v>174</v>
      </c>
      <c r="G147" s="226"/>
      <c r="H147" s="230">
        <v>47.299999999999997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130</v>
      </c>
      <c r="AU147" s="236" t="s">
        <v>81</v>
      </c>
      <c r="AV147" s="13" t="s">
        <v>81</v>
      </c>
      <c r="AW147" s="13" t="s">
        <v>31</v>
      </c>
      <c r="AX147" s="13" t="s">
        <v>79</v>
      </c>
      <c r="AY147" s="236" t="s">
        <v>118</v>
      </c>
    </row>
    <row r="148" s="12" customFormat="1" ht="22.8" customHeight="1">
      <c r="A148" s="12"/>
      <c r="B148" s="195"/>
      <c r="C148" s="196"/>
      <c r="D148" s="197" t="s">
        <v>73</v>
      </c>
      <c r="E148" s="209" t="s">
        <v>159</v>
      </c>
      <c r="F148" s="209" t="s">
        <v>175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SUM(P149:P161)</f>
        <v>0</v>
      </c>
      <c r="Q148" s="203"/>
      <c r="R148" s="204">
        <f>SUM(R149:R161)</f>
        <v>0.012807000000000001</v>
      </c>
      <c r="S148" s="203"/>
      <c r="T148" s="205">
        <f>SUM(T149:T161)</f>
        <v>0.66649799999999992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79</v>
      </c>
      <c r="AT148" s="207" t="s">
        <v>73</v>
      </c>
      <c r="AU148" s="207" t="s">
        <v>79</v>
      </c>
      <c r="AY148" s="206" t="s">
        <v>118</v>
      </c>
      <c r="BK148" s="208">
        <f>SUM(BK149:BK161)</f>
        <v>0</v>
      </c>
    </row>
    <row r="149" s="2" customFormat="1" ht="24.15" customHeight="1">
      <c r="A149" s="37"/>
      <c r="B149" s="38"/>
      <c r="C149" s="211" t="s">
        <v>8</v>
      </c>
      <c r="D149" s="211" t="s">
        <v>121</v>
      </c>
      <c r="E149" s="212" t="s">
        <v>176</v>
      </c>
      <c r="F149" s="213" t="s">
        <v>177</v>
      </c>
      <c r="G149" s="214" t="s">
        <v>157</v>
      </c>
      <c r="H149" s="215">
        <v>7.4000000000000004</v>
      </c>
      <c r="I149" s="216"/>
      <c r="J149" s="217">
        <f>ROUND(I149*H149,2)</f>
        <v>0</v>
      </c>
      <c r="K149" s="218"/>
      <c r="L149" s="43"/>
      <c r="M149" s="219" t="s">
        <v>1</v>
      </c>
      <c r="N149" s="220" t="s">
        <v>39</v>
      </c>
      <c r="O149" s="90"/>
      <c r="P149" s="221">
        <f>O149*H149</f>
        <v>0</v>
      </c>
      <c r="Q149" s="221">
        <v>3.0000000000000001E-05</v>
      </c>
      <c r="R149" s="221">
        <f>Q149*H149</f>
        <v>0.00022200000000000003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125</v>
      </c>
      <c r="AT149" s="223" t="s">
        <v>121</v>
      </c>
      <c r="AU149" s="223" t="s">
        <v>81</v>
      </c>
      <c r="AY149" s="16" t="s">
        <v>118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79</v>
      </c>
      <c r="BK149" s="224">
        <f>ROUND(I149*H149,2)</f>
        <v>0</v>
      </c>
      <c r="BL149" s="16" t="s">
        <v>125</v>
      </c>
      <c r="BM149" s="223" t="s">
        <v>178</v>
      </c>
    </row>
    <row r="150" s="2" customFormat="1" ht="24.15" customHeight="1">
      <c r="A150" s="37"/>
      <c r="B150" s="38"/>
      <c r="C150" s="211" t="s">
        <v>179</v>
      </c>
      <c r="D150" s="211" t="s">
        <v>121</v>
      </c>
      <c r="E150" s="212" t="s">
        <v>180</v>
      </c>
      <c r="F150" s="213" t="s">
        <v>181</v>
      </c>
      <c r="G150" s="214" t="s">
        <v>182</v>
      </c>
      <c r="H150" s="215">
        <v>15</v>
      </c>
      <c r="I150" s="216"/>
      <c r="J150" s="217">
        <f>ROUND(I150*H150,2)</f>
        <v>0</v>
      </c>
      <c r="K150" s="218"/>
      <c r="L150" s="43"/>
      <c r="M150" s="219" t="s">
        <v>1</v>
      </c>
      <c r="N150" s="220" t="s">
        <v>39</v>
      </c>
      <c r="O150" s="90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3" t="s">
        <v>125</v>
      </c>
      <c r="AT150" s="223" t="s">
        <v>121</v>
      </c>
      <c r="AU150" s="223" t="s">
        <v>81</v>
      </c>
      <c r="AY150" s="16" t="s">
        <v>118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79</v>
      </c>
      <c r="BK150" s="224">
        <f>ROUND(I150*H150,2)</f>
        <v>0</v>
      </c>
      <c r="BL150" s="16" t="s">
        <v>125</v>
      </c>
      <c r="BM150" s="223" t="s">
        <v>183</v>
      </c>
    </row>
    <row r="151" s="2" customFormat="1" ht="33" customHeight="1">
      <c r="A151" s="37"/>
      <c r="B151" s="38"/>
      <c r="C151" s="248" t="s">
        <v>184</v>
      </c>
      <c r="D151" s="248" t="s">
        <v>185</v>
      </c>
      <c r="E151" s="249" t="s">
        <v>186</v>
      </c>
      <c r="F151" s="250" t="s">
        <v>187</v>
      </c>
      <c r="G151" s="251" t="s">
        <v>182</v>
      </c>
      <c r="H151" s="252">
        <v>15</v>
      </c>
      <c r="I151" s="253"/>
      <c r="J151" s="254">
        <f>ROUND(I151*H151,2)</f>
        <v>0</v>
      </c>
      <c r="K151" s="255"/>
      <c r="L151" s="256"/>
      <c r="M151" s="257" t="s">
        <v>1</v>
      </c>
      <c r="N151" s="258" t="s">
        <v>39</v>
      </c>
      <c r="O151" s="90"/>
      <c r="P151" s="221">
        <f>O151*H151</f>
        <v>0</v>
      </c>
      <c r="Q151" s="221">
        <v>0.00076000000000000004</v>
      </c>
      <c r="R151" s="221">
        <f>Q151*H151</f>
        <v>0.0114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154</v>
      </c>
      <c r="AT151" s="223" t="s">
        <v>185</v>
      </c>
      <c r="AU151" s="223" t="s">
        <v>81</v>
      </c>
      <c r="AY151" s="16" t="s">
        <v>118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79</v>
      </c>
      <c r="BK151" s="224">
        <f>ROUND(I151*H151,2)</f>
        <v>0</v>
      </c>
      <c r="BL151" s="16" t="s">
        <v>125</v>
      </c>
      <c r="BM151" s="223" t="s">
        <v>188</v>
      </c>
    </row>
    <row r="152" s="2" customFormat="1" ht="16.5" customHeight="1">
      <c r="A152" s="37"/>
      <c r="B152" s="38"/>
      <c r="C152" s="248" t="s">
        <v>189</v>
      </c>
      <c r="D152" s="248" t="s">
        <v>185</v>
      </c>
      <c r="E152" s="249" t="s">
        <v>190</v>
      </c>
      <c r="F152" s="250" t="s">
        <v>191</v>
      </c>
      <c r="G152" s="251" t="s">
        <v>182</v>
      </c>
      <c r="H152" s="252">
        <v>15</v>
      </c>
      <c r="I152" s="253"/>
      <c r="J152" s="254">
        <f>ROUND(I152*H152,2)</f>
        <v>0</v>
      </c>
      <c r="K152" s="255"/>
      <c r="L152" s="256"/>
      <c r="M152" s="257" t="s">
        <v>1</v>
      </c>
      <c r="N152" s="258" t="s">
        <v>39</v>
      </c>
      <c r="O152" s="90"/>
      <c r="P152" s="221">
        <f>O152*H152</f>
        <v>0</v>
      </c>
      <c r="Q152" s="221">
        <v>6.9999999999999994E-05</v>
      </c>
      <c r="R152" s="221">
        <f>Q152*H152</f>
        <v>0.0010499999999999999</v>
      </c>
      <c r="S152" s="221">
        <v>0</v>
      </c>
      <c r="T152" s="22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3" t="s">
        <v>154</v>
      </c>
      <c r="AT152" s="223" t="s">
        <v>185</v>
      </c>
      <c r="AU152" s="223" t="s">
        <v>81</v>
      </c>
      <c r="AY152" s="16" t="s">
        <v>118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6" t="s">
        <v>79</v>
      </c>
      <c r="BK152" s="224">
        <f>ROUND(I152*H152,2)</f>
        <v>0</v>
      </c>
      <c r="BL152" s="16" t="s">
        <v>125</v>
      </c>
      <c r="BM152" s="223" t="s">
        <v>192</v>
      </c>
    </row>
    <row r="153" s="2" customFormat="1" ht="16.5" customHeight="1">
      <c r="A153" s="37"/>
      <c r="B153" s="38"/>
      <c r="C153" s="211" t="s">
        <v>172</v>
      </c>
      <c r="D153" s="211" t="s">
        <v>121</v>
      </c>
      <c r="E153" s="212" t="s">
        <v>193</v>
      </c>
      <c r="F153" s="213" t="s">
        <v>194</v>
      </c>
      <c r="G153" s="214" t="s">
        <v>141</v>
      </c>
      <c r="H153" s="215">
        <v>0.20300000000000001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39</v>
      </c>
      <c r="O153" s="90"/>
      <c r="P153" s="221">
        <f>O153*H153</f>
        <v>0</v>
      </c>
      <c r="Q153" s="221">
        <v>0</v>
      </c>
      <c r="R153" s="221">
        <f>Q153*H153</f>
        <v>0</v>
      </c>
      <c r="S153" s="221">
        <v>2</v>
      </c>
      <c r="T153" s="222">
        <f>S153*H153</f>
        <v>0.40600000000000003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125</v>
      </c>
      <c r="AT153" s="223" t="s">
        <v>121</v>
      </c>
      <c r="AU153" s="223" t="s">
        <v>81</v>
      </c>
      <c r="AY153" s="16" t="s">
        <v>118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79</v>
      </c>
      <c r="BK153" s="224">
        <f>ROUND(I153*H153,2)</f>
        <v>0</v>
      </c>
      <c r="BL153" s="16" t="s">
        <v>125</v>
      </c>
      <c r="BM153" s="223" t="s">
        <v>195</v>
      </c>
    </row>
    <row r="154" s="13" customFormat="1">
      <c r="A154" s="13"/>
      <c r="B154" s="225"/>
      <c r="C154" s="226"/>
      <c r="D154" s="227" t="s">
        <v>130</v>
      </c>
      <c r="E154" s="228" t="s">
        <v>1</v>
      </c>
      <c r="F154" s="229" t="s">
        <v>196</v>
      </c>
      <c r="G154" s="226"/>
      <c r="H154" s="230">
        <v>0.20300000000000001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130</v>
      </c>
      <c r="AU154" s="236" t="s">
        <v>81</v>
      </c>
      <c r="AV154" s="13" t="s">
        <v>81</v>
      </c>
      <c r="AW154" s="13" t="s">
        <v>31</v>
      </c>
      <c r="AX154" s="13" t="s">
        <v>79</v>
      </c>
      <c r="AY154" s="236" t="s">
        <v>118</v>
      </c>
    </row>
    <row r="155" s="2" customFormat="1" ht="24.15" customHeight="1">
      <c r="A155" s="37"/>
      <c r="B155" s="38"/>
      <c r="C155" s="211" t="s">
        <v>197</v>
      </c>
      <c r="D155" s="211" t="s">
        <v>121</v>
      </c>
      <c r="E155" s="212" t="s">
        <v>198</v>
      </c>
      <c r="F155" s="213" t="s">
        <v>199</v>
      </c>
      <c r="G155" s="214" t="s">
        <v>124</v>
      </c>
      <c r="H155" s="215">
        <v>1.958</v>
      </c>
      <c r="I155" s="216"/>
      <c r="J155" s="217">
        <f>ROUND(I155*H155,2)</f>
        <v>0</v>
      </c>
      <c r="K155" s="218"/>
      <c r="L155" s="43"/>
      <c r="M155" s="219" t="s">
        <v>1</v>
      </c>
      <c r="N155" s="220" t="s">
        <v>39</v>
      </c>
      <c r="O155" s="90"/>
      <c r="P155" s="221">
        <f>O155*H155</f>
        <v>0</v>
      </c>
      <c r="Q155" s="221">
        <v>0</v>
      </c>
      <c r="R155" s="221">
        <f>Q155*H155</f>
        <v>0</v>
      </c>
      <c r="S155" s="221">
        <v>0.031</v>
      </c>
      <c r="T155" s="222">
        <f>S155*H155</f>
        <v>0.060697999999999995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125</v>
      </c>
      <c r="AT155" s="223" t="s">
        <v>121</v>
      </c>
      <c r="AU155" s="223" t="s">
        <v>81</v>
      </c>
      <c r="AY155" s="16" t="s">
        <v>118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79</v>
      </c>
      <c r="BK155" s="224">
        <f>ROUND(I155*H155,2)</f>
        <v>0</v>
      </c>
      <c r="BL155" s="16" t="s">
        <v>125</v>
      </c>
      <c r="BM155" s="223" t="s">
        <v>200</v>
      </c>
    </row>
    <row r="156" s="13" customFormat="1">
      <c r="A156" s="13"/>
      <c r="B156" s="225"/>
      <c r="C156" s="226"/>
      <c r="D156" s="227" t="s">
        <v>130</v>
      </c>
      <c r="E156" s="228" t="s">
        <v>1</v>
      </c>
      <c r="F156" s="229" t="s">
        <v>201</v>
      </c>
      <c r="G156" s="226"/>
      <c r="H156" s="230">
        <v>1.958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130</v>
      </c>
      <c r="AU156" s="236" t="s">
        <v>81</v>
      </c>
      <c r="AV156" s="13" t="s">
        <v>81</v>
      </c>
      <c r="AW156" s="13" t="s">
        <v>31</v>
      </c>
      <c r="AX156" s="13" t="s">
        <v>79</v>
      </c>
      <c r="AY156" s="236" t="s">
        <v>118</v>
      </c>
    </row>
    <row r="157" s="2" customFormat="1" ht="16.5" customHeight="1">
      <c r="A157" s="37"/>
      <c r="B157" s="38"/>
      <c r="C157" s="211" t="s">
        <v>202</v>
      </c>
      <c r="D157" s="211" t="s">
        <v>121</v>
      </c>
      <c r="E157" s="212" t="s">
        <v>203</v>
      </c>
      <c r="F157" s="213" t="s">
        <v>204</v>
      </c>
      <c r="G157" s="214" t="s">
        <v>124</v>
      </c>
      <c r="H157" s="215">
        <v>3.2549999999999999</v>
      </c>
      <c r="I157" s="216"/>
      <c r="J157" s="217">
        <f>ROUND(I157*H157,2)</f>
        <v>0</v>
      </c>
      <c r="K157" s="218"/>
      <c r="L157" s="43"/>
      <c r="M157" s="219" t="s">
        <v>1</v>
      </c>
      <c r="N157" s="220" t="s">
        <v>39</v>
      </c>
      <c r="O157" s="90"/>
      <c r="P157" s="221">
        <f>O157*H157</f>
        <v>0</v>
      </c>
      <c r="Q157" s="221">
        <v>0</v>
      </c>
      <c r="R157" s="221">
        <f>Q157*H157</f>
        <v>0</v>
      </c>
      <c r="S157" s="221">
        <v>0.059999999999999998</v>
      </c>
      <c r="T157" s="222">
        <f>S157*H157</f>
        <v>0.19529999999999997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125</v>
      </c>
      <c r="AT157" s="223" t="s">
        <v>121</v>
      </c>
      <c r="AU157" s="223" t="s">
        <v>81</v>
      </c>
      <c r="AY157" s="16" t="s">
        <v>118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79</v>
      </c>
      <c r="BK157" s="224">
        <f>ROUND(I157*H157,2)</f>
        <v>0</v>
      </c>
      <c r="BL157" s="16" t="s">
        <v>125</v>
      </c>
      <c r="BM157" s="223" t="s">
        <v>205</v>
      </c>
    </row>
    <row r="158" s="13" customFormat="1">
      <c r="A158" s="13"/>
      <c r="B158" s="225"/>
      <c r="C158" s="226"/>
      <c r="D158" s="227" t="s">
        <v>130</v>
      </c>
      <c r="E158" s="228" t="s">
        <v>1</v>
      </c>
      <c r="F158" s="229" t="s">
        <v>206</v>
      </c>
      <c r="G158" s="226"/>
      <c r="H158" s="230">
        <v>3.2549999999999999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130</v>
      </c>
      <c r="AU158" s="236" t="s">
        <v>81</v>
      </c>
      <c r="AV158" s="13" t="s">
        <v>81</v>
      </c>
      <c r="AW158" s="13" t="s">
        <v>31</v>
      </c>
      <c r="AX158" s="13" t="s">
        <v>79</v>
      </c>
      <c r="AY158" s="236" t="s">
        <v>118</v>
      </c>
    </row>
    <row r="159" s="2" customFormat="1" ht="24.15" customHeight="1">
      <c r="A159" s="37"/>
      <c r="B159" s="38"/>
      <c r="C159" s="211" t="s">
        <v>207</v>
      </c>
      <c r="D159" s="211" t="s">
        <v>121</v>
      </c>
      <c r="E159" s="212" t="s">
        <v>208</v>
      </c>
      <c r="F159" s="213" t="s">
        <v>209</v>
      </c>
      <c r="G159" s="214" t="s">
        <v>157</v>
      </c>
      <c r="H159" s="215">
        <v>2.25</v>
      </c>
      <c r="I159" s="216"/>
      <c r="J159" s="217">
        <f>ROUND(I159*H159,2)</f>
        <v>0</v>
      </c>
      <c r="K159" s="218"/>
      <c r="L159" s="43"/>
      <c r="M159" s="219" t="s">
        <v>1</v>
      </c>
      <c r="N159" s="220" t="s">
        <v>39</v>
      </c>
      <c r="O159" s="90"/>
      <c r="P159" s="221">
        <f>O159*H159</f>
        <v>0</v>
      </c>
      <c r="Q159" s="221">
        <v>6.0000000000000002E-05</v>
      </c>
      <c r="R159" s="221">
        <f>Q159*H159</f>
        <v>0.000135</v>
      </c>
      <c r="S159" s="221">
        <v>0.002</v>
      </c>
      <c r="T159" s="222">
        <f>S159*H159</f>
        <v>0.0045000000000000005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3" t="s">
        <v>125</v>
      </c>
      <c r="AT159" s="223" t="s">
        <v>121</v>
      </c>
      <c r="AU159" s="223" t="s">
        <v>81</v>
      </c>
      <c r="AY159" s="16" t="s">
        <v>118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6" t="s">
        <v>79</v>
      </c>
      <c r="BK159" s="224">
        <f>ROUND(I159*H159,2)</f>
        <v>0</v>
      </c>
      <c r="BL159" s="16" t="s">
        <v>125</v>
      </c>
      <c r="BM159" s="223" t="s">
        <v>210</v>
      </c>
    </row>
    <row r="160" s="2" customFormat="1" ht="21.75" customHeight="1">
      <c r="A160" s="37"/>
      <c r="B160" s="38"/>
      <c r="C160" s="211" t="s">
        <v>211</v>
      </c>
      <c r="D160" s="211" t="s">
        <v>121</v>
      </c>
      <c r="E160" s="212" t="s">
        <v>212</v>
      </c>
      <c r="F160" s="213" t="s">
        <v>213</v>
      </c>
      <c r="G160" s="214" t="s">
        <v>124</v>
      </c>
      <c r="H160" s="215">
        <v>47.299999999999997</v>
      </c>
      <c r="I160" s="216"/>
      <c r="J160" s="217">
        <f>ROUND(I160*H160,2)</f>
        <v>0</v>
      </c>
      <c r="K160" s="218"/>
      <c r="L160" s="43"/>
      <c r="M160" s="219" t="s">
        <v>1</v>
      </c>
      <c r="N160" s="220" t="s">
        <v>39</v>
      </c>
      <c r="O160" s="90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125</v>
      </c>
      <c r="AT160" s="223" t="s">
        <v>121</v>
      </c>
      <c r="AU160" s="223" t="s">
        <v>81</v>
      </c>
      <c r="AY160" s="16" t="s">
        <v>118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79</v>
      </c>
      <c r="BK160" s="224">
        <f>ROUND(I160*H160,2)</f>
        <v>0</v>
      </c>
      <c r="BL160" s="16" t="s">
        <v>125</v>
      </c>
      <c r="BM160" s="223" t="s">
        <v>214</v>
      </c>
    </row>
    <row r="161" s="13" customFormat="1">
      <c r="A161" s="13"/>
      <c r="B161" s="225"/>
      <c r="C161" s="226"/>
      <c r="D161" s="227" t="s">
        <v>130</v>
      </c>
      <c r="E161" s="228" t="s">
        <v>1</v>
      </c>
      <c r="F161" s="229" t="s">
        <v>174</v>
      </c>
      <c r="G161" s="226"/>
      <c r="H161" s="230">
        <v>47.299999999999997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130</v>
      </c>
      <c r="AU161" s="236" t="s">
        <v>81</v>
      </c>
      <c r="AV161" s="13" t="s">
        <v>81</v>
      </c>
      <c r="AW161" s="13" t="s">
        <v>31</v>
      </c>
      <c r="AX161" s="13" t="s">
        <v>79</v>
      </c>
      <c r="AY161" s="236" t="s">
        <v>118</v>
      </c>
    </row>
    <row r="162" s="12" customFormat="1" ht="22.8" customHeight="1">
      <c r="A162" s="12"/>
      <c r="B162" s="195"/>
      <c r="C162" s="196"/>
      <c r="D162" s="197" t="s">
        <v>73</v>
      </c>
      <c r="E162" s="209" t="s">
        <v>215</v>
      </c>
      <c r="F162" s="209" t="s">
        <v>216</v>
      </c>
      <c r="G162" s="196"/>
      <c r="H162" s="196"/>
      <c r="I162" s="199"/>
      <c r="J162" s="210">
        <f>BK162</f>
        <v>0</v>
      </c>
      <c r="K162" s="196"/>
      <c r="L162" s="201"/>
      <c r="M162" s="202"/>
      <c r="N162" s="203"/>
      <c r="O162" s="203"/>
      <c r="P162" s="204">
        <f>SUM(P163:P166)</f>
        <v>0</v>
      </c>
      <c r="Q162" s="203"/>
      <c r="R162" s="204">
        <f>SUM(R163:R166)</f>
        <v>0</v>
      </c>
      <c r="S162" s="203"/>
      <c r="T162" s="205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6" t="s">
        <v>79</v>
      </c>
      <c r="AT162" s="207" t="s">
        <v>73</v>
      </c>
      <c r="AU162" s="207" t="s">
        <v>79</v>
      </c>
      <c r="AY162" s="206" t="s">
        <v>118</v>
      </c>
      <c r="BK162" s="208">
        <f>SUM(BK163:BK166)</f>
        <v>0</v>
      </c>
    </row>
    <row r="163" s="2" customFormat="1" ht="24.15" customHeight="1">
      <c r="A163" s="37"/>
      <c r="B163" s="38"/>
      <c r="C163" s="211" t="s">
        <v>7</v>
      </c>
      <c r="D163" s="211" t="s">
        <v>121</v>
      </c>
      <c r="E163" s="212" t="s">
        <v>217</v>
      </c>
      <c r="F163" s="213" t="s">
        <v>218</v>
      </c>
      <c r="G163" s="214" t="s">
        <v>150</v>
      </c>
      <c r="H163" s="215">
        <v>2.5</v>
      </c>
      <c r="I163" s="216"/>
      <c r="J163" s="217">
        <f>ROUND(I163*H163,2)</f>
        <v>0</v>
      </c>
      <c r="K163" s="218"/>
      <c r="L163" s="43"/>
      <c r="M163" s="219" t="s">
        <v>1</v>
      </c>
      <c r="N163" s="220" t="s">
        <v>39</v>
      </c>
      <c r="O163" s="90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3" t="s">
        <v>125</v>
      </c>
      <c r="AT163" s="223" t="s">
        <v>121</v>
      </c>
      <c r="AU163" s="223" t="s">
        <v>81</v>
      </c>
      <c r="AY163" s="16" t="s">
        <v>118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79</v>
      </c>
      <c r="BK163" s="224">
        <f>ROUND(I163*H163,2)</f>
        <v>0</v>
      </c>
      <c r="BL163" s="16" t="s">
        <v>125</v>
      </c>
      <c r="BM163" s="223" t="s">
        <v>219</v>
      </c>
    </row>
    <row r="164" s="2" customFormat="1" ht="24.15" customHeight="1">
      <c r="A164" s="37"/>
      <c r="B164" s="38"/>
      <c r="C164" s="211" t="s">
        <v>220</v>
      </c>
      <c r="D164" s="211" t="s">
        <v>121</v>
      </c>
      <c r="E164" s="212" t="s">
        <v>221</v>
      </c>
      <c r="F164" s="213" t="s">
        <v>222</v>
      </c>
      <c r="G164" s="214" t="s">
        <v>150</v>
      </c>
      <c r="H164" s="215">
        <v>22.5</v>
      </c>
      <c r="I164" s="216"/>
      <c r="J164" s="217">
        <f>ROUND(I164*H164,2)</f>
        <v>0</v>
      </c>
      <c r="K164" s="218"/>
      <c r="L164" s="43"/>
      <c r="M164" s="219" t="s">
        <v>1</v>
      </c>
      <c r="N164" s="220" t="s">
        <v>39</v>
      </c>
      <c r="O164" s="90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125</v>
      </c>
      <c r="AT164" s="223" t="s">
        <v>121</v>
      </c>
      <c r="AU164" s="223" t="s">
        <v>81</v>
      </c>
      <c r="AY164" s="16" t="s">
        <v>118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79</v>
      </c>
      <c r="BK164" s="224">
        <f>ROUND(I164*H164,2)</f>
        <v>0</v>
      </c>
      <c r="BL164" s="16" t="s">
        <v>125</v>
      </c>
      <c r="BM164" s="223" t="s">
        <v>223</v>
      </c>
    </row>
    <row r="165" s="13" customFormat="1">
      <c r="A165" s="13"/>
      <c r="B165" s="225"/>
      <c r="C165" s="226"/>
      <c r="D165" s="227" t="s">
        <v>130</v>
      </c>
      <c r="E165" s="226"/>
      <c r="F165" s="229" t="s">
        <v>224</v>
      </c>
      <c r="G165" s="226"/>
      <c r="H165" s="230">
        <v>22.5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130</v>
      </c>
      <c r="AU165" s="236" t="s">
        <v>81</v>
      </c>
      <c r="AV165" s="13" t="s">
        <v>81</v>
      </c>
      <c r="AW165" s="13" t="s">
        <v>4</v>
      </c>
      <c r="AX165" s="13" t="s">
        <v>79</v>
      </c>
      <c r="AY165" s="236" t="s">
        <v>118</v>
      </c>
    </row>
    <row r="166" s="2" customFormat="1" ht="44.25" customHeight="1">
      <c r="A166" s="37"/>
      <c r="B166" s="38"/>
      <c r="C166" s="211" t="s">
        <v>225</v>
      </c>
      <c r="D166" s="211" t="s">
        <v>121</v>
      </c>
      <c r="E166" s="212" t="s">
        <v>226</v>
      </c>
      <c r="F166" s="213" t="s">
        <v>227</v>
      </c>
      <c r="G166" s="214" t="s">
        <v>150</v>
      </c>
      <c r="H166" s="215">
        <v>2.5</v>
      </c>
      <c r="I166" s="216"/>
      <c r="J166" s="217">
        <f>ROUND(I166*H166,2)</f>
        <v>0</v>
      </c>
      <c r="K166" s="218"/>
      <c r="L166" s="43"/>
      <c r="M166" s="219" t="s">
        <v>1</v>
      </c>
      <c r="N166" s="220" t="s">
        <v>39</v>
      </c>
      <c r="O166" s="90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125</v>
      </c>
      <c r="AT166" s="223" t="s">
        <v>121</v>
      </c>
      <c r="AU166" s="223" t="s">
        <v>81</v>
      </c>
      <c r="AY166" s="16" t="s">
        <v>118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79</v>
      </c>
      <c r="BK166" s="224">
        <f>ROUND(I166*H166,2)</f>
        <v>0</v>
      </c>
      <c r="BL166" s="16" t="s">
        <v>125</v>
      </c>
      <c r="BM166" s="223" t="s">
        <v>228</v>
      </c>
    </row>
    <row r="167" s="12" customFormat="1" ht="22.8" customHeight="1">
      <c r="A167" s="12"/>
      <c r="B167" s="195"/>
      <c r="C167" s="196"/>
      <c r="D167" s="197" t="s">
        <v>73</v>
      </c>
      <c r="E167" s="209" t="s">
        <v>229</v>
      </c>
      <c r="F167" s="209" t="s">
        <v>230</v>
      </c>
      <c r="G167" s="196"/>
      <c r="H167" s="196"/>
      <c r="I167" s="199"/>
      <c r="J167" s="210">
        <f>BK167</f>
        <v>0</v>
      </c>
      <c r="K167" s="196"/>
      <c r="L167" s="201"/>
      <c r="M167" s="202"/>
      <c r="N167" s="203"/>
      <c r="O167" s="203"/>
      <c r="P167" s="204">
        <f>P168</f>
        <v>0</v>
      </c>
      <c r="Q167" s="203"/>
      <c r="R167" s="204">
        <f>R168</f>
        <v>0</v>
      </c>
      <c r="S167" s="203"/>
      <c r="T167" s="205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6" t="s">
        <v>79</v>
      </c>
      <c r="AT167" s="207" t="s">
        <v>73</v>
      </c>
      <c r="AU167" s="207" t="s">
        <v>79</v>
      </c>
      <c r="AY167" s="206" t="s">
        <v>118</v>
      </c>
      <c r="BK167" s="208">
        <f>BK168</f>
        <v>0</v>
      </c>
    </row>
    <row r="168" s="2" customFormat="1" ht="16.5" customHeight="1">
      <c r="A168" s="37"/>
      <c r="B168" s="38"/>
      <c r="C168" s="211" t="s">
        <v>231</v>
      </c>
      <c r="D168" s="211" t="s">
        <v>121</v>
      </c>
      <c r="E168" s="212" t="s">
        <v>232</v>
      </c>
      <c r="F168" s="213" t="s">
        <v>233</v>
      </c>
      <c r="G168" s="214" t="s">
        <v>150</v>
      </c>
      <c r="H168" s="215">
        <v>15.397</v>
      </c>
      <c r="I168" s="216"/>
      <c r="J168" s="217">
        <f>ROUND(I168*H168,2)</f>
        <v>0</v>
      </c>
      <c r="K168" s="218"/>
      <c r="L168" s="43"/>
      <c r="M168" s="219" t="s">
        <v>1</v>
      </c>
      <c r="N168" s="220" t="s">
        <v>39</v>
      </c>
      <c r="O168" s="90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125</v>
      </c>
      <c r="AT168" s="223" t="s">
        <v>121</v>
      </c>
      <c r="AU168" s="223" t="s">
        <v>81</v>
      </c>
      <c r="AY168" s="16" t="s">
        <v>118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79</v>
      </c>
      <c r="BK168" s="224">
        <f>ROUND(I168*H168,2)</f>
        <v>0</v>
      </c>
      <c r="BL168" s="16" t="s">
        <v>125</v>
      </c>
      <c r="BM168" s="223" t="s">
        <v>234</v>
      </c>
    </row>
    <row r="169" s="12" customFormat="1" ht="25.92" customHeight="1">
      <c r="A169" s="12"/>
      <c r="B169" s="195"/>
      <c r="C169" s="196"/>
      <c r="D169" s="197" t="s">
        <v>73</v>
      </c>
      <c r="E169" s="198" t="s">
        <v>235</v>
      </c>
      <c r="F169" s="198" t="s">
        <v>236</v>
      </c>
      <c r="G169" s="196"/>
      <c r="H169" s="196"/>
      <c r="I169" s="199"/>
      <c r="J169" s="200">
        <f>BK169</f>
        <v>0</v>
      </c>
      <c r="K169" s="196"/>
      <c r="L169" s="201"/>
      <c r="M169" s="202"/>
      <c r="N169" s="203"/>
      <c r="O169" s="203"/>
      <c r="P169" s="204">
        <f>P170+P178+P182+P186+P190+P193+P204</f>
        <v>0</v>
      </c>
      <c r="Q169" s="203"/>
      <c r="R169" s="204">
        <f>R170+R178+R182+R186+R190+R193+R204</f>
        <v>0.26379771000000002</v>
      </c>
      <c r="S169" s="203"/>
      <c r="T169" s="205">
        <f>T170+T178+T182+T186+T190+T193+T204</f>
        <v>3.2902874999999998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6" t="s">
        <v>81</v>
      </c>
      <c r="AT169" s="207" t="s">
        <v>73</v>
      </c>
      <c r="AU169" s="207" t="s">
        <v>74</v>
      </c>
      <c r="AY169" s="206" t="s">
        <v>118</v>
      </c>
      <c r="BK169" s="208">
        <f>BK170+BK178+BK182+BK186+BK190+BK193+BK204</f>
        <v>0</v>
      </c>
    </row>
    <row r="170" s="12" customFormat="1" ht="22.8" customHeight="1">
      <c r="A170" s="12"/>
      <c r="B170" s="195"/>
      <c r="C170" s="196"/>
      <c r="D170" s="197" t="s">
        <v>73</v>
      </c>
      <c r="E170" s="209" t="s">
        <v>237</v>
      </c>
      <c r="F170" s="209" t="s">
        <v>238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SUM(P171:P177)</f>
        <v>0</v>
      </c>
      <c r="Q170" s="203"/>
      <c r="R170" s="204">
        <f>SUM(R171:R177)</f>
        <v>0.0029100000000000003</v>
      </c>
      <c r="S170" s="203"/>
      <c r="T170" s="205">
        <f>SUM(T171:T177)</f>
        <v>1.4284199999999998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6" t="s">
        <v>81</v>
      </c>
      <c r="AT170" s="207" t="s">
        <v>73</v>
      </c>
      <c r="AU170" s="207" t="s">
        <v>79</v>
      </c>
      <c r="AY170" s="206" t="s">
        <v>118</v>
      </c>
      <c r="BK170" s="208">
        <f>SUM(BK171:BK177)</f>
        <v>0</v>
      </c>
    </row>
    <row r="171" s="2" customFormat="1" ht="24.15" customHeight="1">
      <c r="A171" s="37"/>
      <c r="B171" s="38"/>
      <c r="C171" s="248" t="s">
        <v>239</v>
      </c>
      <c r="D171" s="248" t="s">
        <v>185</v>
      </c>
      <c r="E171" s="249" t="s">
        <v>240</v>
      </c>
      <c r="F171" s="250" t="s">
        <v>241</v>
      </c>
      <c r="G171" s="251" t="s">
        <v>150</v>
      </c>
      <c r="H171" s="252">
        <v>0.90000000000000002</v>
      </c>
      <c r="I171" s="253"/>
      <c r="J171" s="254">
        <f>ROUND(I171*H171,2)</f>
        <v>0</v>
      </c>
      <c r="K171" s="255"/>
      <c r="L171" s="256"/>
      <c r="M171" s="257" t="s">
        <v>1</v>
      </c>
      <c r="N171" s="258" t="s">
        <v>39</v>
      </c>
      <c r="O171" s="90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242</v>
      </c>
      <c r="AT171" s="223" t="s">
        <v>185</v>
      </c>
      <c r="AU171" s="223" t="s">
        <v>81</v>
      </c>
      <c r="AY171" s="16" t="s">
        <v>118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79</v>
      </c>
      <c r="BK171" s="224">
        <f>ROUND(I171*H171,2)</f>
        <v>0</v>
      </c>
      <c r="BL171" s="16" t="s">
        <v>172</v>
      </c>
      <c r="BM171" s="223" t="s">
        <v>243</v>
      </c>
    </row>
    <row r="172" s="2" customFormat="1" ht="24.15" customHeight="1">
      <c r="A172" s="37"/>
      <c r="B172" s="38"/>
      <c r="C172" s="211" t="s">
        <v>244</v>
      </c>
      <c r="D172" s="211" t="s">
        <v>121</v>
      </c>
      <c r="E172" s="212" t="s">
        <v>245</v>
      </c>
      <c r="F172" s="213" t="s">
        <v>246</v>
      </c>
      <c r="G172" s="214" t="s">
        <v>157</v>
      </c>
      <c r="H172" s="215">
        <v>54</v>
      </c>
      <c r="I172" s="216"/>
      <c r="J172" s="217">
        <f>ROUND(I172*H172,2)</f>
        <v>0</v>
      </c>
      <c r="K172" s="218"/>
      <c r="L172" s="43"/>
      <c r="M172" s="219" t="s">
        <v>1</v>
      </c>
      <c r="N172" s="220" t="s">
        <v>39</v>
      </c>
      <c r="O172" s="90"/>
      <c r="P172" s="221">
        <f>O172*H172</f>
        <v>0</v>
      </c>
      <c r="Q172" s="221">
        <v>5.0000000000000002E-05</v>
      </c>
      <c r="R172" s="221">
        <f>Q172*H172</f>
        <v>0.0027000000000000001</v>
      </c>
      <c r="S172" s="221">
        <v>0.0047299999999999998</v>
      </c>
      <c r="T172" s="222">
        <f>S172*H172</f>
        <v>0.25541999999999998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172</v>
      </c>
      <c r="AT172" s="223" t="s">
        <v>121</v>
      </c>
      <c r="AU172" s="223" t="s">
        <v>81</v>
      </c>
      <c r="AY172" s="16" t="s">
        <v>118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79</v>
      </c>
      <c r="BK172" s="224">
        <f>ROUND(I172*H172,2)</f>
        <v>0</v>
      </c>
      <c r="BL172" s="16" t="s">
        <v>172</v>
      </c>
      <c r="BM172" s="223" t="s">
        <v>247</v>
      </c>
    </row>
    <row r="173" s="13" customFormat="1">
      <c r="A173" s="13"/>
      <c r="B173" s="225"/>
      <c r="C173" s="226"/>
      <c r="D173" s="227" t="s">
        <v>130</v>
      </c>
      <c r="E173" s="228" t="s">
        <v>1</v>
      </c>
      <c r="F173" s="229" t="s">
        <v>248</v>
      </c>
      <c r="G173" s="226"/>
      <c r="H173" s="230">
        <v>54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130</v>
      </c>
      <c r="AU173" s="236" t="s">
        <v>81</v>
      </c>
      <c r="AV173" s="13" t="s">
        <v>81</v>
      </c>
      <c r="AW173" s="13" t="s">
        <v>31</v>
      </c>
      <c r="AX173" s="13" t="s">
        <v>79</v>
      </c>
      <c r="AY173" s="236" t="s">
        <v>118</v>
      </c>
    </row>
    <row r="174" s="2" customFormat="1" ht="33" customHeight="1">
      <c r="A174" s="37"/>
      <c r="B174" s="38"/>
      <c r="C174" s="211" t="s">
        <v>249</v>
      </c>
      <c r="D174" s="211" t="s">
        <v>121</v>
      </c>
      <c r="E174" s="212" t="s">
        <v>250</v>
      </c>
      <c r="F174" s="213" t="s">
        <v>251</v>
      </c>
      <c r="G174" s="214" t="s">
        <v>182</v>
      </c>
      <c r="H174" s="215">
        <v>3</v>
      </c>
      <c r="I174" s="216"/>
      <c r="J174" s="217">
        <f>ROUND(I174*H174,2)</f>
        <v>0</v>
      </c>
      <c r="K174" s="218"/>
      <c r="L174" s="43"/>
      <c r="M174" s="219" t="s">
        <v>1</v>
      </c>
      <c r="N174" s="220" t="s">
        <v>39</v>
      </c>
      <c r="O174" s="90"/>
      <c r="P174" s="221">
        <f>O174*H174</f>
        <v>0</v>
      </c>
      <c r="Q174" s="221">
        <v>0</v>
      </c>
      <c r="R174" s="221">
        <f>Q174*H174</f>
        <v>0</v>
      </c>
      <c r="S174" s="221">
        <v>0.37</v>
      </c>
      <c r="T174" s="222">
        <f>S174*H174</f>
        <v>1.1099999999999999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172</v>
      </c>
      <c r="AT174" s="223" t="s">
        <v>121</v>
      </c>
      <c r="AU174" s="223" t="s">
        <v>81</v>
      </c>
      <c r="AY174" s="16" t="s">
        <v>118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79</v>
      </c>
      <c r="BK174" s="224">
        <f>ROUND(I174*H174,2)</f>
        <v>0</v>
      </c>
      <c r="BL174" s="16" t="s">
        <v>172</v>
      </c>
      <c r="BM174" s="223" t="s">
        <v>252</v>
      </c>
    </row>
    <row r="175" s="2" customFormat="1" ht="16.5" customHeight="1">
      <c r="A175" s="37"/>
      <c r="B175" s="38"/>
      <c r="C175" s="211" t="s">
        <v>253</v>
      </c>
      <c r="D175" s="211" t="s">
        <v>121</v>
      </c>
      <c r="E175" s="212" t="s">
        <v>254</v>
      </c>
      <c r="F175" s="213" t="s">
        <v>255</v>
      </c>
      <c r="G175" s="214" t="s">
        <v>182</v>
      </c>
      <c r="H175" s="215">
        <v>3</v>
      </c>
      <c r="I175" s="216"/>
      <c r="J175" s="217">
        <f>ROUND(I175*H175,2)</f>
        <v>0</v>
      </c>
      <c r="K175" s="218"/>
      <c r="L175" s="43"/>
      <c r="M175" s="219" t="s">
        <v>1</v>
      </c>
      <c r="N175" s="220" t="s">
        <v>39</v>
      </c>
      <c r="O175" s="90"/>
      <c r="P175" s="221">
        <f>O175*H175</f>
        <v>0</v>
      </c>
      <c r="Q175" s="221">
        <v>6.9999999999999994E-05</v>
      </c>
      <c r="R175" s="221">
        <f>Q175*H175</f>
        <v>0.00020999999999999998</v>
      </c>
      <c r="S175" s="221">
        <v>0.021000000000000001</v>
      </c>
      <c r="T175" s="222">
        <f>S175*H175</f>
        <v>0.063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3" t="s">
        <v>172</v>
      </c>
      <c r="AT175" s="223" t="s">
        <v>121</v>
      </c>
      <c r="AU175" s="223" t="s">
        <v>81</v>
      </c>
      <c r="AY175" s="16" t="s">
        <v>118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6" t="s">
        <v>79</v>
      </c>
      <c r="BK175" s="224">
        <f>ROUND(I175*H175,2)</f>
        <v>0</v>
      </c>
      <c r="BL175" s="16" t="s">
        <v>172</v>
      </c>
      <c r="BM175" s="223" t="s">
        <v>256</v>
      </c>
    </row>
    <row r="176" s="2" customFormat="1" ht="16.5" customHeight="1">
      <c r="A176" s="37"/>
      <c r="B176" s="38"/>
      <c r="C176" s="248" t="s">
        <v>257</v>
      </c>
      <c r="D176" s="248" t="s">
        <v>185</v>
      </c>
      <c r="E176" s="249" t="s">
        <v>125</v>
      </c>
      <c r="F176" s="250" t="s">
        <v>258</v>
      </c>
      <c r="G176" s="251" t="s">
        <v>259</v>
      </c>
      <c r="H176" s="252">
        <v>1</v>
      </c>
      <c r="I176" s="253"/>
      <c r="J176" s="254">
        <f>ROUND(I176*H176,2)</f>
        <v>0</v>
      </c>
      <c r="K176" s="255"/>
      <c r="L176" s="256"/>
      <c r="M176" s="257" t="s">
        <v>1</v>
      </c>
      <c r="N176" s="258" t="s">
        <v>39</v>
      </c>
      <c r="O176" s="90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242</v>
      </c>
      <c r="AT176" s="223" t="s">
        <v>185</v>
      </c>
      <c r="AU176" s="223" t="s">
        <v>81</v>
      </c>
      <c r="AY176" s="16" t="s">
        <v>118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79</v>
      </c>
      <c r="BK176" s="224">
        <f>ROUND(I176*H176,2)</f>
        <v>0</v>
      </c>
      <c r="BL176" s="16" t="s">
        <v>172</v>
      </c>
      <c r="BM176" s="223" t="s">
        <v>260</v>
      </c>
    </row>
    <row r="177" s="2" customFormat="1" ht="21.75" customHeight="1">
      <c r="A177" s="37"/>
      <c r="B177" s="38"/>
      <c r="C177" s="211" t="s">
        <v>261</v>
      </c>
      <c r="D177" s="211" t="s">
        <v>121</v>
      </c>
      <c r="E177" s="212" t="s">
        <v>262</v>
      </c>
      <c r="F177" s="213" t="s">
        <v>263</v>
      </c>
      <c r="G177" s="214" t="s">
        <v>150</v>
      </c>
      <c r="H177" s="215">
        <v>0.0030000000000000001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39</v>
      </c>
      <c r="O177" s="90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172</v>
      </c>
      <c r="AT177" s="223" t="s">
        <v>121</v>
      </c>
      <c r="AU177" s="223" t="s">
        <v>81</v>
      </c>
      <c r="AY177" s="16" t="s">
        <v>118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79</v>
      </c>
      <c r="BK177" s="224">
        <f>ROUND(I177*H177,2)</f>
        <v>0</v>
      </c>
      <c r="BL177" s="16" t="s">
        <v>172</v>
      </c>
      <c r="BM177" s="223" t="s">
        <v>264</v>
      </c>
    </row>
    <row r="178" s="12" customFormat="1" ht="22.8" customHeight="1">
      <c r="A178" s="12"/>
      <c r="B178" s="195"/>
      <c r="C178" s="196"/>
      <c r="D178" s="197" t="s">
        <v>73</v>
      </c>
      <c r="E178" s="209" t="s">
        <v>265</v>
      </c>
      <c r="F178" s="209" t="s">
        <v>266</v>
      </c>
      <c r="G178" s="196"/>
      <c r="H178" s="196"/>
      <c r="I178" s="199"/>
      <c r="J178" s="210">
        <f>BK178</f>
        <v>0</v>
      </c>
      <c r="K178" s="196"/>
      <c r="L178" s="201"/>
      <c r="M178" s="202"/>
      <c r="N178" s="203"/>
      <c r="O178" s="203"/>
      <c r="P178" s="204">
        <f>SUM(P179:P181)</f>
        <v>0</v>
      </c>
      <c r="Q178" s="203"/>
      <c r="R178" s="204">
        <f>SUM(R179:R181)</f>
        <v>0.060365139999999998</v>
      </c>
      <c r="S178" s="203"/>
      <c r="T178" s="205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6" t="s">
        <v>81</v>
      </c>
      <c r="AT178" s="207" t="s">
        <v>73</v>
      </c>
      <c r="AU178" s="207" t="s">
        <v>79</v>
      </c>
      <c r="AY178" s="206" t="s">
        <v>118</v>
      </c>
      <c r="BK178" s="208">
        <f>SUM(BK179:BK181)</f>
        <v>0</v>
      </c>
    </row>
    <row r="179" s="2" customFormat="1" ht="24.15" customHeight="1">
      <c r="A179" s="37"/>
      <c r="B179" s="38"/>
      <c r="C179" s="211" t="s">
        <v>267</v>
      </c>
      <c r="D179" s="211" t="s">
        <v>121</v>
      </c>
      <c r="E179" s="212" t="s">
        <v>268</v>
      </c>
      <c r="F179" s="213" t="s">
        <v>269</v>
      </c>
      <c r="G179" s="214" t="s">
        <v>124</v>
      </c>
      <c r="H179" s="215">
        <v>1.958</v>
      </c>
      <c r="I179" s="216"/>
      <c r="J179" s="217">
        <f>ROUND(I179*H179,2)</f>
        <v>0</v>
      </c>
      <c r="K179" s="218"/>
      <c r="L179" s="43"/>
      <c r="M179" s="219" t="s">
        <v>1</v>
      </c>
      <c r="N179" s="220" t="s">
        <v>39</v>
      </c>
      <c r="O179" s="90"/>
      <c r="P179" s="221">
        <f>O179*H179</f>
        <v>0</v>
      </c>
      <c r="Q179" s="221">
        <v>0.00027</v>
      </c>
      <c r="R179" s="221">
        <f>Q179*H179</f>
        <v>0.00052866000000000002</v>
      </c>
      <c r="S179" s="221">
        <v>0</v>
      </c>
      <c r="T179" s="22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3" t="s">
        <v>172</v>
      </c>
      <c r="AT179" s="223" t="s">
        <v>121</v>
      </c>
      <c r="AU179" s="223" t="s">
        <v>81</v>
      </c>
      <c r="AY179" s="16" t="s">
        <v>118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79</v>
      </c>
      <c r="BK179" s="224">
        <f>ROUND(I179*H179,2)</f>
        <v>0</v>
      </c>
      <c r="BL179" s="16" t="s">
        <v>172</v>
      </c>
      <c r="BM179" s="223" t="s">
        <v>270</v>
      </c>
    </row>
    <row r="180" s="2" customFormat="1" ht="24.15" customHeight="1">
      <c r="A180" s="37"/>
      <c r="B180" s="38"/>
      <c r="C180" s="248" t="s">
        <v>242</v>
      </c>
      <c r="D180" s="248" t="s">
        <v>185</v>
      </c>
      <c r="E180" s="249" t="s">
        <v>271</v>
      </c>
      <c r="F180" s="250" t="s">
        <v>272</v>
      </c>
      <c r="G180" s="251" t="s">
        <v>124</v>
      </c>
      <c r="H180" s="252">
        <v>1.958</v>
      </c>
      <c r="I180" s="253"/>
      <c r="J180" s="254">
        <f>ROUND(I180*H180,2)</f>
        <v>0</v>
      </c>
      <c r="K180" s="255"/>
      <c r="L180" s="256"/>
      <c r="M180" s="257" t="s">
        <v>1</v>
      </c>
      <c r="N180" s="258" t="s">
        <v>39</v>
      </c>
      <c r="O180" s="90"/>
      <c r="P180" s="221">
        <f>O180*H180</f>
        <v>0</v>
      </c>
      <c r="Q180" s="221">
        <v>0.03056</v>
      </c>
      <c r="R180" s="221">
        <f>Q180*H180</f>
        <v>0.059836479999999997</v>
      </c>
      <c r="S180" s="221">
        <v>0</v>
      </c>
      <c r="T180" s="22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242</v>
      </c>
      <c r="AT180" s="223" t="s">
        <v>185</v>
      </c>
      <c r="AU180" s="223" t="s">
        <v>81</v>
      </c>
      <c r="AY180" s="16" t="s">
        <v>118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79</v>
      </c>
      <c r="BK180" s="224">
        <f>ROUND(I180*H180,2)</f>
        <v>0</v>
      </c>
      <c r="BL180" s="16" t="s">
        <v>172</v>
      </c>
      <c r="BM180" s="223" t="s">
        <v>273</v>
      </c>
    </row>
    <row r="181" s="2" customFormat="1" ht="24.15" customHeight="1">
      <c r="A181" s="37"/>
      <c r="B181" s="38"/>
      <c r="C181" s="211" t="s">
        <v>274</v>
      </c>
      <c r="D181" s="211" t="s">
        <v>121</v>
      </c>
      <c r="E181" s="212" t="s">
        <v>275</v>
      </c>
      <c r="F181" s="213" t="s">
        <v>276</v>
      </c>
      <c r="G181" s="214" t="s">
        <v>150</v>
      </c>
      <c r="H181" s="215">
        <v>0.059999999999999998</v>
      </c>
      <c r="I181" s="216"/>
      <c r="J181" s="217">
        <f>ROUND(I181*H181,2)</f>
        <v>0</v>
      </c>
      <c r="K181" s="218"/>
      <c r="L181" s="43"/>
      <c r="M181" s="219" t="s">
        <v>1</v>
      </c>
      <c r="N181" s="220" t="s">
        <v>39</v>
      </c>
      <c r="O181" s="90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172</v>
      </c>
      <c r="AT181" s="223" t="s">
        <v>121</v>
      </c>
      <c r="AU181" s="223" t="s">
        <v>81</v>
      </c>
      <c r="AY181" s="16" t="s">
        <v>118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79</v>
      </c>
      <c r="BK181" s="224">
        <f>ROUND(I181*H181,2)</f>
        <v>0</v>
      </c>
      <c r="BL181" s="16" t="s">
        <v>172</v>
      </c>
      <c r="BM181" s="223" t="s">
        <v>277</v>
      </c>
    </row>
    <row r="182" s="12" customFormat="1" ht="22.8" customHeight="1">
      <c r="A182" s="12"/>
      <c r="B182" s="195"/>
      <c r="C182" s="196"/>
      <c r="D182" s="197" t="s">
        <v>73</v>
      </c>
      <c r="E182" s="209" t="s">
        <v>278</v>
      </c>
      <c r="F182" s="209" t="s">
        <v>279</v>
      </c>
      <c r="G182" s="196"/>
      <c r="H182" s="196"/>
      <c r="I182" s="199"/>
      <c r="J182" s="210">
        <f>BK182</f>
        <v>0</v>
      </c>
      <c r="K182" s="196"/>
      <c r="L182" s="201"/>
      <c r="M182" s="202"/>
      <c r="N182" s="203"/>
      <c r="O182" s="203"/>
      <c r="P182" s="204">
        <f>SUM(P183:P185)</f>
        <v>0</v>
      </c>
      <c r="Q182" s="203"/>
      <c r="R182" s="204">
        <f>SUM(R183:R185)</f>
        <v>0.13600000000000001</v>
      </c>
      <c r="S182" s="203"/>
      <c r="T182" s="205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6" t="s">
        <v>81</v>
      </c>
      <c r="AT182" s="207" t="s">
        <v>73</v>
      </c>
      <c r="AU182" s="207" t="s">
        <v>79</v>
      </c>
      <c r="AY182" s="206" t="s">
        <v>118</v>
      </c>
      <c r="BK182" s="208">
        <f>SUM(BK183:BK185)</f>
        <v>0</v>
      </c>
    </row>
    <row r="183" s="2" customFormat="1" ht="24.15" customHeight="1">
      <c r="A183" s="37"/>
      <c r="B183" s="38"/>
      <c r="C183" s="211" t="s">
        <v>280</v>
      </c>
      <c r="D183" s="211" t="s">
        <v>121</v>
      </c>
      <c r="E183" s="212" t="s">
        <v>281</v>
      </c>
      <c r="F183" s="213" t="s">
        <v>282</v>
      </c>
      <c r="G183" s="214" t="s">
        <v>182</v>
      </c>
      <c r="H183" s="215">
        <v>1</v>
      </c>
      <c r="I183" s="216"/>
      <c r="J183" s="217">
        <f>ROUND(I183*H183,2)</f>
        <v>0</v>
      </c>
      <c r="K183" s="218"/>
      <c r="L183" s="43"/>
      <c r="M183" s="219" t="s">
        <v>1</v>
      </c>
      <c r="N183" s="220" t="s">
        <v>39</v>
      </c>
      <c r="O183" s="90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172</v>
      </c>
      <c r="AT183" s="223" t="s">
        <v>121</v>
      </c>
      <c r="AU183" s="223" t="s">
        <v>81</v>
      </c>
      <c r="AY183" s="16" t="s">
        <v>118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79</v>
      </c>
      <c r="BK183" s="224">
        <f>ROUND(I183*H183,2)</f>
        <v>0</v>
      </c>
      <c r="BL183" s="16" t="s">
        <v>172</v>
      </c>
      <c r="BM183" s="223" t="s">
        <v>283</v>
      </c>
    </row>
    <row r="184" s="2" customFormat="1" ht="24.15" customHeight="1">
      <c r="A184" s="37"/>
      <c r="B184" s="38"/>
      <c r="C184" s="248" t="s">
        <v>284</v>
      </c>
      <c r="D184" s="248" t="s">
        <v>185</v>
      </c>
      <c r="E184" s="249" t="s">
        <v>285</v>
      </c>
      <c r="F184" s="250" t="s">
        <v>286</v>
      </c>
      <c r="G184" s="251" t="s">
        <v>182</v>
      </c>
      <c r="H184" s="252">
        <v>1</v>
      </c>
      <c r="I184" s="253"/>
      <c r="J184" s="254">
        <f>ROUND(I184*H184,2)</f>
        <v>0</v>
      </c>
      <c r="K184" s="255"/>
      <c r="L184" s="256"/>
      <c r="M184" s="257" t="s">
        <v>1</v>
      </c>
      <c r="N184" s="258" t="s">
        <v>39</v>
      </c>
      <c r="O184" s="90"/>
      <c r="P184" s="221">
        <f>O184*H184</f>
        <v>0</v>
      </c>
      <c r="Q184" s="221">
        <v>0.13600000000000001</v>
      </c>
      <c r="R184" s="221">
        <f>Q184*H184</f>
        <v>0.13600000000000001</v>
      </c>
      <c r="S184" s="221">
        <v>0</v>
      </c>
      <c r="T184" s="22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242</v>
      </c>
      <c r="AT184" s="223" t="s">
        <v>185</v>
      </c>
      <c r="AU184" s="223" t="s">
        <v>81</v>
      </c>
      <c r="AY184" s="16" t="s">
        <v>118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79</v>
      </c>
      <c r="BK184" s="224">
        <f>ROUND(I184*H184,2)</f>
        <v>0</v>
      </c>
      <c r="BL184" s="16" t="s">
        <v>172</v>
      </c>
      <c r="BM184" s="223" t="s">
        <v>287</v>
      </c>
    </row>
    <row r="185" s="2" customFormat="1" ht="33" customHeight="1">
      <c r="A185" s="37"/>
      <c r="B185" s="38"/>
      <c r="C185" s="211" t="s">
        <v>288</v>
      </c>
      <c r="D185" s="211" t="s">
        <v>121</v>
      </c>
      <c r="E185" s="212" t="s">
        <v>289</v>
      </c>
      <c r="F185" s="213" t="s">
        <v>290</v>
      </c>
      <c r="G185" s="214" t="s">
        <v>150</v>
      </c>
      <c r="H185" s="215">
        <v>0.13600000000000001</v>
      </c>
      <c r="I185" s="216"/>
      <c r="J185" s="217">
        <f>ROUND(I185*H185,2)</f>
        <v>0</v>
      </c>
      <c r="K185" s="218"/>
      <c r="L185" s="43"/>
      <c r="M185" s="219" t="s">
        <v>1</v>
      </c>
      <c r="N185" s="220" t="s">
        <v>39</v>
      </c>
      <c r="O185" s="90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3" t="s">
        <v>172</v>
      </c>
      <c r="AT185" s="223" t="s">
        <v>121</v>
      </c>
      <c r="AU185" s="223" t="s">
        <v>81</v>
      </c>
      <c r="AY185" s="16" t="s">
        <v>118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79</v>
      </c>
      <c r="BK185" s="224">
        <f>ROUND(I185*H185,2)</f>
        <v>0</v>
      </c>
      <c r="BL185" s="16" t="s">
        <v>172</v>
      </c>
      <c r="BM185" s="223" t="s">
        <v>291</v>
      </c>
    </row>
    <row r="186" s="12" customFormat="1" ht="22.8" customHeight="1">
      <c r="A186" s="12"/>
      <c r="B186" s="195"/>
      <c r="C186" s="196"/>
      <c r="D186" s="197" t="s">
        <v>73</v>
      </c>
      <c r="E186" s="209" t="s">
        <v>292</v>
      </c>
      <c r="F186" s="209" t="s">
        <v>293</v>
      </c>
      <c r="G186" s="196"/>
      <c r="H186" s="196"/>
      <c r="I186" s="199"/>
      <c r="J186" s="210">
        <f>BK186</f>
        <v>0</v>
      </c>
      <c r="K186" s="196"/>
      <c r="L186" s="201"/>
      <c r="M186" s="202"/>
      <c r="N186" s="203"/>
      <c r="O186" s="203"/>
      <c r="P186" s="204">
        <f>SUM(P187:P189)</f>
        <v>0</v>
      </c>
      <c r="Q186" s="203"/>
      <c r="R186" s="204">
        <f>SUM(R187:R189)</f>
        <v>0.011351999999999999</v>
      </c>
      <c r="S186" s="203"/>
      <c r="T186" s="205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6" t="s">
        <v>81</v>
      </c>
      <c r="AT186" s="207" t="s">
        <v>73</v>
      </c>
      <c r="AU186" s="207" t="s">
        <v>79</v>
      </c>
      <c r="AY186" s="206" t="s">
        <v>118</v>
      </c>
      <c r="BK186" s="208">
        <f>SUM(BK187:BK189)</f>
        <v>0</v>
      </c>
    </row>
    <row r="187" s="2" customFormat="1" ht="16.5" customHeight="1">
      <c r="A187" s="37"/>
      <c r="B187" s="38"/>
      <c r="C187" s="211" t="s">
        <v>294</v>
      </c>
      <c r="D187" s="211" t="s">
        <v>121</v>
      </c>
      <c r="E187" s="212" t="s">
        <v>295</v>
      </c>
      <c r="F187" s="213" t="s">
        <v>296</v>
      </c>
      <c r="G187" s="214" t="s">
        <v>124</v>
      </c>
      <c r="H187" s="215">
        <v>47.299999999999997</v>
      </c>
      <c r="I187" s="216"/>
      <c r="J187" s="217">
        <f>ROUND(I187*H187,2)</f>
        <v>0</v>
      </c>
      <c r="K187" s="218"/>
      <c r="L187" s="43"/>
      <c r="M187" s="219" t="s">
        <v>1</v>
      </c>
      <c r="N187" s="220" t="s">
        <v>39</v>
      </c>
      <c r="O187" s="90"/>
      <c r="P187" s="221">
        <f>O187*H187</f>
        <v>0</v>
      </c>
      <c r="Q187" s="221">
        <v>0.00024000000000000001</v>
      </c>
      <c r="R187" s="221">
        <f>Q187*H187</f>
        <v>0.011351999999999999</v>
      </c>
      <c r="S187" s="221">
        <v>0</v>
      </c>
      <c r="T187" s="22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3" t="s">
        <v>172</v>
      </c>
      <c r="AT187" s="223" t="s">
        <v>121</v>
      </c>
      <c r="AU187" s="223" t="s">
        <v>81</v>
      </c>
      <c r="AY187" s="16" t="s">
        <v>118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6" t="s">
        <v>79</v>
      </c>
      <c r="BK187" s="224">
        <f>ROUND(I187*H187,2)</f>
        <v>0</v>
      </c>
      <c r="BL187" s="16" t="s">
        <v>172</v>
      </c>
      <c r="BM187" s="223" t="s">
        <v>297</v>
      </c>
    </row>
    <row r="188" s="13" customFormat="1">
      <c r="A188" s="13"/>
      <c r="B188" s="225"/>
      <c r="C188" s="226"/>
      <c r="D188" s="227" t="s">
        <v>130</v>
      </c>
      <c r="E188" s="228" t="s">
        <v>1</v>
      </c>
      <c r="F188" s="229" t="s">
        <v>174</v>
      </c>
      <c r="G188" s="226"/>
      <c r="H188" s="230">
        <v>47.299999999999997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130</v>
      </c>
      <c r="AU188" s="236" t="s">
        <v>81</v>
      </c>
      <c r="AV188" s="13" t="s">
        <v>81</v>
      </c>
      <c r="AW188" s="13" t="s">
        <v>31</v>
      </c>
      <c r="AX188" s="13" t="s">
        <v>79</v>
      </c>
      <c r="AY188" s="236" t="s">
        <v>118</v>
      </c>
    </row>
    <row r="189" s="2" customFormat="1" ht="24.15" customHeight="1">
      <c r="A189" s="37"/>
      <c r="B189" s="38"/>
      <c r="C189" s="211" t="s">
        <v>298</v>
      </c>
      <c r="D189" s="211" t="s">
        <v>121</v>
      </c>
      <c r="E189" s="212" t="s">
        <v>299</v>
      </c>
      <c r="F189" s="213" t="s">
        <v>300</v>
      </c>
      <c r="G189" s="214" t="s">
        <v>150</v>
      </c>
      <c r="H189" s="215">
        <v>0.010999999999999999</v>
      </c>
      <c r="I189" s="216"/>
      <c r="J189" s="217">
        <f>ROUND(I189*H189,2)</f>
        <v>0</v>
      </c>
      <c r="K189" s="218"/>
      <c r="L189" s="43"/>
      <c r="M189" s="219" t="s">
        <v>1</v>
      </c>
      <c r="N189" s="220" t="s">
        <v>39</v>
      </c>
      <c r="O189" s="90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172</v>
      </c>
      <c r="AT189" s="223" t="s">
        <v>121</v>
      </c>
      <c r="AU189" s="223" t="s">
        <v>81</v>
      </c>
      <c r="AY189" s="16" t="s">
        <v>118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79</v>
      </c>
      <c r="BK189" s="224">
        <f>ROUND(I189*H189,2)</f>
        <v>0</v>
      </c>
      <c r="BL189" s="16" t="s">
        <v>172</v>
      </c>
      <c r="BM189" s="223" t="s">
        <v>301</v>
      </c>
    </row>
    <row r="190" s="12" customFormat="1" ht="22.8" customHeight="1">
      <c r="A190" s="12"/>
      <c r="B190" s="195"/>
      <c r="C190" s="196"/>
      <c r="D190" s="197" t="s">
        <v>73</v>
      </c>
      <c r="E190" s="209" t="s">
        <v>302</v>
      </c>
      <c r="F190" s="209" t="s">
        <v>303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SUM(P191:P192)</f>
        <v>0</v>
      </c>
      <c r="Q190" s="203"/>
      <c r="R190" s="204">
        <f>SUM(R191:R192)</f>
        <v>0</v>
      </c>
      <c r="S190" s="203"/>
      <c r="T190" s="205">
        <f>SUM(T191:T192)</f>
        <v>1.8618675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81</v>
      </c>
      <c r="AT190" s="207" t="s">
        <v>73</v>
      </c>
      <c r="AU190" s="207" t="s">
        <v>79</v>
      </c>
      <c r="AY190" s="206" t="s">
        <v>118</v>
      </c>
      <c r="BK190" s="208">
        <f>SUM(BK191:BK192)</f>
        <v>0</v>
      </c>
    </row>
    <row r="191" s="2" customFormat="1" ht="24.15" customHeight="1">
      <c r="A191" s="37"/>
      <c r="B191" s="38"/>
      <c r="C191" s="211" t="s">
        <v>304</v>
      </c>
      <c r="D191" s="211" t="s">
        <v>121</v>
      </c>
      <c r="E191" s="212" t="s">
        <v>305</v>
      </c>
      <c r="F191" s="213" t="s">
        <v>306</v>
      </c>
      <c r="G191" s="214" t="s">
        <v>124</v>
      </c>
      <c r="H191" s="215">
        <v>22.844999999999999</v>
      </c>
      <c r="I191" s="216"/>
      <c r="J191" s="217">
        <f>ROUND(I191*H191,2)</f>
        <v>0</v>
      </c>
      <c r="K191" s="218"/>
      <c r="L191" s="43"/>
      <c r="M191" s="219" t="s">
        <v>1</v>
      </c>
      <c r="N191" s="220" t="s">
        <v>39</v>
      </c>
      <c r="O191" s="90"/>
      <c r="P191" s="221">
        <f>O191*H191</f>
        <v>0</v>
      </c>
      <c r="Q191" s="221">
        <v>0</v>
      </c>
      <c r="R191" s="221">
        <f>Q191*H191</f>
        <v>0</v>
      </c>
      <c r="S191" s="221">
        <v>0.081500000000000003</v>
      </c>
      <c r="T191" s="222">
        <f>S191*H191</f>
        <v>1.8618675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172</v>
      </c>
      <c r="AT191" s="223" t="s">
        <v>121</v>
      </c>
      <c r="AU191" s="223" t="s">
        <v>81</v>
      </c>
      <c r="AY191" s="16" t="s">
        <v>118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79</v>
      </c>
      <c r="BK191" s="224">
        <f>ROUND(I191*H191,2)</f>
        <v>0</v>
      </c>
      <c r="BL191" s="16" t="s">
        <v>172</v>
      </c>
      <c r="BM191" s="223" t="s">
        <v>307</v>
      </c>
    </row>
    <row r="192" s="13" customFormat="1">
      <c r="A192" s="13"/>
      <c r="B192" s="225"/>
      <c r="C192" s="226"/>
      <c r="D192" s="227" t="s">
        <v>130</v>
      </c>
      <c r="E192" s="228" t="s">
        <v>1</v>
      </c>
      <c r="F192" s="229" t="s">
        <v>308</v>
      </c>
      <c r="G192" s="226"/>
      <c r="H192" s="230">
        <v>22.844999999999999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130</v>
      </c>
      <c r="AU192" s="236" t="s">
        <v>81</v>
      </c>
      <c r="AV192" s="13" t="s">
        <v>81</v>
      </c>
      <c r="AW192" s="13" t="s">
        <v>31</v>
      </c>
      <c r="AX192" s="13" t="s">
        <v>79</v>
      </c>
      <c r="AY192" s="236" t="s">
        <v>118</v>
      </c>
    </row>
    <row r="193" s="12" customFormat="1" ht="22.8" customHeight="1">
      <c r="A193" s="12"/>
      <c r="B193" s="195"/>
      <c r="C193" s="196"/>
      <c r="D193" s="197" t="s">
        <v>73</v>
      </c>
      <c r="E193" s="209" t="s">
        <v>309</v>
      </c>
      <c r="F193" s="209" t="s">
        <v>310</v>
      </c>
      <c r="G193" s="196"/>
      <c r="H193" s="196"/>
      <c r="I193" s="199"/>
      <c r="J193" s="210">
        <f>BK193</f>
        <v>0</v>
      </c>
      <c r="K193" s="196"/>
      <c r="L193" s="201"/>
      <c r="M193" s="202"/>
      <c r="N193" s="203"/>
      <c r="O193" s="203"/>
      <c r="P193" s="204">
        <f>SUM(P194:P203)</f>
        <v>0</v>
      </c>
      <c r="Q193" s="203"/>
      <c r="R193" s="204">
        <f>SUM(R194:R203)</f>
        <v>0.029647799999999998</v>
      </c>
      <c r="S193" s="203"/>
      <c r="T193" s="205">
        <f>SUM(T194:T203)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6" t="s">
        <v>81</v>
      </c>
      <c r="AT193" s="207" t="s">
        <v>73</v>
      </c>
      <c r="AU193" s="207" t="s">
        <v>79</v>
      </c>
      <c r="AY193" s="206" t="s">
        <v>118</v>
      </c>
      <c r="BK193" s="208">
        <f>SUM(BK194:BK203)</f>
        <v>0</v>
      </c>
    </row>
    <row r="194" s="2" customFormat="1" ht="16.5" customHeight="1">
      <c r="A194" s="37"/>
      <c r="B194" s="38"/>
      <c r="C194" s="211" t="s">
        <v>311</v>
      </c>
      <c r="D194" s="211" t="s">
        <v>121</v>
      </c>
      <c r="E194" s="212" t="s">
        <v>312</v>
      </c>
      <c r="F194" s="213" t="s">
        <v>313</v>
      </c>
      <c r="G194" s="214" t="s">
        <v>124</v>
      </c>
      <c r="H194" s="215">
        <v>128.69300000000001</v>
      </c>
      <c r="I194" s="216"/>
      <c r="J194" s="217">
        <f>ROUND(I194*H194,2)</f>
        <v>0</v>
      </c>
      <c r="K194" s="218"/>
      <c r="L194" s="43"/>
      <c r="M194" s="219" t="s">
        <v>1</v>
      </c>
      <c r="N194" s="220" t="s">
        <v>39</v>
      </c>
      <c r="O194" s="90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172</v>
      </c>
      <c r="AT194" s="223" t="s">
        <v>121</v>
      </c>
      <c r="AU194" s="223" t="s">
        <v>81</v>
      </c>
      <c r="AY194" s="16" t="s">
        <v>118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79</v>
      </c>
      <c r="BK194" s="224">
        <f>ROUND(I194*H194,2)</f>
        <v>0</v>
      </c>
      <c r="BL194" s="16" t="s">
        <v>172</v>
      </c>
      <c r="BM194" s="223" t="s">
        <v>314</v>
      </c>
    </row>
    <row r="195" s="13" customFormat="1">
      <c r="A195" s="13"/>
      <c r="B195" s="225"/>
      <c r="C195" s="226"/>
      <c r="D195" s="227" t="s">
        <v>130</v>
      </c>
      <c r="E195" s="228" t="s">
        <v>1</v>
      </c>
      <c r="F195" s="229" t="s">
        <v>315</v>
      </c>
      <c r="G195" s="226"/>
      <c r="H195" s="230">
        <v>128.69300000000001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130</v>
      </c>
      <c r="AU195" s="236" t="s">
        <v>81</v>
      </c>
      <c r="AV195" s="13" t="s">
        <v>81</v>
      </c>
      <c r="AW195" s="13" t="s">
        <v>31</v>
      </c>
      <c r="AX195" s="13" t="s">
        <v>79</v>
      </c>
      <c r="AY195" s="236" t="s">
        <v>118</v>
      </c>
    </row>
    <row r="196" s="2" customFormat="1" ht="24.15" customHeight="1">
      <c r="A196" s="37"/>
      <c r="B196" s="38"/>
      <c r="C196" s="211" t="s">
        <v>316</v>
      </c>
      <c r="D196" s="211" t="s">
        <v>121</v>
      </c>
      <c r="E196" s="212" t="s">
        <v>317</v>
      </c>
      <c r="F196" s="213" t="s">
        <v>318</v>
      </c>
      <c r="G196" s="214" t="s">
        <v>124</v>
      </c>
      <c r="H196" s="215">
        <v>47.579999999999998</v>
      </c>
      <c r="I196" s="216"/>
      <c r="J196" s="217">
        <f>ROUND(I196*H196,2)</f>
        <v>0</v>
      </c>
      <c r="K196" s="218"/>
      <c r="L196" s="43"/>
      <c r="M196" s="219" t="s">
        <v>1</v>
      </c>
      <c r="N196" s="220" t="s">
        <v>39</v>
      </c>
      <c r="O196" s="90"/>
      <c r="P196" s="221">
        <f>O196*H196</f>
        <v>0</v>
      </c>
      <c r="Q196" s="221">
        <v>0.00040999999999999999</v>
      </c>
      <c r="R196" s="221">
        <f>Q196*H196</f>
        <v>0.019507799999999999</v>
      </c>
      <c r="S196" s="221">
        <v>0</v>
      </c>
      <c r="T196" s="22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172</v>
      </c>
      <c r="AT196" s="223" t="s">
        <v>121</v>
      </c>
      <c r="AU196" s="223" t="s">
        <v>81</v>
      </c>
      <c r="AY196" s="16" t="s">
        <v>118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79</v>
      </c>
      <c r="BK196" s="224">
        <f>ROUND(I196*H196,2)</f>
        <v>0</v>
      </c>
      <c r="BL196" s="16" t="s">
        <v>172</v>
      </c>
      <c r="BM196" s="223" t="s">
        <v>319</v>
      </c>
    </row>
    <row r="197" s="13" customFormat="1">
      <c r="A197" s="13"/>
      <c r="B197" s="225"/>
      <c r="C197" s="226"/>
      <c r="D197" s="227" t="s">
        <v>130</v>
      </c>
      <c r="E197" s="228" t="s">
        <v>1</v>
      </c>
      <c r="F197" s="229" t="s">
        <v>320</v>
      </c>
      <c r="G197" s="226"/>
      <c r="H197" s="230">
        <v>7.0999999999999996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130</v>
      </c>
      <c r="AU197" s="236" t="s">
        <v>81</v>
      </c>
      <c r="AV197" s="13" t="s">
        <v>81</v>
      </c>
      <c r="AW197" s="13" t="s">
        <v>31</v>
      </c>
      <c r="AX197" s="13" t="s">
        <v>74</v>
      </c>
      <c r="AY197" s="236" t="s">
        <v>118</v>
      </c>
    </row>
    <row r="198" s="13" customFormat="1">
      <c r="A198" s="13"/>
      <c r="B198" s="225"/>
      <c r="C198" s="226"/>
      <c r="D198" s="227" t="s">
        <v>130</v>
      </c>
      <c r="E198" s="228" t="s">
        <v>1</v>
      </c>
      <c r="F198" s="229" t="s">
        <v>321</v>
      </c>
      <c r="G198" s="226"/>
      <c r="H198" s="230">
        <v>16.25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130</v>
      </c>
      <c r="AU198" s="236" t="s">
        <v>81</v>
      </c>
      <c r="AV198" s="13" t="s">
        <v>81</v>
      </c>
      <c r="AW198" s="13" t="s">
        <v>31</v>
      </c>
      <c r="AX198" s="13" t="s">
        <v>74</v>
      </c>
      <c r="AY198" s="236" t="s">
        <v>118</v>
      </c>
    </row>
    <row r="199" s="13" customFormat="1">
      <c r="A199" s="13"/>
      <c r="B199" s="225"/>
      <c r="C199" s="226"/>
      <c r="D199" s="227" t="s">
        <v>130</v>
      </c>
      <c r="E199" s="228" t="s">
        <v>1</v>
      </c>
      <c r="F199" s="229" t="s">
        <v>322</v>
      </c>
      <c r="G199" s="226"/>
      <c r="H199" s="230">
        <v>16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130</v>
      </c>
      <c r="AU199" s="236" t="s">
        <v>81</v>
      </c>
      <c r="AV199" s="13" t="s">
        <v>81</v>
      </c>
      <c r="AW199" s="13" t="s">
        <v>31</v>
      </c>
      <c r="AX199" s="13" t="s">
        <v>74</v>
      </c>
      <c r="AY199" s="236" t="s">
        <v>118</v>
      </c>
    </row>
    <row r="200" s="13" customFormat="1">
      <c r="A200" s="13"/>
      <c r="B200" s="225"/>
      <c r="C200" s="226"/>
      <c r="D200" s="227" t="s">
        <v>130</v>
      </c>
      <c r="E200" s="228" t="s">
        <v>1</v>
      </c>
      <c r="F200" s="229" t="s">
        <v>323</v>
      </c>
      <c r="G200" s="226"/>
      <c r="H200" s="230">
        <v>8.2300000000000004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130</v>
      </c>
      <c r="AU200" s="236" t="s">
        <v>81</v>
      </c>
      <c r="AV200" s="13" t="s">
        <v>81</v>
      </c>
      <c r="AW200" s="13" t="s">
        <v>31</v>
      </c>
      <c r="AX200" s="13" t="s">
        <v>74</v>
      </c>
      <c r="AY200" s="236" t="s">
        <v>118</v>
      </c>
    </row>
    <row r="201" s="14" customFormat="1">
      <c r="A201" s="14"/>
      <c r="B201" s="237"/>
      <c r="C201" s="238"/>
      <c r="D201" s="227" t="s">
        <v>130</v>
      </c>
      <c r="E201" s="239" t="s">
        <v>1</v>
      </c>
      <c r="F201" s="240" t="s">
        <v>153</v>
      </c>
      <c r="G201" s="238"/>
      <c r="H201" s="241">
        <v>47.579999999999998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130</v>
      </c>
      <c r="AU201" s="247" t="s">
        <v>81</v>
      </c>
      <c r="AV201" s="14" t="s">
        <v>132</v>
      </c>
      <c r="AW201" s="14" t="s">
        <v>31</v>
      </c>
      <c r="AX201" s="14" t="s">
        <v>79</v>
      </c>
      <c r="AY201" s="247" t="s">
        <v>118</v>
      </c>
    </row>
    <row r="202" s="2" customFormat="1" ht="33" customHeight="1">
      <c r="A202" s="37"/>
      <c r="B202" s="38"/>
      <c r="C202" s="211" t="s">
        <v>324</v>
      </c>
      <c r="D202" s="211" t="s">
        <v>121</v>
      </c>
      <c r="E202" s="212" t="s">
        <v>325</v>
      </c>
      <c r="F202" s="213" t="s">
        <v>326</v>
      </c>
      <c r="G202" s="214" t="s">
        <v>182</v>
      </c>
      <c r="H202" s="215">
        <v>3</v>
      </c>
      <c r="I202" s="216"/>
      <c r="J202" s="217">
        <f>ROUND(I202*H202,2)</f>
        <v>0</v>
      </c>
      <c r="K202" s="218"/>
      <c r="L202" s="43"/>
      <c r="M202" s="219" t="s">
        <v>1</v>
      </c>
      <c r="N202" s="220" t="s">
        <v>39</v>
      </c>
      <c r="O202" s="90"/>
      <c r="P202" s="221">
        <f>O202*H202</f>
        <v>0</v>
      </c>
      <c r="Q202" s="221">
        <v>0.0011299999999999999</v>
      </c>
      <c r="R202" s="221">
        <f>Q202*H202</f>
        <v>0.0033899999999999998</v>
      </c>
      <c r="S202" s="221">
        <v>0</v>
      </c>
      <c r="T202" s="22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3" t="s">
        <v>172</v>
      </c>
      <c r="AT202" s="223" t="s">
        <v>121</v>
      </c>
      <c r="AU202" s="223" t="s">
        <v>81</v>
      </c>
      <c r="AY202" s="16" t="s">
        <v>118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6" t="s">
        <v>79</v>
      </c>
      <c r="BK202" s="224">
        <f>ROUND(I202*H202,2)</f>
        <v>0</v>
      </c>
      <c r="BL202" s="16" t="s">
        <v>172</v>
      </c>
      <c r="BM202" s="223" t="s">
        <v>327</v>
      </c>
    </row>
    <row r="203" s="2" customFormat="1" ht="33" customHeight="1">
      <c r="A203" s="37"/>
      <c r="B203" s="38"/>
      <c r="C203" s="211" t="s">
        <v>328</v>
      </c>
      <c r="D203" s="211" t="s">
        <v>121</v>
      </c>
      <c r="E203" s="212" t="s">
        <v>329</v>
      </c>
      <c r="F203" s="213" t="s">
        <v>330</v>
      </c>
      <c r="G203" s="214" t="s">
        <v>182</v>
      </c>
      <c r="H203" s="215">
        <v>3</v>
      </c>
      <c r="I203" s="216"/>
      <c r="J203" s="217">
        <f>ROUND(I203*H203,2)</f>
        <v>0</v>
      </c>
      <c r="K203" s="218"/>
      <c r="L203" s="43"/>
      <c r="M203" s="219" t="s">
        <v>1</v>
      </c>
      <c r="N203" s="220" t="s">
        <v>39</v>
      </c>
      <c r="O203" s="90"/>
      <c r="P203" s="221">
        <f>O203*H203</f>
        <v>0</v>
      </c>
      <c r="Q203" s="221">
        <v>0.0022499999999999998</v>
      </c>
      <c r="R203" s="221">
        <f>Q203*H203</f>
        <v>0.0067499999999999991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172</v>
      </c>
      <c r="AT203" s="223" t="s">
        <v>121</v>
      </c>
      <c r="AU203" s="223" t="s">
        <v>81</v>
      </c>
      <c r="AY203" s="16" t="s">
        <v>118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79</v>
      </c>
      <c r="BK203" s="224">
        <f>ROUND(I203*H203,2)</f>
        <v>0</v>
      </c>
      <c r="BL203" s="16" t="s">
        <v>172</v>
      </c>
      <c r="BM203" s="223" t="s">
        <v>331</v>
      </c>
    </row>
    <row r="204" s="12" customFormat="1" ht="22.8" customHeight="1">
      <c r="A204" s="12"/>
      <c r="B204" s="195"/>
      <c r="C204" s="196"/>
      <c r="D204" s="197" t="s">
        <v>73</v>
      </c>
      <c r="E204" s="209" t="s">
        <v>332</v>
      </c>
      <c r="F204" s="209" t="s">
        <v>333</v>
      </c>
      <c r="G204" s="196"/>
      <c r="H204" s="196"/>
      <c r="I204" s="199"/>
      <c r="J204" s="210">
        <f>BK204</f>
        <v>0</v>
      </c>
      <c r="K204" s="196"/>
      <c r="L204" s="201"/>
      <c r="M204" s="202"/>
      <c r="N204" s="203"/>
      <c r="O204" s="203"/>
      <c r="P204" s="204">
        <f>SUM(P205:P210)</f>
        <v>0</v>
      </c>
      <c r="Q204" s="203"/>
      <c r="R204" s="204">
        <f>SUM(R205:R210)</f>
        <v>0.023522769999999998</v>
      </c>
      <c r="S204" s="203"/>
      <c r="T204" s="205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6" t="s">
        <v>81</v>
      </c>
      <c r="AT204" s="207" t="s">
        <v>73</v>
      </c>
      <c r="AU204" s="207" t="s">
        <v>79</v>
      </c>
      <c r="AY204" s="206" t="s">
        <v>118</v>
      </c>
      <c r="BK204" s="208">
        <f>SUM(BK205:BK210)</f>
        <v>0</v>
      </c>
    </row>
    <row r="205" s="2" customFormat="1" ht="24.15" customHeight="1">
      <c r="A205" s="37"/>
      <c r="B205" s="38"/>
      <c r="C205" s="211" t="s">
        <v>334</v>
      </c>
      <c r="D205" s="211" t="s">
        <v>121</v>
      </c>
      <c r="E205" s="212" t="s">
        <v>335</v>
      </c>
      <c r="F205" s="213" t="s">
        <v>336</v>
      </c>
      <c r="G205" s="214" t="s">
        <v>124</v>
      </c>
      <c r="H205" s="215">
        <v>81.113</v>
      </c>
      <c r="I205" s="216"/>
      <c r="J205" s="217">
        <f>ROUND(I205*H205,2)</f>
        <v>0</v>
      </c>
      <c r="K205" s="218"/>
      <c r="L205" s="43"/>
      <c r="M205" s="219" t="s">
        <v>1</v>
      </c>
      <c r="N205" s="220" t="s">
        <v>39</v>
      </c>
      <c r="O205" s="90"/>
      <c r="P205" s="221">
        <f>O205*H205</f>
        <v>0</v>
      </c>
      <c r="Q205" s="221">
        <v>0.00029</v>
      </c>
      <c r="R205" s="221">
        <f>Q205*H205</f>
        <v>0.023522769999999998</v>
      </c>
      <c r="S205" s="221">
        <v>0</v>
      </c>
      <c r="T205" s="22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3" t="s">
        <v>172</v>
      </c>
      <c r="AT205" s="223" t="s">
        <v>121</v>
      </c>
      <c r="AU205" s="223" t="s">
        <v>81</v>
      </c>
      <c r="AY205" s="16" t="s">
        <v>118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6" t="s">
        <v>79</v>
      </c>
      <c r="BK205" s="224">
        <f>ROUND(I205*H205,2)</f>
        <v>0</v>
      </c>
      <c r="BL205" s="16" t="s">
        <v>172</v>
      </c>
      <c r="BM205" s="223" t="s">
        <v>337</v>
      </c>
    </row>
    <row r="206" s="13" customFormat="1">
      <c r="A206" s="13"/>
      <c r="B206" s="225"/>
      <c r="C206" s="226"/>
      <c r="D206" s="227" t="s">
        <v>130</v>
      </c>
      <c r="E206" s="228" t="s">
        <v>1</v>
      </c>
      <c r="F206" s="229" t="s">
        <v>338</v>
      </c>
      <c r="G206" s="226"/>
      <c r="H206" s="230">
        <v>25.574999999999999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130</v>
      </c>
      <c r="AU206" s="236" t="s">
        <v>81</v>
      </c>
      <c r="AV206" s="13" t="s">
        <v>81</v>
      </c>
      <c r="AW206" s="13" t="s">
        <v>31</v>
      </c>
      <c r="AX206" s="13" t="s">
        <v>74</v>
      </c>
      <c r="AY206" s="236" t="s">
        <v>118</v>
      </c>
    </row>
    <row r="207" s="13" customFormat="1">
      <c r="A207" s="13"/>
      <c r="B207" s="225"/>
      <c r="C207" s="226"/>
      <c r="D207" s="227" t="s">
        <v>130</v>
      </c>
      <c r="E207" s="228" t="s">
        <v>1</v>
      </c>
      <c r="F207" s="229" t="s">
        <v>339</v>
      </c>
      <c r="G207" s="226"/>
      <c r="H207" s="230">
        <v>24.800000000000001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130</v>
      </c>
      <c r="AU207" s="236" t="s">
        <v>81</v>
      </c>
      <c r="AV207" s="13" t="s">
        <v>81</v>
      </c>
      <c r="AW207" s="13" t="s">
        <v>31</v>
      </c>
      <c r="AX207" s="13" t="s">
        <v>74</v>
      </c>
      <c r="AY207" s="236" t="s">
        <v>118</v>
      </c>
    </row>
    <row r="208" s="13" customFormat="1">
      <c r="A208" s="13"/>
      <c r="B208" s="225"/>
      <c r="C208" s="226"/>
      <c r="D208" s="227" t="s">
        <v>130</v>
      </c>
      <c r="E208" s="228" t="s">
        <v>1</v>
      </c>
      <c r="F208" s="229" t="s">
        <v>340</v>
      </c>
      <c r="G208" s="226"/>
      <c r="H208" s="230">
        <v>17.988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130</v>
      </c>
      <c r="AU208" s="236" t="s">
        <v>81</v>
      </c>
      <c r="AV208" s="13" t="s">
        <v>81</v>
      </c>
      <c r="AW208" s="13" t="s">
        <v>31</v>
      </c>
      <c r="AX208" s="13" t="s">
        <v>74</v>
      </c>
      <c r="AY208" s="236" t="s">
        <v>118</v>
      </c>
    </row>
    <row r="209" s="13" customFormat="1">
      <c r="A209" s="13"/>
      <c r="B209" s="225"/>
      <c r="C209" s="226"/>
      <c r="D209" s="227" t="s">
        <v>130</v>
      </c>
      <c r="E209" s="228" t="s">
        <v>1</v>
      </c>
      <c r="F209" s="229" t="s">
        <v>341</v>
      </c>
      <c r="G209" s="226"/>
      <c r="H209" s="230">
        <v>12.75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130</v>
      </c>
      <c r="AU209" s="236" t="s">
        <v>81</v>
      </c>
      <c r="AV209" s="13" t="s">
        <v>81</v>
      </c>
      <c r="AW209" s="13" t="s">
        <v>31</v>
      </c>
      <c r="AX209" s="13" t="s">
        <v>74</v>
      </c>
      <c r="AY209" s="236" t="s">
        <v>118</v>
      </c>
    </row>
    <row r="210" s="14" customFormat="1">
      <c r="A210" s="14"/>
      <c r="B210" s="237"/>
      <c r="C210" s="238"/>
      <c r="D210" s="227" t="s">
        <v>130</v>
      </c>
      <c r="E210" s="239" t="s">
        <v>1</v>
      </c>
      <c r="F210" s="240" t="s">
        <v>153</v>
      </c>
      <c r="G210" s="238"/>
      <c r="H210" s="241">
        <v>81.113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130</v>
      </c>
      <c r="AU210" s="247" t="s">
        <v>81</v>
      </c>
      <c r="AV210" s="14" t="s">
        <v>132</v>
      </c>
      <c r="AW210" s="14" t="s">
        <v>31</v>
      </c>
      <c r="AX210" s="14" t="s">
        <v>79</v>
      </c>
      <c r="AY210" s="247" t="s">
        <v>118</v>
      </c>
    </row>
    <row r="211" s="12" customFormat="1" ht="25.92" customHeight="1">
      <c r="A211" s="12"/>
      <c r="B211" s="195"/>
      <c r="C211" s="196"/>
      <c r="D211" s="197" t="s">
        <v>73</v>
      </c>
      <c r="E211" s="198" t="s">
        <v>342</v>
      </c>
      <c r="F211" s="198" t="s">
        <v>343</v>
      </c>
      <c r="G211" s="196"/>
      <c r="H211" s="196"/>
      <c r="I211" s="199"/>
      <c r="J211" s="200">
        <f>BK211</f>
        <v>0</v>
      </c>
      <c r="K211" s="196"/>
      <c r="L211" s="201"/>
      <c r="M211" s="202"/>
      <c r="N211" s="203"/>
      <c r="O211" s="203"/>
      <c r="P211" s="204">
        <f>P212</f>
        <v>0</v>
      </c>
      <c r="Q211" s="203"/>
      <c r="R211" s="204">
        <f>R212</f>
        <v>0</v>
      </c>
      <c r="S211" s="203"/>
      <c r="T211" s="205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6" t="s">
        <v>14</v>
      </c>
      <c r="AT211" s="207" t="s">
        <v>73</v>
      </c>
      <c r="AU211" s="207" t="s">
        <v>74</v>
      </c>
      <c r="AY211" s="206" t="s">
        <v>118</v>
      </c>
      <c r="BK211" s="208">
        <f>BK212</f>
        <v>0</v>
      </c>
    </row>
    <row r="212" s="12" customFormat="1" ht="22.8" customHeight="1">
      <c r="A212" s="12"/>
      <c r="B212" s="195"/>
      <c r="C212" s="196"/>
      <c r="D212" s="197" t="s">
        <v>73</v>
      </c>
      <c r="E212" s="209" t="s">
        <v>344</v>
      </c>
      <c r="F212" s="209" t="s">
        <v>345</v>
      </c>
      <c r="G212" s="196"/>
      <c r="H212" s="196"/>
      <c r="I212" s="199"/>
      <c r="J212" s="210">
        <f>BK212</f>
        <v>0</v>
      </c>
      <c r="K212" s="196"/>
      <c r="L212" s="201"/>
      <c r="M212" s="202"/>
      <c r="N212" s="203"/>
      <c r="O212" s="203"/>
      <c r="P212" s="204">
        <f>P213</f>
        <v>0</v>
      </c>
      <c r="Q212" s="203"/>
      <c r="R212" s="204">
        <f>R213</f>
        <v>0</v>
      </c>
      <c r="S212" s="203"/>
      <c r="T212" s="205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6" t="s">
        <v>14</v>
      </c>
      <c r="AT212" s="207" t="s">
        <v>73</v>
      </c>
      <c r="AU212" s="207" t="s">
        <v>79</v>
      </c>
      <c r="AY212" s="206" t="s">
        <v>118</v>
      </c>
      <c r="BK212" s="208">
        <f>BK213</f>
        <v>0</v>
      </c>
    </row>
    <row r="213" s="2" customFormat="1" ht="16.5" customHeight="1">
      <c r="A213" s="37"/>
      <c r="B213" s="38"/>
      <c r="C213" s="211" t="s">
        <v>346</v>
      </c>
      <c r="D213" s="211" t="s">
        <v>121</v>
      </c>
      <c r="E213" s="212" t="s">
        <v>347</v>
      </c>
      <c r="F213" s="213" t="s">
        <v>345</v>
      </c>
      <c r="G213" s="214" t="s">
        <v>259</v>
      </c>
      <c r="H213" s="215">
        <v>1</v>
      </c>
      <c r="I213" s="216"/>
      <c r="J213" s="217">
        <f>ROUND(I213*H213,2)</f>
        <v>0</v>
      </c>
      <c r="K213" s="218"/>
      <c r="L213" s="43"/>
      <c r="M213" s="259" t="s">
        <v>1</v>
      </c>
      <c r="N213" s="260" t="s">
        <v>39</v>
      </c>
      <c r="O213" s="261"/>
      <c r="P213" s="262">
        <f>O213*H213</f>
        <v>0</v>
      </c>
      <c r="Q213" s="262">
        <v>0</v>
      </c>
      <c r="R213" s="262">
        <f>Q213*H213</f>
        <v>0</v>
      </c>
      <c r="S213" s="262">
        <v>0</v>
      </c>
      <c r="T213" s="26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3" t="s">
        <v>348</v>
      </c>
      <c r="AT213" s="223" t="s">
        <v>121</v>
      </c>
      <c r="AU213" s="223" t="s">
        <v>81</v>
      </c>
      <c r="AY213" s="16" t="s">
        <v>118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6" t="s">
        <v>79</v>
      </c>
      <c r="BK213" s="224">
        <f>ROUND(I213*H213,2)</f>
        <v>0</v>
      </c>
      <c r="BL213" s="16" t="s">
        <v>348</v>
      </c>
      <c r="BM213" s="223" t="s">
        <v>349</v>
      </c>
    </row>
    <row r="214" s="2" customFormat="1" ht="6.96" customHeight="1">
      <c r="A214" s="37"/>
      <c r="B214" s="65"/>
      <c r="C214" s="66"/>
      <c r="D214" s="66"/>
      <c r="E214" s="66"/>
      <c r="F214" s="66"/>
      <c r="G214" s="66"/>
      <c r="H214" s="66"/>
      <c r="I214" s="66"/>
      <c r="J214" s="66"/>
      <c r="K214" s="66"/>
      <c r="L214" s="43"/>
      <c r="M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</row>
  </sheetData>
  <sheetProtection sheet="1" autoFilter="0" formatColumns="0" formatRows="0" objects="1" scenarios="1" spinCount="100000" saltValue="2Mlf4mNqgRtMS7RF+b0L0TUkCoU115PCEySgjSlI5ew3D3JkYYAeYn8NkIDq0a6gbsVzgc4bbzMRFJKtmTeMpw==" hashValue="mbBXfZ7hfvzKksfptEztbaDFdvp2oaRDwkeyJ3dx8JBlU9NR2QGkq7cHXtUKM+Fhjn7s7CWlRplAR4lw6nYyvA==" algorithmName="SHA-512" password="CC35"/>
  <autoFilter ref="C126:K213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Vyroubalová Naděžda, Ing.</dc:creator>
  <cp:lastModifiedBy>Vyroubalová Naděžda, Ing.</cp:lastModifiedBy>
  <dcterms:created xsi:type="dcterms:W3CDTF">2024-03-21T10:05:50Z</dcterms:created>
  <dcterms:modified xsi:type="dcterms:W3CDTF">2024-03-21T10:05:53Z</dcterms:modified>
</cp:coreProperties>
</file>