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lastík\Vlastík\2024\"/>
    </mc:Choice>
  </mc:AlternateContent>
  <bookViews>
    <workbookView xWindow="0" yWindow="0" windowWidth="20160" windowHeight="9168"/>
  </bookViews>
  <sheets>
    <sheet name="SO 20-1 - Tramvajový svrš..." sheetId="3" r:id="rId1"/>
  </sheets>
  <definedNames>
    <definedName name="_xlnm._FilterDatabase" localSheetId="0" hidden="1">'SO 20-1 - Tramvajový svrš...'!$C$98:$K$380</definedName>
    <definedName name="_xlnm.Print_Titles" localSheetId="0">'SO 20-1 - Tramvajový svrš...'!$98:$98</definedName>
    <definedName name="_xlnm.Print_Area" localSheetId="0">'SO 20-1 - Tramvajový svrš...'!$C$4:$J$41,'SO 20-1 - Tramvajový svrš...'!$C$47:$J$78,'SO 20-1 - Tramvajový svrš...'!$C$84:$K$380</definedName>
  </definedNames>
  <calcPr calcId="152511"/>
</workbook>
</file>

<file path=xl/calcChain.xml><?xml version="1.0" encoding="utf-8"?>
<calcChain xmlns="http://schemas.openxmlformats.org/spreadsheetml/2006/main">
  <c r="J39" i="3" l="1"/>
  <c r="J38" i="3"/>
  <c r="J37" i="3"/>
  <c r="BI375" i="3"/>
  <c r="BH375" i="3"/>
  <c r="BG375" i="3"/>
  <c r="BF375" i="3"/>
  <c r="T375" i="3"/>
  <c r="T374" i="3" s="1"/>
  <c r="R375" i="3"/>
  <c r="R374" i="3"/>
  <c r="P375" i="3"/>
  <c r="P374" i="3" s="1"/>
  <c r="BI368" i="3"/>
  <c r="BH368" i="3"/>
  <c r="BG368" i="3"/>
  <c r="BF368" i="3"/>
  <c r="T368" i="3"/>
  <c r="T367" i="3"/>
  <c r="R368" i="3"/>
  <c r="R367" i="3" s="1"/>
  <c r="P368" i="3"/>
  <c r="P367" i="3" s="1"/>
  <c r="BI361" i="3"/>
  <c r="BH361" i="3"/>
  <c r="BG361" i="3"/>
  <c r="BF361" i="3"/>
  <c r="T361" i="3"/>
  <c r="T360" i="3" s="1"/>
  <c r="R361" i="3"/>
  <c r="R360" i="3" s="1"/>
  <c r="P361" i="3"/>
  <c r="P360" i="3" s="1"/>
  <c r="BI354" i="3"/>
  <c r="BH354" i="3"/>
  <c r="BG354" i="3"/>
  <c r="BF354" i="3"/>
  <c r="T354" i="3"/>
  <c r="R354" i="3"/>
  <c r="P354" i="3"/>
  <c r="BI351" i="3"/>
  <c r="BH351" i="3"/>
  <c r="BG351" i="3"/>
  <c r="BF351" i="3"/>
  <c r="T351" i="3"/>
  <c r="R351" i="3"/>
  <c r="P351" i="3"/>
  <c r="BI345" i="3"/>
  <c r="BH345" i="3"/>
  <c r="BG345" i="3"/>
  <c r="BF345" i="3"/>
  <c r="T345" i="3"/>
  <c r="R345" i="3"/>
  <c r="P345" i="3"/>
  <c r="BI340" i="3"/>
  <c r="BH340" i="3"/>
  <c r="BG340" i="3"/>
  <c r="BF340" i="3"/>
  <c r="T340" i="3"/>
  <c r="T339" i="3" s="1"/>
  <c r="R340" i="3"/>
  <c r="R339" i="3" s="1"/>
  <c r="P340" i="3"/>
  <c r="P339" i="3"/>
  <c r="BI336" i="3"/>
  <c r="BH336" i="3"/>
  <c r="BG336" i="3"/>
  <c r="BF336" i="3"/>
  <c r="T336" i="3"/>
  <c r="R336" i="3"/>
  <c r="P336" i="3"/>
  <c r="BI331" i="3"/>
  <c r="BH331" i="3"/>
  <c r="BG331" i="3"/>
  <c r="BF331" i="3"/>
  <c r="T331" i="3"/>
  <c r="R331" i="3"/>
  <c r="P331" i="3"/>
  <c r="BI327" i="3"/>
  <c r="BH327" i="3"/>
  <c r="BG327" i="3"/>
  <c r="BF327" i="3"/>
  <c r="T327" i="3"/>
  <c r="R327" i="3"/>
  <c r="P327" i="3"/>
  <c r="BI324" i="3"/>
  <c r="BH324" i="3"/>
  <c r="BG324" i="3"/>
  <c r="BF324" i="3"/>
  <c r="T324" i="3"/>
  <c r="R324" i="3"/>
  <c r="P324" i="3"/>
  <c r="BI316" i="3"/>
  <c r="BH316" i="3"/>
  <c r="BG316" i="3"/>
  <c r="BF316" i="3"/>
  <c r="T316" i="3"/>
  <c r="R316" i="3"/>
  <c r="P316" i="3"/>
  <c r="BI312" i="3"/>
  <c r="BH312" i="3"/>
  <c r="BG312" i="3"/>
  <c r="BF312" i="3"/>
  <c r="T312" i="3"/>
  <c r="R312" i="3"/>
  <c r="P312" i="3"/>
  <c r="BI308" i="3"/>
  <c r="BH308" i="3"/>
  <c r="BG308" i="3"/>
  <c r="BF308" i="3"/>
  <c r="T308" i="3"/>
  <c r="R308" i="3"/>
  <c r="P308" i="3"/>
  <c r="BI304" i="3"/>
  <c r="BH304" i="3"/>
  <c r="BG304" i="3"/>
  <c r="BF304" i="3"/>
  <c r="T304" i="3"/>
  <c r="R304" i="3"/>
  <c r="P304" i="3"/>
  <c r="BI300" i="3"/>
  <c r="BH300" i="3"/>
  <c r="BG300" i="3"/>
  <c r="BF300" i="3"/>
  <c r="T300" i="3"/>
  <c r="R300" i="3"/>
  <c r="P300" i="3"/>
  <c r="BI295" i="3"/>
  <c r="BH295" i="3"/>
  <c r="BG295" i="3"/>
  <c r="BF295" i="3"/>
  <c r="T295" i="3"/>
  <c r="R295" i="3"/>
  <c r="P295" i="3"/>
  <c r="BI291" i="3"/>
  <c r="BH291" i="3"/>
  <c r="BG291" i="3"/>
  <c r="BF291" i="3"/>
  <c r="T291" i="3"/>
  <c r="R291" i="3"/>
  <c r="P291" i="3"/>
  <c r="BI287" i="3"/>
  <c r="BH287" i="3"/>
  <c r="BG287" i="3"/>
  <c r="BF287" i="3"/>
  <c r="T287" i="3"/>
  <c r="R287" i="3"/>
  <c r="P287" i="3"/>
  <c r="BI285" i="3"/>
  <c r="BH285" i="3"/>
  <c r="BG285" i="3"/>
  <c r="BF285" i="3"/>
  <c r="T285" i="3"/>
  <c r="R285" i="3"/>
  <c r="P285" i="3"/>
  <c r="BI280" i="3"/>
  <c r="BH280" i="3"/>
  <c r="BG280" i="3"/>
  <c r="BF280" i="3"/>
  <c r="T280" i="3"/>
  <c r="R280" i="3"/>
  <c r="P280" i="3"/>
  <c r="BI276" i="3"/>
  <c r="BH276" i="3"/>
  <c r="BG276" i="3"/>
  <c r="BF276" i="3"/>
  <c r="T276" i="3"/>
  <c r="R276" i="3"/>
  <c r="P276" i="3"/>
  <c r="BI272" i="3"/>
  <c r="BH272" i="3"/>
  <c r="BG272" i="3"/>
  <c r="BF272" i="3"/>
  <c r="T272" i="3"/>
  <c r="R272" i="3"/>
  <c r="P272" i="3"/>
  <c r="BI266" i="3"/>
  <c r="BH266" i="3"/>
  <c r="BG266" i="3"/>
  <c r="BF266" i="3"/>
  <c r="T266" i="3"/>
  <c r="R266" i="3"/>
  <c r="P266" i="3"/>
  <c r="BI262" i="3"/>
  <c r="BH262" i="3"/>
  <c r="BG262" i="3"/>
  <c r="BF262" i="3"/>
  <c r="T262" i="3"/>
  <c r="R262" i="3"/>
  <c r="P262" i="3"/>
  <c r="BI259" i="3"/>
  <c r="BH259" i="3"/>
  <c r="BG259" i="3"/>
  <c r="BF259" i="3"/>
  <c r="T259" i="3"/>
  <c r="R259" i="3"/>
  <c r="P259" i="3"/>
  <c r="BI256" i="3"/>
  <c r="BH256" i="3"/>
  <c r="BG256" i="3"/>
  <c r="BF256" i="3"/>
  <c r="T256" i="3"/>
  <c r="R256" i="3"/>
  <c r="P256" i="3"/>
  <c r="BI253" i="3"/>
  <c r="BH253" i="3"/>
  <c r="BG253" i="3"/>
  <c r="BF253" i="3"/>
  <c r="T253" i="3"/>
  <c r="R253" i="3"/>
  <c r="P253" i="3"/>
  <c r="BI250" i="3"/>
  <c r="BH250" i="3"/>
  <c r="BG250" i="3"/>
  <c r="BF250" i="3"/>
  <c r="T250" i="3"/>
  <c r="R250" i="3"/>
  <c r="P250" i="3"/>
  <c r="BI247" i="3"/>
  <c r="BH247" i="3"/>
  <c r="BG247" i="3"/>
  <c r="BF247" i="3"/>
  <c r="T247" i="3"/>
  <c r="R247" i="3"/>
  <c r="P247" i="3"/>
  <c r="BI244" i="3"/>
  <c r="BH244" i="3"/>
  <c r="BG244" i="3"/>
  <c r="BF244" i="3"/>
  <c r="T244" i="3"/>
  <c r="R244" i="3"/>
  <c r="P244" i="3"/>
  <c r="BI241" i="3"/>
  <c r="BH241" i="3"/>
  <c r="BG241" i="3"/>
  <c r="BF241" i="3"/>
  <c r="T241" i="3"/>
  <c r="R241" i="3"/>
  <c r="P241" i="3"/>
  <c r="BI237" i="3"/>
  <c r="BH237" i="3"/>
  <c r="BG237" i="3"/>
  <c r="BF237" i="3"/>
  <c r="T237" i="3"/>
  <c r="R237" i="3"/>
  <c r="P237" i="3"/>
  <c r="BI232" i="3"/>
  <c r="BH232" i="3"/>
  <c r="BG232" i="3"/>
  <c r="BF232" i="3"/>
  <c r="T232" i="3"/>
  <c r="R232" i="3"/>
  <c r="P232" i="3"/>
  <c r="BI226" i="3"/>
  <c r="BH226" i="3"/>
  <c r="BG226" i="3"/>
  <c r="BF226" i="3"/>
  <c r="T226" i="3"/>
  <c r="R226" i="3"/>
  <c r="P226" i="3"/>
  <c r="BI222" i="3"/>
  <c r="BH222" i="3"/>
  <c r="BG222" i="3"/>
  <c r="BF222" i="3"/>
  <c r="T222" i="3"/>
  <c r="R222" i="3"/>
  <c r="P222" i="3"/>
  <c r="BI213" i="3"/>
  <c r="BH213" i="3"/>
  <c r="BG213" i="3"/>
  <c r="BF213" i="3"/>
  <c r="T213" i="3"/>
  <c r="R213" i="3"/>
  <c r="P213" i="3"/>
  <c r="BI208" i="3"/>
  <c r="BH208" i="3"/>
  <c r="BG208" i="3"/>
  <c r="BF208" i="3"/>
  <c r="T208" i="3"/>
  <c r="R208" i="3"/>
  <c r="P208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2" i="3"/>
  <c r="BH192" i="3"/>
  <c r="BG192" i="3"/>
  <c r="BF192" i="3"/>
  <c r="T192" i="3"/>
  <c r="R192" i="3"/>
  <c r="P192" i="3"/>
  <c r="BI188" i="3"/>
  <c r="BH188" i="3"/>
  <c r="BG188" i="3"/>
  <c r="BF188" i="3"/>
  <c r="T188" i="3"/>
  <c r="R188" i="3"/>
  <c r="P188" i="3"/>
  <c r="BI184" i="3"/>
  <c r="BH184" i="3"/>
  <c r="BG184" i="3"/>
  <c r="BF184" i="3"/>
  <c r="T184" i="3"/>
  <c r="R184" i="3"/>
  <c r="P184" i="3"/>
  <c r="BI180" i="3"/>
  <c r="BH180" i="3"/>
  <c r="BG180" i="3"/>
  <c r="BF180" i="3"/>
  <c r="T180" i="3"/>
  <c r="R180" i="3"/>
  <c r="P180" i="3"/>
  <c r="BI176" i="3"/>
  <c r="BH176" i="3"/>
  <c r="BG176" i="3"/>
  <c r="BF176" i="3"/>
  <c r="T176" i="3"/>
  <c r="R176" i="3"/>
  <c r="P176" i="3"/>
  <c r="BI173" i="3"/>
  <c r="BH173" i="3"/>
  <c r="BG173" i="3"/>
  <c r="BF173" i="3"/>
  <c r="T173" i="3"/>
  <c r="R173" i="3"/>
  <c r="P173" i="3"/>
  <c r="BI168" i="3"/>
  <c r="BH168" i="3"/>
  <c r="BG168" i="3"/>
  <c r="BF168" i="3"/>
  <c r="T168" i="3"/>
  <c r="R168" i="3"/>
  <c r="P168" i="3"/>
  <c r="BI164" i="3"/>
  <c r="BH164" i="3"/>
  <c r="BG164" i="3"/>
  <c r="BF164" i="3"/>
  <c r="T164" i="3"/>
  <c r="R164" i="3"/>
  <c r="P164" i="3"/>
  <c r="BI160" i="3"/>
  <c r="BH160" i="3"/>
  <c r="BG160" i="3"/>
  <c r="BF160" i="3"/>
  <c r="T160" i="3"/>
  <c r="R160" i="3"/>
  <c r="P160" i="3"/>
  <c r="BI156" i="3"/>
  <c r="BH156" i="3"/>
  <c r="BG156" i="3"/>
  <c r="BF156" i="3"/>
  <c r="T156" i="3"/>
  <c r="R156" i="3"/>
  <c r="P156" i="3"/>
  <c r="BI151" i="3"/>
  <c r="BH151" i="3"/>
  <c r="BG151" i="3"/>
  <c r="BF151" i="3"/>
  <c r="T151" i="3"/>
  <c r="R151" i="3"/>
  <c r="P151" i="3"/>
  <c r="BI145" i="3"/>
  <c r="BH145" i="3"/>
  <c r="BG145" i="3"/>
  <c r="BF145" i="3"/>
  <c r="T145" i="3"/>
  <c r="R145" i="3"/>
  <c r="P145" i="3"/>
  <c r="BI139" i="3"/>
  <c r="BH139" i="3"/>
  <c r="BG139" i="3"/>
  <c r="BF139" i="3"/>
  <c r="T139" i="3"/>
  <c r="R139" i="3"/>
  <c r="P139" i="3"/>
  <c r="BI135" i="3"/>
  <c r="BH135" i="3"/>
  <c r="BG135" i="3"/>
  <c r="BF135" i="3"/>
  <c r="T135" i="3"/>
  <c r="R135" i="3"/>
  <c r="P135" i="3"/>
  <c r="BI128" i="3"/>
  <c r="BH128" i="3"/>
  <c r="BG128" i="3"/>
  <c r="BF128" i="3"/>
  <c r="T128" i="3"/>
  <c r="R128" i="3"/>
  <c r="P128" i="3"/>
  <c r="BI124" i="3"/>
  <c r="BH124" i="3"/>
  <c r="BG124" i="3"/>
  <c r="BF124" i="3"/>
  <c r="T124" i="3"/>
  <c r="R124" i="3"/>
  <c r="P124" i="3"/>
  <c r="BI120" i="3"/>
  <c r="BH120" i="3"/>
  <c r="BG120" i="3"/>
  <c r="BF120" i="3"/>
  <c r="T120" i="3"/>
  <c r="R120" i="3"/>
  <c r="P120" i="3"/>
  <c r="BI115" i="3"/>
  <c r="BH115" i="3"/>
  <c r="BG115" i="3"/>
  <c r="BF115" i="3"/>
  <c r="T115" i="3"/>
  <c r="R115" i="3"/>
  <c r="P115" i="3"/>
  <c r="BI108" i="3"/>
  <c r="BH108" i="3"/>
  <c r="BG108" i="3"/>
  <c r="BF108" i="3"/>
  <c r="T108" i="3"/>
  <c r="T101" i="3"/>
  <c r="R108" i="3"/>
  <c r="P108" i="3"/>
  <c r="BI102" i="3"/>
  <c r="BH102" i="3"/>
  <c r="BG102" i="3"/>
  <c r="BF102" i="3"/>
  <c r="T102" i="3"/>
  <c r="R102" i="3"/>
  <c r="R101" i="3" s="1"/>
  <c r="P102" i="3"/>
  <c r="P101" i="3" s="1"/>
  <c r="J96" i="3"/>
  <c r="F95" i="3"/>
  <c r="F93" i="3"/>
  <c r="E91" i="3"/>
  <c r="J59" i="3"/>
  <c r="F58" i="3"/>
  <c r="F56" i="3"/>
  <c r="E54" i="3"/>
  <c r="J23" i="3"/>
  <c r="E23" i="3"/>
  <c r="J58" i="3" s="1"/>
  <c r="J22" i="3"/>
  <c r="J20" i="3"/>
  <c r="E20" i="3"/>
  <c r="F96" i="3" s="1"/>
  <c r="J19" i="3"/>
  <c r="J14" i="3"/>
  <c r="J56" i="3"/>
  <c r="E7" i="3"/>
  <c r="E87" i="3"/>
  <c r="BK361" i="3"/>
  <c r="J173" i="3"/>
  <c r="J259" i="3"/>
  <c r="J308" i="3"/>
  <c r="J375" i="3"/>
  <c r="BK135" i="3"/>
  <c r="J145" i="3"/>
  <c r="BK259" i="3"/>
  <c r="BK222" i="3"/>
  <c r="BK244" i="3"/>
  <c r="J168" i="3"/>
  <c r="J237" i="3"/>
  <c r="J124" i="3"/>
  <c r="BK164" i="3"/>
  <c r="BK312" i="3"/>
  <c r="J345" i="3"/>
  <c r="BK200" i="3"/>
  <c r="BK375" i="3"/>
  <c r="BK184" i="3"/>
  <c r="J176" i="3"/>
  <c r="BK145" i="3"/>
  <c r="BK124" i="3"/>
  <c r="BK176" i="3"/>
  <c r="BK272" i="3"/>
  <c r="J202" i="3"/>
  <c r="J253" i="3"/>
  <c r="BK345" i="3"/>
  <c r="BK316" i="3"/>
  <c r="J222" i="3"/>
  <c r="J295" i="3"/>
  <c r="J340" i="3"/>
  <c r="J247" i="3"/>
  <c r="BK266" i="3"/>
  <c r="BK340" i="3"/>
  <c r="J139" i="3"/>
  <c r="BK241" i="3"/>
  <c r="J232" i="3"/>
  <c r="BK295" i="3"/>
  <c r="J327" i="3"/>
  <c r="BK156" i="3"/>
  <c r="BK102" i="3"/>
  <c r="BK108" i="3"/>
  <c r="J120" i="3"/>
  <c r="BK192" i="3"/>
  <c r="J151" i="3"/>
  <c r="BK351" i="3"/>
  <c r="BK354" i="3"/>
  <c r="J354" i="3"/>
  <c r="J180" i="3"/>
  <c r="J192" i="3"/>
  <c r="BK226" i="3"/>
  <c r="J312" i="3"/>
  <c r="BK128" i="3"/>
  <c r="J304" i="3"/>
  <c r="J368" i="3"/>
  <c r="J102" i="3"/>
  <c r="J135" i="3"/>
  <c r="BK308" i="3"/>
  <c r="J287" i="3"/>
  <c r="J280" i="3"/>
  <c r="BK160" i="3"/>
  <c r="BK120" i="3"/>
  <c r="BK202" i="3"/>
  <c r="BK304" i="3"/>
  <c r="BK168" i="3"/>
  <c r="J200" i="3"/>
  <c r="BK336" i="3"/>
  <c r="J276" i="3"/>
  <c r="BK180" i="3"/>
  <c r="J244" i="3"/>
  <c r="J108" i="3"/>
  <c r="BK285" i="3"/>
  <c r="BK151" i="3"/>
  <c r="BK324" i="3"/>
  <c r="J115" i="3"/>
  <c r="BK213" i="3"/>
  <c r="J266" i="3"/>
  <c r="BK250" i="3"/>
  <c r="J336" i="3"/>
  <c r="BK300" i="3"/>
  <c r="BK256" i="3"/>
  <c r="BK247" i="3"/>
  <c r="J331" i="3"/>
  <c r="J213" i="3"/>
  <c r="BK208" i="3"/>
  <c r="J188" i="3"/>
  <c r="J272" i="3"/>
  <c r="BK188" i="3"/>
  <c r="J262" i="3"/>
  <c r="J128" i="3"/>
  <c r="J156" i="3"/>
  <c r="BK331" i="3"/>
  <c r="BK287" i="3"/>
  <c r="BK262" i="3"/>
  <c r="J208" i="3"/>
  <c r="J324" i="3"/>
  <c r="J184" i="3"/>
  <c r="BK237" i="3"/>
  <c r="BK173" i="3"/>
  <c r="J250" i="3"/>
  <c r="J291" i="3"/>
  <c r="J285" i="3"/>
  <c r="J256" i="3"/>
  <c r="J160" i="3"/>
  <c r="J300" i="3"/>
  <c r="BK291" i="3"/>
  <c r="J351" i="3"/>
  <c r="J226" i="3"/>
  <c r="BK253" i="3"/>
  <c r="BK327" i="3"/>
  <c r="J361" i="3"/>
  <c r="BK139" i="3"/>
  <c r="BK232" i="3"/>
  <c r="BK115" i="3"/>
  <c r="BK368" i="3"/>
  <c r="BK280" i="3"/>
  <c r="J164" i="3"/>
  <c r="J316" i="3"/>
  <c r="J241" i="3"/>
  <c r="BK276" i="3"/>
  <c r="P134" i="3" l="1"/>
  <c r="T221" i="3"/>
  <c r="P265" i="3"/>
  <c r="R114" i="3"/>
  <c r="R221" i="3"/>
  <c r="R231" i="3"/>
  <c r="T323" i="3"/>
  <c r="R134" i="3"/>
  <c r="BK265" i="3"/>
  <c r="J265" i="3"/>
  <c r="J70" i="3" s="1"/>
  <c r="R323" i="3"/>
  <c r="R344" i="3"/>
  <c r="R343" i="3"/>
  <c r="T134" i="3"/>
  <c r="R265" i="3"/>
  <c r="T344" i="3"/>
  <c r="T343" i="3"/>
  <c r="BK114" i="3"/>
  <c r="J114" i="3"/>
  <c r="J66" i="3"/>
  <c r="T114" i="3"/>
  <c r="P221" i="3"/>
  <c r="P231" i="3"/>
  <c r="BK323" i="3"/>
  <c r="J323" i="3" s="1"/>
  <c r="J71" i="3" s="1"/>
  <c r="BK344" i="3"/>
  <c r="J344" i="3"/>
  <c r="J74" i="3" s="1"/>
  <c r="P114" i="3"/>
  <c r="BK231" i="3"/>
  <c r="J231" i="3"/>
  <c r="J69" i="3" s="1"/>
  <c r="T265" i="3"/>
  <c r="P344" i="3"/>
  <c r="P343" i="3"/>
  <c r="BK134" i="3"/>
  <c r="J134" i="3" s="1"/>
  <c r="J67" i="3" s="1"/>
  <c r="BK221" i="3"/>
  <c r="J221" i="3" s="1"/>
  <c r="J68" i="3" s="1"/>
  <c r="T231" i="3"/>
  <c r="P323" i="3"/>
  <c r="BK101" i="3"/>
  <c r="BK339" i="3"/>
  <c r="J339" i="3"/>
  <c r="J72" i="3" s="1"/>
  <c r="BK360" i="3"/>
  <c r="J360" i="3"/>
  <c r="J75" i="3"/>
  <c r="BK367" i="3"/>
  <c r="J367" i="3" s="1"/>
  <c r="J76" i="3" s="1"/>
  <c r="BK374" i="3"/>
  <c r="J374" i="3"/>
  <c r="J77" i="3" s="1"/>
  <c r="J95" i="3"/>
  <c r="BE120" i="3"/>
  <c r="BE124" i="3"/>
  <c r="BE128" i="3"/>
  <c r="BE135" i="3"/>
  <c r="BE139" i="3"/>
  <c r="BE145" i="3"/>
  <c r="BE213" i="3"/>
  <c r="BE247" i="3"/>
  <c r="BE295" i="3"/>
  <c r="BE316" i="3"/>
  <c r="J93" i="3"/>
  <c r="BE156" i="3"/>
  <c r="BE160" i="3"/>
  <c r="BE237" i="3"/>
  <c r="BE250" i="3"/>
  <c r="BE259" i="3"/>
  <c r="BE262" i="3"/>
  <c r="BE272" i="3"/>
  <c r="BE280" i="3"/>
  <c r="BE327" i="3"/>
  <c r="BE331" i="3"/>
  <c r="BE340" i="3"/>
  <c r="BE345" i="3"/>
  <c r="BE361" i="3"/>
  <c r="BE375" i="3"/>
  <c r="E50" i="3"/>
  <c r="BE115" i="3"/>
  <c r="BE208" i="3"/>
  <c r="BE241" i="3"/>
  <c r="BE256" i="3"/>
  <c r="BE276" i="3"/>
  <c r="BE300" i="3"/>
  <c r="BE324" i="3"/>
  <c r="BE368" i="3"/>
  <c r="F59" i="3"/>
  <c r="BE151" i="3"/>
  <c r="BE173" i="3"/>
  <c r="BE226" i="3"/>
  <c r="BE222" i="3"/>
  <c r="BE244" i="3"/>
  <c r="BE253" i="3"/>
  <c r="BE266" i="3"/>
  <c r="BE304" i="3"/>
  <c r="BE308" i="3"/>
  <c r="BE312" i="3"/>
  <c r="BE351" i="3"/>
  <c r="BE168" i="3"/>
  <c r="BE184" i="3"/>
  <c r="BE188" i="3"/>
  <c r="BE192" i="3"/>
  <c r="BE200" i="3"/>
  <c r="BE232" i="3"/>
  <c r="BE285" i="3"/>
  <c r="BE291" i="3"/>
  <c r="BE102" i="3"/>
  <c r="BE108" i="3"/>
  <c r="BE164" i="3"/>
  <c r="BE176" i="3"/>
  <c r="BE180" i="3"/>
  <c r="BE202" i="3"/>
  <c r="BE287" i="3"/>
  <c r="BE336" i="3"/>
  <c r="BE354" i="3"/>
  <c r="F38" i="3"/>
  <c r="F39" i="3"/>
  <c r="J36" i="3"/>
  <c r="F37" i="3"/>
  <c r="F36" i="3"/>
  <c r="P100" i="3" l="1"/>
  <c r="P99" i="3"/>
  <c r="T100" i="3"/>
  <c r="T99" i="3"/>
  <c r="R100" i="3"/>
  <c r="R99" i="3" s="1"/>
  <c r="BK100" i="3"/>
  <c r="J100" i="3" s="1"/>
  <c r="J64" i="3" s="1"/>
  <c r="J101" i="3"/>
  <c r="J65" i="3"/>
  <c r="BK343" i="3"/>
  <c r="J343" i="3"/>
  <c r="J73" i="3" s="1"/>
  <c r="J35" i="3"/>
  <c r="F35" i="3"/>
  <c r="BK99" i="3" l="1"/>
  <c r="J99" i="3"/>
  <c r="J63" i="3"/>
  <c r="J32" i="3" l="1"/>
  <c r="J41" i="3" l="1"/>
</calcChain>
</file>

<file path=xl/sharedStrings.xml><?xml version="1.0" encoding="utf-8"?>
<sst xmlns="http://schemas.openxmlformats.org/spreadsheetml/2006/main" count="2525" uniqueCount="466">
  <si>
    <t/>
  </si>
  <si>
    <t>False</t>
  </si>
  <si>
    <t>&gt;&gt;  skryté sloupce  &lt;&lt;</t>
  </si>
  <si>
    <t>21</t>
  </si>
  <si>
    <t>12</t>
  </si>
  <si>
    <t>v ---  níže se nacházejí doplnkové a pomocné údaje k sestavám  --- v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</si>
  <si>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</si>
  <si>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</si>
  <si>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</si>
  <si>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</si>
  <si>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</si>
  <si>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</si>
  <si>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</si>
  <si>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</si>
  <si>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</si>
  <si>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</si>
  <si>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Projektant:</t>
  </si>
  <si>
    <t>True</t>
  </si>
  <si>
    <t>Zpracovatel:</t>
  </si>
  <si>
    <t>Jindřich Jansa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</si>
  <si>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</si>
  <si>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</si>
  <si>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</si>
  <si>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</si>
  <si>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</si>
  <si>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</si>
  <si>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</si>
  <si>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</si>
  <si>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</si>
  <si>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</si>
  <si>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</si>
  <si>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</si>
  <si>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</si>
  <si>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</si>
  <si>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Kód</t>
  </si>
  <si>
    <t>Popis</t>
  </si>
  <si>
    <t>Typ</t>
  </si>
  <si>
    <t>Náklady stavby celkem</t>
  </si>
  <si>
    <t>D</t>
  </si>
  <si>
    <t>0</t>
  </si>
  <si>
    <t>1</t>
  </si>
  <si>
    <t>2</t>
  </si>
  <si>
    <t>{152c1e2c-f05c-4536-aee0-465a369c4cbe}</t>
  </si>
  <si>
    <t>KRYCÍ LIST SOUPISU PRACÍ</t>
  </si>
  <si>
    <t>Objekt:</t>
  </si>
  <si>
    <t>01 - I.ETAPA</t>
  </si>
  <si>
    <t>Soupis: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</si>
  <si>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</si>
  <si>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</si>
  <si>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</si>
  <si>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</si>
  <si>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</si>
  <si>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</si>
  <si>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</si>
  <si>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</si>
  <si>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</si>
  <si>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</si>
  <si>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</si>
  <si>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</si>
  <si>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</si>
  <si>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</si>
  <si>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</si>
  <si>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</si>
  <si>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</si>
  <si>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</si>
  <si>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</si>
  <si>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</si>
  <si>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</si>
  <si>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</si>
  <si>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</si>
  <si>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</si>
  <si>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</si>
  <si>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</si>
  <si>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</si>
  <si>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</si>
  <si>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</si>
  <si>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</si>
  <si>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</si>
  <si>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</si>
  <si>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</si>
  <si>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</si>
  <si>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</si>
  <si>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m3</t>
  </si>
  <si>
    <t>CS ÚRS 2023 02</t>
  </si>
  <si>
    <t>4</t>
  </si>
  <si>
    <t>PP</t>
  </si>
  <si>
    <t>Online PSC</t>
  </si>
  <si>
    <t>VV</t>
  </si>
  <si>
    <t>Součet</t>
  </si>
  <si>
    <t>M</t>
  </si>
  <si>
    <t>t</t>
  </si>
  <si>
    <t>8</t>
  </si>
  <si>
    <t>3</t>
  </si>
  <si>
    <t>"vč. naložení"</t>
  </si>
  <si>
    <t>Zakládání</t>
  </si>
  <si>
    <t>5</t>
  </si>
  <si>
    <t>6</t>
  </si>
  <si>
    <t>m2</t>
  </si>
  <si>
    <t>7</t>
  </si>
  <si>
    <t>9</t>
  </si>
  <si>
    <t>Komunikace pozemní</t>
  </si>
  <si>
    <t>10</t>
  </si>
  <si>
    <t>11</t>
  </si>
  <si>
    <t>kus</t>
  </si>
  <si>
    <t>13</t>
  </si>
  <si>
    <t>Úpravy povrchů, podlahy a osazování výplní</t>
  </si>
  <si>
    <t>14</t>
  </si>
  <si>
    <t>15</t>
  </si>
  <si>
    <t>16</t>
  </si>
  <si>
    <t>17</t>
  </si>
  <si>
    <t>18</t>
  </si>
  <si>
    <t>19</t>
  </si>
  <si>
    <t>20</t>
  </si>
  <si>
    <t>m</t>
  </si>
  <si>
    <t>22</t>
  </si>
  <si>
    <t>23</t>
  </si>
  <si>
    <t>Ostatní konstrukce a práce, bourání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</si>
  <si>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</si>
  <si>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</si>
  <si>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</si>
  <si>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</si>
  <si>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</si>
  <si>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</si>
  <si>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</si>
  <si>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</si>
  <si>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</si>
  <si>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997</t>
  </si>
  <si>
    <t>Přesun sutě</t>
  </si>
  <si>
    <t>33</t>
  </si>
  <si>
    <t>997013501</t>
  </si>
  <si>
    <t>Odvoz suti a vybouraných hmot na skládku nebo meziskládku do 1 km se složením</t>
  </si>
  <si>
    <t>Odvoz suti a vybouraných hmot na skládku nebo meziskládku se složením, na vzdálenost do 1 km</t>
  </si>
  <si>
    <t>https://podminky.urs.cz/item/CS_URS_2023_02/997013501</t>
  </si>
  <si>
    <t>34</t>
  </si>
  <si>
    <t>997013509</t>
  </si>
  <si>
    <t>Příplatek k odvozu suti a vybouraných hmot na skládku ZKD 1 km přes 1 km</t>
  </si>
  <si>
    <t>Odvoz suti a vybouraných hmot na skládku nebo meziskládku se složením, na vzdálenost Příplatek k ceně za každý další i započatý 1 km přes 1 km</t>
  </si>
  <si>
    <t>https://podminky.urs.cz/item/CS_URS_2023_02/997013509</t>
  </si>
  <si>
    <t>35</t>
  </si>
  <si>
    <t>997013602</t>
  </si>
  <si>
    <t>Poplatek za uložení na skládce (skládkovné) stavebního odpadu železobetonového kód odpadu 17 01 01</t>
  </si>
  <si>
    <t>Poplatek za uložení stavebního odpadu na skládce (skládkovné) z armovaného betonu zatříděného do Katalogu odpadů pod kódem 17 01 01</t>
  </si>
  <si>
    <t>https://podminky.urs.cz/item/CS_URS_2023_02/997013602</t>
  </si>
  <si>
    <t>36</t>
  </si>
  <si>
    <t>998</t>
  </si>
  <si>
    <t>Přesun hmot</t>
  </si>
  <si>
    <t>37</t>
  </si>
  <si>
    <t>38</t>
  </si>
  <si>
    <t>39</t>
  </si>
  <si>
    <t>40</t>
  </si>
  <si>
    <t>41</t>
  </si>
  <si>
    <t>VRN</t>
  </si>
  <si>
    <t>Vedlejší rozpočtové náklady</t>
  </si>
  <si>
    <t>VRN1</t>
  </si>
  <si>
    <t>Průzkumné, geodetické a projektové práce</t>
  </si>
  <si>
    <t>42</t>
  </si>
  <si>
    <t>012002000</t>
  </si>
  <si>
    <t>Geodetické práce</t>
  </si>
  <si>
    <t>kpl</t>
  </si>
  <si>
    <t>https://podminky.urs.cz/item/CS_URS_2023_02/012002000</t>
  </si>
  <si>
    <t>"náklady na vytyčení stavby"</t>
  </si>
  <si>
    <t>43</t>
  </si>
  <si>
    <t>013294000</t>
  </si>
  <si>
    <t>Ostatní dokumentace</t>
  </si>
  <si>
    <t>https://podminky.urs.cz/item/CS_URS_2023_02/013294000</t>
  </si>
  <si>
    <t>"dodavatelská dokumentace"</t>
  </si>
  <si>
    <t>VRN3</t>
  </si>
  <si>
    <t>Zařízení staveniště</t>
  </si>
  <si>
    <t>44</t>
  </si>
  <si>
    <t>030001000</t>
  </si>
  <si>
    <t>https://podminky.urs.cz/item/CS_URS_2023_02/030001000</t>
  </si>
  <si>
    <t>"náklady na zařízení staveniště, spotřeby energií atd."</t>
  </si>
  <si>
    <t>45</t>
  </si>
  <si>
    <t>1024</t>
  </si>
  <si>
    <t>46</t>
  </si>
  <si>
    <t>VRN7</t>
  </si>
  <si>
    <t>Provozní vlivy</t>
  </si>
  <si>
    <t>47</t>
  </si>
  <si>
    <t>071002000</t>
  </si>
  <si>
    <t>Provoz investora, třetích osob</t>
  </si>
  <si>
    <t>https://podminky.urs.cz/item/CS_URS_2023_02/071002000</t>
  </si>
  <si>
    <t>"provoz investora"</t>
  </si>
  <si>
    <t>VRN9</t>
  </si>
  <si>
    <t>Ostatní náklady</t>
  </si>
  <si>
    <t>48</t>
  </si>
  <si>
    <t>090001000</t>
  </si>
  <si>
    <t>https://podminky.urs.cz/item/CS_URS_2023_02/090001000</t>
  </si>
  <si>
    <t>"dle potřeb zhotovitele"</t>
  </si>
  <si>
    <t>SO 20-1 - Tramvajový svršek - 1.etapa</t>
  </si>
  <si>
    <t xml:space="preserve"> Dopravní podnik Ostrava a.s.</t>
  </si>
  <si>
    <t xml:space="preserve">    8 - Trubní vedení</t>
  </si>
  <si>
    <t>132151101</t>
  </si>
  <si>
    <t>Hloubení rýh nezapažených š do 800 mm v hornině třídy těžitelnosti I skupiny 1 a 2 objem do 20 m3 strojně</t>
  </si>
  <si>
    <t>120003536</t>
  </si>
  <si>
    <t>Hloubení nezapažených rýh šířky do 800 mm strojně s urovnáním dna do předepsaného profilu a spádu v hornině třídy těžitelnosti I skupiny 1 a 2 do 20 m3</t>
  </si>
  <si>
    <t>https://podminky.urs.cz/item/CS_URS_2023_02/132151101</t>
  </si>
  <si>
    <t>"vytvoření rýh pro potrubí mezi šachtami"</t>
  </si>
  <si>
    <t>0,3*0,5*559</t>
  </si>
  <si>
    <t>174151101</t>
  </si>
  <si>
    <t>Zásyp jam, šachet rýh nebo kolem objektů sypaninou se zhutněním</t>
  </si>
  <si>
    <t>665004281</t>
  </si>
  <si>
    <t>Zásyp sypaninou z jakékoliv horniny strojně s uložením výkopku ve vrstvách se zhutněním jam, šachet, rýh nebo kolem objektů v těchto vykopávkách</t>
  </si>
  <si>
    <t>https://podminky.urs.cz/item/CS_URS_2023_02/174151101</t>
  </si>
  <si>
    <t>"zpětný zásyp rýh po osazení potrubí mezi šachtami"</t>
  </si>
  <si>
    <t>213141111</t>
  </si>
  <si>
    <t>Zřízení vrstvy z geotextilie v rovině nebo ve sklonu do 1:5 š do 3 m</t>
  </si>
  <si>
    <t>600106934</t>
  </si>
  <si>
    <t>Zřízení vrstvy z geotextilie filtrační, separační, odvodňovací, ochranné, výztužné nebo protierozní v rovině nebo ve sklonu do 1:5, šířky do 3 m</t>
  </si>
  <si>
    <t>https://podminky.urs.cz/item/CS_URS_2023_02/213141111</t>
  </si>
  <si>
    <t>15,6*130</t>
  </si>
  <si>
    <t>69311201</t>
  </si>
  <si>
    <t>geotextilie netkaná separační, ochranná, filtrační, drenážní 400g/m2</t>
  </si>
  <si>
    <t>1590943535</t>
  </si>
  <si>
    <t>2028*1,15</t>
  </si>
  <si>
    <t>278-1</t>
  </si>
  <si>
    <t>Zálivka drážky 2x1 cm modifikovaný asfalt</t>
  </si>
  <si>
    <t>67294058</t>
  </si>
  <si>
    <t>5*130*2+130</t>
  </si>
  <si>
    <t>278311151</t>
  </si>
  <si>
    <t>Zálivka kotevních otvorů z betonu tř. C 20/25 obj do 0,02 m3</t>
  </si>
  <si>
    <t>746699501</t>
  </si>
  <si>
    <t>Zálivka kotevních otvorů z betonu bez zvýšených nároků na prostředí tř. C 20/25 při objemu jednoho otvoru do 0,02 m3</t>
  </si>
  <si>
    <t>https://podminky.urs.cz/item/CS_URS_2023_02/278311151</t>
  </si>
  <si>
    <t>"zálivka drážky"</t>
  </si>
  <si>
    <t>0,05*0,06*20</t>
  </si>
  <si>
    <t>5-1</t>
  </si>
  <si>
    <t>Dod+osazení ocelového plechu tl. 0,5-5 mm, 150*150 - vyrovnání nerovností betonu</t>
  </si>
  <si>
    <t>ks</t>
  </si>
  <si>
    <t>-1729479937</t>
  </si>
  <si>
    <t>130*3/0,6</t>
  </si>
  <si>
    <t>511536011</t>
  </si>
  <si>
    <t>Výplň mezi pražci a prahy z kameniva hrubého drceného</t>
  </si>
  <si>
    <t>236501580</t>
  </si>
  <si>
    <t>Výplň mezi pražci a kolem jejich hlav a mezi podélnými prahy a podél jejich vnějších svislých stěn v trati přímé, v oblouku nebo kolejovém rozvětvení z kameniva hrubého drceného se zhutněním</t>
  </si>
  <si>
    <t>https://podminky.urs.cz/item/CS_URS_2023_02/511536011</t>
  </si>
  <si>
    <t>"kolejové lože z kameniva hrubého drceného 32-63-B1"</t>
  </si>
  <si>
    <t>130*15,6*0,5</t>
  </si>
  <si>
    <t>521351120</t>
  </si>
  <si>
    <t>Montáž koleje stykované na pražcích betonových soustavy S49 rozdělení u 49E1</t>
  </si>
  <si>
    <t>1621391637</t>
  </si>
  <si>
    <t>Montáž koleje stykované na pražcích betonových soustavy S49 rozdělení u</t>
  </si>
  <si>
    <t>https://podminky.urs.cz/item/CS_URS_2023_02/521351120</t>
  </si>
  <si>
    <t>"včetně 3x podbití"</t>
  </si>
  <si>
    <t>4*130</t>
  </si>
  <si>
    <t>59211208</t>
  </si>
  <si>
    <t>pražec z předpjatého betonu příčný, vystrojení tuhé podkladnicové vč. kompletů pro kolejnici S 49 a R 65, 2420x284x210mm</t>
  </si>
  <si>
    <t>-1694168583</t>
  </si>
  <si>
    <t>"na 280m dodá DPO"</t>
  </si>
  <si>
    <t>(520-280)/0,6</t>
  </si>
  <si>
    <t>31198056</t>
  </si>
  <si>
    <t>podložka polyetylenová pod podkladnici 380/160 mm</t>
  </si>
  <si>
    <t>1435732287</t>
  </si>
  <si>
    <t>(400*2)+650</t>
  </si>
  <si>
    <t>31198049</t>
  </si>
  <si>
    <t>podložka pryžová pod patu kolejnice S49 183x126x6</t>
  </si>
  <si>
    <t>-952096842</t>
  </si>
  <si>
    <t>31198037</t>
  </si>
  <si>
    <t>podkladnice stříhaná žebrová tv. ŽP S4 plochá</t>
  </si>
  <si>
    <t>1502409153</t>
  </si>
  <si>
    <t>400*2</t>
  </si>
  <si>
    <t>43765101</t>
  </si>
  <si>
    <t>kolejnice železniční širokopatní tvaru 49E1 (S49)</t>
  </si>
  <si>
    <t>-2133164325</t>
  </si>
  <si>
    <t>(520-280)*2*0,04939</t>
  </si>
  <si>
    <t>525341113a</t>
  </si>
  <si>
    <t>Demontáž koleje na betonovém prahu</t>
  </si>
  <si>
    <t>-1430467747</t>
  </si>
  <si>
    <t>130/2</t>
  </si>
  <si>
    <t>525321113a</t>
  </si>
  <si>
    <t>Demontáž koleje na ocelových rámech</t>
  </si>
  <si>
    <t>-670923441</t>
  </si>
  <si>
    <t>130*5</t>
  </si>
  <si>
    <t>545111</t>
  </si>
  <si>
    <t>Osazení kolejnic na betonový práh, osazení podkladnic, směrové vyrovnání</t>
  </si>
  <si>
    <t>-2094578214</t>
  </si>
  <si>
    <t>130*3</t>
  </si>
  <si>
    <t>31198041</t>
  </si>
  <si>
    <t>podkladnice řezaná plochá tv. ŽP S4</t>
  </si>
  <si>
    <t>-1626718630</t>
  </si>
  <si>
    <t>-1985094146</t>
  </si>
  <si>
    <t>130*3*0,04939</t>
  </si>
  <si>
    <t>548111312</t>
  </si>
  <si>
    <t>Svařování kolejnic elektrickým obloukem soustavy S49</t>
  </si>
  <si>
    <t>-2020046089</t>
  </si>
  <si>
    <t>https://podminky.urs.cz/item/CS_URS_2023_02/548111312</t>
  </si>
  <si>
    <t>2*240/25+2*280/10+3*130/25</t>
  </si>
  <si>
    <t>Mezisoučet</t>
  </si>
  <si>
    <t>"zaokrouhlení"</t>
  </si>
  <si>
    <t>+1,2</t>
  </si>
  <si>
    <t>31217001-R</t>
  </si>
  <si>
    <t>Materiál pro svaření kolejnic S49 elektrickým obloukem</t>
  </si>
  <si>
    <t>-800282956</t>
  </si>
  <si>
    <t>548132111</t>
  </si>
  <si>
    <t>Vrtání otvoru ve stojině kolejnice D od 20 do 40 mm</t>
  </si>
  <si>
    <t>1897557463</t>
  </si>
  <si>
    <t>Řezání a vrtání vyvrtání otvoru ve stojině kolejnice průměr od 20 do 40 mm</t>
  </si>
  <si>
    <t>https://podminky.urs.cz/item/CS_URS_2023_02/548132111</t>
  </si>
  <si>
    <t>"vrtání kolejnic 548930013"</t>
  </si>
  <si>
    <t>4*12</t>
  </si>
  <si>
    <t>548133111</t>
  </si>
  <si>
    <t>653403679</t>
  </si>
  <si>
    <t>https://podminky.urs.cz/item/CS_URS_2023_02/548133111</t>
  </si>
  <si>
    <t>92*2</t>
  </si>
  <si>
    <t>548133121</t>
  </si>
  <si>
    <t>2112008775</t>
  </si>
  <si>
    <t>https://podminky.urs.cz/item/CS_URS_2023_02/548133121</t>
  </si>
  <si>
    <t>130*11/1,5</t>
  </si>
  <si>
    <t>+0,667</t>
  </si>
  <si>
    <t>628613511-1</t>
  </si>
  <si>
    <t>Ochranný nátěr kolejnic a upevnovadel - penetrace+polyuretan</t>
  </si>
  <si>
    <t>1799430883</t>
  </si>
  <si>
    <t>(2*240+2*280+3*130)*0,3+(520*2/0,6+650)*0,4*0,15</t>
  </si>
  <si>
    <t>629995201</t>
  </si>
  <si>
    <t>Očištění vnějších ploch otryskáním sušeným křemičitým pískem</t>
  </si>
  <si>
    <t>-1900831634</t>
  </si>
  <si>
    <t>Očištění vnějších ploch tryskáním křemičitým pískem sušeným</t>
  </si>
  <si>
    <t>https://podminky.urs.cz/item/CS_URS_2023_02/629995201</t>
  </si>
  <si>
    <t>572</t>
  </si>
  <si>
    <t>Trubní vedení</t>
  </si>
  <si>
    <t>871310320</t>
  </si>
  <si>
    <t>Montáž kanalizačního potrubí hladkého plnostěnného SN 12 z polypropylenu DN 100</t>
  </si>
  <si>
    <t>1329217034</t>
  </si>
  <si>
    <t>Montáž kanalizačního potrubí z plastů z polypropylenu PP hladkého plnostěnného SN 12 DN 100</t>
  </si>
  <si>
    <t>https://podminky.urs.cz/item/CS_URS_2023_02/871310320</t>
  </si>
  <si>
    <t>41,6*12+17,5*2+24*1</t>
  </si>
  <si>
    <t>28617025</t>
  </si>
  <si>
    <t>trubka kanalizační PP plnostěnná třívrstvá DN 100x1000mm SN12</t>
  </si>
  <si>
    <t>728742650</t>
  </si>
  <si>
    <t>558,2*1,1</t>
  </si>
  <si>
    <t>894812001</t>
  </si>
  <si>
    <t>Revizní a čistící šachta z PP DN 400 šachtové dno  DN 400/100</t>
  </si>
  <si>
    <t>80956097</t>
  </si>
  <si>
    <t>Revizní a čistící šachta z polypropylenu PP pro hladké trouby DN 400 šachtové dno (DN šachty / DN trubního vedení) DN 400/150 přímý tok</t>
  </si>
  <si>
    <t>https://podminky.urs.cz/item/CS_URS_2023_02/894812001</t>
  </si>
  <si>
    <t>894812032</t>
  </si>
  <si>
    <t>Revizní a čistící šachta z PP DN 400 šachtová roura korugovaná bez hrdla světlé hloubky 1500 mm</t>
  </si>
  <si>
    <t>-200857379</t>
  </si>
  <si>
    <t>Revizní a čistící šachta z polypropylenu PP pro hladké trouby DN 400 roura šachtová korugovaná bez hrdla, světlé hloubky 1500 mm</t>
  </si>
  <si>
    <t>https://podminky.urs.cz/item/CS_URS_2023_02/894812032</t>
  </si>
  <si>
    <t>894812041</t>
  </si>
  <si>
    <t>Příplatek k rourám revizní a čistící šachty z PP DN 400 za uříznutí šachtové roury</t>
  </si>
  <si>
    <t>1006114304</t>
  </si>
  <si>
    <t>Revizní a čistící šachta z polypropylenu PP pro hladké trouby DN 400 roura šachtová korugovaná Příplatek k cenám 2031 - 2035 za uříznutí šachtové roury</t>
  </si>
  <si>
    <t>https://podminky.urs.cz/item/CS_URS_2023_02/894812041</t>
  </si>
  <si>
    <t>894812063</t>
  </si>
  <si>
    <t>Revizní a čistící šachta z PP DN 400 poklop litinový plný do teleskopické trubky pro třídu zatížení D400</t>
  </si>
  <si>
    <t>-1199045241</t>
  </si>
  <si>
    <t>Revizní a čistící šachta z polypropylenu PP pro hladké trouby DN 400 poklop litinový (pro třídu zatížení) plný do teleskopické trubky (D400)</t>
  </si>
  <si>
    <t>https://podminky.urs.cz/item/CS_URS_2023_02/894812063</t>
  </si>
  <si>
    <t>894812311</t>
  </si>
  <si>
    <t>Revizní a čistící šachta z PP typ DN 600/100 šachtové dno</t>
  </si>
  <si>
    <t>-709551970</t>
  </si>
  <si>
    <t>Revizní a čistící šachta z polypropylenu PP pro hladké trouby DN 600 šachtové dno (DN šachty / DN trubního vedení) DN 600/100 průtočné</t>
  </si>
  <si>
    <t>https://podminky.urs.cz/item/CS_URS_2023_02/894812311</t>
  </si>
  <si>
    <t>894812331</t>
  </si>
  <si>
    <t>Revizní a čistící šachta z PP DN 600 šachtová roura korugovaná světlé hloubky 1000 mm</t>
  </si>
  <si>
    <t>1792393715</t>
  </si>
  <si>
    <t>Revizní a čistící šachta z polypropylenu PP pro hladké trouby DN 600 roura šachtová korugovaná, světlé hloubky 1 000 mm</t>
  </si>
  <si>
    <t>https://podminky.urs.cz/item/CS_URS_2023_02/894812331</t>
  </si>
  <si>
    <t>894812339</t>
  </si>
  <si>
    <t>Příplatek k rourám revizní a čistící šachty z PP DN 600 za uříznutí šachtové roury</t>
  </si>
  <si>
    <t>-1867802758</t>
  </si>
  <si>
    <t>Revizní a čistící šachta z polypropylenu PP pro hladké trouby DN 600 Příplatek k cenám 2331 - 2334 za uříznutí šachtové roury</t>
  </si>
  <si>
    <t>https://podminky.urs.cz/item/CS_URS_2023_02/894812339</t>
  </si>
  <si>
    <t>894812377</t>
  </si>
  <si>
    <t>Revizní a čistící šachta z PP DN 600 poklop litinový pro třídu zatížení D400 s teleskopickým adaptérem</t>
  </si>
  <si>
    <t>1821978105</t>
  </si>
  <si>
    <t>Revizní a čistící šachta z polypropylenu PP pro hladké trouby DN 600 poklop (mříž) litinový pro třídu zatížení D400 s teleskopickým adaptérem</t>
  </si>
  <si>
    <t>https://podminky.urs.cz/item/CS_URS_2023_02/894812377</t>
  </si>
  <si>
    <t>919735122</t>
  </si>
  <si>
    <t>Řezání stávajícího betonového krytu hl přes 50 do 100 mm</t>
  </si>
  <si>
    <t>-1639993113</t>
  </si>
  <si>
    <t>Řezání stávajícího betonového krytu nebo podkladu hloubky přes 50 do 100 mm</t>
  </si>
  <si>
    <t>https://podminky.urs.cz/item/CS_URS_2023_02/919735122</t>
  </si>
  <si>
    <t>"vyřezání drážky vč. vysekání betonu"</t>
  </si>
  <si>
    <t>1430+24</t>
  </si>
  <si>
    <t>9-2</t>
  </si>
  <si>
    <t>Dod+montáž průrazky proti pronikání zpětných proudů - průrazka VLD 120V</t>
  </si>
  <si>
    <t>-327834974</t>
  </si>
  <si>
    <t>9-3</t>
  </si>
  <si>
    <t>Dod+Mont el. kabelů CHBU 50 mm2</t>
  </si>
  <si>
    <t>-862906245</t>
  </si>
  <si>
    <t>935113211</t>
  </si>
  <si>
    <t>Osazení odvodňovacího betonového žlabu s krycím roštem šířky do 200 mm</t>
  </si>
  <si>
    <t>2081429871</t>
  </si>
  <si>
    <t>Osazení odvodňovacího žlabu s krycím roštem betonového šířky do 200 mm</t>
  </si>
  <si>
    <t>https://podminky.urs.cz/item/CS_URS_2023_02/935113211</t>
  </si>
  <si>
    <t>59227113a</t>
  </si>
  <si>
    <t>žlab odvodňovací s litinovým roštem betonový š 118mm, v. 104mm se spodním odtokem</t>
  </si>
  <si>
    <t>976081390</t>
  </si>
  <si>
    <t>9-4</t>
  </si>
  <si>
    <t>Dod+montáž chrániček D41/50</t>
  </si>
  <si>
    <t>-1480415489</t>
  </si>
  <si>
    <t>9-6</t>
  </si>
  <si>
    <t>Dod + montáž Žlábkového profilu</t>
  </si>
  <si>
    <t>-979858871</t>
  </si>
  <si>
    <t>3*12</t>
  </si>
  <si>
    <t>953961115</t>
  </si>
  <si>
    <t>Kotvy chemickým tmelem M 20 hl 170 mm do betonu, ŽB nebo kamene s vyvrtáním otvoru</t>
  </si>
  <si>
    <t>-50118575</t>
  </si>
  <si>
    <t>Kotvy chemické s vyvrtáním otvoru do betonu, železobetonu nebo tvrdého kamene tmel, velikost M 20, hloubka 170 mm</t>
  </si>
  <si>
    <t>https://podminky.urs.cz/item/CS_URS_2023_02/953961115</t>
  </si>
  <si>
    <t>650*2</t>
  </si>
  <si>
    <t>31197008</t>
  </si>
  <si>
    <t>tyč závitová Pz 4.6 M20</t>
  </si>
  <si>
    <t>-1118488227</t>
  </si>
  <si>
    <t>1300*0,4</t>
  </si>
  <si>
    <t>31111009</t>
  </si>
  <si>
    <t>matice přesná šestihranná Pz DIN 934-8 M20</t>
  </si>
  <si>
    <t>100 kus</t>
  </si>
  <si>
    <t>-2138790281</t>
  </si>
  <si>
    <t>1300/100</t>
  </si>
  <si>
    <t>Komplet upevnovací</t>
  </si>
  <si>
    <t>-1009719590</t>
  </si>
  <si>
    <t>650</t>
  </si>
  <si>
    <t>31121015</t>
  </si>
  <si>
    <t>podložka pružná s čtvercovým průřezem DIN 7980 BZ D 20mm</t>
  </si>
  <si>
    <t>100ks</t>
  </si>
  <si>
    <t>-1827287155</t>
  </si>
  <si>
    <t>49</t>
  </si>
  <si>
    <t>9-7</t>
  </si>
  <si>
    <t>Přesun materiálu dodaného DPO -  v rámci areálu vozovna Poruba</t>
  </si>
  <si>
    <t>bm koleje</t>
  </si>
  <si>
    <t>-1690177123</t>
  </si>
  <si>
    <t>Přesun materiálu dodaného DPO na stavniště</t>
  </si>
  <si>
    <t>"kolejnice, pražce atd."</t>
  </si>
  <si>
    <t>"měrnou jednotkou je bm koleje"</t>
  </si>
  <si>
    <t>280</t>
  </si>
  <si>
    <t>50</t>
  </si>
  <si>
    <t>-2076331518</t>
  </si>
  <si>
    <t>51</t>
  </si>
  <si>
    <t>1037114589</t>
  </si>
  <si>
    <t>198,713*19 'Přepočtené koeficientem množství</t>
  </si>
  <si>
    <t>52</t>
  </si>
  <si>
    <t>-1241656154</t>
  </si>
  <si>
    <t>199,396-13,728</t>
  </si>
  <si>
    <t>53</t>
  </si>
  <si>
    <t>997013841</t>
  </si>
  <si>
    <t>Poplatek za uložení na skládce (skládkovné) odpadu po otryskávání bez obsahu nebezpečných látek kód odpadu 12 01 17</t>
  </si>
  <si>
    <t>-2113112442</t>
  </si>
  <si>
    <t>Poplatek za uložení stavebního odpadu na skládce (skládkovné) odpadního materiálu po otryskávání bez obsahu nebezpečných látek zatříděného do Katalogu odpadů pod kódem 12 01 17</t>
  </si>
  <si>
    <t>https://podminky.urs.cz/item/CS_URS_2023_02/997013841</t>
  </si>
  <si>
    <t>54</t>
  </si>
  <si>
    <t>998243011</t>
  </si>
  <si>
    <t>Přesun hmot pro železniční svršek městských drah</t>
  </si>
  <si>
    <t>-87145569</t>
  </si>
  <si>
    <t>Přesun hmot pro svršek kolejí nebo kolejišť pro tramvaj kromě metra jakéhokoliv rozsahu dopravní vzdálenost do 1 000 m</t>
  </si>
  <si>
    <t>https://podminky.urs.cz/item/CS_URS_2023_02/998243011</t>
  </si>
  <si>
    <t>55</t>
  </si>
  <si>
    <t>-780113027</t>
  </si>
  <si>
    <t>56</t>
  </si>
  <si>
    <t>013254000</t>
  </si>
  <si>
    <t>Dokumentace skutečného provedení stavby</t>
  </si>
  <si>
    <t>-1663916139</t>
  </si>
  <si>
    <t>https://podminky.urs.cz/item/CS_URS_2023_02/013254000</t>
  </si>
  <si>
    <t>57</t>
  </si>
  <si>
    <t>-667047526</t>
  </si>
  <si>
    <t>58</t>
  </si>
  <si>
    <t>-11672157</t>
  </si>
  <si>
    <t>59</t>
  </si>
  <si>
    <t>-1198995857</t>
  </si>
  <si>
    <t>60</t>
  </si>
  <si>
    <t>175671314</t>
  </si>
  <si>
    <t>Řez příčný  kolejnice S49 pilou</t>
  </si>
  <si>
    <t>Řezání a vrtání řez příčný kolejnice S49 pilou</t>
  </si>
  <si>
    <t>Řez příčný  kolejnic plamenem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</si>
</sst>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4" borderId="5" xfId="0" applyFont="1" applyFill="1" applyBorder="1" applyAlignment="1">
      <alignment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center" vertical="center"/>
    </xf>
    <xf numFmtId="4" fontId="4" fillId="4" borderId="5" xfId="0" applyNumberFormat="1" applyFont="1" applyFill="1" applyBorder="1" applyAlignment="1">
      <alignment vertical="center"/>
    </xf>
    <xf numFmtId="0" fontId="0" fillId="4" borderId="6" xfId="0" applyFont="1" applyFill="1" applyBorder="1" applyAlignment="1">
      <alignment vertical="center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4" fontId="5" fillId="0" borderId="18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4" fontId="6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8" fillId="0" borderId="0" xfId="0" applyNumberFormat="1" applyFont="1" applyAlignment="1"/>
    <xf numFmtId="166" fontId="21" fillId="0" borderId="10" xfId="0" applyNumberFormat="1" applyFont="1" applyBorder="1" applyAlignment="1"/>
    <xf numFmtId="166" fontId="21" fillId="0" borderId="11" xfId="0" applyNumberFormat="1" applyFont="1" applyBorder="1" applyAlignment="1"/>
    <xf numFmtId="4" fontId="22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/>
    <xf numFmtId="0" fontId="7" fillId="0" borderId="12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3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49" fontId="16" fillId="0" borderId="20" xfId="0" applyNumberFormat="1" applyFont="1" applyBorder="1" applyAlignment="1" applyProtection="1">
      <alignment horizontal="left" vertical="center" wrapText="1"/>
      <protection locked="0"/>
    </xf>
    <xf numFmtId="0" fontId="16" fillId="0" borderId="20" xfId="0" applyFont="1" applyBorder="1" applyAlignment="1" applyProtection="1">
      <alignment horizontal="left" vertical="center" wrapText="1"/>
      <protection locked="0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167" fontId="16" fillId="0" borderId="20" xfId="0" applyNumberFormat="1" applyFont="1" applyBorder="1" applyAlignment="1" applyProtection="1">
      <alignment vertical="center"/>
      <protection locked="0"/>
    </xf>
    <xf numFmtId="4" fontId="16" fillId="3" borderId="20" xfId="0" applyNumberFormat="1" applyFont="1" applyFill="1" applyBorder="1" applyAlignment="1" applyProtection="1">
      <alignment vertical="center"/>
      <protection locked="0"/>
    </xf>
    <xf numFmtId="4" fontId="16" fillId="0" borderId="20" xfId="0" applyNumberFormat="1" applyFont="1" applyBorder="1" applyAlignment="1" applyProtection="1">
      <alignment vertical="center"/>
      <protection locked="0"/>
    </xf>
    <xf numFmtId="0" fontId="17" fillId="3" borderId="12" xfId="0" applyFont="1" applyFill="1" applyBorder="1" applyAlignment="1" applyProtection="1">
      <alignment horizontal="left" vertical="center"/>
      <protection locked="0"/>
    </xf>
    <xf numFmtId="0" fontId="17" fillId="0" borderId="0" xfId="0" applyFont="1" applyBorder="1" applyAlignment="1">
      <alignment horizontal="center" vertical="center"/>
    </xf>
    <xf numFmtId="166" fontId="17" fillId="0" borderId="0" xfId="0" applyNumberFormat="1" applyFont="1" applyBorder="1" applyAlignment="1">
      <alignment vertical="center"/>
    </xf>
    <xf numFmtId="166" fontId="17" fillId="0" borderId="13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vertical="center"/>
      <protection locked="0"/>
    </xf>
    <xf numFmtId="0" fontId="8" fillId="0" borderId="1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27" fillId="0" borderId="20" xfId="0" applyFont="1" applyBorder="1" applyAlignment="1" applyProtection="1">
      <alignment horizontal="center" vertical="center"/>
      <protection locked="0"/>
    </xf>
    <xf numFmtId="49" fontId="27" fillId="0" borderId="20" xfId="0" applyNumberFormat="1" applyFont="1" applyBorder="1" applyAlignment="1" applyProtection="1">
      <alignment horizontal="left" vertical="center" wrapText="1"/>
      <protection locked="0"/>
    </xf>
    <xf numFmtId="0" fontId="27" fillId="0" borderId="20" xfId="0" applyFont="1" applyBorder="1" applyAlignment="1" applyProtection="1">
      <alignment horizontal="left" vertical="center" wrapText="1"/>
      <protection locked="0"/>
    </xf>
    <xf numFmtId="0" fontId="27" fillId="0" borderId="20" xfId="0" applyFont="1" applyBorder="1" applyAlignment="1" applyProtection="1">
      <alignment horizontal="center" vertical="center" wrapText="1"/>
      <protection locked="0"/>
    </xf>
    <xf numFmtId="167" fontId="27" fillId="0" borderId="20" xfId="0" applyNumberFormat="1" applyFont="1" applyBorder="1" applyAlignment="1" applyProtection="1">
      <alignment vertical="center"/>
      <protection locked="0"/>
    </xf>
    <xf numFmtId="4" fontId="27" fillId="3" borderId="20" xfId="0" applyNumberFormat="1" applyFont="1" applyFill="1" applyBorder="1" applyAlignment="1" applyProtection="1">
      <alignment vertical="center"/>
      <protection locked="0"/>
    </xf>
    <xf numFmtId="4" fontId="27" fillId="0" borderId="20" xfId="0" applyNumberFormat="1" applyFont="1" applyBorder="1" applyAlignment="1" applyProtection="1">
      <alignment vertical="center"/>
      <protection locked="0"/>
    </xf>
    <xf numFmtId="0" fontId="28" fillId="0" borderId="3" xfId="0" applyFont="1" applyBorder="1" applyAlignment="1">
      <alignment vertical="center"/>
    </xf>
    <xf numFmtId="0" fontId="27" fillId="3" borderId="12" xfId="0" applyFont="1" applyFill="1" applyBorder="1" applyAlignment="1" applyProtection="1">
      <alignment horizontal="left" vertical="center"/>
      <protection locked="0"/>
    </xf>
    <xf numFmtId="0" fontId="27" fillId="0" borderId="0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548132111" TargetMode="External"/><Relationship Id="rId13" Type="http://schemas.openxmlformats.org/officeDocument/2006/relationships/hyperlink" Target="https://podminky.urs.cz/item/CS_URS_2023_02/894812001" TargetMode="External"/><Relationship Id="rId18" Type="http://schemas.openxmlformats.org/officeDocument/2006/relationships/hyperlink" Target="https://podminky.urs.cz/item/CS_URS_2023_02/894812331" TargetMode="External"/><Relationship Id="rId26" Type="http://schemas.openxmlformats.org/officeDocument/2006/relationships/hyperlink" Target="https://podminky.urs.cz/item/CS_URS_2023_02/997013602" TargetMode="External"/><Relationship Id="rId3" Type="http://schemas.openxmlformats.org/officeDocument/2006/relationships/hyperlink" Target="https://podminky.urs.cz/item/CS_URS_2023_02/213141111" TargetMode="External"/><Relationship Id="rId21" Type="http://schemas.openxmlformats.org/officeDocument/2006/relationships/hyperlink" Target="https://podminky.urs.cz/item/CS_URS_2023_02/919735122" TargetMode="External"/><Relationship Id="rId34" Type="http://schemas.openxmlformats.org/officeDocument/2006/relationships/hyperlink" Target="https://podminky.urs.cz/item/CS_URS_2023_02/090001000" TargetMode="External"/><Relationship Id="rId7" Type="http://schemas.openxmlformats.org/officeDocument/2006/relationships/hyperlink" Target="https://podminky.urs.cz/item/CS_URS_2023_02/548111312" TargetMode="External"/><Relationship Id="rId12" Type="http://schemas.openxmlformats.org/officeDocument/2006/relationships/hyperlink" Target="https://podminky.urs.cz/item/CS_URS_2023_02/871310320" TargetMode="External"/><Relationship Id="rId17" Type="http://schemas.openxmlformats.org/officeDocument/2006/relationships/hyperlink" Target="https://podminky.urs.cz/item/CS_URS_2023_02/894812311" TargetMode="External"/><Relationship Id="rId25" Type="http://schemas.openxmlformats.org/officeDocument/2006/relationships/hyperlink" Target="https://podminky.urs.cz/item/CS_URS_2023_02/997013509" TargetMode="External"/><Relationship Id="rId33" Type="http://schemas.openxmlformats.org/officeDocument/2006/relationships/hyperlink" Target="https://podminky.urs.cz/item/CS_URS_2023_02/071002000" TargetMode="External"/><Relationship Id="rId2" Type="http://schemas.openxmlformats.org/officeDocument/2006/relationships/hyperlink" Target="https://podminky.urs.cz/item/CS_URS_2023_02/174151101" TargetMode="External"/><Relationship Id="rId16" Type="http://schemas.openxmlformats.org/officeDocument/2006/relationships/hyperlink" Target="https://podminky.urs.cz/item/CS_URS_2023_02/894812063" TargetMode="External"/><Relationship Id="rId20" Type="http://schemas.openxmlformats.org/officeDocument/2006/relationships/hyperlink" Target="https://podminky.urs.cz/item/CS_URS_2023_02/894812377" TargetMode="External"/><Relationship Id="rId29" Type="http://schemas.openxmlformats.org/officeDocument/2006/relationships/hyperlink" Target="https://podminky.urs.cz/item/CS_URS_2023_02/012002000" TargetMode="External"/><Relationship Id="rId1" Type="http://schemas.openxmlformats.org/officeDocument/2006/relationships/hyperlink" Target="https://podminky.urs.cz/item/CS_URS_2023_02/132151101" TargetMode="External"/><Relationship Id="rId6" Type="http://schemas.openxmlformats.org/officeDocument/2006/relationships/hyperlink" Target="https://podminky.urs.cz/item/CS_URS_2023_02/521351120" TargetMode="External"/><Relationship Id="rId11" Type="http://schemas.openxmlformats.org/officeDocument/2006/relationships/hyperlink" Target="https://podminky.urs.cz/item/CS_URS_2023_02/629995201" TargetMode="External"/><Relationship Id="rId24" Type="http://schemas.openxmlformats.org/officeDocument/2006/relationships/hyperlink" Target="https://podminky.urs.cz/item/CS_URS_2023_02/997013501" TargetMode="External"/><Relationship Id="rId32" Type="http://schemas.openxmlformats.org/officeDocument/2006/relationships/hyperlink" Target="https://podminky.urs.cz/item/CS_URS_2023_02/030001000" TargetMode="External"/><Relationship Id="rId5" Type="http://schemas.openxmlformats.org/officeDocument/2006/relationships/hyperlink" Target="https://podminky.urs.cz/item/CS_URS_2023_02/511536011" TargetMode="External"/><Relationship Id="rId15" Type="http://schemas.openxmlformats.org/officeDocument/2006/relationships/hyperlink" Target="https://podminky.urs.cz/item/CS_URS_2023_02/894812041" TargetMode="External"/><Relationship Id="rId23" Type="http://schemas.openxmlformats.org/officeDocument/2006/relationships/hyperlink" Target="https://podminky.urs.cz/item/CS_URS_2023_02/953961115" TargetMode="External"/><Relationship Id="rId28" Type="http://schemas.openxmlformats.org/officeDocument/2006/relationships/hyperlink" Target="https://podminky.urs.cz/item/CS_URS_2023_02/998243011" TargetMode="External"/><Relationship Id="rId10" Type="http://schemas.openxmlformats.org/officeDocument/2006/relationships/hyperlink" Target="https://podminky.urs.cz/item/CS_URS_2023_02/548133121" TargetMode="External"/><Relationship Id="rId19" Type="http://schemas.openxmlformats.org/officeDocument/2006/relationships/hyperlink" Target="https://podminky.urs.cz/item/CS_URS_2023_02/894812339" TargetMode="External"/><Relationship Id="rId31" Type="http://schemas.openxmlformats.org/officeDocument/2006/relationships/hyperlink" Target="https://podminky.urs.cz/item/CS_URS_2023_02/013294000" TargetMode="External"/><Relationship Id="rId4" Type="http://schemas.openxmlformats.org/officeDocument/2006/relationships/hyperlink" Target="https://podminky.urs.cz/item/CS_URS_2023_02/278311151" TargetMode="External"/><Relationship Id="rId9" Type="http://schemas.openxmlformats.org/officeDocument/2006/relationships/hyperlink" Target="https://podminky.urs.cz/item/CS_URS_2023_02/548133111" TargetMode="External"/><Relationship Id="rId14" Type="http://schemas.openxmlformats.org/officeDocument/2006/relationships/hyperlink" Target="https://podminky.urs.cz/item/CS_URS_2023_02/894812032" TargetMode="External"/><Relationship Id="rId22" Type="http://schemas.openxmlformats.org/officeDocument/2006/relationships/hyperlink" Target="https://podminky.urs.cz/item/CS_URS_2023_02/935113211" TargetMode="External"/><Relationship Id="rId27" Type="http://schemas.openxmlformats.org/officeDocument/2006/relationships/hyperlink" Target="https://podminky.urs.cz/item/CS_URS_2023_02/997013841" TargetMode="External"/><Relationship Id="rId30" Type="http://schemas.openxmlformats.org/officeDocument/2006/relationships/hyperlink" Target="https://podminky.urs.cz/item/CS_URS_2023_02/013254000" TargetMode="External"/><Relationship Id="rId3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81"/>
  <sheetViews>
    <sheetView showGridLines="0" tabSelected="1" topLeftCell="A199" workbookViewId="0">
      <selection activeCell="F217" sqref="F217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156" t="s">
        <v>2</v>
      </c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2" t="s">
        <v>42</v>
      </c>
    </row>
    <row r="3" spans="1:46" s="1" customFormat="1" ht="6.9" customHeight="1" x14ac:dyDescent="0.2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41</v>
      </c>
    </row>
    <row r="4" spans="1:46" s="1" customFormat="1" ht="24.9" customHeight="1" x14ac:dyDescent="0.2">
      <c r="B4" s="15"/>
      <c r="D4" s="16" t="s">
        <v>43</v>
      </c>
      <c r="L4" s="15"/>
      <c r="M4" s="40" t="s">
        <v>5</v>
      </c>
      <c r="AT4" s="12" t="s">
        <v>1</v>
      </c>
    </row>
    <row r="5" spans="1:46" s="1" customFormat="1" ht="6.9" customHeight="1" x14ac:dyDescent="0.2">
      <c r="B5" s="15"/>
      <c r="L5" s="15"/>
    </row>
    <row r="6" spans="1:46" s="1" customFormat="1" ht="12" customHeight="1" x14ac:dyDescent="0.2">
      <c r="B6" s="15"/>
      <c r="D6" s="18" t="s">
        <v>6</v>
      </c>
      <c r="L6" s="15"/>
    </row>
    <row r="7" spans="1:46" s="1" customFormat="1" ht="16.5" customHeight="1" x14ac:dyDescent="0.2">
      <c r="B7" s="15"/>
      <c r="E7" s="158" t="e">
        <f>#REF!</f>
        <v>#REF!</v>
      </c>
      <c r="F7" s="159"/>
      <c r="G7" s="159"/>
      <c r="H7" s="159"/>
      <c r="L7" s="15"/>
    </row>
    <row r="8" spans="1:46" s="1" customFormat="1" ht="12" customHeight="1" x14ac:dyDescent="0.2">
      <c r="B8" s="15"/>
      <c r="D8" s="18" t="s">
        <v>44</v>
      </c>
      <c r="L8" s="15"/>
    </row>
    <row r="9" spans="1:46" s="2" customFormat="1" ht="16.5" customHeight="1" x14ac:dyDescent="0.2">
      <c r="A9" s="21"/>
      <c r="B9" s="22"/>
      <c r="C9" s="21"/>
      <c r="D9" s="21"/>
      <c r="E9" s="158" t="s">
        <v>45</v>
      </c>
      <c r="F9" s="155"/>
      <c r="G9" s="155"/>
      <c r="H9" s="155"/>
      <c r="I9" s="21"/>
      <c r="J9" s="21"/>
      <c r="K9" s="21"/>
      <c r="L9" s="4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pans="1:46" s="2" customFormat="1" ht="12" customHeight="1" x14ac:dyDescent="0.2">
      <c r="A10" s="21"/>
      <c r="B10" s="22"/>
      <c r="C10" s="21"/>
      <c r="D10" s="18" t="s">
        <v>46</v>
      </c>
      <c r="E10" s="21"/>
      <c r="F10" s="21"/>
      <c r="G10" s="21"/>
      <c r="H10" s="21"/>
      <c r="I10" s="21"/>
      <c r="J10" s="21"/>
      <c r="K10" s="21"/>
      <c r="L10" s="4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46" s="2" customFormat="1" ht="16.5" customHeight="1" x14ac:dyDescent="0.2">
      <c r="A11" s="21"/>
      <c r="B11" s="22"/>
      <c r="C11" s="21"/>
      <c r="D11" s="21"/>
      <c r="E11" s="154" t="s">
        <v>188</v>
      </c>
      <c r="F11" s="155"/>
      <c r="G11" s="155"/>
      <c r="H11" s="155"/>
      <c r="I11" s="21"/>
      <c r="J11" s="21"/>
      <c r="K11" s="21"/>
      <c r="L11" s="4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46" s="2" customFormat="1" x14ac:dyDescent="0.2">
      <c r="A12" s="21"/>
      <c r="B12" s="22"/>
      <c r="C12" s="21"/>
      <c r="D12" s="21"/>
      <c r="E12" s="21"/>
      <c r="F12" s="21"/>
      <c r="G12" s="21"/>
      <c r="H12" s="21"/>
      <c r="I12" s="21"/>
      <c r="J12" s="21"/>
      <c r="K12" s="21"/>
      <c r="L12" s="4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46" s="2" customFormat="1" ht="12" customHeight="1" x14ac:dyDescent="0.2">
      <c r="A13" s="21"/>
      <c r="B13" s="22"/>
      <c r="C13" s="21"/>
      <c r="D13" s="18" t="s">
        <v>7</v>
      </c>
      <c r="E13" s="21"/>
      <c r="F13" s="17" t="s">
        <v>10</v>
      </c>
      <c r="G13" s="21"/>
      <c r="H13" s="21"/>
      <c r="I13" s="18" t="s">
        <v>8</v>
      </c>
      <c r="J13" s="17" t="s">
        <v>0</v>
      </c>
      <c r="K13" s="21"/>
      <c r="L13" s="4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46" s="2" customFormat="1" ht="12" customHeight="1" x14ac:dyDescent="0.2">
      <c r="A14" s="21"/>
      <c r="B14" s="22"/>
      <c r="C14" s="21"/>
      <c r="D14" s="18" t="s">
        <v>9</v>
      </c>
      <c r="E14" s="21"/>
      <c r="F14" s="17" t="s">
        <v>10</v>
      </c>
      <c r="G14" s="21"/>
      <c r="H14" s="21"/>
      <c r="I14" s="18" t="s">
        <v>11</v>
      </c>
      <c r="J14" s="28" t="e">
        <f>#REF!</f>
        <v>#REF!</v>
      </c>
      <c r="K14" s="21"/>
      <c r="L14" s="4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46" s="2" customFormat="1" ht="10.8" customHeight="1" x14ac:dyDescent="0.2">
      <c r="A15" s="21"/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4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46" s="2" customFormat="1" ht="12" customHeight="1" x14ac:dyDescent="0.2">
      <c r="A16" s="21"/>
      <c r="B16" s="22"/>
      <c r="C16" s="21"/>
      <c r="D16" s="18" t="s">
        <v>12</v>
      </c>
      <c r="E16" s="21"/>
      <c r="F16" s="21"/>
      <c r="G16" s="21"/>
      <c r="H16" s="21"/>
      <c r="I16" s="18" t="s">
        <v>13</v>
      </c>
      <c r="J16" s="17" t="s">
        <v>0</v>
      </c>
      <c r="K16" s="21"/>
      <c r="L16" s="4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s="2" customFormat="1" ht="18" customHeight="1" x14ac:dyDescent="0.2">
      <c r="A17" s="21"/>
      <c r="B17" s="22"/>
      <c r="C17" s="21"/>
      <c r="D17" s="21"/>
      <c r="E17" s="17" t="s">
        <v>189</v>
      </c>
      <c r="F17" s="21"/>
      <c r="G17" s="21"/>
      <c r="H17" s="21"/>
      <c r="I17" s="18" t="s">
        <v>14</v>
      </c>
      <c r="J17" s="17" t="s">
        <v>0</v>
      </c>
      <c r="K17" s="21"/>
      <c r="L17" s="4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s="2" customFormat="1" ht="6.9" customHeight="1" x14ac:dyDescent="0.2">
      <c r="A18" s="21"/>
      <c r="B18" s="22"/>
      <c r="C18" s="21"/>
      <c r="D18" s="21"/>
      <c r="E18" s="21"/>
      <c r="F18" s="21"/>
      <c r="G18" s="21"/>
      <c r="H18" s="21"/>
      <c r="I18" s="21"/>
      <c r="J18" s="21"/>
      <c r="K18" s="21"/>
      <c r="L18" s="4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1:31" s="2" customFormat="1" ht="12" customHeight="1" x14ac:dyDescent="0.2">
      <c r="A19" s="21"/>
      <c r="B19" s="22"/>
      <c r="C19" s="21"/>
      <c r="D19" s="18" t="s">
        <v>15</v>
      </c>
      <c r="E19" s="21"/>
      <c r="F19" s="21"/>
      <c r="G19" s="21"/>
      <c r="H19" s="21"/>
      <c r="I19" s="18" t="s">
        <v>13</v>
      </c>
      <c r="J19" s="19" t="e">
        <f>#REF!</f>
        <v>#REF!</v>
      </c>
      <c r="K19" s="21"/>
      <c r="L19" s="4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s="2" customFormat="1" ht="18" customHeight="1" x14ac:dyDescent="0.2">
      <c r="A20" s="21"/>
      <c r="B20" s="22"/>
      <c r="C20" s="21"/>
      <c r="D20" s="21"/>
      <c r="E20" s="160" t="e">
        <f>#REF!</f>
        <v>#REF!</v>
      </c>
      <c r="F20" s="161"/>
      <c r="G20" s="161"/>
      <c r="H20" s="161"/>
      <c r="I20" s="18" t="s">
        <v>14</v>
      </c>
      <c r="J20" s="19" t="e">
        <f>#REF!</f>
        <v>#REF!</v>
      </c>
      <c r="K20" s="21"/>
      <c r="L20" s="4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s="2" customFormat="1" ht="6.9" customHeight="1" x14ac:dyDescent="0.2">
      <c r="A21" s="21"/>
      <c r="B21" s="22"/>
      <c r="C21" s="21"/>
      <c r="D21" s="21"/>
      <c r="E21" s="21"/>
      <c r="F21" s="21"/>
      <c r="G21" s="21"/>
      <c r="H21" s="21"/>
      <c r="I21" s="21"/>
      <c r="J21" s="21"/>
      <c r="K21" s="21"/>
      <c r="L21" s="4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s="2" customFormat="1" ht="12" customHeight="1" x14ac:dyDescent="0.2">
      <c r="A22" s="21"/>
      <c r="B22" s="22"/>
      <c r="C22" s="21"/>
      <c r="D22" s="18" t="s">
        <v>16</v>
      </c>
      <c r="E22" s="21"/>
      <c r="F22" s="21"/>
      <c r="G22" s="21"/>
      <c r="H22" s="21"/>
      <c r="I22" s="18" t="s">
        <v>13</v>
      </c>
      <c r="J22" s="17" t="e">
        <f>IF(#REF!="","",#REF!)</f>
        <v>#REF!</v>
      </c>
      <c r="K22" s="21"/>
      <c r="L22" s="4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</row>
    <row r="23" spans="1:31" s="2" customFormat="1" ht="18" customHeight="1" x14ac:dyDescent="0.2">
      <c r="A23" s="21"/>
      <c r="B23" s="22"/>
      <c r="C23" s="21"/>
      <c r="D23" s="21"/>
      <c r="E23" s="17" t="e">
        <f>IF(#REF!="","",#REF!)</f>
        <v>#REF!</v>
      </c>
      <c r="F23" s="21"/>
      <c r="G23" s="21"/>
      <c r="H23" s="21"/>
      <c r="I23" s="18" t="s">
        <v>14</v>
      </c>
      <c r="J23" s="17" t="e">
        <f>IF(#REF!="","",#REF!)</f>
        <v>#REF!</v>
      </c>
      <c r="K23" s="21"/>
      <c r="L23" s="4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1:31" s="2" customFormat="1" ht="6.9" customHeight="1" x14ac:dyDescent="0.2">
      <c r="A24" s="21"/>
      <c r="B24" s="22"/>
      <c r="C24" s="21"/>
      <c r="D24" s="21"/>
      <c r="E24" s="21"/>
      <c r="F24" s="21"/>
      <c r="G24" s="21"/>
      <c r="H24" s="21"/>
      <c r="I24" s="21"/>
      <c r="J24" s="21"/>
      <c r="K24" s="21"/>
      <c r="L24" s="4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</row>
    <row r="25" spans="1:31" s="2" customFormat="1" ht="12" customHeight="1" x14ac:dyDescent="0.2">
      <c r="A25" s="21"/>
      <c r="B25" s="22"/>
      <c r="C25" s="21"/>
      <c r="D25" s="18" t="s">
        <v>18</v>
      </c>
      <c r="E25" s="21"/>
      <c r="F25" s="21"/>
      <c r="G25" s="21"/>
      <c r="H25" s="21"/>
      <c r="I25" s="18" t="s">
        <v>13</v>
      </c>
      <c r="J25" s="17" t="s">
        <v>0</v>
      </c>
      <c r="K25" s="21"/>
      <c r="L25" s="4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s="2" customFormat="1" ht="18" customHeight="1" x14ac:dyDescent="0.2">
      <c r="A26" s="21"/>
      <c r="B26" s="22"/>
      <c r="C26" s="21"/>
      <c r="D26" s="21"/>
      <c r="E26" s="17" t="s">
        <v>19</v>
      </c>
      <c r="F26" s="21"/>
      <c r="G26" s="21"/>
      <c r="H26" s="21"/>
      <c r="I26" s="18" t="s">
        <v>14</v>
      </c>
      <c r="J26" s="17" t="s">
        <v>0</v>
      </c>
      <c r="K26" s="21"/>
      <c r="L26" s="4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1" s="2" customFormat="1" ht="6.9" customHeight="1" x14ac:dyDescent="0.2">
      <c r="A27" s="21"/>
      <c r="B27" s="22"/>
      <c r="C27" s="21"/>
      <c r="D27" s="21"/>
      <c r="E27" s="21"/>
      <c r="F27" s="21"/>
      <c r="G27" s="21"/>
      <c r="H27" s="21"/>
      <c r="I27" s="21"/>
      <c r="J27" s="21"/>
      <c r="K27" s="21"/>
      <c r="L27" s="4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</row>
    <row r="28" spans="1:31" s="2" customFormat="1" ht="12" customHeight="1" x14ac:dyDescent="0.2">
      <c r="A28" s="21"/>
      <c r="B28" s="22"/>
      <c r="C28" s="21"/>
      <c r="D28" s="18" t="s">
        <v>20</v>
      </c>
      <c r="E28" s="21"/>
      <c r="F28" s="21"/>
      <c r="G28" s="21"/>
      <c r="H28" s="21"/>
      <c r="I28" s="21"/>
      <c r="J28" s="21"/>
      <c r="K28" s="21"/>
      <c r="L28" s="4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  <row r="29" spans="1:31" s="3" customFormat="1" ht="16.5" customHeight="1" x14ac:dyDescent="0.2">
      <c r="A29" s="42"/>
      <c r="B29" s="43"/>
      <c r="C29" s="42"/>
      <c r="D29" s="42"/>
      <c r="E29" s="162" t="s">
        <v>0</v>
      </c>
      <c r="F29" s="162"/>
      <c r="G29" s="162"/>
      <c r="H29" s="162"/>
      <c r="I29" s="42"/>
      <c r="J29" s="42"/>
      <c r="K29" s="42"/>
      <c r="L29" s="44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pans="1:31" s="2" customFormat="1" ht="6.9" customHeight="1" x14ac:dyDescent="0.2">
      <c r="A30" s="21"/>
      <c r="B30" s="22"/>
      <c r="C30" s="21"/>
      <c r="D30" s="21"/>
      <c r="E30" s="21"/>
      <c r="F30" s="21"/>
      <c r="G30" s="21"/>
      <c r="H30" s="21"/>
      <c r="I30" s="21"/>
      <c r="J30" s="21"/>
      <c r="K30" s="21"/>
      <c r="L30" s="4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</row>
    <row r="31" spans="1:31" s="2" customFormat="1" ht="6.9" customHeight="1" x14ac:dyDescent="0.2">
      <c r="A31" s="21"/>
      <c r="B31" s="22"/>
      <c r="C31" s="21"/>
      <c r="D31" s="37"/>
      <c r="E31" s="37"/>
      <c r="F31" s="37"/>
      <c r="G31" s="37"/>
      <c r="H31" s="37"/>
      <c r="I31" s="37"/>
      <c r="J31" s="37"/>
      <c r="K31" s="37"/>
      <c r="L31" s="4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</row>
    <row r="32" spans="1:31" s="2" customFormat="1" ht="25.35" customHeight="1" x14ac:dyDescent="0.2">
      <c r="A32" s="21"/>
      <c r="B32" s="22"/>
      <c r="C32" s="21"/>
      <c r="D32" s="45" t="s">
        <v>21</v>
      </c>
      <c r="E32" s="21"/>
      <c r="F32" s="21"/>
      <c r="G32" s="21"/>
      <c r="H32" s="21"/>
      <c r="I32" s="21"/>
      <c r="J32" s="39">
        <f>ROUND(J99, 2)</f>
        <v>0</v>
      </c>
      <c r="K32" s="21"/>
      <c r="L32" s="4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</row>
    <row r="33" spans="1:31" s="2" customFormat="1" ht="6.9" customHeight="1" x14ac:dyDescent="0.2">
      <c r="A33" s="21"/>
      <c r="B33" s="22"/>
      <c r="C33" s="21"/>
      <c r="D33" s="37"/>
      <c r="E33" s="37"/>
      <c r="F33" s="37"/>
      <c r="G33" s="37"/>
      <c r="H33" s="37"/>
      <c r="I33" s="37"/>
      <c r="J33" s="37"/>
      <c r="K33" s="37"/>
      <c r="L33" s="4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s="2" customFormat="1" ht="14.4" customHeight="1" x14ac:dyDescent="0.2">
      <c r="A34" s="21"/>
      <c r="B34" s="22"/>
      <c r="C34" s="21"/>
      <c r="D34" s="21"/>
      <c r="E34" s="21"/>
      <c r="F34" s="23" t="s">
        <v>23</v>
      </c>
      <c r="G34" s="21"/>
      <c r="H34" s="21"/>
      <c r="I34" s="23" t="s">
        <v>22</v>
      </c>
      <c r="J34" s="23" t="s">
        <v>24</v>
      </c>
      <c r="K34" s="21"/>
      <c r="L34" s="4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spans="1:31" s="2" customFormat="1" ht="14.4" customHeight="1" x14ac:dyDescent="0.2">
      <c r="A35" s="21"/>
      <c r="B35" s="22"/>
      <c r="C35" s="21"/>
      <c r="D35" s="46" t="s">
        <v>25</v>
      </c>
      <c r="E35" s="18" t="s">
        <v>26</v>
      </c>
      <c r="F35" s="47">
        <f>ROUND((SUM(BE99:BE380)),  2)</f>
        <v>0</v>
      </c>
      <c r="G35" s="21"/>
      <c r="H35" s="21"/>
      <c r="I35" s="48">
        <v>0.21</v>
      </c>
      <c r="J35" s="47">
        <f>ROUND(((SUM(BE99:BE380))*I35),  2)</f>
        <v>0</v>
      </c>
      <c r="K35" s="21"/>
      <c r="L35" s="4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  <row r="36" spans="1:31" s="2" customFormat="1" ht="14.4" customHeight="1" x14ac:dyDescent="0.2">
      <c r="A36" s="21"/>
      <c r="B36" s="22"/>
      <c r="C36" s="21"/>
      <c r="D36" s="21"/>
      <c r="E36" s="18" t="s">
        <v>27</v>
      </c>
      <c r="F36" s="47">
        <f>ROUND((SUM(BF99:BF380)),  2)</f>
        <v>0</v>
      </c>
      <c r="G36" s="21"/>
      <c r="H36" s="21"/>
      <c r="I36" s="48">
        <v>0.12</v>
      </c>
      <c r="J36" s="47">
        <f>ROUND(((SUM(BF99:BF380))*I36),  2)</f>
        <v>0</v>
      </c>
      <c r="K36" s="21"/>
      <c r="L36" s="4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</row>
    <row r="37" spans="1:31" s="2" customFormat="1" ht="14.4" hidden="1" customHeight="1" x14ac:dyDescent="0.2">
      <c r="A37" s="21"/>
      <c r="B37" s="22"/>
      <c r="C37" s="21"/>
      <c r="D37" s="21"/>
      <c r="E37" s="18" t="s">
        <v>28</v>
      </c>
      <c r="F37" s="47">
        <f>ROUND((SUM(BG99:BG380)),  2)</f>
        <v>0</v>
      </c>
      <c r="G37" s="21"/>
      <c r="H37" s="21"/>
      <c r="I37" s="48">
        <v>0.21</v>
      </c>
      <c r="J37" s="47">
        <f>0</f>
        <v>0</v>
      </c>
      <c r="K37" s="21"/>
      <c r="L37" s="4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</row>
    <row r="38" spans="1:31" s="2" customFormat="1" ht="14.4" hidden="1" customHeight="1" x14ac:dyDescent="0.2">
      <c r="A38" s="21"/>
      <c r="B38" s="22"/>
      <c r="C38" s="21"/>
      <c r="D38" s="21"/>
      <c r="E38" s="18" t="s">
        <v>29</v>
      </c>
      <c r="F38" s="47">
        <f>ROUND((SUM(BH99:BH380)),  2)</f>
        <v>0</v>
      </c>
      <c r="G38" s="21"/>
      <c r="H38" s="21"/>
      <c r="I38" s="48">
        <v>0.12</v>
      </c>
      <c r="J38" s="47">
        <f>0</f>
        <v>0</v>
      </c>
      <c r="K38" s="21"/>
      <c r="L38" s="4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</row>
    <row r="39" spans="1:31" s="2" customFormat="1" ht="14.4" hidden="1" customHeight="1" x14ac:dyDescent="0.2">
      <c r="A39" s="21"/>
      <c r="B39" s="22"/>
      <c r="C39" s="21"/>
      <c r="D39" s="21"/>
      <c r="E39" s="18" t="s">
        <v>30</v>
      </c>
      <c r="F39" s="47">
        <f>ROUND((SUM(BI99:BI380)),  2)</f>
        <v>0</v>
      </c>
      <c r="G39" s="21"/>
      <c r="H39" s="21"/>
      <c r="I39" s="48">
        <v>0</v>
      </c>
      <c r="J39" s="47">
        <f>0</f>
        <v>0</v>
      </c>
      <c r="K39" s="21"/>
      <c r="L39" s="4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s="2" customFormat="1" ht="6.9" customHeight="1" x14ac:dyDescent="0.2">
      <c r="A40" s="21"/>
      <c r="B40" s="22"/>
      <c r="C40" s="21"/>
      <c r="D40" s="21"/>
      <c r="E40" s="21"/>
      <c r="F40" s="21"/>
      <c r="G40" s="21"/>
      <c r="H40" s="21"/>
      <c r="I40" s="21"/>
      <c r="J40" s="21"/>
      <c r="K40" s="21"/>
      <c r="L40" s="4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s="2" customFormat="1" ht="25.35" customHeight="1" x14ac:dyDescent="0.2">
      <c r="A41" s="21"/>
      <c r="B41" s="22"/>
      <c r="C41" s="49"/>
      <c r="D41" s="50" t="s">
        <v>31</v>
      </c>
      <c r="E41" s="32"/>
      <c r="F41" s="32"/>
      <c r="G41" s="51" t="s">
        <v>32</v>
      </c>
      <c r="H41" s="52" t="s">
        <v>33</v>
      </c>
      <c r="I41" s="32"/>
      <c r="J41" s="53">
        <f>SUM(J32:J39)</f>
        <v>0</v>
      </c>
      <c r="K41" s="54"/>
      <c r="L41" s="4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</row>
    <row r="42" spans="1:31" s="2" customFormat="1" ht="14.4" customHeight="1" x14ac:dyDescent="0.2">
      <c r="A42" s="21"/>
      <c r="B42" s="24"/>
      <c r="C42" s="25"/>
      <c r="D42" s="25"/>
      <c r="E42" s="25"/>
      <c r="F42" s="25"/>
      <c r="G42" s="25"/>
      <c r="H42" s="25"/>
      <c r="I42" s="25"/>
      <c r="J42" s="25"/>
      <c r="K42" s="25"/>
      <c r="L42" s="4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</row>
    <row r="46" spans="1:31" s="2" customFormat="1" ht="6.9" customHeight="1" x14ac:dyDescent="0.2">
      <c r="A46" s="21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4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</row>
    <row r="47" spans="1:31" s="2" customFormat="1" ht="24.9" customHeight="1" x14ac:dyDescent="0.2">
      <c r="A47" s="21"/>
      <c r="B47" s="22"/>
      <c r="C47" s="16" t="s">
        <v>47</v>
      </c>
      <c r="D47" s="21"/>
      <c r="E47" s="21"/>
      <c r="F47" s="21"/>
      <c r="G47" s="21"/>
      <c r="H47" s="21"/>
      <c r="I47" s="21"/>
      <c r="J47" s="21"/>
      <c r="K47" s="21"/>
      <c r="L47" s="4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</row>
    <row r="48" spans="1:31" s="2" customFormat="1" ht="6.9" customHeight="1" x14ac:dyDescent="0.2">
      <c r="A48" s="21"/>
      <c r="B48" s="22"/>
      <c r="C48" s="21"/>
      <c r="D48" s="21"/>
      <c r="E48" s="21"/>
      <c r="F48" s="21"/>
      <c r="G48" s="21"/>
      <c r="H48" s="21"/>
      <c r="I48" s="21"/>
      <c r="J48" s="21"/>
      <c r="K48" s="21"/>
      <c r="L48" s="4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</row>
    <row r="49" spans="1:47" s="2" customFormat="1" ht="12" customHeight="1" x14ac:dyDescent="0.2">
      <c r="A49" s="21"/>
      <c r="B49" s="22"/>
      <c r="C49" s="18" t="s">
        <v>6</v>
      </c>
      <c r="D49" s="21"/>
      <c r="E49" s="21"/>
      <c r="F49" s="21"/>
      <c r="G49" s="21"/>
      <c r="H49" s="21"/>
      <c r="I49" s="21"/>
      <c r="J49" s="21"/>
      <c r="K49" s="21"/>
      <c r="L49" s="4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</row>
    <row r="50" spans="1:47" s="2" customFormat="1" ht="16.5" customHeight="1" x14ac:dyDescent="0.2">
      <c r="A50" s="21"/>
      <c r="B50" s="22"/>
      <c r="C50" s="21"/>
      <c r="D50" s="21"/>
      <c r="E50" s="158" t="e">
        <f>E7</f>
        <v>#REF!</v>
      </c>
      <c r="F50" s="159"/>
      <c r="G50" s="159"/>
      <c r="H50" s="159"/>
      <c r="I50" s="21"/>
      <c r="J50" s="21"/>
      <c r="K50" s="21"/>
      <c r="L50" s="4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</row>
    <row r="51" spans="1:47" s="1" customFormat="1" ht="12" customHeight="1" x14ac:dyDescent="0.2">
      <c r="B51" s="15"/>
      <c r="C51" s="18" t="s">
        <v>44</v>
      </c>
      <c r="L51" s="15"/>
    </row>
    <row r="52" spans="1:47" s="2" customFormat="1" ht="16.5" customHeight="1" x14ac:dyDescent="0.2">
      <c r="A52" s="21"/>
      <c r="B52" s="22"/>
      <c r="C52" s="21"/>
      <c r="D52" s="21"/>
      <c r="E52" s="158" t="s">
        <v>45</v>
      </c>
      <c r="F52" s="155"/>
      <c r="G52" s="155"/>
      <c r="H52" s="155"/>
      <c r="I52" s="21"/>
      <c r="J52" s="21"/>
      <c r="K52" s="21"/>
      <c r="L52" s="4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</row>
    <row r="53" spans="1:47" s="2" customFormat="1" ht="12" customHeight="1" x14ac:dyDescent="0.2">
      <c r="A53" s="21"/>
      <c r="B53" s="22"/>
      <c r="C53" s="18" t="s">
        <v>46</v>
      </c>
      <c r="D53" s="21"/>
      <c r="E53" s="21"/>
      <c r="F53" s="21"/>
      <c r="G53" s="21"/>
      <c r="H53" s="21"/>
      <c r="I53" s="21"/>
      <c r="J53" s="21"/>
      <c r="K53" s="21"/>
      <c r="L53" s="4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</row>
    <row r="54" spans="1:47" s="2" customFormat="1" ht="16.5" customHeight="1" x14ac:dyDescent="0.2">
      <c r="A54" s="21"/>
      <c r="B54" s="22"/>
      <c r="C54" s="21"/>
      <c r="D54" s="21"/>
      <c r="E54" s="154" t="str">
        <f>E11</f>
        <v>SO 20-1 - Tramvajový svršek - 1.etapa</v>
      </c>
      <c r="F54" s="155"/>
      <c r="G54" s="155"/>
      <c r="H54" s="155"/>
      <c r="I54" s="21"/>
      <c r="J54" s="21"/>
      <c r="K54" s="21"/>
      <c r="L54" s="4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</row>
    <row r="55" spans="1:47" s="2" customFormat="1" ht="6.9" customHeight="1" x14ac:dyDescent="0.2">
      <c r="A55" s="21"/>
      <c r="B55" s="22"/>
      <c r="C55" s="21"/>
      <c r="D55" s="21"/>
      <c r="E55" s="21"/>
      <c r="F55" s="21"/>
      <c r="G55" s="21"/>
      <c r="H55" s="21"/>
      <c r="I55" s="21"/>
      <c r="J55" s="21"/>
      <c r="K55" s="21"/>
      <c r="L55" s="4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  <row r="56" spans="1:47" s="2" customFormat="1" ht="12" customHeight="1" x14ac:dyDescent="0.2">
      <c r="A56" s="21"/>
      <c r="B56" s="22"/>
      <c r="C56" s="18" t="s">
        <v>9</v>
      </c>
      <c r="D56" s="21"/>
      <c r="E56" s="21"/>
      <c r="F56" s="17" t="str">
        <f>F14</f>
        <v xml:space="preserve"> </v>
      </c>
      <c r="G56" s="21"/>
      <c r="H56" s="21"/>
      <c r="I56" s="18" t="s">
        <v>11</v>
      </c>
      <c r="J56" s="28" t="e">
        <f>IF(J14="","",J14)</f>
        <v>#REF!</v>
      </c>
      <c r="K56" s="21"/>
      <c r="L56" s="4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</row>
    <row r="57" spans="1:47" s="2" customFormat="1" ht="6.9" customHeight="1" x14ac:dyDescent="0.2">
      <c r="A57" s="21"/>
      <c r="B57" s="22"/>
      <c r="C57" s="21"/>
      <c r="D57" s="21"/>
      <c r="E57" s="21"/>
      <c r="F57" s="21"/>
      <c r="G57" s="21"/>
      <c r="H57" s="21"/>
      <c r="I57" s="21"/>
      <c r="J57" s="21"/>
      <c r="K57" s="21"/>
      <c r="L57" s="4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</row>
    <row r="58" spans="1:47" s="2" customFormat="1" ht="15.15" customHeight="1" x14ac:dyDescent="0.2">
      <c r="A58" s="21"/>
      <c r="B58" s="22"/>
      <c r="C58" s="18" t="s">
        <v>12</v>
      </c>
      <c r="D58" s="21"/>
      <c r="E58" s="21"/>
      <c r="F58" s="17" t="str">
        <f>E17</f>
        <v xml:space="preserve"> Dopravní podnik Ostrava a.s.</v>
      </c>
      <c r="G58" s="21"/>
      <c r="H58" s="21"/>
      <c r="I58" s="18" t="s">
        <v>16</v>
      </c>
      <c r="J58" s="20" t="e">
        <f>E23</f>
        <v>#REF!</v>
      </c>
      <c r="K58" s="21"/>
      <c r="L58" s="4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</row>
    <row r="59" spans="1:47" s="2" customFormat="1" ht="15.15" customHeight="1" x14ac:dyDescent="0.2">
      <c r="A59" s="21"/>
      <c r="B59" s="22"/>
      <c r="C59" s="18" t="s">
        <v>15</v>
      </c>
      <c r="D59" s="21"/>
      <c r="E59" s="21"/>
      <c r="F59" s="17" t="e">
        <f>IF(E20="","",E20)</f>
        <v>#REF!</v>
      </c>
      <c r="G59" s="21"/>
      <c r="H59" s="21"/>
      <c r="I59" s="18" t="s">
        <v>18</v>
      </c>
      <c r="J59" s="20" t="str">
        <f>E26</f>
        <v>Jindřich Jansa</v>
      </c>
      <c r="K59" s="21"/>
      <c r="L59" s="4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</row>
    <row r="60" spans="1:47" s="2" customFormat="1" ht="10.35" customHeight="1" x14ac:dyDescent="0.2">
      <c r="A60" s="21"/>
      <c r="B60" s="22"/>
      <c r="C60" s="21"/>
      <c r="D60" s="21"/>
      <c r="E60" s="21"/>
      <c r="F60" s="21"/>
      <c r="G60" s="21"/>
      <c r="H60" s="21"/>
      <c r="I60" s="21"/>
      <c r="J60" s="21"/>
      <c r="K60" s="21"/>
      <c r="L60" s="4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</row>
    <row r="61" spans="1:47" s="2" customFormat="1" ht="29.25" customHeight="1" x14ac:dyDescent="0.2">
      <c r="A61" s="21"/>
      <c r="B61" s="22"/>
      <c r="C61" s="55" t="s">
        <v>48</v>
      </c>
      <c r="D61" s="49"/>
      <c r="E61" s="49"/>
      <c r="F61" s="49"/>
      <c r="G61" s="49"/>
      <c r="H61" s="49"/>
      <c r="I61" s="49"/>
      <c r="J61" s="56" t="s">
        <v>49</v>
      </c>
      <c r="K61" s="49"/>
      <c r="L61" s="4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:47" s="2" customFormat="1" ht="10.35" customHeight="1" x14ac:dyDescent="0.2">
      <c r="A62" s="21"/>
      <c r="B62" s="22"/>
      <c r="C62" s="21"/>
      <c r="D62" s="21"/>
      <c r="E62" s="21"/>
      <c r="F62" s="21"/>
      <c r="G62" s="21"/>
      <c r="H62" s="21"/>
      <c r="I62" s="21"/>
      <c r="J62" s="21"/>
      <c r="K62" s="21"/>
      <c r="L62" s="4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</row>
    <row r="63" spans="1:47" s="2" customFormat="1" ht="22.8" customHeight="1" x14ac:dyDescent="0.2">
      <c r="A63" s="21"/>
      <c r="B63" s="22"/>
      <c r="C63" s="57" t="s">
        <v>37</v>
      </c>
      <c r="D63" s="21"/>
      <c r="E63" s="21"/>
      <c r="F63" s="21"/>
      <c r="G63" s="21"/>
      <c r="H63" s="21"/>
      <c r="I63" s="21"/>
      <c r="J63" s="39">
        <f>J99</f>
        <v>0</v>
      </c>
      <c r="K63" s="21"/>
      <c r="L63" s="4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U63" s="12" t="s">
        <v>50</v>
      </c>
    </row>
    <row r="64" spans="1:47" s="4" customFormat="1" ht="24.9" customHeight="1" x14ac:dyDescent="0.2">
      <c r="B64" s="58"/>
      <c r="D64" s="59" t="s">
        <v>51</v>
      </c>
      <c r="E64" s="60"/>
      <c r="F64" s="60"/>
      <c r="G64" s="60"/>
      <c r="H64" s="60"/>
      <c r="I64" s="60"/>
      <c r="J64" s="61">
        <f>J100</f>
        <v>0</v>
      </c>
      <c r="L64" s="58"/>
    </row>
    <row r="65" spans="1:31" s="5" customFormat="1" ht="19.95" customHeight="1" x14ac:dyDescent="0.2">
      <c r="B65" s="62"/>
      <c r="D65" s="63" t="s">
        <v>52</v>
      </c>
      <c r="E65" s="64"/>
      <c r="F65" s="64"/>
      <c r="G65" s="64"/>
      <c r="H65" s="64"/>
      <c r="I65" s="64"/>
      <c r="J65" s="65">
        <f>J101</f>
        <v>0</v>
      </c>
      <c r="L65" s="62"/>
    </row>
    <row r="66" spans="1:31" s="5" customFormat="1" ht="19.95" customHeight="1" x14ac:dyDescent="0.2">
      <c r="B66" s="62"/>
      <c r="D66" s="63" t="s">
        <v>53</v>
      </c>
      <c r="E66" s="64"/>
      <c r="F66" s="64"/>
      <c r="G66" s="64"/>
      <c r="H66" s="64"/>
      <c r="I66" s="64"/>
      <c r="J66" s="65">
        <f>J114</f>
        <v>0</v>
      </c>
      <c r="L66" s="62"/>
    </row>
    <row r="67" spans="1:31" s="5" customFormat="1" ht="19.95" customHeight="1" x14ac:dyDescent="0.2">
      <c r="B67" s="62"/>
      <c r="D67" s="63" t="s">
        <v>54</v>
      </c>
      <c r="E67" s="64"/>
      <c r="F67" s="64"/>
      <c r="G67" s="64"/>
      <c r="H67" s="64"/>
      <c r="I67" s="64"/>
      <c r="J67" s="65">
        <f>J134</f>
        <v>0</v>
      </c>
      <c r="L67" s="62"/>
    </row>
    <row r="68" spans="1:31" s="5" customFormat="1" ht="19.95" customHeight="1" x14ac:dyDescent="0.2">
      <c r="B68" s="62"/>
      <c r="D68" s="63" t="s">
        <v>55</v>
      </c>
      <c r="E68" s="64"/>
      <c r="F68" s="64"/>
      <c r="G68" s="64"/>
      <c r="H68" s="64"/>
      <c r="I68" s="64"/>
      <c r="J68" s="65">
        <f>J221</f>
        <v>0</v>
      </c>
      <c r="L68" s="62"/>
    </row>
    <row r="69" spans="1:31" s="5" customFormat="1" ht="19.95" customHeight="1" x14ac:dyDescent="0.2">
      <c r="B69" s="62"/>
      <c r="D69" s="63" t="s">
        <v>190</v>
      </c>
      <c r="E69" s="64"/>
      <c r="F69" s="64"/>
      <c r="G69" s="64"/>
      <c r="H69" s="64"/>
      <c r="I69" s="64"/>
      <c r="J69" s="65">
        <f>J231</f>
        <v>0</v>
      </c>
      <c r="L69" s="62"/>
    </row>
    <row r="70" spans="1:31" s="5" customFormat="1" ht="19.95" customHeight="1" x14ac:dyDescent="0.2">
      <c r="B70" s="62"/>
      <c r="D70" s="63" t="s">
        <v>56</v>
      </c>
      <c r="E70" s="64"/>
      <c r="F70" s="64"/>
      <c r="G70" s="64"/>
      <c r="H70" s="64"/>
      <c r="I70" s="64"/>
      <c r="J70" s="65">
        <f>J265</f>
        <v>0</v>
      </c>
      <c r="L70" s="62"/>
    </row>
    <row r="71" spans="1:31" s="5" customFormat="1" ht="19.95" customHeight="1" x14ac:dyDescent="0.2">
      <c r="B71" s="62"/>
      <c r="D71" s="63" t="s">
        <v>57</v>
      </c>
      <c r="E71" s="64"/>
      <c r="F71" s="64"/>
      <c r="G71" s="64"/>
      <c r="H71" s="64"/>
      <c r="I71" s="64"/>
      <c r="J71" s="65">
        <f>J323</f>
        <v>0</v>
      </c>
      <c r="L71" s="62"/>
    </row>
    <row r="72" spans="1:31" s="5" customFormat="1" ht="19.95" customHeight="1" x14ac:dyDescent="0.2">
      <c r="B72" s="62"/>
      <c r="D72" s="63" t="s">
        <v>58</v>
      </c>
      <c r="E72" s="64"/>
      <c r="F72" s="64"/>
      <c r="G72" s="64"/>
      <c r="H72" s="64"/>
      <c r="I72" s="64"/>
      <c r="J72" s="65">
        <f>J339</f>
        <v>0</v>
      </c>
      <c r="L72" s="62"/>
    </row>
    <row r="73" spans="1:31" s="4" customFormat="1" ht="24.9" customHeight="1" x14ac:dyDescent="0.2">
      <c r="B73" s="58"/>
      <c r="D73" s="59" t="s">
        <v>59</v>
      </c>
      <c r="E73" s="60"/>
      <c r="F73" s="60"/>
      <c r="G73" s="60"/>
      <c r="H73" s="60"/>
      <c r="I73" s="60"/>
      <c r="J73" s="61">
        <f>J343</f>
        <v>0</v>
      </c>
      <c r="L73" s="58"/>
    </row>
    <row r="74" spans="1:31" s="5" customFormat="1" ht="19.95" customHeight="1" x14ac:dyDescent="0.2">
      <c r="B74" s="62"/>
      <c r="D74" s="63" t="s">
        <v>60</v>
      </c>
      <c r="E74" s="64"/>
      <c r="F74" s="64"/>
      <c r="G74" s="64"/>
      <c r="H74" s="64"/>
      <c r="I74" s="64"/>
      <c r="J74" s="65">
        <f>J344</f>
        <v>0</v>
      </c>
      <c r="L74" s="62"/>
    </row>
    <row r="75" spans="1:31" s="5" customFormat="1" ht="19.95" customHeight="1" x14ac:dyDescent="0.2">
      <c r="B75" s="62"/>
      <c r="D75" s="63" t="s">
        <v>61</v>
      </c>
      <c r="E75" s="64"/>
      <c r="F75" s="64"/>
      <c r="G75" s="64"/>
      <c r="H75" s="64"/>
      <c r="I75" s="64"/>
      <c r="J75" s="65">
        <f>J360</f>
        <v>0</v>
      </c>
      <c r="L75" s="62"/>
    </row>
    <row r="76" spans="1:31" s="5" customFormat="1" ht="19.95" customHeight="1" x14ac:dyDescent="0.2">
      <c r="B76" s="62"/>
      <c r="D76" s="63" t="s">
        <v>62</v>
      </c>
      <c r="E76" s="64"/>
      <c r="F76" s="64"/>
      <c r="G76" s="64"/>
      <c r="H76" s="64"/>
      <c r="I76" s="64"/>
      <c r="J76" s="65">
        <f>J367</f>
        <v>0</v>
      </c>
      <c r="L76" s="62"/>
    </row>
    <row r="77" spans="1:31" s="5" customFormat="1" ht="19.95" customHeight="1" x14ac:dyDescent="0.2">
      <c r="B77" s="62"/>
      <c r="D77" s="63" t="s">
        <v>63</v>
      </c>
      <c r="E77" s="64"/>
      <c r="F77" s="64"/>
      <c r="G77" s="64"/>
      <c r="H77" s="64"/>
      <c r="I77" s="64"/>
      <c r="J77" s="65">
        <f>J374</f>
        <v>0</v>
      </c>
      <c r="L77" s="62"/>
    </row>
    <row r="78" spans="1:31" s="2" customFormat="1" ht="21.75" customHeight="1" x14ac:dyDescent="0.2">
      <c r="A78" s="21"/>
      <c r="B78" s="22"/>
      <c r="C78" s="21"/>
      <c r="D78" s="21"/>
      <c r="E78" s="21"/>
      <c r="F78" s="21"/>
      <c r="G78" s="21"/>
      <c r="H78" s="21"/>
      <c r="I78" s="21"/>
      <c r="J78" s="21"/>
      <c r="K78" s="21"/>
      <c r="L78" s="4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</row>
    <row r="79" spans="1:31" s="2" customFormat="1" ht="6.9" customHeight="1" x14ac:dyDescent="0.2">
      <c r="A79" s="21"/>
      <c r="B79" s="24"/>
      <c r="C79" s="25"/>
      <c r="D79" s="25"/>
      <c r="E79" s="25"/>
      <c r="F79" s="25"/>
      <c r="G79" s="25"/>
      <c r="H79" s="25"/>
      <c r="I79" s="25"/>
      <c r="J79" s="25"/>
      <c r="K79" s="25"/>
      <c r="L79" s="4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</row>
    <row r="83" spans="1:31" s="2" customFormat="1" ht="6.9" customHeight="1" x14ac:dyDescent="0.2">
      <c r="A83" s="21"/>
      <c r="B83" s="26"/>
      <c r="C83" s="27"/>
      <c r="D83" s="27"/>
      <c r="E83" s="27"/>
      <c r="F83" s="27"/>
      <c r="G83" s="27"/>
      <c r="H83" s="27"/>
      <c r="I83" s="27"/>
      <c r="J83" s="27"/>
      <c r="K83" s="27"/>
      <c r="L83" s="4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</row>
    <row r="84" spans="1:31" s="2" customFormat="1" ht="24.9" customHeight="1" x14ac:dyDescent="0.2">
      <c r="A84" s="21"/>
      <c r="B84" s="22"/>
      <c r="C84" s="16" t="s">
        <v>64</v>
      </c>
      <c r="D84" s="21"/>
      <c r="E84" s="21"/>
      <c r="F84" s="21"/>
      <c r="G84" s="21"/>
      <c r="H84" s="21"/>
      <c r="I84" s="21"/>
      <c r="J84" s="21"/>
      <c r="K84" s="21"/>
      <c r="L84" s="4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</row>
    <row r="85" spans="1:31" s="2" customFormat="1" ht="6.9" customHeight="1" x14ac:dyDescent="0.2">
      <c r="A85" s="21"/>
      <c r="B85" s="22"/>
      <c r="C85" s="21"/>
      <c r="D85" s="21"/>
      <c r="E85" s="21"/>
      <c r="F85" s="21"/>
      <c r="G85" s="21"/>
      <c r="H85" s="21"/>
      <c r="I85" s="21"/>
      <c r="J85" s="21"/>
      <c r="K85" s="21"/>
      <c r="L85" s="4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</row>
    <row r="86" spans="1:31" s="2" customFormat="1" ht="12" customHeight="1" x14ac:dyDescent="0.2">
      <c r="A86" s="21"/>
      <c r="B86" s="22"/>
      <c r="C86" s="18" t="s">
        <v>6</v>
      </c>
      <c r="D86" s="21"/>
      <c r="E86" s="21"/>
      <c r="F86" s="21"/>
      <c r="G86" s="21"/>
      <c r="H86" s="21"/>
      <c r="I86" s="21"/>
      <c r="J86" s="21"/>
      <c r="K86" s="21"/>
      <c r="L86" s="4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1:31" s="2" customFormat="1" ht="16.5" customHeight="1" x14ac:dyDescent="0.2">
      <c r="A87" s="21"/>
      <c r="B87" s="22"/>
      <c r="C87" s="21"/>
      <c r="D87" s="21"/>
      <c r="E87" s="158" t="e">
        <f>E7</f>
        <v>#REF!</v>
      </c>
      <c r="F87" s="159"/>
      <c r="G87" s="159"/>
      <c r="H87" s="159"/>
      <c r="I87" s="21"/>
      <c r="J87" s="21"/>
      <c r="K87" s="21"/>
      <c r="L87" s="4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</row>
    <row r="88" spans="1:31" s="1" customFormat="1" ht="12" customHeight="1" x14ac:dyDescent="0.2">
      <c r="B88" s="15"/>
      <c r="C88" s="18" t="s">
        <v>44</v>
      </c>
      <c r="L88" s="15"/>
    </row>
    <row r="89" spans="1:31" s="2" customFormat="1" ht="16.5" customHeight="1" x14ac:dyDescent="0.2">
      <c r="A89" s="21"/>
      <c r="B89" s="22"/>
      <c r="C89" s="21"/>
      <c r="D89" s="21"/>
      <c r="E89" s="158" t="s">
        <v>45</v>
      </c>
      <c r="F89" s="155"/>
      <c r="G89" s="155"/>
      <c r="H89" s="155"/>
      <c r="I89" s="21"/>
      <c r="J89" s="21"/>
      <c r="K89" s="21"/>
      <c r="L89" s="4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1:31" s="2" customFormat="1" ht="12" customHeight="1" x14ac:dyDescent="0.2">
      <c r="A90" s="21"/>
      <c r="B90" s="22"/>
      <c r="C90" s="18" t="s">
        <v>46</v>
      </c>
      <c r="D90" s="21"/>
      <c r="E90" s="21"/>
      <c r="F90" s="21"/>
      <c r="G90" s="21"/>
      <c r="H90" s="21"/>
      <c r="I90" s="21"/>
      <c r="J90" s="21"/>
      <c r="K90" s="21"/>
      <c r="L90" s="4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1:31" s="2" customFormat="1" ht="16.5" customHeight="1" x14ac:dyDescent="0.2">
      <c r="A91" s="21"/>
      <c r="B91" s="22"/>
      <c r="C91" s="21"/>
      <c r="D91" s="21"/>
      <c r="E91" s="154" t="str">
        <f>E11</f>
        <v>SO 20-1 - Tramvajový svršek - 1.etapa</v>
      </c>
      <c r="F91" s="155"/>
      <c r="G91" s="155"/>
      <c r="H91" s="155"/>
      <c r="I91" s="21"/>
      <c r="J91" s="21"/>
      <c r="K91" s="21"/>
      <c r="L91" s="4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1:31" s="2" customFormat="1" ht="6.9" customHeight="1" x14ac:dyDescent="0.2">
      <c r="A92" s="21"/>
      <c r="B92" s="22"/>
      <c r="C92" s="21"/>
      <c r="D92" s="21"/>
      <c r="E92" s="21"/>
      <c r="F92" s="21"/>
      <c r="G92" s="21"/>
      <c r="H92" s="21"/>
      <c r="I92" s="21"/>
      <c r="J92" s="21"/>
      <c r="K92" s="21"/>
      <c r="L92" s="4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</row>
    <row r="93" spans="1:31" s="2" customFormat="1" ht="12" customHeight="1" x14ac:dyDescent="0.2">
      <c r="A93" s="21"/>
      <c r="B93" s="22"/>
      <c r="C93" s="18" t="s">
        <v>9</v>
      </c>
      <c r="D93" s="21"/>
      <c r="E93" s="21"/>
      <c r="F93" s="17" t="str">
        <f>F14</f>
        <v xml:space="preserve"> </v>
      </c>
      <c r="G93" s="21"/>
      <c r="H93" s="21"/>
      <c r="I93" s="18" t="s">
        <v>11</v>
      </c>
      <c r="J93" s="28" t="e">
        <f>IF(J14="","",J14)</f>
        <v>#REF!</v>
      </c>
      <c r="K93" s="21"/>
      <c r="L93" s="4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1:31" s="2" customFormat="1" ht="6.9" customHeight="1" x14ac:dyDescent="0.2">
      <c r="A94" s="21"/>
      <c r="B94" s="22"/>
      <c r="C94" s="21"/>
      <c r="D94" s="21"/>
      <c r="E94" s="21"/>
      <c r="F94" s="21"/>
      <c r="G94" s="21"/>
      <c r="H94" s="21"/>
      <c r="I94" s="21"/>
      <c r="J94" s="21"/>
      <c r="K94" s="21"/>
      <c r="L94" s="4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1:31" s="2" customFormat="1" ht="15.15" customHeight="1" x14ac:dyDescent="0.2">
      <c r="A95" s="21"/>
      <c r="B95" s="22"/>
      <c r="C95" s="18" t="s">
        <v>12</v>
      </c>
      <c r="D95" s="21"/>
      <c r="E95" s="21"/>
      <c r="F95" s="17" t="str">
        <f>E17</f>
        <v xml:space="preserve"> Dopravní podnik Ostrava a.s.</v>
      </c>
      <c r="G95" s="21"/>
      <c r="H95" s="21"/>
      <c r="I95" s="18" t="s">
        <v>16</v>
      </c>
      <c r="J95" s="20" t="e">
        <f>E23</f>
        <v>#REF!</v>
      </c>
      <c r="K95" s="21"/>
      <c r="L95" s="4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1:31" s="2" customFormat="1" ht="15.15" customHeight="1" x14ac:dyDescent="0.2">
      <c r="A96" s="21"/>
      <c r="B96" s="22"/>
      <c r="C96" s="18" t="s">
        <v>15</v>
      </c>
      <c r="D96" s="21"/>
      <c r="E96" s="21"/>
      <c r="F96" s="17" t="e">
        <f>IF(E20="","",E20)</f>
        <v>#REF!</v>
      </c>
      <c r="G96" s="21"/>
      <c r="H96" s="21"/>
      <c r="I96" s="18" t="s">
        <v>18</v>
      </c>
      <c r="J96" s="20" t="str">
        <f>E26</f>
        <v>Jindřich Jansa</v>
      </c>
      <c r="K96" s="21"/>
      <c r="L96" s="4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</row>
    <row r="97" spans="1:65" s="2" customFormat="1" ht="10.35" customHeight="1" x14ac:dyDescent="0.2">
      <c r="A97" s="21"/>
      <c r="B97" s="22"/>
      <c r="C97" s="21"/>
      <c r="D97" s="21"/>
      <c r="E97" s="21"/>
      <c r="F97" s="21"/>
      <c r="G97" s="21"/>
      <c r="H97" s="21"/>
      <c r="I97" s="21"/>
      <c r="J97" s="21"/>
      <c r="K97" s="21"/>
      <c r="L97" s="4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</row>
    <row r="98" spans="1:65" s="6" customFormat="1" ht="29.25" customHeight="1" x14ac:dyDescent="0.2">
      <c r="A98" s="66"/>
      <c r="B98" s="67"/>
      <c r="C98" s="68" t="s">
        <v>65</v>
      </c>
      <c r="D98" s="69" t="s">
        <v>36</v>
      </c>
      <c r="E98" s="69" t="s">
        <v>34</v>
      </c>
      <c r="F98" s="69" t="s">
        <v>35</v>
      </c>
      <c r="G98" s="69" t="s">
        <v>66</v>
      </c>
      <c r="H98" s="69" t="s">
        <v>67</v>
      </c>
      <c r="I98" s="69" t="s">
        <v>68</v>
      </c>
      <c r="J98" s="69" t="s">
        <v>49</v>
      </c>
      <c r="K98" s="70" t="s">
        <v>69</v>
      </c>
      <c r="L98" s="71"/>
      <c r="M98" s="33" t="s">
        <v>0</v>
      </c>
      <c r="N98" s="34" t="s">
        <v>25</v>
      </c>
      <c r="O98" s="34" t="s">
        <v>70</v>
      </c>
      <c r="P98" s="34" t="s">
        <v>71</v>
      </c>
      <c r="Q98" s="34" t="s">
        <v>72</v>
      </c>
      <c r="R98" s="34" t="s">
        <v>73</v>
      </c>
      <c r="S98" s="34" t="s">
        <v>74</v>
      </c>
      <c r="T98" s="35" t="s">
        <v>75</v>
      </c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</row>
    <row r="99" spans="1:65" s="2" customFormat="1" ht="22.8" customHeight="1" x14ac:dyDescent="0.3">
      <c r="A99" s="21"/>
      <c r="B99" s="22"/>
      <c r="C99" s="38" t="s">
        <v>76</v>
      </c>
      <c r="D99" s="21"/>
      <c r="E99" s="21"/>
      <c r="F99" s="21"/>
      <c r="G99" s="21"/>
      <c r="H99" s="21"/>
      <c r="I99" s="21"/>
      <c r="J99" s="72">
        <f>BK99</f>
        <v>0</v>
      </c>
      <c r="K99" s="21"/>
      <c r="L99" s="22"/>
      <c r="M99" s="36"/>
      <c r="N99" s="29"/>
      <c r="O99" s="37"/>
      <c r="P99" s="73">
        <f>P100+P343</f>
        <v>0</v>
      </c>
      <c r="Q99" s="37"/>
      <c r="R99" s="73">
        <f>R100+R343</f>
        <v>198.71327620000002</v>
      </c>
      <c r="S99" s="37"/>
      <c r="T99" s="74">
        <f>T100+T343</f>
        <v>253.19202999999999</v>
      </c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T99" s="12" t="s">
        <v>38</v>
      </c>
      <c r="AU99" s="12" t="s">
        <v>50</v>
      </c>
      <c r="BK99" s="75">
        <f>BK100+BK343</f>
        <v>0</v>
      </c>
    </row>
    <row r="100" spans="1:65" s="7" customFormat="1" ht="25.95" customHeight="1" x14ac:dyDescent="0.25">
      <c r="B100" s="76"/>
      <c r="D100" s="77" t="s">
        <v>38</v>
      </c>
      <c r="E100" s="78" t="s">
        <v>77</v>
      </c>
      <c r="F100" s="78" t="s">
        <v>78</v>
      </c>
      <c r="I100" s="79"/>
      <c r="J100" s="80">
        <f>BK100</f>
        <v>0</v>
      </c>
      <c r="L100" s="76"/>
      <c r="M100" s="81"/>
      <c r="N100" s="82"/>
      <c r="O100" s="82"/>
      <c r="P100" s="83">
        <f>P101+P114+P134+P221+P231+P265+P323+P339</f>
        <v>0</v>
      </c>
      <c r="Q100" s="82"/>
      <c r="R100" s="83">
        <f>R101+R114+R134+R221+R231+R265+R323+R339</f>
        <v>198.71327620000002</v>
      </c>
      <c r="S100" s="82"/>
      <c r="T100" s="84">
        <f>T101+T114+T134+T221+T231+T265+T323+T339</f>
        <v>253.19202999999999</v>
      </c>
      <c r="AR100" s="77" t="s">
        <v>40</v>
      </c>
      <c r="AT100" s="85" t="s">
        <v>38</v>
      </c>
      <c r="AU100" s="85" t="s">
        <v>39</v>
      </c>
      <c r="AY100" s="77" t="s">
        <v>79</v>
      </c>
      <c r="BK100" s="86">
        <f>BK101+BK114+BK134+BK221+BK231+BK265+BK323+BK339</f>
        <v>0</v>
      </c>
    </row>
    <row r="101" spans="1:65" s="7" customFormat="1" ht="22.8" customHeight="1" x14ac:dyDescent="0.25">
      <c r="B101" s="76"/>
      <c r="D101" s="77" t="s">
        <v>38</v>
      </c>
      <c r="E101" s="87" t="s">
        <v>40</v>
      </c>
      <c r="F101" s="87" t="s">
        <v>80</v>
      </c>
      <c r="I101" s="79"/>
      <c r="J101" s="88">
        <f>BK101</f>
        <v>0</v>
      </c>
      <c r="L101" s="76"/>
      <c r="M101" s="81"/>
      <c r="N101" s="82"/>
      <c r="O101" s="82"/>
      <c r="P101" s="83">
        <f>SUM(P102:P113)</f>
        <v>0</v>
      </c>
      <c r="Q101" s="82"/>
      <c r="R101" s="83">
        <f>SUM(R102:R113)</f>
        <v>0</v>
      </c>
      <c r="S101" s="82"/>
      <c r="T101" s="84">
        <f>SUM(T102:T113)</f>
        <v>0</v>
      </c>
      <c r="AR101" s="77" t="s">
        <v>40</v>
      </c>
      <c r="AT101" s="85" t="s">
        <v>38</v>
      </c>
      <c r="AU101" s="85" t="s">
        <v>40</v>
      </c>
      <c r="AY101" s="77" t="s">
        <v>79</v>
      </c>
      <c r="BK101" s="86">
        <f>SUM(BK102:BK113)</f>
        <v>0</v>
      </c>
    </row>
    <row r="102" spans="1:65" s="2" customFormat="1" ht="21.75" customHeight="1" x14ac:dyDescent="0.2">
      <c r="A102" s="21"/>
      <c r="B102" s="89"/>
      <c r="C102" s="90" t="s">
        <v>40</v>
      </c>
      <c r="D102" s="90" t="s">
        <v>81</v>
      </c>
      <c r="E102" s="91" t="s">
        <v>191</v>
      </c>
      <c r="F102" s="92" t="s">
        <v>192</v>
      </c>
      <c r="G102" s="93" t="s">
        <v>82</v>
      </c>
      <c r="H102" s="94">
        <v>83.85</v>
      </c>
      <c r="I102" s="95"/>
      <c r="J102" s="96">
        <f>ROUND(I102*H102,2)</f>
        <v>0</v>
      </c>
      <c r="K102" s="92" t="s">
        <v>83</v>
      </c>
      <c r="L102" s="22"/>
      <c r="M102" s="97" t="s">
        <v>0</v>
      </c>
      <c r="N102" s="98" t="s">
        <v>26</v>
      </c>
      <c r="O102" s="30"/>
      <c r="P102" s="99">
        <f>O102*H102</f>
        <v>0</v>
      </c>
      <c r="Q102" s="99">
        <v>0</v>
      </c>
      <c r="R102" s="99">
        <f>Q102*H102</f>
        <v>0</v>
      </c>
      <c r="S102" s="99">
        <v>0</v>
      </c>
      <c r="T102" s="100">
        <f>S102*H102</f>
        <v>0</v>
      </c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R102" s="101" t="s">
        <v>84</v>
      </c>
      <c r="AT102" s="101" t="s">
        <v>81</v>
      </c>
      <c r="AU102" s="101" t="s">
        <v>41</v>
      </c>
      <c r="AY102" s="12" t="s">
        <v>79</v>
      </c>
      <c r="BE102" s="102">
        <f>IF(N102="základní",J102,0)</f>
        <v>0</v>
      </c>
      <c r="BF102" s="102">
        <f>IF(N102="snížená",J102,0)</f>
        <v>0</v>
      </c>
      <c r="BG102" s="102">
        <f>IF(N102="zákl. přenesená",J102,0)</f>
        <v>0</v>
      </c>
      <c r="BH102" s="102">
        <f>IF(N102="sníž. přenesená",J102,0)</f>
        <v>0</v>
      </c>
      <c r="BI102" s="102">
        <f>IF(N102="nulová",J102,0)</f>
        <v>0</v>
      </c>
      <c r="BJ102" s="12" t="s">
        <v>40</v>
      </c>
      <c r="BK102" s="102">
        <f>ROUND(I102*H102,2)</f>
        <v>0</v>
      </c>
      <c r="BL102" s="12" t="s">
        <v>84</v>
      </c>
      <c r="BM102" s="101" t="s">
        <v>193</v>
      </c>
    </row>
    <row r="103" spans="1:65" s="2" customFormat="1" ht="19.2" x14ac:dyDescent="0.2">
      <c r="A103" s="21"/>
      <c r="B103" s="22"/>
      <c r="C103" s="21"/>
      <c r="D103" s="103" t="s">
        <v>85</v>
      </c>
      <c r="E103" s="21"/>
      <c r="F103" s="104" t="s">
        <v>194</v>
      </c>
      <c r="G103" s="21"/>
      <c r="H103" s="21"/>
      <c r="I103" s="105"/>
      <c r="J103" s="21"/>
      <c r="K103" s="21"/>
      <c r="L103" s="22"/>
      <c r="M103" s="106"/>
      <c r="N103" s="107"/>
      <c r="O103" s="30"/>
      <c r="P103" s="30"/>
      <c r="Q103" s="30"/>
      <c r="R103" s="30"/>
      <c r="S103" s="30"/>
      <c r="T103" s="3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T103" s="12" t="s">
        <v>85</v>
      </c>
      <c r="AU103" s="12" t="s">
        <v>41</v>
      </c>
    </row>
    <row r="104" spans="1:65" s="2" customFormat="1" x14ac:dyDescent="0.2">
      <c r="A104" s="21"/>
      <c r="B104" s="22"/>
      <c r="C104" s="21"/>
      <c r="D104" s="108" t="s">
        <v>86</v>
      </c>
      <c r="E104" s="21"/>
      <c r="F104" s="109" t="s">
        <v>195</v>
      </c>
      <c r="G104" s="21"/>
      <c r="H104" s="21"/>
      <c r="I104" s="105"/>
      <c r="J104" s="21"/>
      <c r="K104" s="21"/>
      <c r="L104" s="22"/>
      <c r="M104" s="106"/>
      <c r="N104" s="107"/>
      <c r="O104" s="30"/>
      <c r="P104" s="30"/>
      <c r="Q104" s="30"/>
      <c r="R104" s="30"/>
      <c r="S104" s="30"/>
      <c r="T104" s="3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T104" s="12" t="s">
        <v>86</v>
      </c>
      <c r="AU104" s="12" t="s">
        <v>41</v>
      </c>
    </row>
    <row r="105" spans="1:65" s="8" customFormat="1" x14ac:dyDescent="0.2">
      <c r="B105" s="110"/>
      <c r="D105" s="103" t="s">
        <v>87</v>
      </c>
      <c r="E105" s="111" t="s">
        <v>0</v>
      </c>
      <c r="F105" s="112" t="s">
        <v>196</v>
      </c>
      <c r="H105" s="111" t="s">
        <v>0</v>
      </c>
      <c r="I105" s="113"/>
      <c r="L105" s="110"/>
      <c r="M105" s="114"/>
      <c r="N105" s="115"/>
      <c r="O105" s="115"/>
      <c r="P105" s="115"/>
      <c r="Q105" s="115"/>
      <c r="R105" s="115"/>
      <c r="S105" s="115"/>
      <c r="T105" s="116"/>
      <c r="AT105" s="111" t="s">
        <v>87</v>
      </c>
      <c r="AU105" s="111" t="s">
        <v>41</v>
      </c>
      <c r="AV105" s="8" t="s">
        <v>40</v>
      </c>
      <c r="AW105" s="8" t="s">
        <v>17</v>
      </c>
      <c r="AX105" s="8" t="s">
        <v>39</v>
      </c>
      <c r="AY105" s="111" t="s">
        <v>79</v>
      </c>
    </row>
    <row r="106" spans="1:65" s="9" customFormat="1" x14ac:dyDescent="0.2">
      <c r="B106" s="117"/>
      <c r="D106" s="103" t="s">
        <v>87</v>
      </c>
      <c r="E106" s="118" t="s">
        <v>0</v>
      </c>
      <c r="F106" s="119" t="s">
        <v>197</v>
      </c>
      <c r="H106" s="120">
        <v>83.85</v>
      </c>
      <c r="I106" s="121"/>
      <c r="L106" s="117"/>
      <c r="M106" s="122"/>
      <c r="N106" s="123"/>
      <c r="O106" s="123"/>
      <c r="P106" s="123"/>
      <c r="Q106" s="123"/>
      <c r="R106" s="123"/>
      <c r="S106" s="123"/>
      <c r="T106" s="124"/>
      <c r="AT106" s="118" t="s">
        <v>87</v>
      </c>
      <c r="AU106" s="118" t="s">
        <v>41</v>
      </c>
      <c r="AV106" s="9" t="s">
        <v>41</v>
      </c>
      <c r="AW106" s="9" t="s">
        <v>17</v>
      </c>
      <c r="AX106" s="9" t="s">
        <v>39</v>
      </c>
      <c r="AY106" s="118" t="s">
        <v>79</v>
      </c>
    </row>
    <row r="107" spans="1:65" s="10" customFormat="1" x14ac:dyDescent="0.2">
      <c r="B107" s="125"/>
      <c r="D107" s="103" t="s">
        <v>87</v>
      </c>
      <c r="E107" s="126" t="s">
        <v>0</v>
      </c>
      <c r="F107" s="127" t="s">
        <v>88</v>
      </c>
      <c r="H107" s="128">
        <v>83.85</v>
      </c>
      <c r="I107" s="129"/>
      <c r="L107" s="125"/>
      <c r="M107" s="130"/>
      <c r="N107" s="131"/>
      <c r="O107" s="131"/>
      <c r="P107" s="131"/>
      <c r="Q107" s="131"/>
      <c r="R107" s="131"/>
      <c r="S107" s="131"/>
      <c r="T107" s="132"/>
      <c r="AT107" s="126" t="s">
        <v>87</v>
      </c>
      <c r="AU107" s="126" t="s">
        <v>41</v>
      </c>
      <c r="AV107" s="10" t="s">
        <v>84</v>
      </c>
      <c r="AW107" s="10" t="s">
        <v>17</v>
      </c>
      <c r="AX107" s="10" t="s">
        <v>40</v>
      </c>
      <c r="AY107" s="126" t="s">
        <v>79</v>
      </c>
    </row>
    <row r="108" spans="1:65" s="2" customFormat="1" ht="16.5" customHeight="1" x14ac:dyDescent="0.2">
      <c r="A108" s="21"/>
      <c r="B108" s="89"/>
      <c r="C108" s="90" t="s">
        <v>41</v>
      </c>
      <c r="D108" s="90" t="s">
        <v>81</v>
      </c>
      <c r="E108" s="91" t="s">
        <v>198</v>
      </c>
      <c r="F108" s="92" t="s">
        <v>199</v>
      </c>
      <c r="G108" s="93" t="s">
        <v>82</v>
      </c>
      <c r="H108" s="94">
        <v>83.85</v>
      </c>
      <c r="I108" s="95"/>
      <c r="J108" s="96">
        <f>ROUND(I108*H108,2)</f>
        <v>0</v>
      </c>
      <c r="K108" s="92" t="s">
        <v>83</v>
      </c>
      <c r="L108" s="22"/>
      <c r="M108" s="97" t="s">
        <v>0</v>
      </c>
      <c r="N108" s="98" t="s">
        <v>26</v>
      </c>
      <c r="O108" s="30"/>
      <c r="P108" s="99">
        <f>O108*H108</f>
        <v>0</v>
      </c>
      <c r="Q108" s="99">
        <v>0</v>
      </c>
      <c r="R108" s="99">
        <f>Q108*H108</f>
        <v>0</v>
      </c>
      <c r="S108" s="99">
        <v>0</v>
      </c>
      <c r="T108" s="100">
        <f>S108*H108</f>
        <v>0</v>
      </c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R108" s="101" t="s">
        <v>84</v>
      </c>
      <c r="AT108" s="101" t="s">
        <v>81</v>
      </c>
      <c r="AU108" s="101" t="s">
        <v>41</v>
      </c>
      <c r="AY108" s="12" t="s">
        <v>79</v>
      </c>
      <c r="BE108" s="102">
        <f>IF(N108="základní",J108,0)</f>
        <v>0</v>
      </c>
      <c r="BF108" s="102">
        <f>IF(N108="snížená",J108,0)</f>
        <v>0</v>
      </c>
      <c r="BG108" s="102">
        <f>IF(N108="zákl. přenesená",J108,0)</f>
        <v>0</v>
      </c>
      <c r="BH108" s="102">
        <f>IF(N108="sníž. přenesená",J108,0)</f>
        <v>0</v>
      </c>
      <c r="BI108" s="102">
        <f>IF(N108="nulová",J108,0)</f>
        <v>0</v>
      </c>
      <c r="BJ108" s="12" t="s">
        <v>40</v>
      </c>
      <c r="BK108" s="102">
        <f>ROUND(I108*H108,2)</f>
        <v>0</v>
      </c>
      <c r="BL108" s="12" t="s">
        <v>84</v>
      </c>
      <c r="BM108" s="101" t="s">
        <v>200</v>
      </c>
    </row>
    <row r="109" spans="1:65" s="2" customFormat="1" ht="19.2" x14ac:dyDescent="0.2">
      <c r="A109" s="21"/>
      <c r="B109" s="22"/>
      <c r="C109" s="21"/>
      <c r="D109" s="103" t="s">
        <v>85</v>
      </c>
      <c r="E109" s="21"/>
      <c r="F109" s="104" t="s">
        <v>201</v>
      </c>
      <c r="G109" s="21"/>
      <c r="H109" s="21"/>
      <c r="I109" s="105"/>
      <c r="J109" s="21"/>
      <c r="K109" s="21"/>
      <c r="L109" s="22"/>
      <c r="M109" s="106"/>
      <c r="N109" s="107"/>
      <c r="O109" s="30"/>
      <c r="P109" s="30"/>
      <c r="Q109" s="30"/>
      <c r="R109" s="30"/>
      <c r="S109" s="30"/>
      <c r="T109" s="3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T109" s="12" t="s">
        <v>85</v>
      </c>
      <c r="AU109" s="12" t="s">
        <v>41</v>
      </c>
    </row>
    <row r="110" spans="1:65" s="2" customFormat="1" x14ac:dyDescent="0.2">
      <c r="A110" s="21"/>
      <c r="B110" s="22"/>
      <c r="C110" s="21"/>
      <c r="D110" s="108" t="s">
        <v>86</v>
      </c>
      <c r="E110" s="21"/>
      <c r="F110" s="109" t="s">
        <v>202</v>
      </c>
      <c r="G110" s="21"/>
      <c r="H110" s="21"/>
      <c r="I110" s="105"/>
      <c r="J110" s="21"/>
      <c r="K110" s="21"/>
      <c r="L110" s="22"/>
      <c r="M110" s="106"/>
      <c r="N110" s="107"/>
      <c r="O110" s="30"/>
      <c r="P110" s="30"/>
      <c r="Q110" s="30"/>
      <c r="R110" s="30"/>
      <c r="S110" s="30"/>
      <c r="T110" s="3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T110" s="12" t="s">
        <v>86</v>
      </c>
      <c r="AU110" s="12" t="s">
        <v>41</v>
      </c>
    </row>
    <row r="111" spans="1:65" s="8" customFormat="1" x14ac:dyDescent="0.2">
      <c r="B111" s="110"/>
      <c r="D111" s="103" t="s">
        <v>87</v>
      </c>
      <c r="E111" s="111" t="s">
        <v>0</v>
      </c>
      <c r="F111" s="112" t="s">
        <v>203</v>
      </c>
      <c r="H111" s="111" t="s">
        <v>0</v>
      </c>
      <c r="I111" s="113"/>
      <c r="L111" s="110"/>
      <c r="M111" s="114"/>
      <c r="N111" s="115"/>
      <c r="O111" s="115"/>
      <c r="P111" s="115"/>
      <c r="Q111" s="115"/>
      <c r="R111" s="115"/>
      <c r="S111" s="115"/>
      <c r="T111" s="116"/>
      <c r="AT111" s="111" t="s">
        <v>87</v>
      </c>
      <c r="AU111" s="111" t="s">
        <v>41</v>
      </c>
      <c r="AV111" s="8" t="s">
        <v>40</v>
      </c>
      <c r="AW111" s="8" t="s">
        <v>17</v>
      </c>
      <c r="AX111" s="8" t="s">
        <v>39</v>
      </c>
      <c r="AY111" s="111" t="s">
        <v>79</v>
      </c>
    </row>
    <row r="112" spans="1:65" s="9" customFormat="1" x14ac:dyDescent="0.2">
      <c r="B112" s="117"/>
      <c r="D112" s="103" t="s">
        <v>87</v>
      </c>
      <c r="E112" s="118" t="s">
        <v>0</v>
      </c>
      <c r="F112" s="119" t="s">
        <v>197</v>
      </c>
      <c r="H112" s="120">
        <v>83.85</v>
      </c>
      <c r="I112" s="121"/>
      <c r="L112" s="117"/>
      <c r="M112" s="122"/>
      <c r="N112" s="123"/>
      <c r="O112" s="123"/>
      <c r="P112" s="123"/>
      <c r="Q112" s="123"/>
      <c r="R112" s="123"/>
      <c r="S112" s="123"/>
      <c r="T112" s="124"/>
      <c r="AT112" s="118" t="s">
        <v>87</v>
      </c>
      <c r="AU112" s="118" t="s">
        <v>41</v>
      </c>
      <c r="AV112" s="9" t="s">
        <v>41</v>
      </c>
      <c r="AW112" s="9" t="s">
        <v>17</v>
      </c>
      <c r="AX112" s="9" t="s">
        <v>39</v>
      </c>
      <c r="AY112" s="118" t="s">
        <v>79</v>
      </c>
    </row>
    <row r="113" spans="1:65" s="10" customFormat="1" x14ac:dyDescent="0.2">
      <c r="B113" s="125"/>
      <c r="D113" s="103" t="s">
        <v>87</v>
      </c>
      <c r="E113" s="126" t="s">
        <v>0</v>
      </c>
      <c r="F113" s="127" t="s">
        <v>88</v>
      </c>
      <c r="H113" s="128">
        <v>83.85</v>
      </c>
      <c r="I113" s="129"/>
      <c r="L113" s="125"/>
      <c r="M113" s="130"/>
      <c r="N113" s="131"/>
      <c r="O113" s="131"/>
      <c r="P113" s="131"/>
      <c r="Q113" s="131"/>
      <c r="R113" s="131"/>
      <c r="S113" s="131"/>
      <c r="T113" s="132"/>
      <c r="AT113" s="126" t="s">
        <v>87</v>
      </c>
      <c r="AU113" s="126" t="s">
        <v>41</v>
      </c>
      <c r="AV113" s="10" t="s">
        <v>84</v>
      </c>
      <c r="AW113" s="10" t="s">
        <v>17</v>
      </c>
      <c r="AX113" s="10" t="s">
        <v>40</v>
      </c>
      <c r="AY113" s="126" t="s">
        <v>79</v>
      </c>
    </row>
    <row r="114" spans="1:65" s="7" customFormat="1" ht="22.8" customHeight="1" x14ac:dyDescent="0.25">
      <c r="B114" s="76"/>
      <c r="D114" s="77" t="s">
        <v>38</v>
      </c>
      <c r="E114" s="87" t="s">
        <v>41</v>
      </c>
      <c r="F114" s="87" t="s">
        <v>94</v>
      </c>
      <c r="I114" s="79"/>
      <c r="J114" s="88">
        <f>BK114</f>
        <v>0</v>
      </c>
      <c r="L114" s="76"/>
      <c r="M114" s="81"/>
      <c r="N114" s="82"/>
      <c r="O114" s="82"/>
      <c r="P114" s="83">
        <f>SUM(P115:P133)</f>
        <v>0</v>
      </c>
      <c r="Q114" s="82"/>
      <c r="R114" s="83">
        <f>SUM(R115:R133)</f>
        <v>1.2857921999999999</v>
      </c>
      <c r="S114" s="82"/>
      <c r="T114" s="84">
        <f>SUM(T115:T133)</f>
        <v>0</v>
      </c>
      <c r="AR114" s="77" t="s">
        <v>40</v>
      </c>
      <c r="AT114" s="85" t="s">
        <v>38</v>
      </c>
      <c r="AU114" s="85" t="s">
        <v>40</v>
      </c>
      <c r="AY114" s="77" t="s">
        <v>79</v>
      </c>
      <c r="BK114" s="86">
        <f>SUM(BK115:BK133)</f>
        <v>0</v>
      </c>
    </row>
    <row r="115" spans="1:65" s="2" customFormat="1" ht="16.5" customHeight="1" x14ac:dyDescent="0.2">
      <c r="A115" s="21"/>
      <c r="B115" s="89"/>
      <c r="C115" s="90" t="s">
        <v>92</v>
      </c>
      <c r="D115" s="90" t="s">
        <v>81</v>
      </c>
      <c r="E115" s="91" t="s">
        <v>204</v>
      </c>
      <c r="F115" s="92" t="s">
        <v>205</v>
      </c>
      <c r="G115" s="93" t="s">
        <v>97</v>
      </c>
      <c r="H115" s="94">
        <v>2028</v>
      </c>
      <c r="I115" s="95"/>
      <c r="J115" s="96">
        <f>ROUND(I115*H115,2)</f>
        <v>0</v>
      </c>
      <c r="K115" s="92" t="s">
        <v>83</v>
      </c>
      <c r="L115" s="22"/>
      <c r="M115" s="97" t="s">
        <v>0</v>
      </c>
      <c r="N115" s="98" t="s">
        <v>26</v>
      </c>
      <c r="O115" s="30"/>
      <c r="P115" s="99">
        <f>O115*H115</f>
        <v>0</v>
      </c>
      <c r="Q115" s="99">
        <v>1E-4</v>
      </c>
      <c r="R115" s="99">
        <f>Q115*H115</f>
        <v>0.20280000000000001</v>
      </c>
      <c r="S115" s="99">
        <v>0</v>
      </c>
      <c r="T115" s="100">
        <f>S115*H115</f>
        <v>0</v>
      </c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R115" s="101" t="s">
        <v>84</v>
      </c>
      <c r="AT115" s="101" t="s">
        <v>81</v>
      </c>
      <c r="AU115" s="101" t="s">
        <v>41</v>
      </c>
      <c r="AY115" s="12" t="s">
        <v>79</v>
      </c>
      <c r="BE115" s="102">
        <f>IF(N115="základní",J115,0)</f>
        <v>0</v>
      </c>
      <c r="BF115" s="102">
        <f>IF(N115="snížená",J115,0)</f>
        <v>0</v>
      </c>
      <c r="BG115" s="102">
        <f>IF(N115="zákl. přenesená",J115,0)</f>
        <v>0</v>
      </c>
      <c r="BH115" s="102">
        <f>IF(N115="sníž. přenesená",J115,0)</f>
        <v>0</v>
      </c>
      <c r="BI115" s="102">
        <f>IF(N115="nulová",J115,0)</f>
        <v>0</v>
      </c>
      <c r="BJ115" s="12" t="s">
        <v>40</v>
      </c>
      <c r="BK115" s="102">
        <f>ROUND(I115*H115,2)</f>
        <v>0</v>
      </c>
      <c r="BL115" s="12" t="s">
        <v>84</v>
      </c>
      <c r="BM115" s="101" t="s">
        <v>206</v>
      </c>
    </row>
    <row r="116" spans="1:65" s="2" customFormat="1" ht="19.2" x14ac:dyDescent="0.2">
      <c r="A116" s="21"/>
      <c r="B116" s="22"/>
      <c r="C116" s="21"/>
      <c r="D116" s="103" t="s">
        <v>85</v>
      </c>
      <c r="E116" s="21"/>
      <c r="F116" s="104" t="s">
        <v>207</v>
      </c>
      <c r="G116" s="21"/>
      <c r="H116" s="21"/>
      <c r="I116" s="105"/>
      <c r="J116" s="21"/>
      <c r="K116" s="21"/>
      <c r="L116" s="22"/>
      <c r="M116" s="106"/>
      <c r="N116" s="107"/>
      <c r="O116" s="30"/>
      <c r="P116" s="30"/>
      <c r="Q116" s="30"/>
      <c r="R116" s="30"/>
      <c r="S116" s="30"/>
      <c r="T116" s="3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T116" s="12" t="s">
        <v>85</v>
      </c>
      <c r="AU116" s="12" t="s">
        <v>41</v>
      </c>
    </row>
    <row r="117" spans="1:65" s="2" customFormat="1" x14ac:dyDescent="0.2">
      <c r="A117" s="21"/>
      <c r="B117" s="22"/>
      <c r="C117" s="21"/>
      <c r="D117" s="108" t="s">
        <v>86</v>
      </c>
      <c r="E117" s="21"/>
      <c r="F117" s="109" t="s">
        <v>208</v>
      </c>
      <c r="G117" s="21"/>
      <c r="H117" s="21"/>
      <c r="I117" s="105"/>
      <c r="J117" s="21"/>
      <c r="K117" s="21"/>
      <c r="L117" s="22"/>
      <c r="M117" s="106"/>
      <c r="N117" s="107"/>
      <c r="O117" s="30"/>
      <c r="P117" s="30"/>
      <c r="Q117" s="30"/>
      <c r="R117" s="30"/>
      <c r="S117" s="30"/>
      <c r="T117" s="3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T117" s="12" t="s">
        <v>86</v>
      </c>
      <c r="AU117" s="12" t="s">
        <v>41</v>
      </c>
    </row>
    <row r="118" spans="1:65" s="9" customFormat="1" x14ac:dyDescent="0.2">
      <c r="B118" s="117"/>
      <c r="D118" s="103" t="s">
        <v>87</v>
      </c>
      <c r="E118" s="118" t="s">
        <v>0</v>
      </c>
      <c r="F118" s="119" t="s">
        <v>209</v>
      </c>
      <c r="H118" s="120">
        <v>2028</v>
      </c>
      <c r="I118" s="121"/>
      <c r="L118" s="117"/>
      <c r="M118" s="122"/>
      <c r="N118" s="123"/>
      <c r="O118" s="123"/>
      <c r="P118" s="123"/>
      <c r="Q118" s="123"/>
      <c r="R118" s="123"/>
      <c r="S118" s="123"/>
      <c r="T118" s="124"/>
      <c r="AT118" s="118" t="s">
        <v>87</v>
      </c>
      <c r="AU118" s="118" t="s">
        <v>41</v>
      </c>
      <c r="AV118" s="9" t="s">
        <v>41</v>
      </c>
      <c r="AW118" s="9" t="s">
        <v>17</v>
      </c>
      <c r="AX118" s="9" t="s">
        <v>39</v>
      </c>
      <c r="AY118" s="118" t="s">
        <v>79</v>
      </c>
    </row>
    <row r="119" spans="1:65" s="10" customFormat="1" x14ac:dyDescent="0.2">
      <c r="B119" s="125"/>
      <c r="D119" s="103" t="s">
        <v>87</v>
      </c>
      <c r="E119" s="126" t="s">
        <v>0</v>
      </c>
      <c r="F119" s="127" t="s">
        <v>88</v>
      </c>
      <c r="H119" s="128">
        <v>2028</v>
      </c>
      <c r="I119" s="129"/>
      <c r="L119" s="125"/>
      <c r="M119" s="130"/>
      <c r="N119" s="131"/>
      <c r="O119" s="131"/>
      <c r="P119" s="131"/>
      <c r="Q119" s="131"/>
      <c r="R119" s="131"/>
      <c r="S119" s="131"/>
      <c r="T119" s="132"/>
      <c r="AT119" s="126" t="s">
        <v>87</v>
      </c>
      <c r="AU119" s="126" t="s">
        <v>41</v>
      </c>
      <c r="AV119" s="10" t="s">
        <v>84</v>
      </c>
      <c r="AW119" s="10" t="s">
        <v>17</v>
      </c>
      <c r="AX119" s="10" t="s">
        <v>40</v>
      </c>
      <c r="AY119" s="126" t="s">
        <v>79</v>
      </c>
    </row>
    <row r="120" spans="1:65" s="2" customFormat="1" ht="16.5" customHeight="1" x14ac:dyDescent="0.2">
      <c r="A120" s="21"/>
      <c r="B120" s="89"/>
      <c r="C120" s="133" t="s">
        <v>84</v>
      </c>
      <c r="D120" s="133" t="s">
        <v>89</v>
      </c>
      <c r="E120" s="134" t="s">
        <v>210</v>
      </c>
      <c r="F120" s="135" t="s">
        <v>211</v>
      </c>
      <c r="G120" s="136" t="s">
        <v>97</v>
      </c>
      <c r="H120" s="137">
        <v>2332.1999999999998</v>
      </c>
      <c r="I120" s="138"/>
      <c r="J120" s="139">
        <f>ROUND(I120*H120,2)</f>
        <v>0</v>
      </c>
      <c r="K120" s="135" t="s">
        <v>83</v>
      </c>
      <c r="L120" s="140"/>
      <c r="M120" s="141" t="s">
        <v>0</v>
      </c>
      <c r="N120" s="142" t="s">
        <v>26</v>
      </c>
      <c r="O120" s="30"/>
      <c r="P120" s="99">
        <f>O120*H120</f>
        <v>0</v>
      </c>
      <c r="Q120" s="99">
        <v>4.0000000000000002E-4</v>
      </c>
      <c r="R120" s="99">
        <f>Q120*H120</f>
        <v>0.93287999999999993</v>
      </c>
      <c r="S120" s="99">
        <v>0</v>
      </c>
      <c r="T120" s="100">
        <f>S120*H120</f>
        <v>0</v>
      </c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R120" s="101" t="s">
        <v>91</v>
      </c>
      <c r="AT120" s="101" t="s">
        <v>89</v>
      </c>
      <c r="AU120" s="101" t="s">
        <v>41</v>
      </c>
      <c r="AY120" s="12" t="s">
        <v>79</v>
      </c>
      <c r="BE120" s="102">
        <f>IF(N120="základní",J120,0)</f>
        <v>0</v>
      </c>
      <c r="BF120" s="102">
        <f>IF(N120="snížená",J120,0)</f>
        <v>0</v>
      </c>
      <c r="BG120" s="102">
        <f>IF(N120="zákl. přenesená",J120,0)</f>
        <v>0</v>
      </c>
      <c r="BH120" s="102">
        <f>IF(N120="sníž. přenesená",J120,0)</f>
        <v>0</v>
      </c>
      <c r="BI120" s="102">
        <f>IF(N120="nulová",J120,0)</f>
        <v>0</v>
      </c>
      <c r="BJ120" s="12" t="s">
        <v>40</v>
      </c>
      <c r="BK120" s="102">
        <f>ROUND(I120*H120,2)</f>
        <v>0</v>
      </c>
      <c r="BL120" s="12" t="s">
        <v>84</v>
      </c>
      <c r="BM120" s="101" t="s">
        <v>212</v>
      </c>
    </row>
    <row r="121" spans="1:65" s="2" customFormat="1" x14ac:dyDescent="0.2">
      <c r="A121" s="21"/>
      <c r="B121" s="22"/>
      <c r="C121" s="21"/>
      <c r="D121" s="103" t="s">
        <v>85</v>
      </c>
      <c r="E121" s="21"/>
      <c r="F121" s="104" t="s">
        <v>211</v>
      </c>
      <c r="G121" s="21"/>
      <c r="H121" s="21"/>
      <c r="I121" s="105"/>
      <c r="J121" s="21"/>
      <c r="K121" s="21"/>
      <c r="L121" s="22"/>
      <c r="M121" s="106"/>
      <c r="N121" s="107"/>
      <c r="O121" s="30"/>
      <c r="P121" s="30"/>
      <c r="Q121" s="30"/>
      <c r="R121" s="30"/>
      <c r="S121" s="30"/>
      <c r="T121" s="3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T121" s="12" t="s">
        <v>85</v>
      </c>
      <c r="AU121" s="12" t="s">
        <v>41</v>
      </c>
    </row>
    <row r="122" spans="1:65" s="9" customFormat="1" x14ac:dyDescent="0.2">
      <c r="B122" s="117"/>
      <c r="D122" s="103" t="s">
        <v>87</v>
      </c>
      <c r="E122" s="118" t="s">
        <v>0</v>
      </c>
      <c r="F122" s="119" t="s">
        <v>213</v>
      </c>
      <c r="H122" s="120">
        <v>2332.1999999999998</v>
      </c>
      <c r="I122" s="121"/>
      <c r="L122" s="117"/>
      <c r="M122" s="122"/>
      <c r="N122" s="123"/>
      <c r="O122" s="123"/>
      <c r="P122" s="123"/>
      <c r="Q122" s="123"/>
      <c r="R122" s="123"/>
      <c r="S122" s="123"/>
      <c r="T122" s="124"/>
      <c r="AT122" s="118" t="s">
        <v>87</v>
      </c>
      <c r="AU122" s="118" t="s">
        <v>41</v>
      </c>
      <c r="AV122" s="9" t="s">
        <v>41</v>
      </c>
      <c r="AW122" s="9" t="s">
        <v>17</v>
      </c>
      <c r="AX122" s="9" t="s">
        <v>39</v>
      </c>
      <c r="AY122" s="118" t="s">
        <v>79</v>
      </c>
    </row>
    <row r="123" spans="1:65" s="10" customFormat="1" x14ac:dyDescent="0.2">
      <c r="B123" s="125"/>
      <c r="D123" s="103" t="s">
        <v>87</v>
      </c>
      <c r="E123" s="126" t="s">
        <v>0</v>
      </c>
      <c r="F123" s="127" t="s">
        <v>88</v>
      </c>
      <c r="H123" s="128">
        <v>2332.1999999999998</v>
      </c>
      <c r="I123" s="129"/>
      <c r="L123" s="125"/>
      <c r="M123" s="130"/>
      <c r="N123" s="131"/>
      <c r="O123" s="131"/>
      <c r="P123" s="131"/>
      <c r="Q123" s="131"/>
      <c r="R123" s="131"/>
      <c r="S123" s="131"/>
      <c r="T123" s="132"/>
      <c r="AT123" s="126" t="s">
        <v>87</v>
      </c>
      <c r="AU123" s="126" t="s">
        <v>41</v>
      </c>
      <c r="AV123" s="10" t="s">
        <v>84</v>
      </c>
      <c r="AW123" s="10" t="s">
        <v>17</v>
      </c>
      <c r="AX123" s="10" t="s">
        <v>40</v>
      </c>
      <c r="AY123" s="126" t="s">
        <v>79</v>
      </c>
    </row>
    <row r="124" spans="1:65" s="2" customFormat="1" ht="16.5" customHeight="1" x14ac:dyDescent="0.2">
      <c r="A124" s="21"/>
      <c r="B124" s="89"/>
      <c r="C124" s="90" t="s">
        <v>95</v>
      </c>
      <c r="D124" s="90" t="s">
        <v>81</v>
      </c>
      <c r="E124" s="91" t="s">
        <v>214</v>
      </c>
      <c r="F124" s="92" t="s">
        <v>215</v>
      </c>
      <c r="G124" s="93" t="s">
        <v>113</v>
      </c>
      <c r="H124" s="94">
        <v>1430</v>
      </c>
      <c r="I124" s="95"/>
      <c r="J124" s="96">
        <f>ROUND(I124*H124,2)</f>
        <v>0</v>
      </c>
      <c r="K124" s="92" t="s">
        <v>0</v>
      </c>
      <c r="L124" s="22"/>
      <c r="M124" s="97" t="s">
        <v>0</v>
      </c>
      <c r="N124" s="98" t="s">
        <v>26</v>
      </c>
      <c r="O124" s="30"/>
      <c r="P124" s="99">
        <f>O124*H124</f>
        <v>0</v>
      </c>
      <c r="Q124" s="99">
        <v>0</v>
      </c>
      <c r="R124" s="99">
        <f>Q124*H124</f>
        <v>0</v>
      </c>
      <c r="S124" s="99">
        <v>0</v>
      </c>
      <c r="T124" s="100">
        <f>S124*H124</f>
        <v>0</v>
      </c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R124" s="101" t="s">
        <v>84</v>
      </c>
      <c r="AT124" s="101" t="s">
        <v>81</v>
      </c>
      <c r="AU124" s="101" t="s">
        <v>41</v>
      </c>
      <c r="AY124" s="12" t="s">
        <v>79</v>
      </c>
      <c r="BE124" s="102">
        <f>IF(N124="základní",J124,0)</f>
        <v>0</v>
      </c>
      <c r="BF124" s="102">
        <f>IF(N124="snížená",J124,0)</f>
        <v>0</v>
      </c>
      <c r="BG124" s="102">
        <f>IF(N124="zákl. přenesená",J124,0)</f>
        <v>0</v>
      </c>
      <c r="BH124" s="102">
        <f>IF(N124="sníž. přenesená",J124,0)</f>
        <v>0</v>
      </c>
      <c r="BI124" s="102">
        <f>IF(N124="nulová",J124,0)</f>
        <v>0</v>
      </c>
      <c r="BJ124" s="12" t="s">
        <v>40</v>
      </c>
      <c r="BK124" s="102">
        <f>ROUND(I124*H124,2)</f>
        <v>0</v>
      </c>
      <c r="BL124" s="12" t="s">
        <v>84</v>
      </c>
      <c r="BM124" s="101" t="s">
        <v>216</v>
      </c>
    </row>
    <row r="125" spans="1:65" s="2" customFormat="1" x14ac:dyDescent="0.2">
      <c r="A125" s="21"/>
      <c r="B125" s="22"/>
      <c r="C125" s="21"/>
      <c r="D125" s="103" t="s">
        <v>85</v>
      </c>
      <c r="E125" s="21"/>
      <c r="F125" s="104" t="s">
        <v>215</v>
      </c>
      <c r="G125" s="21"/>
      <c r="H125" s="21"/>
      <c r="I125" s="105"/>
      <c r="J125" s="21"/>
      <c r="K125" s="21"/>
      <c r="L125" s="22"/>
      <c r="M125" s="106"/>
      <c r="N125" s="107"/>
      <c r="O125" s="30"/>
      <c r="P125" s="30"/>
      <c r="Q125" s="30"/>
      <c r="R125" s="30"/>
      <c r="S125" s="30"/>
      <c r="T125" s="3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T125" s="12" t="s">
        <v>85</v>
      </c>
      <c r="AU125" s="12" t="s">
        <v>41</v>
      </c>
    </row>
    <row r="126" spans="1:65" s="9" customFormat="1" x14ac:dyDescent="0.2">
      <c r="B126" s="117"/>
      <c r="D126" s="103" t="s">
        <v>87</v>
      </c>
      <c r="E126" s="118" t="s">
        <v>0</v>
      </c>
      <c r="F126" s="119" t="s">
        <v>217</v>
      </c>
      <c r="H126" s="120">
        <v>1430</v>
      </c>
      <c r="I126" s="121"/>
      <c r="L126" s="117"/>
      <c r="M126" s="122"/>
      <c r="N126" s="123"/>
      <c r="O126" s="123"/>
      <c r="P126" s="123"/>
      <c r="Q126" s="123"/>
      <c r="R126" s="123"/>
      <c r="S126" s="123"/>
      <c r="T126" s="124"/>
      <c r="AT126" s="118" t="s">
        <v>87</v>
      </c>
      <c r="AU126" s="118" t="s">
        <v>41</v>
      </c>
      <c r="AV126" s="9" t="s">
        <v>41</v>
      </c>
      <c r="AW126" s="9" t="s">
        <v>17</v>
      </c>
      <c r="AX126" s="9" t="s">
        <v>39</v>
      </c>
      <c r="AY126" s="118" t="s">
        <v>79</v>
      </c>
    </row>
    <row r="127" spans="1:65" s="10" customFormat="1" x14ac:dyDescent="0.2">
      <c r="B127" s="125"/>
      <c r="D127" s="103" t="s">
        <v>87</v>
      </c>
      <c r="E127" s="126" t="s">
        <v>0</v>
      </c>
      <c r="F127" s="127" t="s">
        <v>88</v>
      </c>
      <c r="H127" s="128">
        <v>1430</v>
      </c>
      <c r="I127" s="129"/>
      <c r="L127" s="125"/>
      <c r="M127" s="130"/>
      <c r="N127" s="131"/>
      <c r="O127" s="131"/>
      <c r="P127" s="131"/>
      <c r="Q127" s="131"/>
      <c r="R127" s="131"/>
      <c r="S127" s="131"/>
      <c r="T127" s="132"/>
      <c r="AT127" s="126" t="s">
        <v>87</v>
      </c>
      <c r="AU127" s="126" t="s">
        <v>41</v>
      </c>
      <c r="AV127" s="10" t="s">
        <v>84</v>
      </c>
      <c r="AW127" s="10" t="s">
        <v>17</v>
      </c>
      <c r="AX127" s="10" t="s">
        <v>40</v>
      </c>
      <c r="AY127" s="126" t="s">
        <v>79</v>
      </c>
    </row>
    <row r="128" spans="1:65" s="2" customFormat="1" ht="16.5" customHeight="1" x14ac:dyDescent="0.2">
      <c r="A128" s="21"/>
      <c r="B128" s="89"/>
      <c r="C128" s="90" t="s">
        <v>96</v>
      </c>
      <c r="D128" s="90" t="s">
        <v>81</v>
      </c>
      <c r="E128" s="91" t="s">
        <v>218</v>
      </c>
      <c r="F128" s="92" t="s">
        <v>219</v>
      </c>
      <c r="G128" s="93" t="s">
        <v>82</v>
      </c>
      <c r="H128" s="94">
        <v>0.06</v>
      </c>
      <c r="I128" s="95"/>
      <c r="J128" s="96">
        <f>ROUND(I128*H128,2)</f>
        <v>0</v>
      </c>
      <c r="K128" s="92" t="s">
        <v>83</v>
      </c>
      <c r="L128" s="22"/>
      <c r="M128" s="97" t="s">
        <v>0</v>
      </c>
      <c r="N128" s="98" t="s">
        <v>26</v>
      </c>
      <c r="O128" s="30"/>
      <c r="P128" s="99">
        <f>O128*H128</f>
        <v>0</v>
      </c>
      <c r="Q128" s="99">
        <v>2.5018699999999998</v>
      </c>
      <c r="R128" s="99">
        <f>Q128*H128</f>
        <v>0.15011219999999997</v>
      </c>
      <c r="S128" s="99">
        <v>0</v>
      </c>
      <c r="T128" s="100">
        <f>S128*H128</f>
        <v>0</v>
      </c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R128" s="101" t="s">
        <v>84</v>
      </c>
      <c r="AT128" s="101" t="s">
        <v>81</v>
      </c>
      <c r="AU128" s="101" t="s">
        <v>41</v>
      </c>
      <c r="AY128" s="12" t="s">
        <v>79</v>
      </c>
      <c r="BE128" s="102">
        <f>IF(N128="základní",J128,0)</f>
        <v>0</v>
      </c>
      <c r="BF128" s="102">
        <f>IF(N128="snížená",J128,0)</f>
        <v>0</v>
      </c>
      <c r="BG128" s="102">
        <f>IF(N128="zákl. přenesená",J128,0)</f>
        <v>0</v>
      </c>
      <c r="BH128" s="102">
        <f>IF(N128="sníž. přenesená",J128,0)</f>
        <v>0</v>
      </c>
      <c r="BI128" s="102">
        <f>IF(N128="nulová",J128,0)</f>
        <v>0</v>
      </c>
      <c r="BJ128" s="12" t="s">
        <v>40</v>
      </c>
      <c r="BK128" s="102">
        <f>ROUND(I128*H128,2)</f>
        <v>0</v>
      </c>
      <c r="BL128" s="12" t="s">
        <v>84</v>
      </c>
      <c r="BM128" s="101" t="s">
        <v>220</v>
      </c>
    </row>
    <row r="129" spans="1:65" s="2" customFormat="1" x14ac:dyDescent="0.2">
      <c r="A129" s="21"/>
      <c r="B129" s="22"/>
      <c r="C129" s="21"/>
      <c r="D129" s="103" t="s">
        <v>85</v>
      </c>
      <c r="E129" s="21"/>
      <c r="F129" s="104" t="s">
        <v>221</v>
      </c>
      <c r="G129" s="21"/>
      <c r="H129" s="21"/>
      <c r="I129" s="105"/>
      <c r="J129" s="21"/>
      <c r="K129" s="21"/>
      <c r="L129" s="22"/>
      <c r="M129" s="106"/>
      <c r="N129" s="107"/>
      <c r="O129" s="30"/>
      <c r="P129" s="30"/>
      <c r="Q129" s="30"/>
      <c r="R129" s="30"/>
      <c r="S129" s="30"/>
      <c r="T129" s="3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T129" s="12" t="s">
        <v>85</v>
      </c>
      <c r="AU129" s="12" t="s">
        <v>41</v>
      </c>
    </row>
    <row r="130" spans="1:65" s="2" customFormat="1" x14ac:dyDescent="0.2">
      <c r="A130" s="21"/>
      <c r="B130" s="22"/>
      <c r="C130" s="21"/>
      <c r="D130" s="108" t="s">
        <v>86</v>
      </c>
      <c r="E130" s="21"/>
      <c r="F130" s="109" t="s">
        <v>222</v>
      </c>
      <c r="G130" s="21"/>
      <c r="H130" s="21"/>
      <c r="I130" s="105"/>
      <c r="J130" s="21"/>
      <c r="K130" s="21"/>
      <c r="L130" s="22"/>
      <c r="M130" s="106"/>
      <c r="N130" s="107"/>
      <c r="O130" s="30"/>
      <c r="P130" s="30"/>
      <c r="Q130" s="30"/>
      <c r="R130" s="30"/>
      <c r="S130" s="30"/>
      <c r="T130" s="3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T130" s="12" t="s">
        <v>86</v>
      </c>
      <c r="AU130" s="12" t="s">
        <v>41</v>
      </c>
    </row>
    <row r="131" spans="1:65" s="8" customFormat="1" x14ac:dyDescent="0.2">
      <c r="B131" s="110"/>
      <c r="D131" s="103" t="s">
        <v>87</v>
      </c>
      <c r="E131" s="111" t="s">
        <v>0</v>
      </c>
      <c r="F131" s="112" t="s">
        <v>223</v>
      </c>
      <c r="H131" s="111" t="s">
        <v>0</v>
      </c>
      <c r="I131" s="113"/>
      <c r="L131" s="110"/>
      <c r="M131" s="114"/>
      <c r="N131" s="115"/>
      <c r="O131" s="115"/>
      <c r="P131" s="115"/>
      <c r="Q131" s="115"/>
      <c r="R131" s="115"/>
      <c r="S131" s="115"/>
      <c r="T131" s="116"/>
      <c r="AT131" s="111" t="s">
        <v>87</v>
      </c>
      <c r="AU131" s="111" t="s">
        <v>41</v>
      </c>
      <c r="AV131" s="8" t="s">
        <v>40</v>
      </c>
      <c r="AW131" s="8" t="s">
        <v>17</v>
      </c>
      <c r="AX131" s="8" t="s">
        <v>39</v>
      </c>
      <c r="AY131" s="111" t="s">
        <v>79</v>
      </c>
    </row>
    <row r="132" spans="1:65" s="9" customFormat="1" x14ac:dyDescent="0.2">
      <c r="B132" s="117"/>
      <c r="D132" s="103" t="s">
        <v>87</v>
      </c>
      <c r="E132" s="118" t="s">
        <v>0</v>
      </c>
      <c r="F132" s="119" t="s">
        <v>224</v>
      </c>
      <c r="H132" s="120">
        <v>0.06</v>
      </c>
      <c r="I132" s="121"/>
      <c r="L132" s="117"/>
      <c r="M132" s="122"/>
      <c r="N132" s="123"/>
      <c r="O132" s="123"/>
      <c r="P132" s="123"/>
      <c r="Q132" s="123"/>
      <c r="R132" s="123"/>
      <c r="S132" s="123"/>
      <c r="T132" s="124"/>
      <c r="AT132" s="118" t="s">
        <v>87</v>
      </c>
      <c r="AU132" s="118" t="s">
        <v>41</v>
      </c>
      <c r="AV132" s="9" t="s">
        <v>41</v>
      </c>
      <c r="AW132" s="9" t="s">
        <v>17</v>
      </c>
      <c r="AX132" s="9" t="s">
        <v>39</v>
      </c>
      <c r="AY132" s="118" t="s">
        <v>79</v>
      </c>
    </row>
    <row r="133" spans="1:65" s="10" customFormat="1" x14ac:dyDescent="0.2">
      <c r="B133" s="125"/>
      <c r="D133" s="103" t="s">
        <v>87</v>
      </c>
      <c r="E133" s="126" t="s">
        <v>0</v>
      </c>
      <c r="F133" s="127" t="s">
        <v>88</v>
      </c>
      <c r="H133" s="128">
        <v>0.06</v>
      </c>
      <c r="I133" s="129"/>
      <c r="L133" s="125"/>
      <c r="M133" s="130"/>
      <c r="N133" s="131"/>
      <c r="O133" s="131"/>
      <c r="P133" s="131"/>
      <c r="Q133" s="131"/>
      <c r="R133" s="131"/>
      <c r="S133" s="131"/>
      <c r="T133" s="132"/>
      <c r="AT133" s="126" t="s">
        <v>87</v>
      </c>
      <c r="AU133" s="126" t="s">
        <v>41</v>
      </c>
      <c r="AV133" s="10" t="s">
        <v>84</v>
      </c>
      <c r="AW133" s="10" t="s">
        <v>17</v>
      </c>
      <c r="AX133" s="10" t="s">
        <v>40</v>
      </c>
      <c r="AY133" s="126" t="s">
        <v>79</v>
      </c>
    </row>
    <row r="134" spans="1:65" s="7" customFormat="1" ht="22.8" customHeight="1" x14ac:dyDescent="0.25">
      <c r="B134" s="76"/>
      <c r="D134" s="77" t="s">
        <v>38</v>
      </c>
      <c r="E134" s="87" t="s">
        <v>95</v>
      </c>
      <c r="F134" s="87" t="s">
        <v>100</v>
      </c>
      <c r="I134" s="79"/>
      <c r="J134" s="88">
        <f>BK134</f>
        <v>0</v>
      </c>
      <c r="L134" s="76"/>
      <c r="M134" s="81"/>
      <c r="N134" s="82"/>
      <c r="O134" s="82"/>
      <c r="P134" s="83">
        <f>SUM(P135:P220)</f>
        <v>0</v>
      </c>
      <c r="Q134" s="82"/>
      <c r="R134" s="83">
        <f>SUM(R135:R220)</f>
        <v>170.77858000000001</v>
      </c>
      <c r="S134" s="82"/>
      <c r="T134" s="84">
        <f>SUM(T135:T220)</f>
        <v>239.46402999999998</v>
      </c>
      <c r="AR134" s="77" t="s">
        <v>40</v>
      </c>
      <c r="AT134" s="85" t="s">
        <v>38</v>
      </c>
      <c r="AU134" s="85" t="s">
        <v>40</v>
      </c>
      <c r="AY134" s="77" t="s">
        <v>79</v>
      </c>
      <c r="BK134" s="86">
        <f>SUM(BK135:BK220)</f>
        <v>0</v>
      </c>
    </row>
    <row r="135" spans="1:65" s="2" customFormat="1" ht="16.5" customHeight="1" x14ac:dyDescent="0.2">
      <c r="A135" s="21"/>
      <c r="B135" s="89"/>
      <c r="C135" s="90" t="s">
        <v>98</v>
      </c>
      <c r="D135" s="90" t="s">
        <v>81</v>
      </c>
      <c r="E135" s="91" t="s">
        <v>225</v>
      </c>
      <c r="F135" s="92" t="s">
        <v>226</v>
      </c>
      <c r="G135" s="93" t="s">
        <v>227</v>
      </c>
      <c r="H135" s="94">
        <v>650</v>
      </c>
      <c r="I135" s="95"/>
      <c r="J135" s="96">
        <f>ROUND(I135*H135,2)</f>
        <v>0</v>
      </c>
      <c r="K135" s="92" t="s">
        <v>0</v>
      </c>
      <c r="L135" s="22"/>
      <c r="M135" s="97" t="s">
        <v>0</v>
      </c>
      <c r="N135" s="98" t="s">
        <v>26</v>
      </c>
      <c r="O135" s="30"/>
      <c r="P135" s="99">
        <f>O135*H135</f>
        <v>0</v>
      </c>
      <c r="Q135" s="99">
        <v>0</v>
      </c>
      <c r="R135" s="99">
        <f>Q135*H135</f>
        <v>0</v>
      </c>
      <c r="S135" s="99">
        <v>0</v>
      </c>
      <c r="T135" s="100">
        <f>S135*H135</f>
        <v>0</v>
      </c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R135" s="101" t="s">
        <v>84</v>
      </c>
      <c r="AT135" s="101" t="s">
        <v>81</v>
      </c>
      <c r="AU135" s="101" t="s">
        <v>41</v>
      </c>
      <c r="AY135" s="12" t="s">
        <v>79</v>
      </c>
      <c r="BE135" s="102">
        <f>IF(N135="základní",J135,0)</f>
        <v>0</v>
      </c>
      <c r="BF135" s="102">
        <f>IF(N135="snížená",J135,0)</f>
        <v>0</v>
      </c>
      <c r="BG135" s="102">
        <f>IF(N135="zákl. přenesená",J135,0)</f>
        <v>0</v>
      </c>
      <c r="BH135" s="102">
        <f>IF(N135="sníž. přenesená",J135,0)</f>
        <v>0</v>
      </c>
      <c r="BI135" s="102">
        <f>IF(N135="nulová",J135,0)</f>
        <v>0</v>
      </c>
      <c r="BJ135" s="12" t="s">
        <v>40</v>
      </c>
      <c r="BK135" s="102">
        <f>ROUND(I135*H135,2)</f>
        <v>0</v>
      </c>
      <c r="BL135" s="12" t="s">
        <v>84</v>
      </c>
      <c r="BM135" s="101" t="s">
        <v>228</v>
      </c>
    </row>
    <row r="136" spans="1:65" s="2" customFormat="1" x14ac:dyDescent="0.2">
      <c r="A136" s="21"/>
      <c r="B136" s="22"/>
      <c r="C136" s="21"/>
      <c r="D136" s="103" t="s">
        <v>85</v>
      </c>
      <c r="E136" s="21"/>
      <c r="F136" s="104" t="s">
        <v>226</v>
      </c>
      <c r="G136" s="21"/>
      <c r="H136" s="21"/>
      <c r="I136" s="105"/>
      <c r="J136" s="21"/>
      <c r="K136" s="21"/>
      <c r="L136" s="22"/>
      <c r="M136" s="106"/>
      <c r="N136" s="107"/>
      <c r="O136" s="30"/>
      <c r="P136" s="30"/>
      <c r="Q136" s="30"/>
      <c r="R136" s="30"/>
      <c r="S136" s="30"/>
      <c r="T136" s="3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T136" s="12" t="s">
        <v>85</v>
      </c>
      <c r="AU136" s="12" t="s">
        <v>41</v>
      </c>
    </row>
    <row r="137" spans="1:65" s="9" customFormat="1" x14ac:dyDescent="0.2">
      <c r="B137" s="117"/>
      <c r="D137" s="103" t="s">
        <v>87</v>
      </c>
      <c r="E137" s="118" t="s">
        <v>0</v>
      </c>
      <c r="F137" s="119" t="s">
        <v>229</v>
      </c>
      <c r="H137" s="120">
        <v>650</v>
      </c>
      <c r="I137" s="121"/>
      <c r="L137" s="117"/>
      <c r="M137" s="122"/>
      <c r="N137" s="123"/>
      <c r="O137" s="123"/>
      <c r="P137" s="123"/>
      <c r="Q137" s="123"/>
      <c r="R137" s="123"/>
      <c r="S137" s="123"/>
      <c r="T137" s="124"/>
      <c r="AT137" s="118" t="s">
        <v>87</v>
      </c>
      <c r="AU137" s="118" t="s">
        <v>41</v>
      </c>
      <c r="AV137" s="9" t="s">
        <v>41</v>
      </c>
      <c r="AW137" s="9" t="s">
        <v>17</v>
      </c>
      <c r="AX137" s="9" t="s">
        <v>39</v>
      </c>
      <c r="AY137" s="118" t="s">
        <v>79</v>
      </c>
    </row>
    <row r="138" spans="1:65" s="10" customFormat="1" x14ac:dyDescent="0.2">
      <c r="B138" s="125"/>
      <c r="D138" s="103" t="s">
        <v>87</v>
      </c>
      <c r="E138" s="126" t="s">
        <v>0</v>
      </c>
      <c r="F138" s="127" t="s">
        <v>88</v>
      </c>
      <c r="H138" s="128">
        <v>650</v>
      </c>
      <c r="I138" s="129"/>
      <c r="L138" s="125"/>
      <c r="M138" s="130"/>
      <c r="N138" s="131"/>
      <c r="O138" s="131"/>
      <c r="P138" s="131"/>
      <c r="Q138" s="131"/>
      <c r="R138" s="131"/>
      <c r="S138" s="131"/>
      <c r="T138" s="132"/>
      <c r="AT138" s="126" t="s">
        <v>87</v>
      </c>
      <c r="AU138" s="126" t="s">
        <v>41</v>
      </c>
      <c r="AV138" s="10" t="s">
        <v>84</v>
      </c>
      <c r="AW138" s="10" t="s">
        <v>17</v>
      </c>
      <c r="AX138" s="10" t="s">
        <v>40</v>
      </c>
      <c r="AY138" s="126" t="s">
        <v>79</v>
      </c>
    </row>
    <row r="139" spans="1:65" s="2" customFormat="1" ht="16.5" customHeight="1" x14ac:dyDescent="0.2">
      <c r="A139" s="21"/>
      <c r="B139" s="89"/>
      <c r="C139" s="90" t="s">
        <v>91</v>
      </c>
      <c r="D139" s="90" t="s">
        <v>81</v>
      </c>
      <c r="E139" s="91" t="s">
        <v>230</v>
      </c>
      <c r="F139" s="92" t="s">
        <v>231</v>
      </c>
      <c r="G139" s="93" t="s">
        <v>82</v>
      </c>
      <c r="H139" s="94">
        <v>1014</v>
      </c>
      <c r="I139" s="95"/>
      <c r="J139" s="96">
        <f>ROUND(I139*H139,2)</f>
        <v>0</v>
      </c>
      <c r="K139" s="92" t="s">
        <v>83</v>
      </c>
      <c r="L139" s="22"/>
      <c r="M139" s="97" t="s">
        <v>0</v>
      </c>
      <c r="N139" s="98" t="s">
        <v>26</v>
      </c>
      <c r="O139" s="30"/>
      <c r="P139" s="99">
        <f>O139*H139</f>
        <v>0</v>
      </c>
      <c r="Q139" s="99">
        <v>0</v>
      </c>
      <c r="R139" s="99">
        <f>Q139*H139</f>
        <v>0</v>
      </c>
      <c r="S139" s="99">
        <v>0</v>
      </c>
      <c r="T139" s="100">
        <f>S139*H139</f>
        <v>0</v>
      </c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R139" s="101" t="s">
        <v>84</v>
      </c>
      <c r="AT139" s="101" t="s">
        <v>81</v>
      </c>
      <c r="AU139" s="101" t="s">
        <v>41</v>
      </c>
      <c r="AY139" s="12" t="s">
        <v>79</v>
      </c>
      <c r="BE139" s="102">
        <f>IF(N139="základní",J139,0)</f>
        <v>0</v>
      </c>
      <c r="BF139" s="102">
        <f>IF(N139="snížená",J139,0)</f>
        <v>0</v>
      </c>
      <c r="BG139" s="102">
        <f>IF(N139="zákl. přenesená",J139,0)</f>
        <v>0</v>
      </c>
      <c r="BH139" s="102">
        <f>IF(N139="sníž. přenesená",J139,0)</f>
        <v>0</v>
      </c>
      <c r="BI139" s="102">
        <f>IF(N139="nulová",J139,0)</f>
        <v>0</v>
      </c>
      <c r="BJ139" s="12" t="s">
        <v>40</v>
      </c>
      <c r="BK139" s="102">
        <f>ROUND(I139*H139,2)</f>
        <v>0</v>
      </c>
      <c r="BL139" s="12" t="s">
        <v>84</v>
      </c>
      <c r="BM139" s="101" t="s">
        <v>232</v>
      </c>
    </row>
    <row r="140" spans="1:65" s="2" customFormat="1" ht="19.2" x14ac:dyDescent="0.2">
      <c r="A140" s="21"/>
      <c r="B140" s="22"/>
      <c r="C140" s="21"/>
      <c r="D140" s="103" t="s">
        <v>85</v>
      </c>
      <c r="E140" s="21"/>
      <c r="F140" s="104" t="s">
        <v>233</v>
      </c>
      <c r="G140" s="21"/>
      <c r="H140" s="21"/>
      <c r="I140" s="105"/>
      <c r="J140" s="21"/>
      <c r="K140" s="21"/>
      <c r="L140" s="22"/>
      <c r="M140" s="106"/>
      <c r="N140" s="107"/>
      <c r="O140" s="30"/>
      <c r="P140" s="30"/>
      <c r="Q140" s="30"/>
      <c r="R140" s="30"/>
      <c r="S140" s="30"/>
      <c r="T140" s="3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T140" s="12" t="s">
        <v>85</v>
      </c>
      <c r="AU140" s="12" t="s">
        <v>41</v>
      </c>
    </row>
    <row r="141" spans="1:65" s="2" customFormat="1" x14ac:dyDescent="0.2">
      <c r="A141" s="21"/>
      <c r="B141" s="22"/>
      <c r="C141" s="21"/>
      <c r="D141" s="108" t="s">
        <v>86</v>
      </c>
      <c r="E141" s="21"/>
      <c r="F141" s="109" t="s">
        <v>234</v>
      </c>
      <c r="G141" s="21"/>
      <c r="H141" s="21"/>
      <c r="I141" s="105"/>
      <c r="J141" s="21"/>
      <c r="K141" s="21"/>
      <c r="L141" s="22"/>
      <c r="M141" s="106"/>
      <c r="N141" s="107"/>
      <c r="O141" s="30"/>
      <c r="P141" s="30"/>
      <c r="Q141" s="30"/>
      <c r="R141" s="30"/>
      <c r="S141" s="30"/>
      <c r="T141" s="3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T141" s="12" t="s">
        <v>86</v>
      </c>
      <c r="AU141" s="12" t="s">
        <v>41</v>
      </c>
    </row>
    <row r="142" spans="1:65" s="8" customFormat="1" x14ac:dyDescent="0.2">
      <c r="B142" s="110"/>
      <c r="D142" s="103" t="s">
        <v>87</v>
      </c>
      <c r="E142" s="111" t="s">
        <v>0</v>
      </c>
      <c r="F142" s="112" t="s">
        <v>235</v>
      </c>
      <c r="H142" s="111" t="s">
        <v>0</v>
      </c>
      <c r="I142" s="113"/>
      <c r="L142" s="110"/>
      <c r="M142" s="114"/>
      <c r="N142" s="115"/>
      <c r="O142" s="115"/>
      <c r="P142" s="115"/>
      <c r="Q142" s="115"/>
      <c r="R142" s="115"/>
      <c r="S142" s="115"/>
      <c r="T142" s="116"/>
      <c r="AT142" s="111" t="s">
        <v>87</v>
      </c>
      <c r="AU142" s="111" t="s">
        <v>41</v>
      </c>
      <c r="AV142" s="8" t="s">
        <v>40</v>
      </c>
      <c r="AW142" s="8" t="s">
        <v>17</v>
      </c>
      <c r="AX142" s="8" t="s">
        <v>39</v>
      </c>
      <c r="AY142" s="111" t="s">
        <v>79</v>
      </c>
    </row>
    <row r="143" spans="1:65" s="9" customFormat="1" x14ac:dyDescent="0.2">
      <c r="B143" s="117"/>
      <c r="D143" s="103" t="s">
        <v>87</v>
      </c>
      <c r="E143" s="118" t="s">
        <v>0</v>
      </c>
      <c r="F143" s="119" t="s">
        <v>236</v>
      </c>
      <c r="H143" s="120">
        <v>1014</v>
      </c>
      <c r="I143" s="121"/>
      <c r="L143" s="117"/>
      <c r="M143" s="122"/>
      <c r="N143" s="123"/>
      <c r="O143" s="123"/>
      <c r="P143" s="123"/>
      <c r="Q143" s="123"/>
      <c r="R143" s="123"/>
      <c r="S143" s="123"/>
      <c r="T143" s="124"/>
      <c r="AT143" s="118" t="s">
        <v>87</v>
      </c>
      <c r="AU143" s="118" t="s">
        <v>41</v>
      </c>
      <c r="AV143" s="9" t="s">
        <v>41</v>
      </c>
      <c r="AW143" s="9" t="s">
        <v>17</v>
      </c>
      <c r="AX143" s="9" t="s">
        <v>39</v>
      </c>
      <c r="AY143" s="118" t="s">
        <v>79</v>
      </c>
    </row>
    <row r="144" spans="1:65" s="10" customFormat="1" x14ac:dyDescent="0.2">
      <c r="B144" s="125"/>
      <c r="D144" s="103" t="s">
        <v>87</v>
      </c>
      <c r="E144" s="126" t="s">
        <v>0</v>
      </c>
      <c r="F144" s="127" t="s">
        <v>88</v>
      </c>
      <c r="H144" s="128">
        <v>1014</v>
      </c>
      <c r="I144" s="129"/>
      <c r="L144" s="125"/>
      <c r="M144" s="130"/>
      <c r="N144" s="131"/>
      <c r="O144" s="131"/>
      <c r="P144" s="131"/>
      <c r="Q144" s="131"/>
      <c r="R144" s="131"/>
      <c r="S144" s="131"/>
      <c r="T144" s="132"/>
      <c r="AT144" s="126" t="s">
        <v>87</v>
      </c>
      <c r="AU144" s="126" t="s">
        <v>41</v>
      </c>
      <c r="AV144" s="10" t="s">
        <v>84</v>
      </c>
      <c r="AW144" s="10" t="s">
        <v>17</v>
      </c>
      <c r="AX144" s="10" t="s">
        <v>40</v>
      </c>
      <c r="AY144" s="126" t="s">
        <v>79</v>
      </c>
    </row>
    <row r="145" spans="1:65" s="2" customFormat="1" ht="16.5" customHeight="1" x14ac:dyDescent="0.2">
      <c r="A145" s="21"/>
      <c r="B145" s="89"/>
      <c r="C145" s="90" t="s">
        <v>99</v>
      </c>
      <c r="D145" s="90" t="s">
        <v>81</v>
      </c>
      <c r="E145" s="91" t="s">
        <v>237</v>
      </c>
      <c r="F145" s="92" t="s">
        <v>238</v>
      </c>
      <c r="G145" s="93" t="s">
        <v>113</v>
      </c>
      <c r="H145" s="94">
        <v>520</v>
      </c>
      <c r="I145" s="95"/>
      <c r="J145" s="96">
        <f>ROUND(I145*H145,2)</f>
        <v>0</v>
      </c>
      <c r="K145" s="92" t="s">
        <v>83</v>
      </c>
      <c r="L145" s="22"/>
      <c r="M145" s="97" t="s">
        <v>0</v>
      </c>
      <c r="N145" s="98" t="s">
        <v>26</v>
      </c>
      <c r="O145" s="30"/>
      <c r="P145" s="99">
        <f>O145*H145</f>
        <v>0</v>
      </c>
      <c r="Q145" s="99">
        <v>0</v>
      </c>
      <c r="R145" s="99">
        <f>Q145*H145</f>
        <v>0</v>
      </c>
      <c r="S145" s="99">
        <v>0</v>
      </c>
      <c r="T145" s="100">
        <f>S145*H145</f>
        <v>0</v>
      </c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R145" s="101" t="s">
        <v>84</v>
      </c>
      <c r="AT145" s="101" t="s">
        <v>81</v>
      </c>
      <c r="AU145" s="101" t="s">
        <v>41</v>
      </c>
      <c r="AY145" s="12" t="s">
        <v>79</v>
      </c>
      <c r="BE145" s="102">
        <f>IF(N145="základní",J145,0)</f>
        <v>0</v>
      </c>
      <c r="BF145" s="102">
        <f>IF(N145="snížená",J145,0)</f>
        <v>0</v>
      </c>
      <c r="BG145" s="102">
        <f>IF(N145="zákl. přenesená",J145,0)</f>
        <v>0</v>
      </c>
      <c r="BH145" s="102">
        <f>IF(N145="sníž. přenesená",J145,0)</f>
        <v>0</v>
      </c>
      <c r="BI145" s="102">
        <f>IF(N145="nulová",J145,0)</f>
        <v>0</v>
      </c>
      <c r="BJ145" s="12" t="s">
        <v>40</v>
      </c>
      <c r="BK145" s="102">
        <f>ROUND(I145*H145,2)</f>
        <v>0</v>
      </c>
      <c r="BL145" s="12" t="s">
        <v>84</v>
      </c>
      <c r="BM145" s="101" t="s">
        <v>239</v>
      </c>
    </row>
    <row r="146" spans="1:65" s="2" customFormat="1" x14ac:dyDescent="0.2">
      <c r="A146" s="21"/>
      <c r="B146" s="22"/>
      <c r="C146" s="21"/>
      <c r="D146" s="103" t="s">
        <v>85</v>
      </c>
      <c r="E146" s="21"/>
      <c r="F146" s="104" t="s">
        <v>240</v>
      </c>
      <c r="G146" s="21"/>
      <c r="H146" s="21"/>
      <c r="I146" s="105"/>
      <c r="J146" s="21"/>
      <c r="K146" s="21"/>
      <c r="L146" s="22"/>
      <c r="M146" s="106"/>
      <c r="N146" s="107"/>
      <c r="O146" s="30"/>
      <c r="P146" s="30"/>
      <c r="Q146" s="30"/>
      <c r="R146" s="30"/>
      <c r="S146" s="30"/>
      <c r="T146" s="3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T146" s="12" t="s">
        <v>85</v>
      </c>
      <c r="AU146" s="12" t="s">
        <v>41</v>
      </c>
    </row>
    <row r="147" spans="1:65" s="2" customFormat="1" x14ac:dyDescent="0.2">
      <c r="A147" s="21"/>
      <c r="B147" s="22"/>
      <c r="C147" s="21"/>
      <c r="D147" s="108" t="s">
        <v>86</v>
      </c>
      <c r="E147" s="21"/>
      <c r="F147" s="109" t="s">
        <v>241</v>
      </c>
      <c r="G147" s="21"/>
      <c r="H147" s="21"/>
      <c r="I147" s="105"/>
      <c r="J147" s="21"/>
      <c r="K147" s="21"/>
      <c r="L147" s="22"/>
      <c r="M147" s="106"/>
      <c r="N147" s="107"/>
      <c r="O147" s="30"/>
      <c r="P147" s="30"/>
      <c r="Q147" s="30"/>
      <c r="R147" s="30"/>
      <c r="S147" s="30"/>
      <c r="T147" s="3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T147" s="12" t="s">
        <v>86</v>
      </c>
      <c r="AU147" s="12" t="s">
        <v>41</v>
      </c>
    </row>
    <row r="148" spans="1:65" s="8" customFormat="1" x14ac:dyDescent="0.2">
      <c r="B148" s="110"/>
      <c r="D148" s="103" t="s">
        <v>87</v>
      </c>
      <c r="E148" s="111" t="s">
        <v>0</v>
      </c>
      <c r="F148" s="112" t="s">
        <v>242</v>
      </c>
      <c r="H148" s="111" t="s">
        <v>0</v>
      </c>
      <c r="I148" s="113"/>
      <c r="L148" s="110"/>
      <c r="M148" s="114"/>
      <c r="N148" s="115"/>
      <c r="O148" s="115"/>
      <c r="P148" s="115"/>
      <c r="Q148" s="115"/>
      <c r="R148" s="115"/>
      <c r="S148" s="115"/>
      <c r="T148" s="116"/>
      <c r="AT148" s="111" t="s">
        <v>87</v>
      </c>
      <c r="AU148" s="111" t="s">
        <v>41</v>
      </c>
      <c r="AV148" s="8" t="s">
        <v>40</v>
      </c>
      <c r="AW148" s="8" t="s">
        <v>17</v>
      </c>
      <c r="AX148" s="8" t="s">
        <v>39</v>
      </c>
      <c r="AY148" s="111" t="s">
        <v>79</v>
      </c>
    </row>
    <row r="149" spans="1:65" s="9" customFormat="1" x14ac:dyDescent="0.2">
      <c r="B149" s="117"/>
      <c r="D149" s="103" t="s">
        <v>87</v>
      </c>
      <c r="E149" s="118" t="s">
        <v>0</v>
      </c>
      <c r="F149" s="119" t="s">
        <v>243</v>
      </c>
      <c r="H149" s="120">
        <v>520</v>
      </c>
      <c r="I149" s="121"/>
      <c r="L149" s="117"/>
      <c r="M149" s="122"/>
      <c r="N149" s="123"/>
      <c r="O149" s="123"/>
      <c r="P149" s="123"/>
      <c r="Q149" s="123"/>
      <c r="R149" s="123"/>
      <c r="S149" s="123"/>
      <c r="T149" s="124"/>
      <c r="AT149" s="118" t="s">
        <v>87</v>
      </c>
      <c r="AU149" s="118" t="s">
        <v>41</v>
      </c>
      <c r="AV149" s="9" t="s">
        <v>41</v>
      </c>
      <c r="AW149" s="9" t="s">
        <v>17</v>
      </c>
      <c r="AX149" s="9" t="s">
        <v>39</v>
      </c>
      <c r="AY149" s="118" t="s">
        <v>79</v>
      </c>
    </row>
    <row r="150" spans="1:65" s="10" customFormat="1" x14ac:dyDescent="0.2">
      <c r="B150" s="125"/>
      <c r="D150" s="103" t="s">
        <v>87</v>
      </c>
      <c r="E150" s="126" t="s">
        <v>0</v>
      </c>
      <c r="F150" s="127" t="s">
        <v>88</v>
      </c>
      <c r="H150" s="128">
        <v>520</v>
      </c>
      <c r="I150" s="129"/>
      <c r="L150" s="125"/>
      <c r="M150" s="130"/>
      <c r="N150" s="131"/>
      <c r="O150" s="131"/>
      <c r="P150" s="131"/>
      <c r="Q150" s="131"/>
      <c r="R150" s="131"/>
      <c r="S150" s="131"/>
      <c r="T150" s="132"/>
      <c r="AT150" s="126" t="s">
        <v>87</v>
      </c>
      <c r="AU150" s="126" t="s">
        <v>41</v>
      </c>
      <c r="AV150" s="10" t="s">
        <v>84</v>
      </c>
      <c r="AW150" s="10" t="s">
        <v>17</v>
      </c>
      <c r="AX150" s="10" t="s">
        <v>40</v>
      </c>
      <c r="AY150" s="126" t="s">
        <v>79</v>
      </c>
    </row>
    <row r="151" spans="1:65" s="2" customFormat="1" ht="24.15" customHeight="1" x14ac:dyDescent="0.2">
      <c r="A151" s="21"/>
      <c r="B151" s="89"/>
      <c r="C151" s="133" t="s">
        <v>101</v>
      </c>
      <c r="D151" s="133" t="s">
        <v>89</v>
      </c>
      <c r="E151" s="134" t="s">
        <v>244</v>
      </c>
      <c r="F151" s="135" t="s">
        <v>245</v>
      </c>
      <c r="G151" s="136" t="s">
        <v>103</v>
      </c>
      <c r="H151" s="137">
        <v>400</v>
      </c>
      <c r="I151" s="138"/>
      <c r="J151" s="139">
        <f>ROUND(I151*H151,2)</f>
        <v>0</v>
      </c>
      <c r="K151" s="135" t="s">
        <v>83</v>
      </c>
      <c r="L151" s="140"/>
      <c r="M151" s="141" t="s">
        <v>0</v>
      </c>
      <c r="N151" s="142" t="s">
        <v>26</v>
      </c>
      <c r="O151" s="30"/>
      <c r="P151" s="99">
        <f>O151*H151</f>
        <v>0</v>
      </c>
      <c r="Q151" s="99">
        <v>0.28799999999999998</v>
      </c>
      <c r="R151" s="99">
        <f>Q151*H151</f>
        <v>115.19999999999999</v>
      </c>
      <c r="S151" s="99">
        <v>0</v>
      </c>
      <c r="T151" s="100">
        <f>S151*H151</f>
        <v>0</v>
      </c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R151" s="101" t="s">
        <v>91</v>
      </c>
      <c r="AT151" s="101" t="s">
        <v>89</v>
      </c>
      <c r="AU151" s="101" t="s">
        <v>41</v>
      </c>
      <c r="AY151" s="12" t="s">
        <v>79</v>
      </c>
      <c r="BE151" s="102">
        <f>IF(N151="základní",J151,0)</f>
        <v>0</v>
      </c>
      <c r="BF151" s="102">
        <f>IF(N151="snížená",J151,0)</f>
        <v>0</v>
      </c>
      <c r="BG151" s="102">
        <f>IF(N151="zákl. přenesená",J151,0)</f>
        <v>0</v>
      </c>
      <c r="BH151" s="102">
        <f>IF(N151="sníž. přenesená",J151,0)</f>
        <v>0</v>
      </c>
      <c r="BI151" s="102">
        <f>IF(N151="nulová",J151,0)</f>
        <v>0</v>
      </c>
      <c r="BJ151" s="12" t="s">
        <v>40</v>
      </c>
      <c r="BK151" s="102">
        <f>ROUND(I151*H151,2)</f>
        <v>0</v>
      </c>
      <c r="BL151" s="12" t="s">
        <v>84</v>
      </c>
      <c r="BM151" s="101" t="s">
        <v>246</v>
      </c>
    </row>
    <row r="152" spans="1:65" s="2" customFormat="1" x14ac:dyDescent="0.2">
      <c r="A152" s="21"/>
      <c r="B152" s="22"/>
      <c r="C152" s="21"/>
      <c r="D152" s="103" t="s">
        <v>85</v>
      </c>
      <c r="E152" s="21"/>
      <c r="F152" s="104" t="s">
        <v>245</v>
      </c>
      <c r="G152" s="21"/>
      <c r="H152" s="21"/>
      <c r="I152" s="105"/>
      <c r="J152" s="21"/>
      <c r="K152" s="21"/>
      <c r="L152" s="22"/>
      <c r="M152" s="106"/>
      <c r="N152" s="107"/>
      <c r="O152" s="30"/>
      <c r="P152" s="30"/>
      <c r="Q152" s="30"/>
      <c r="R152" s="30"/>
      <c r="S152" s="30"/>
      <c r="T152" s="3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T152" s="12" t="s">
        <v>85</v>
      </c>
      <c r="AU152" s="12" t="s">
        <v>41</v>
      </c>
    </row>
    <row r="153" spans="1:65" s="8" customFormat="1" x14ac:dyDescent="0.2">
      <c r="B153" s="110"/>
      <c r="D153" s="103" t="s">
        <v>87</v>
      </c>
      <c r="E153" s="111" t="s">
        <v>0</v>
      </c>
      <c r="F153" s="112" t="s">
        <v>247</v>
      </c>
      <c r="H153" s="111" t="s">
        <v>0</v>
      </c>
      <c r="I153" s="113"/>
      <c r="L153" s="110"/>
      <c r="M153" s="114"/>
      <c r="N153" s="115"/>
      <c r="O153" s="115"/>
      <c r="P153" s="115"/>
      <c r="Q153" s="115"/>
      <c r="R153" s="115"/>
      <c r="S153" s="115"/>
      <c r="T153" s="116"/>
      <c r="AT153" s="111" t="s">
        <v>87</v>
      </c>
      <c r="AU153" s="111" t="s">
        <v>41</v>
      </c>
      <c r="AV153" s="8" t="s">
        <v>40</v>
      </c>
      <c r="AW153" s="8" t="s">
        <v>17</v>
      </c>
      <c r="AX153" s="8" t="s">
        <v>39</v>
      </c>
      <c r="AY153" s="111" t="s">
        <v>79</v>
      </c>
    </row>
    <row r="154" spans="1:65" s="9" customFormat="1" x14ac:dyDescent="0.2">
      <c r="B154" s="117"/>
      <c r="D154" s="103" t="s">
        <v>87</v>
      </c>
      <c r="E154" s="118" t="s">
        <v>0</v>
      </c>
      <c r="F154" s="119" t="s">
        <v>248</v>
      </c>
      <c r="H154" s="120">
        <v>400</v>
      </c>
      <c r="I154" s="121"/>
      <c r="L154" s="117"/>
      <c r="M154" s="122"/>
      <c r="N154" s="123"/>
      <c r="O154" s="123"/>
      <c r="P154" s="123"/>
      <c r="Q154" s="123"/>
      <c r="R154" s="123"/>
      <c r="S154" s="123"/>
      <c r="T154" s="124"/>
      <c r="AT154" s="118" t="s">
        <v>87</v>
      </c>
      <c r="AU154" s="118" t="s">
        <v>41</v>
      </c>
      <c r="AV154" s="9" t="s">
        <v>41</v>
      </c>
      <c r="AW154" s="9" t="s">
        <v>17</v>
      </c>
      <c r="AX154" s="9" t="s">
        <v>39</v>
      </c>
      <c r="AY154" s="118" t="s">
        <v>79</v>
      </c>
    </row>
    <row r="155" spans="1:65" s="10" customFormat="1" x14ac:dyDescent="0.2">
      <c r="B155" s="125"/>
      <c r="D155" s="103" t="s">
        <v>87</v>
      </c>
      <c r="E155" s="126" t="s">
        <v>0</v>
      </c>
      <c r="F155" s="127" t="s">
        <v>88</v>
      </c>
      <c r="H155" s="128">
        <v>400</v>
      </c>
      <c r="I155" s="129"/>
      <c r="L155" s="125"/>
      <c r="M155" s="130"/>
      <c r="N155" s="131"/>
      <c r="O155" s="131"/>
      <c r="P155" s="131"/>
      <c r="Q155" s="131"/>
      <c r="R155" s="131"/>
      <c r="S155" s="131"/>
      <c r="T155" s="132"/>
      <c r="AT155" s="126" t="s">
        <v>87</v>
      </c>
      <c r="AU155" s="126" t="s">
        <v>41</v>
      </c>
      <c r="AV155" s="10" t="s">
        <v>84</v>
      </c>
      <c r="AW155" s="10" t="s">
        <v>17</v>
      </c>
      <c r="AX155" s="10" t="s">
        <v>40</v>
      </c>
      <c r="AY155" s="126" t="s">
        <v>79</v>
      </c>
    </row>
    <row r="156" spans="1:65" s="2" customFormat="1" ht="16.5" customHeight="1" x14ac:dyDescent="0.2">
      <c r="A156" s="21"/>
      <c r="B156" s="89"/>
      <c r="C156" s="133" t="s">
        <v>102</v>
      </c>
      <c r="D156" s="133" t="s">
        <v>89</v>
      </c>
      <c r="E156" s="134" t="s">
        <v>249</v>
      </c>
      <c r="F156" s="135" t="s">
        <v>250</v>
      </c>
      <c r="G156" s="136" t="s">
        <v>103</v>
      </c>
      <c r="H156" s="137">
        <v>1450</v>
      </c>
      <c r="I156" s="138"/>
      <c r="J156" s="139">
        <f>ROUND(I156*H156,2)</f>
        <v>0</v>
      </c>
      <c r="K156" s="135" t="s">
        <v>83</v>
      </c>
      <c r="L156" s="140"/>
      <c r="M156" s="141" t="s">
        <v>0</v>
      </c>
      <c r="N156" s="142" t="s">
        <v>26</v>
      </c>
      <c r="O156" s="30"/>
      <c r="P156" s="99">
        <f>O156*H156</f>
        <v>0</v>
      </c>
      <c r="Q156" s="99">
        <v>8.0000000000000007E-5</v>
      </c>
      <c r="R156" s="99">
        <f>Q156*H156</f>
        <v>0.11600000000000001</v>
      </c>
      <c r="S156" s="99">
        <v>0</v>
      </c>
      <c r="T156" s="100">
        <f>S156*H156</f>
        <v>0</v>
      </c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R156" s="101" t="s">
        <v>91</v>
      </c>
      <c r="AT156" s="101" t="s">
        <v>89</v>
      </c>
      <c r="AU156" s="101" t="s">
        <v>41</v>
      </c>
      <c r="AY156" s="12" t="s">
        <v>79</v>
      </c>
      <c r="BE156" s="102">
        <f>IF(N156="základní",J156,0)</f>
        <v>0</v>
      </c>
      <c r="BF156" s="102">
        <f>IF(N156="snížená",J156,0)</f>
        <v>0</v>
      </c>
      <c r="BG156" s="102">
        <f>IF(N156="zákl. přenesená",J156,0)</f>
        <v>0</v>
      </c>
      <c r="BH156" s="102">
        <f>IF(N156="sníž. přenesená",J156,0)</f>
        <v>0</v>
      </c>
      <c r="BI156" s="102">
        <f>IF(N156="nulová",J156,0)</f>
        <v>0</v>
      </c>
      <c r="BJ156" s="12" t="s">
        <v>40</v>
      </c>
      <c r="BK156" s="102">
        <f>ROUND(I156*H156,2)</f>
        <v>0</v>
      </c>
      <c r="BL156" s="12" t="s">
        <v>84</v>
      </c>
      <c r="BM156" s="101" t="s">
        <v>251</v>
      </c>
    </row>
    <row r="157" spans="1:65" s="2" customFormat="1" x14ac:dyDescent="0.2">
      <c r="A157" s="21"/>
      <c r="B157" s="22"/>
      <c r="C157" s="21"/>
      <c r="D157" s="103" t="s">
        <v>85</v>
      </c>
      <c r="E157" s="21"/>
      <c r="F157" s="104" t="s">
        <v>250</v>
      </c>
      <c r="G157" s="21"/>
      <c r="H157" s="21"/>
      <c r="I157" s="105"/>
      <c r="J157" s="21"/>
      <c r="K157" s="21"/>
      <c r="L157" s="22"/>
      <c r="M157" s="106"/>
      <c r="N157" s="107"/>
      <c r="O157" s="30"/>
      <c r="P157" s="30"/>
      <c r="Q157" s="30"/>
      <c r="R157" s="30"/>
      <c r="S157" s="30"/>
      <c r="T157" s="3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T157" s="12" t="s">
        <v>85</v>
      </c>
      <c r="AU157" s="12" t="s">
        <v>41</v>
      </c>
    </row>
    <row r="158" spans="1:65" s="9" customFormat="1" x14ac:dyDescent="0.2">
      <c r="B158" s="117"/>
      <c r="D158" s="103" t="s">
        <v>87</v>
      </c>
      <c r="E158" s="118" t="s">
        <v>0</v>
      </c>
      <c r="F158" s="119" t="s">
        <v>252</v>
      </c>
      <c r="H158" s="120">
        <v>1450</v>
      </c>
      <c r="I158" s="121"/>
      <c r="L158" s="117"/>
      <c r="M158" s="122"/>
      <c r="N158" s="123"/>
      <c r="O158" s="123"/>
      <c r="P158" s="123"/>
      <c r="Q158" s="123"/>
      <c r="R158" s="123"/>
      <c r="S158" s="123"/>
      <c r="T158" s="124"/>
      <c r="AT158" s="118" t="s">
        <v>87</v>
      </c>
      <c r="AU158" s="118" t="s">
        <v>41</v>
      </c>
      <c r="AV158" s="9" t="s">
        <v>41</v>
      </c>
      <c r="AW158" s="9" t="s">
        <v>17</v>
      </c>
      <c r="AX158" s="9" t="s">
        <v>39</v>
      </c>
      <c r="AY158" s="118" t="s">
        <v>79</v>
      </c>
    </row>
    <row r="159" spans="1:65" s="10" customFormat="1" x14ac:dyDescent="0.2">
      <c r="B159" s="125"/>
      <c r="D159" s="103" t="s">
        <v>87</v>
      </c>
      <c r="E159" s="126" t="s">
        <v>0</v>
      </c>
      <c r="F159" s="127" t="s">
        <v>88</v>
      </c>
      <c r="H159" s="128">
        <v>1450</v>
      </c>
      <c r="I159" s="129"/>
      <c r="L159" s="125"/>
      <c r="M159" s="130"/>
      <c r="N159" s="131"/>
      <c r="O159" s="131"/>
      <c r="P159" s="131"/>
      <c r="Q159" s="131"/>
      <c r="R159" s="131"/>
      <c r="S159" s="131"/>
      <c r="T159" s="132"/>
      <c r="AT159" s="126" t="s">
        <v>87</v>
      </c>
      <c r="AU159" s="126" t="s">
        <v>41</v>
      </c>
      <c r="AV159" s="10" t="s">
        <v>84</v>
      </c>
      <c r="AW159" s="10" t="s">
        <v>17</v>
      </c>
      <c r="AX159" s="10" t="s">
        <v>40</v>
      </c>
      <c r="AY159" s="126" t="s">
        <v>79</v>
      </c>
    </row>
    <row r="160" spans="1:65" s="2" customFormat="1" ht="16.5" customHeight="1" x14ac:dyDescent="0.2">
      <c r="A160" s="21"/>
      <c r="B160" s="89"/>
      <c r="C160" s="133" t="s">
        <v>4</v>
      </c>
      <c r="D160" s="133" t="s">
        <v>89</v>
      </c>
      <c r="E160" s="134" t="s">
        <v>253</v>
      </c>
      <c r="F160" s="135" t="s">
        <v>254</v>
      </c>
      <c r="G160" s="136" t="s">
        <v>103</v>
      </c>
      <c r="H160" s="137">
        <v>1450</v>
      </c>
      <c r="I160" s="138"/>
      <c r="J160" s="139">
        <f>ROUND(I160*H160,2)</f>
        <v>0</v>
      </c>
      <c r="K160" s="135" t="s">
        <v>83</v>
      </c>
      <c r="L160" s="140"/>
      <c r="M160" s="141" t="s">
        <v>0</v>
      </c>
      <c r="N160" s="142" t="s">
        <v>26</v>
      </c>
      <c r="O160" s="30"/>
      <c r="P160" s="99">
        <f>O160*H160</f>
        <v>0</v>
      </c>
      <c r="Q160" s="99">
        <v>1.8000000000000001E-4</v>
      </c>
      <c r="R160" s="99">
        <f>Q160*H160</f>
        <v>0.26100000000000001</v>
      </c>
      <c r="S160" s="99">
        <v>0</v>
      </c>
      <c r="T160" s="100">
        <f>S160*H160</f>
        <v>0</v>
      </c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R160" s="101" t="s">
        <v>91</v>
      </c>
      <c r="AT160" s="101" t="s">
        <v>89</v>
      </c>
      <c r="AU160" s="101" t="s">
        <v>41</v>
      </c>
      <c r="AY160" s="12" t="s">
        <v>79</v>
      </c>
      <c r="BE160" s="102">
        <f>IF(N160="základní",J160,0)</f>
        <v>0</v>
      </c>
      <c r="BF160" s="102">
        <f>IF(N160="snížená",J160,0)</f>
        <v>0</v>
      </c>
      <c r="BG160" s="102">
        <f>IF(N160="zákl. přenesená",J160,0)</f>
        <v>0</v>
      </c>
      <c r="BH160" s="102">
        <f>IF(N160="sníž. přenesená",J160,0)</f>
        <v>0</v>
      </c>
      <c r="BI160" s="102">
        <f>IF(N160="nulová",J160,0)</f>
        <v>0</v>
      </c>
      <c r="BJ160" s="12" t="s">
        <v>40</v>
      </c>
      <c r="BK160" s="102">
        <f>ROUND(I160*H160,2)</f>
        <v>0</v>
      </c>
      <c r="BL160" s="12" t="s">
        <v>84</v>
      </c>
      <c r="BM160" s="101" t="s">
        <v>255</v>
      </c>
    </row>
    <row r="161" spans="1:65" s="2" customFormat="1" x14ac:dyDescent="0.2">
      <c r="A161" s="21"/>
      <c r="B161" s="22"/>
      <c r="C161" s="21"/>
      <c r="D161" s="103" t="s">
        <v>85</v>
      </c>
      <c r="E161" s="21"/>
      <c r="F161" s="104" t="s">
        <v>254</v>
      </c>
      <c r="G161" s="21"/>
      <c r="H161" s="21"/>
      <c r="I161" s="105"/>
      <c r="J161" s="21"/>
      <c r="K161" s="21"/>
      <c r="L161" s="22"/>
      <c r="M161" s="106"/>
      <c r="N161" s="107"/>
      <c r="O161" s="30"/>
      <c r="P161" s="30"/>
      <c r="Q161" s="30"/>
      <c r="R161" s="30"/>
      <c r="S161" s="30"/>
      <c r="T161" s="3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T161" s="12" t="s">
        <v>85</v>
      </c>
      <c r="AU161" s="12" t="s">
        <v>41</v>
      </c>
    </row>
    <row r="162" spans="1:65" s="9" customFormat="1" x14ac:dyDescent="0.2">
      <c r="B162" s="117"/>
      <c r="D162" s="103" t="s">
        <v>87</v>
      </c>
      <c r="E162" s="118" t="s">
        <v>0</v>
      </c>
      <c r="F162" s="119" t="s">
        <v>252</v>
      </c>
      <c r="H162" s="120">
        <v>1450</v>
      </c>
      <c r="I162" s="121"/>
      <c r="L162" s="117"/>
      <c r="M162" s="122"/>
      <c r="N162" s="123"/>
      <c r="O162" s="123"/>
      <c r="P162" s="123"/>
      <c r="Q162" s="123"/>
      <c r="R162" s="123"/>
      <c r="S162" s="123"/>
      <c r="T162" s="124"/>
      <c r="AT162" s="118" t="s">
        <v>87</v>
      </c>
      <c r="AU162" s="118" t="s">
        <v>41</v>
      </c>
      <c r="AV162" s="9" t="s">
        <v>41</v>
      </c>
      <c r="AW162" s="9" t="s">
        <v>17</v>
      </c>
      <c r="AX162" s="9" t="s">
        <v>39</v>
      </c>
      <c r="AY162" s="118" t="s">
        <v>79</v>
      </c>
    </row>
    <row r="163" spans="1:65" s="10" customFormat="1" x14ac:dyDescent="0.2">
      <c r="B163" s="125"/>
      <c r="D163" s="103" t="s">
        <v>87</v>
      </c>
      <c r="E163" s="126" t="s">
        <v>0</v>
      </c>
      <c r="F163" s="127" t="s">
        <v>88</v>
      </c>
      <c r="H163" s="128">
        <v>1450</v>
      </c>
      <c r="I163" s="129"/>
      <c r="L163" s="125"/>
      <c r="M163" s="130"/>
      <c r="N163" s="131"/>
      <c r="O163" s="131"/>
      <c r="P163" s="131"/>
      <c r="Q163" s="131"/>
      <c r="R163" s="131"/>
      <c r="S163" s="131"/>
      <c r="T163" s="132"/>
      <c r="AT163" s="126" t="s">
        <v>87</v>
      </c>
      <c r="AU163" s="126" t="s">
        <v>41</v>
      </c>
      <c r="AV163" s="10" t="s">
        <v>84</v>
      </c>
      <c r="AW163" s="10" t="s">
        <v>17</v>
      </c>
      <c r="AX163" s="10" t="s">
        <v>40</v>
      </c>
      <c r="AY163" s="126" t="s">
        <v>79</v>
      </c>
    </row>
    <row r="164" spans="1:65" s="2" customFormat="1" ht="16.5" customHeight="1" x14ac:dyDescent="0.2">
      <c r="A164" s="21"/>
      <c r="B164" s="89"/>
      <c r="C164" s="133" t="s">
        <v>104</v>
      </c>
      <c r="D164" s="133" t="s">
        <v>89</v>
      </c>
      <c r="E164" s="134" t="s">
        <v>256</v>
      </c>
      <c r="F164" s="135" t="s">
        <v>257</v>
      </c>
      <c r="G164" s="136" t="s">
        <v>103</v>
      </c>
      <c r="H164" s="137">
        <v>800</v>
      </c>
      <c r="I164" s="138"/>
      <c r="J164" s="139">
        <f>ROUND(I164*H164,2)</f>
        <v>0</v>
      </c>
      <c r="K164" s="135" t="s">
        <v>83</v>
      </c>
      <c r="L164" s="140"/>
      <c r="M164" s="141" t="s">
        <v>0</v>
      </c>
      <c r="N164" s="142" t="s">
        <v>26</v>
      </c>
      <c r="O164" s="30"/>
      <c r="P164" s="99">
        <f>O164*H164</f>
        <v>0</v>
      </c>
      <c r="Q164" s="99">
        <v>8.5199999999999998E-3</v>
      </c>
      <c r="R164" s="99">
        <f>Q164*H164</f>
        <v>6.8159999999999998</v>
      </c>
      <c r="S164" s="99">
        <v>0</v>
      </c>
      <c r="T164" s="100">
        <f>S164*H164</f>
        <v>0</v>
      </c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R164" s="101" t="s">
        <v>91</v>
      </c>
      <c r="AT164" s="101" t="s">
        <v>89</v>
      </c>
      <c r="AU164" s="101" t="s">
        <v>41</v>
      </c>
      <c r="AY164" s="12" t="s">
        <v>79</v>
      </c>
      <c r="BE164" s="102">
        <f>IF(N164="základní",J164,0)</f>
        <v>0</v>
      </c>
      <c r="BF164" s="102">
        <f>IF(N164="snížená",J164,0)</f>
        <v>0</v>
      </c>
      <c r="BG164" s="102">
        <f>IF(N164="zákl. přenesená",J164,0)</f>
        <v>0</v>
      </c>
      <c r="BH164" s="102">
        <f>IF(N164="sníž. přenesená",J164,0)</f>
        <v>0</v>
      </c>
      <c r="BI164" s="102">
        <f>IF(N164="nulová",J164,0)</f>
        <v>0</v>
      </c>
      <c r="BJ164" s="12" t="s">
        <v>40</v>
      </c>
      <c r="BK164" s="102">
        <f>ROUND(I164*H164,2)</f>
        <v>0</v>
      </c>
      <c r="BL164" s="12" t="s">
        <v>84</v>
      </c>
      <c r="BM164" s="101" t="s">
        <v>258</v>
      </c>
    </row>
    <row r="165" spans="1:65" s="2" customFormat="1" x14ac:dyDescent="0.2">
      <c r="A165" s="21"/>
      <c r="B165" s="22"/>
      <c r="C165" s="21"/>
      <c r="D165" s="103" t="s">
        <v>85</v>
      </c>
      <c r="E165" s="21"/>
      <c r="F165" s="104" t="s">
        <v>257</v>
      </c>
      <c r="G165" s="21"/>
      <c r="H165" s="21"/>
      <c r="I165" s="105"/>
      <c r="J165" s="21"/>
      <c r="K165" s="21"/>
      <c r="L165" s="22"/>
      <c r="M165" s="106"/>
      <c r="N165" s="107"/>
      <c r="O165" s="30"/>
      <c r="P165" s="30"/>
      <c r="Q165" s="30"/>
      <c r="R165" s="30"/>
      <c r="S165" s="30"/>
      <c r="T165" s="3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T165" s="12" t="s">
        <v>85</v>
      </c>
      <c r="AU165" s="12" t="s">
        <v>41</v>
      </c>
    </row>
    <row r="166" spans="1:65" s="9" customFormat="1" x14ac:dyDescent="0.2">
      <c r="B166" s="117"/>
      <c r="D166" s="103" t="s">
        <v>87</v>
      </c>
      <c r="E166" s="118" t="s">
        <v>0</v>
      </c>
      <c r="F166" s="119" t="s">
        <v>259</v>
      </c>
      <c r="H166" s="120">
        <v>800</v>
      </c>
      <c r="I166" s="121"/>
      <c r="L166" s="117"/>
      <c r="M166" s="122"/>
      <c r="N166" s="123"/>
      <c r="O166" s="123"/>
      <c r="P166" s="123"/>
      <c r="Q166" s="123"/>
      <c r="R166" s="123"/>
      <c r="S166" s="123"/>
      <c r="T166" s="124"/>
      <c r="AT166" s="118" t="s">
        <v>87</v>
      </c>
      <c r="AU166" s="118" t="s">
        <v>41</v>
      </c>
      <c r="AV166" s="9" t="s">
        <v>41</v>
      </c>
      <c r="AW166" s="9" t="s">
        <v>17</v>
      </c>
      <c r="AX166" s="9" t="s">
        <v>39</v>
      </c>
      <c r="AY166" s="118" t="s">
        <v>79</v>
      </c>
    </row>
    <row r="167" spans="1:65" s="10" customFormat="1" x14ac:dyDescent="0.2">
      <c r="B167" s="125"/>
      <c r="D167" s="103" t="s">
        <v>87</v>
      </c>
      <c r="E167" s="126" t="s">
        <v>0</v>
      </c>
      <c r="F167" s="127" t="s">
        <v>88</v>
      </c>
      <c r="H167" s="128">
        <v>800</v>
      </c>
      <c r="I167" s="129"/>
      <c r="L167" s="125"/>
      <c r="M167" s="130"/>
      <c r="N167" s="131"/>
      <c r="O167" s="131"/>
      <c r="P167" s="131"/>
      <c r="Q167" s="131"/>
      <c r="R167" s="131"/>
      <c r="S167" s="131"/>
      <c r="T167" s="132"/>
      <c r="AT167" s="126" t="s">
        <v>87</v>
      </c>
      <c r="AU167" s="126" t="s">
        <v>41</v>
      </c>
      <c r="AV167" s="10" t="s">
        <v>84</v>
      </c>
      <c r="AW167" s="10" t="s">
        <v>17</v>
      </c>
      <c r="AX167" s="10" t="s">
        <v>40</v>
      </c>
      <c r="AY167" s="126" t="s">
        <v>79</v>
      </c>
    </row>
    <row r="168" spans="1:65" s="2" customFormat="1" ht="16.5" customHeight="1" x14ac:dyDescent="0.2">
      <c r="A168" s="21"/>
      <c r="B168" s="89"/>
      <c r="C168" s="133" t="s">
        <v>106</v>
      </c>
      <c r="D168" s="133" t="s">
        <v>89</v>
      </c>
      <c r="E168" s="134" t="s">
        <v>260</v>
      </c>
      <c r="F168" s="135" t="s">
        <v>261</v>
      </c>
      <c r="G168" s="136" t="s">
        <v>90</v>
      </c>
      <c r="H168" s="137">
        <v>23.707000000000001</v>
      </c>
      <c r="I168" s="138"/>
      <c r="J168" s="139">
        <f>ROUND(I168*H168,2)</f>
        <v>0</v>
      </c>
      <c r="K168" s="135" t="s">
        <v>83</v>
      </c>
      <c r="L168" s="140"/>
      <c r="M168" s="141" t="s">
        <v>0</v>
      </c>
      <c r="N168" s="142" t="s">
        <v>26</v>
      </c>
      <c r="O168" s="30"/>
      <c r="P168" s="99">
        <f>O168*H168</f>
        <v>0</v>
      </c>
      <c r="Q168" s="99">
        <v>1</v>
      </c>
      <c r="R168" s="99">
        <f>Q168*H168</f>
        <v>23.707000000000001</v>
      </c>
      <c r="S168" s="99">
        <v>0</v>
      </c>
      <c r="T168" s="100">
        <f>S168*H168</f>
        <v>0</v>
      </c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R168" s="101" t="s">
        <v>91</v>
      </c>
      <c r="AT168" s="101" t="s">
        <v>89</v>
      </c>
      <c r="AU168" s="101" t="s">
        <v>41</v>
      </c>
      <c r="AY168" s="12" t="s">
        <v>79</v>
      </c>
      <c r="BE168" s="102">
        <f>IF(N168="základní",J168,0)</f>
        <v>0</v>
      </c>
      <c r="BF168" s="102">
        <f>IF(N168="snížená",J168,0)</f>
        <v>0</v>
      </c>
      <c r="BG168" s="102">
        <f>IF(N168="zákl. přenesená",J168,0)</f>
        <v>0</v>
      </c>
      <c r="BH168" s="102">
        <f>IF(N168="sníž. přenesená",J168,0)</f>
        <v>0</v>
      </c>
      <c r="BI168" s="102">
        <f>IF(N168="nulová",J168,0)</f>
        <v>0</v>
      </c>
      <c r="BJ168" s="12" t="s">
        <v>40</v>
      </c>
      <c r="BK168" s="102">
        <f>ROUND(I168*H168,2)</f>
        <v>0</v>
      </c>
      <c r="BL168" s="12" t="s">
        <v>84</v>
      </c>
      <c r="BM168" s="101" t="s">
        <v>262</v>
      </c>
    </row>
    <row r="169" spans="1:65" s="2" customFormat="1" x14ac:dyDescent="0.2">
      <c r="A169" s="21"/>
      <c r="B169" s="22"/>
      <c r="C169" s="21"/>
      <c r="D169" s="103" t="s">
        <v>85</v>
      </c>
      <c r="E169" s="21"/>
      <c r="F169" s="104" t="s">
        <v>261</v>
      </c>
      <c r="G169" s="21"/>
      <c r="H169" s="21"/>
      <c r="I169" s="105"/>
      <c r="J169" s="21"/>
      <c r="K169" s="21"/>
      <c r="L169" s="22"/>
      <c r="M169" s="106"/>
      <c r="N169" s="107"/>
      <c r="O169" s="30"/>
      <c r="P169" s="30"/>
      <c r="Q169" s="30"/>
      <c r="R169" s="30"/>
      <c r="S169" s="30"/>
      <c r="T169" s="3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T169" s="12" t="s">
        <v>85</v>
      </c>
      <c r="AU169" s="12" t="s">
        <v>41</v>
      </c>
    </row>
    <row r="170" spans="1:65" s="8" customFormat="1" x14ac:dyDescent="0.2">
      <c r="B170" s="110"/>
      <c r="D170" s="103" t="s">
        <v>87</v>
      </c>
      <c r="E170" s="111" t="s">
        <v>0</v>
      </c>
      <c r="F170" s="112" t="s">
        <v>247</v>
      </c>
      <c r="H170" s="111" t="s">
        <v>0</v>
      </c>
      <c r="I170" s="113"/>
      <c r="L170" s="110"/>
      <c r="M170" s="114"/>
      <c r="N170" s="115"/>
      <c r="O170" s="115"/>
      <c r="P170" s="115"/>
      <c r="Q170" s="115"/>
      <c r="R170" s="115"/>
      <c r="S170" s="115"/>
      <c r="T170" s="116"/>
      <c r="AT170" s="111" t="s">
        <v>87</v>
      </c>
      <c r="AU170" s="111" t="s">
        <v>41</v>
      </c>
      <c r="AV170" s="8" t="s">
        <v>40</v>
      </c>
      <c r="AW170" s="8" t="s">
        <v>17</v>
      </c>
      <c r="AX170" s="8" t="s">
        <v>39</v>
      </c>
      <c r="AY170" s="111" t="s">
        <v>79</v>
      </c>
    </row>
    <row r="171" spans="1:65" s="9" customFormat="1" x14ac:dyDescent="0.2">
      <c r="B171" s="117"/>
      <c r="D171" s="103" t="s">
        <v>87</v>
      </c>
      <c r="E171" s="118" t="s">
        <v>0</v>
      </c>
      <c r="F171" s="119" t="s">
        <v>263</v>
      </c>
      <c r="H171" s="120">
        <v>23.707000000000001</v>
      </c>
      <c r="I171" s="121"/>
      <c r="L171" s="117"/>
      <c r="M171" s="122"/>
      <c r="N171" s="123"/>
      <c r="O171" s="123"/>
      <c r="P171" s="123"/>
      <c r="Q171" s="123"/>
      <c r="R171" s="123"/>
      <c r="S171" s="123"/>
      <c r="T171" s="124"/>
      <c r="AT171" s="118" t="s">
        <v>87</v>
      </c>
      <c r="AU171" s="118" t="s">
        <v>41</v>
      </c>
      <c r="AV171" s="9" t="s">
        <v>41</v>
      </c>
      <c r="AW171" s="9" t="s">
        <v>17</v>
      </c>
      <c r="AX171" s="9" t="s">
        <v>39</v>
      </c>
      <c r="AY171" s="118" t="s">
        <v>79</v>
      </c>
    </row>
    <row r="172" spans="1:65" s="10" customFormat="1" x14ac:dyDescent="0.2">
      <c r="B172" s="125"/>
      <c r="D172" s="103" t="s">
        <v>87</v>
      </c>
      <c r="E172" s="126" t="s">
        <v>0</v>
      </c>
      <c r="F172" s="127" t="s">
        <v>88</v>
      </c>
      <c r="H172" s="128">
        <v>23.707000000000001</v>
      </c>
      <c r="I172" s="129"/>
      <c r="L172" s="125"/>
      <c r="M172" s="130"/>
      <c r="N172" s="131"/>
      <c r="O172" s="131"/>
      <c r="P172" s="131"/>
      <c r="Q172" s="131"/>
      <c r="R172" s="131"/>
      <c r="S172" s="131"/>
      <c r="T172" s="132"/>
      <c r="AT172" s="126" t="s">
        <v>87</v>
      </c>
      <c r="AU172" s="126" t="s">
        <v>41</v>
      </c>
      <c r="AV172" s="10" t="s">
        <v>84</v>
      </c>
      <c r="AW172" s="10" t="s">
        <v>17</v>
      </c>
      <c r="AX172" s="10" t="s">
        <v>40</v>
      </c>
      <c r="AY172" s="126" t="s">
        <v>79</v>
      </c>
    </row>
    <row r="173" spans="1:65" s="2" customFormat="1" ht="16.5" customHeight="1" x14ac:dyDescent="0.2">
      <c r="A173" s="21"/>
      <c r="B173" s="89"/>
      <c r="C173" s="90" t="s">
        <v>107</v>
      </c>
      <c r="D173" s="90" t="s">
        <v>81</v>
      </c>
      <c r="E173" s="91" t="s">
        <v>264</v>
      </c>
      <c r="F173" s="92" t="s">
        <v>265</v>
      </c>
      <c r="G173" s="93" t="s">
        <v>113</v>
      </c>
      <c r="H173" s="94">
        <v>65</v>
      </c>
      <c r="I173" s="95"/>
      <c r="J173" s="96">
        <f>ROUND(I173*H173,2)</f>
        <v>0</v>
      </c>
      <c r="K173" s="92" t="s">
        <v>0</v>
      </c>
      <c r="L173" s="22"/>
      <c r="M173" s="97" t="s">
        <v>0</v>
      </c>
      <c r="N173" s="98" t="s">
        <v>26</v>
      </c>
      <c r="O173" s="30"/>
      <c r="P173" s="99">
        <f>O173*H173</f>
        <v>0</v>
      </c>
      <c r="Q173" s="99">
        <v>0</v>
      </c>
      <c r="R173" s="99">
        <f>Q173*H173</f>
        <v>0</v>
      </c>
      <c r="S173" s="99">
        <v>0.35338999999999998</v>
      </c>
      <c r="T173" s="100">
        <f>S173*H173</f>
        <v>22.97035</v>
      </c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R173" s="101" t="s">
        <v>84</v>
      </c>
      <c r="AT173" s="101" t="s">
        <v>81</v>
      </c>
      <c r="AU173" s="101" t="s">
        <v>41</v>
      </c>
      <c r="AY173" s="12" t="s">
        <v>79</v>
      </c>
      <c r="BE173" s="102">
        <f>IF(N173="základní",J173,0)</f>
        <v>0</v>
      </c>
      <c r="BF173" s="102">
        <f>IF(N173="snížená",J173,0)</f>
        <v>0</v>
      </c>
      <c r="BG173" s="102">
        <f>IF(N173="zákl. přenesená",J173,0)</f>
        <v>0</v>
      </c>
      <c r="BH173" s="102">
        <f>IF(N173="sníž. přenesená",J173,0)</f>
        <v>0</v>
      </c>
      <c r="BI173" s="102">
        <f>IF(N173="nulová",J173,0)</f>
        <v>0</v>
      </c>
      <c r="BJ173" s="12" t="s">
        <v>40</v>
      </c>
      <c r="BK173" s="102">
        <f>ROUND(I173*H173,2)</f>
        <v>0</v>
      </c>
      <c r="BL173" s="12" t="s">
        <v>84</v>
      </c>
      <c r="BM173" s="101" t="s">
        <v>266</v>
      </c>
    </row>
    <row r="174" spans="1:65" s="9" customFormat="1" x14ac:dyDescent="0.2">
      <c r="B174" s="117"/>
      <c r="D174" s="103" t="s">
        <v>87</v>
      </c>
      <c r="E174" s="118" t="s">
        <v>0</v>
      </c>
      <c r="F174" s="119" t="s">
        <v>267</v>
      </c>
      <c r="H174" s="120">
        <v>65</v>
      </c>
      <c r="I174" s="121"/>
      <c r="L174" s="117"/>
      <c r="M174" s="122"/>
      <c r="N174" s="123"/>
      <c r="O174" s="123"/>
      <c r="P174" s="123"/>
      <c r="Q174" s="123"/>
      <c r="R174" s="123"/>
      <c r="S174" s="123"/>
      <c r="T174" s="124"/>
      <c r="AT174" s="118" t="s">
        <v>87</v>
      </c>
      <c r="AU174" s="118" t="s">
        <v>41</v>
      </c>
      <c r="AV174" s="9" t="s">
        <v>41</v>
      </c>
      <c r="AW174" s="9" t="s">
        <v>17</v>
      </c>
      <c r="AX174" s="9" t="s">
        <v>39</v>
      </c>
      <c r="AY174" s="118" t="s">
        <v>79</v>
      </c>
    </row>
    <row r="175" spans="1:65" s="10" customFormat="1" x14ac:dyDescent="0.2">
      <c r="B175" s="125"/>
      <c r="D175" s="103" t="s">
        <v>87</v>
      </c>
      <c r="E175" s="126" t="s">
        <v>0</v>
      </c>
      <c r="F175" s="127" t="s">
        <v>88</v>
      </c>
      <c r="H175" s="128">
        <v>65</v>
      </c>
      <c r="I175" s="129"/>
      <c r="L175" s="125"/>
      <c r="M175" s="130"/>
      <c r="N175" s="131"/>
      <c r="O175" s="131"/>
      <c r="P175" s="131"/>
      <c r="Q175" s="131"/>
      <c r="R175" s="131"/>
      <c r="S175" s="131"/>
      <c r="T175" s="132"/>
      <c r="AT175" s="126" t="s">
        <v>87</v>
      </c>
      <c r="AU175" s="126" t="s">
        <v>41</v>
      </c>
      <c r="AV175" s="10" t="s">
        <v>84</v>
      </c>
      <c r="AW175" s="10" t="s">
        <v>17</v>
      </c>
      <c r="AX175" s="10" t="s">
        <v>40</v>
      </c>
      <c r="AY175" s="126" t="s">
        <v>79</v>
      </c>
    </row>
    <row r="176" spans="1:65" s="2" customFormat="1" ht="16.5" customHeight="1" x14ac:dyDescent="0.2">
      <c r="A176" s="21"/>
      <c r="B176" s="89"/>
      <c r="C176" s="90" t="s">
        <v>108</v>
      </c>
      <c r="D176" s="90" t="s">
        <v>81</v>
      </c>
      <c r="E176" s="91" t="s">
        <v>268</v>
      </c>
      <c r="F176" s="92" t="s">
        <v>269</v>
      </c>
      <c r="G176" s="93" t="s">
        <v>113</v>
      </c>
      <c r="H176" s="94">
        <v>650</v>
      </c>
      <c r="I176" s="95"/>
      <c r="J176" s="96">
        <f>ROUND(I176*H176,2)</f>
        <v>0</v>
      </c>
      <c r="K176" s="92" t="s">
        <v>0</v>
      </c>
      <c r="L176" s="22"/>
      <c r="M176" s="97" t="s">
        <v>0</v>
      </c>
      <c r="N176" s="98" t="s">
        <v>26</v>
      </c>
      <c r="O176" s="30"/>
      <c r="P176" s="99">
        <f>O176*H176</f>
        <v>0</v>
      </c>
      <c r="Q176" s="99">
        <v>0</v>
      </c>
      <c r="R176" s="99">
        <f>Q176*H176</f>
        <v>0</v>
      </c>
      <c r="S176" s="99">
        <v>0.33245999999999998</v>
      </c>
      <c r="T176" s="100">
        <f>S176*H176</f>
        <v>216.09899999999999</v>
      </c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R176" s="101" t="s">
        <v>84</v>
      </c>
      <c r="AT176" s="101" t="s">
        <v>81</v>
      </c>
      <c r="AU176" s="101" t="s">
        <v>41</v>
      </c>
      <c r="AY176" s="12" t="s">
        <v>79</v>
      </c>
      <c r="BE176" s="102">
        <f>IF(N176="základní",J176,0)</f>
        <v>0</v>
      </c>
      <c r="BF176" s="102">
        <f>IF(N176="snížená",J176,0)</f>
        <v>0</v>
      </c>
      <c r="BG176" s="102">
        <f>IF(N176="zákl. přenesená",J176,0)</f>
        <v>0</v>
      </c>
      <c r="BH176" s="102">
        <f>IF(N176="sníž. přenesená",J176,0)</f>
        <v>0</v>
      </c>
      <c r="BI176" s="102">
        <f>IF(N176="nulová",J176,0)</f>
        <v>0</v>
      </c>
      <c r="BJ176" s="12" t="s">
        <v>40</v>
      </c>
      <c r="BK176" s="102">
        <f>ROUND(I176*H176,2)</f>
        <v>0</v>
      </c>
      <c r="BL176" s="12" t="s">
        <v>84</v>
      </c>
      <c r="BM176" s="101" t="s">
        <v>270</v>
      </c>
    </row>
    <row r="177" spans="1:65" s="2" customFormat="1" x14ac:dyDescent="0.2">
      <c r="A177" s="21"/>
      <c r="B177" s="22"/>
      <c r="C177" s="21"/>
      <c r="D177" s="103" t="s">
        <v>85</v>
      </c>
      <c r="E177" s="21"/>
      <c r="F177" s="104" t="s">
        <v>269</v>
      </c>
      <c r="G177" s="21"/>
      <c r="H177" s="21"/>
      <c r="I177" s="105"/>
      <c r="J177" s="21"/>
      <c r="K177" s="21"/>
      <c r="L177" s="22"/>
      <c r="M177" s="106"/>
      <c r="N177" s="107"/>
      <c r="O177" s="30"/>
      <c r="P177" s="30"/>
      <c r="Q177" s="30"/>
      <c r="R177" s="30"/>
      <c r="S177" s="30"/>
      <c r="T177" s="3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T177" s="12" t="s">
        <v>85</v>
      </c>
      <c r="AU177" s="12" t="s">
        <v>41</v>
      </c>
    </row>
    <row r="178" spans="1:65" s="9" customFormat="1" x14ac:dyDescent="0.2">
      <c r="B178" s="117"/>
      <c r="D178" s="103" t="s">
        <v>87</v>
      </c>
      <c r="E178" s="118" t="s">
        <v>0</v>
      </c>
      <c r="F178" s="119" t="s">
        <v>271</v>
      </c>
      <c r="H178" s="120">
        <v>650</v>
      </c>
      <c r="I178" s="121"/>
      <c r="L178" s="117"/>
      <c r="M178" s="122"/>
      <c r="N178" s="123"/>
      <c r="O178" s="123"/>
      <c r="P178" s="123"/>
      <c r="Q178" s="123"/>
      <c r="R178" s="123"/>
      <c r="S178" s="123"/>
      <c r="T178" s="124"/>
      <c r="AT178" s="118" t="s">
        <v>87</v>
      </c>
      <c r="AU178" s="118" t="s">
        <v>41</v>
      </c>
      <c r="AV178" s="9" t="s">
        <v>41</v>
      </c>
      <c r="AW178" s="9" t="s">
        <v>17</v>
      </c>
      <c r="AX178" s="9" t="s">
        <v>39</v>
      </c>
      <c r="AY178" s="118" t="s">
        <v>79</v>
      </c>
    </row>
    <row r="179" spans="1:65" s="10" customFormat="1" x14ac:dyDescent="0.2">
      <c r="B179" s="125"/>
      <c r="D179" s="103" t="s">
        <v>87</v>
      </c>
      <c r="E179" s="126" t="s">
        <v>0</v>
      </c>
      <c r="F179" s="127" t="s">
        <v>88</v>
      </c>
      <c r="H179" s="128">
        <v>650</v>
      </c>
      <c r="I179" s="129"/>
      <c r="L179" s="125"/>
      <c r="M179" s="130"/>
      <c r="N179" s="131"/>
      <c r="O179" s="131"/>
      <c r="P179" s="131"/>
      <c r="Q179" s="131"/>
      <c r="R179" s="131"/>
      <c r="S179" s="131"/>
      <c r="T179" s="132"/>
      <c r="AT179" s="126" t="s">
        <v>87</v>
      </c>
      <c r="AU179" s="126" t="s">
        <v>41</v>
      </c>
      <c r="AV179" s="10" t="s">
        <v>84</v>
      </c>
      <c r="AW179" s="10" t="s">
        <v>17</v>
      </c>
      <c r="AX179" s="10" t="s">
        <v>40</v>
      </c>
      <c r="AY179" s="126" t="s">
        <v>79</v>
      </c>
    </row>
    <row r="180" spans="1:65" s="2" customFormat="1" ht="16.5" customHeight="1" x14ac:dyDescent="0.2">
      <c r="A180" s="21"/>
      <c r="B180" s="89"/>
      <c r="C180" s="90" t="s">
        <v>109</v>
      </c>
      <c r="D180" s="90" t="s">
        <v>81</v>
      </c>
      <c r="E180" s="91" t="s">
        <v>272</v>
      </c>
      <c r="F180" s="92" t="s">
        <v>273</v>
      </c>
      <c r="G180" s="93" t="s">
        <v>113</v>
      </c>
      <c r="H180" s="94">
        <v>390</v>
      </c>
      <c r="I180" s="95"/>
      <c r="J180" s="96">
        <f>ROUND(I180*H180,2)</f>
        <v>0</v>
      </c>
      <c r="K180" s="92" t="s">
        <v>0</v>
      </c>
      <c r="L180" s="22"/>
      <c r="M180" s="97" t="s">
        <v>0</v>
      </c>
      <c r="N180" s="98" t="s">
        <v>26</v>
      </c>
      <c r="O180" s="30"/>
      <c r="P180" s="99">
        <f>O180*H180</f>
        <v>0</v>
      </c>
      <c r="Q180" s="99">
        <v>0</v>
      </c>
      <c r="R180" s="99">
        <f>Q180*H180</f>
        <v>0</v>
      </c>
      <c r="S180" s="99">
        <v>0</v>
      </c>
      <c r="T180" s="100">
        <f>S180*H180</f>
        <v>0</v>
      </c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R180" s="101" t="s">
        <v>84</v>
      </c>
      <c r="AT180" s="101" t="s">
        <v>81</v>
      </c>
      <c r="AU180" s="101" t="s">
        <v>41</v>
      </c>
      <c r="AY180" s="12" t="s">
        <v>79</v>
      </c>
      <c r="BE180" s="102">
        <f>IF(N180="základní",J180,0)</f>
        <v>0</v>
      </c>
      <c r="BF180" s="102">
        <f>IF(N180="snížená",J180,0)</f>
        <v>0</v>
      </c>
      <c r="BG180" s="102">
        <f>IF(N180="zákl. přenesená",J180,0)</f>
        <v>0</v>
      </c>
      <c r="BH180" s="102">
        <f>IF(N180="sníž. přenesená",J180,0)</f>
        <v>0</v>
      </c>
      <c r="BI180" s="102">
        <f>IF(N180="nulová",J180,0)</f>
        <v>0</v>
      </c>
      <c r="BJ180" s="12" t="s">
        <v>40</v>
      </c>
      <c r="BK180" s="102">
        <f>ROUND(I180*H180,2)</f>
        <v>0</v>
      </c>
      <c r="BL180" s="12" t="s">
        <v>84</v>
      </c>
      <c r="BM180" s="101" t="s">
        <v>274</v>
      </c>
    </row>
    <row r="181" spans="1:65" s="2" customFormat="1" x14ac:dyDescent="0.2">
      <c r="A181" s="21"/>
      <c r="B181" s="22"/>
      <c r="C181" s="21"/>
      <c r="D181" s="103" t="s">
        <v>85</v>
      </c>
      <c r="E181" s="21"/>
      <c r="F181" s="104" t="s">
        <v>273</v>
      </c>
      <c r="G181" s="21"/>
      <c r="H181" s="21"/>
      <c r="I181" s="105"/>
      <c r="J181" s="21"/>
      <c r="K181" s="21"/>
      <c r="L181" s="22"/>
      <c r="M181" s="106"/>
      <c r="N181" s="107"/>
      <c r="O181" s="30"/>
      <c r="P181" s="30"/>
      <c r="Q181" s="30"/>
      <c r="R181" s="30"/>
      <c r="S181" s="30"/>
      <c r="T181" s="3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T181" s="12" t="s">
        <v>85</v>
      </c>
      <c r="AU181" s="12" t="s">
        <v>41</v>
      </c>
    </row>
    <row r="182" spans="1:65" s="9" customFormat="1" x14ac:dyDescent="0.2">
      <c r="B182" s="117"/>
      <c r="D182" s="103" t="s">
        <v>87</v>
      </c>
      <c r="E182" s="118" t="s">
        <v>0</v>
      </c>
      <c r="F182" s="119" t="s">
        <v>275</v>
      </c>
      <c r="H182" s="120">
        <v>390</v>
      </c>
      <c r="I182" s="121"/>
      <c r="L182" s="117"/>
      <c r="M182" s="122"/>
      <c r="N182" s="123"/>
      <c r="O182" s="123"/>
      <c r="P182" s="123"/>
      <c r="Q182" s="123"/>
      <c r="R182" s="123"/>
      <c r="S182" s="123"/>
      <c r="T182" s="124"/>
      <c r="AT182" s="118" t="s">
        <v>87</v>
      </c>
      <c r="AU182" s="118" t="s">
        <v>41</v>
      </c>
      <c r="AV182" s="9" t="s">
        <v>41</v>
      </c>
      <c r="AW182" s="9" t="s">
        <v>17</v>
      </c>
      <c r="AX182" s="9" t="s">
        <v>39</v>
      </c>
      <c r="AY182" s="118" t="s">
        <v>79</v>
      </c>
    </row>
    <row r="183" spans="1:65" s="10" customFormat="1" x14ac:dyDescent="0.2">
      <c r="B183" s="125"/>
      <c r="D183" s="103" t="s">
        <v>87</v>
      </c>
      <c r="E183" s="126" t="s">
        <v>0</v>
      </c>
      <c r="F183" s="127" t="s">
        <v>88</v>
      </c>
      <c r="H183" s="128">
        <v>390</v>
      </c>
      <c r="I183" s="129"/>
      <c r="L183" s="125"/>
      <c r="M183" s="130"/>
      <c r="N183" s="131"/>
      <c r="O183" s="131"/>
      <c r="P183" s="131"/>
      <c r="Q183" s="131"/>
      <c r="R183" s="131"/>
      <c r="S183" s="131"/>
      <c r="T183" s="132"/>
      <c r="AT183" s="126" t="s">
        <v>87</v>
      </c>
      <c r="AU183" s="126" t="s">
        <v>41</v>
      </c>
      <c r="AV183" s="10" t="s">
        <v>84</v>
      </c>
      <c r="AW183" s="10" t="s">
        <v>17</v>
      </c>
      <c r="AX183" s="10" t="s">
        <v>40</v>
      </c>
      <c r="AY183" s="126" t="s">
        <v>79</v>
      </c>
    </row>
    <row r="184" spans="1:65" s="2" customFormat="1" ht="16.5" customHeight="1" x14ac:dyDescent="0.2">
      <c r="A184" s="21"/>
      <c r="B184" s="89"/>
      <c r="C184" s="133" t="s">
        <v>110</v>
      </c>
      <c r="D184" s="133" t="s">
        <v>89</v>
      </c>
      <c r="E184" s="134" t="s">
        <v>276</v>
      </c>
      <c r="F184" s="135" t="s">
        <v>277</v>
      </c>
      <c r="G184" s="136" t="s">
        <v>103</v>
      </c>
      <c r="H184" s="137">
        <v>650</v>
      </c>
      <c r="I184" s="138"/>
      <c r="J184" s="139">
        <f>ROUND(I184*H184,2)</f>
        <v>0</v>
      </c>
      <c r="K184" s="135" t="s">
        <v>83</v>
      </c>
      <c r="L184" s="140"/>
      <c r="M184" s="141" t="s">
        <v>0</v>
      </c>
      <c r="N184" s="142" t="s">
        <v>26</v>
      </c>
      <c r="O184" s="30"/>
      <c r="P184" s="99">
        <f>O184*H184</f>
        <v>0</v>
      </c>
      <c r="Q184" s="99">
        <v>7.5700000000000003E-3</v>
      </c>
      <c r="R184" s="99">
        <f>Q184*H184</f>
        <v>4.9205000000000005</v>
      </c>
      <c r="S184" s="99">
        <v>0</v>
      </c>
      <c r="T184" s="100">
        <f>S184*H184</f>
        <v>0</v>
      </c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R184" s="101" t="s">
        <v>91</v>
      </c>
      <c r="AT184" s="101" t="s">
        <v>89</v>
      </c>
      <c r="AU184" s="101" t="s">
        <v>41</v>
      </c>
      <c r="AY184" s="12" t="s">
        <v>79</v>
      </c>
      <c r="BE184" s="102">
        <f>IF(N184="základní",J184,0)</f>
        <v>0</v>
      </c>
      <c r="BF184" s="102">
        <f>IF(N184="snížená",J184,0)</f>
        <v>0</v>
      </c>
      <c r="BG184" s="102">
        <f>IF(N184="zákl. přenesená",J184,0)</f>
        <v>0</v>
      </c>
      <c r="BH184" s="102">
        <f>IF(N184="sníž. přenesená",J184,0)</f>
        <v>0</v>
      </c>
      <c r="BI184" s="102">
        <f>IF(N184="nulová",J184,0)</f>
        <v>0</v>
      </c>
      <c r="BJ184" s="12" t="s">
        <v>40</v>
      </c>
      <c r="BK184" s="102">
        <f>ROUND(I184*H184,2)</f>
        <v>0</v>
      </c>
      <c r="BL184" s="12" t="s">
        <v>84</v>
      </c>
      <c r="BM184" s="101" t="s">
        <v>278</v>
      </c>
    </row>
    <row r="185" spans="1:65" s="2" customFormat="1" x14ac:dyDescent="0.2">
      <c r="A185" s="21"/>
      <c r="B185" s="22"/>
      <c r="C185" s="21"/>
      <c r="D185" s="103" t="s">
        <v>85</v>
      </c>
      <c r="E185" s="21"/>
      <c r="F185" s="104" t="s">
        <v>277</v>
      </c>
      <c r="G185" s="21"/>
      <c r="H185" s="21"/>
      <c r="I185" s="105"/>
      <c r="J185" s="21"/>
      <c r="K185" s="21"/>
      <c r="L185" s="22"/>
      <c r="M185" s="106"/>
      <c r="N185" s="107"/>
      <c r="O185" s="30"/>
      <c r="P185" s="30"/>
      <c r="Q185" s="30"/>
      <c r="R185" s="30"/>
      <c r="S185" s="30"/>
      <c r="T185" s="3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T185" s="12" t="s">
        <v>85</v>
      </c>
      <c r="AU185" s="12" t="s">
        <v>41</v>
      </c>
    </row>
    <row r="186" spans="1:65" s="9" customFormat="1" x14ac:dyDescent="0.2">
      <c r="B186" s="117"/>
      <c r="D186" s="103" t="s">
        <v>87</v>
      </c>
      <c r="E186" s="118" t="s">
        <v>0</v>
      </c>
      <c r="F186" s="119" t="s">
        <v>229</v>
      </c>
      <c r="H186" s="120">
        <v>650</v>
      </c>
      <c r="I186" s="121"/>
      <c r="L186" s="117"/>
      <c r="M186" s="122"/>
      <c r="N186" s="123"/>
      <c r="O186" s="123"/>
      <c r="P186" s="123"/>
      <c r="Q186" s="123"/>
      <c r="R186" s="123"/>
      <c r="S186" s="123"/>
      <c r="T186" s="124"/>
      <c r="AT186" s="118" t="s">
        <v>87</v>
      </c>
      <c r="AU186" s="118" t="s">
        <v>41</v>
      </c>
      <c r="AV186" s="9" t="s">
        <v>41</v>
      </c>
      <c r="AW186" s="9" t="s">
        <v>17</v>
      </c>
      <c r="AX186" s="9" t="s">
        <v>39</v>
      </c>
      <c r="AY186" s="118" t="s">
        <v>79</v>
      </c>
    </row>
    <row r="187" spans="1:65" s="10" customFormat="1" x14ac:dyDescent="0.2">
      <c r="B187" s="125"/>
      <c r="D187" s="103" t="s">
        <v>87</v>
      </c>
      <c r="E187" s="126" t="s">
        <v>0</v>
      </c>
      <c r="F187" s="127" t="s">
        <v>88</v>
      </c>
      <c r="H187" s="128">
        <v>650</v>
      </c>
      <c r="I187" s="129"/>
      <c r="L187" s="125"/>
      <c r="M187" s="130"/>
      <c r="N187" s="131"/>
      <c r="O187" s="131"/>
      <c r="P187" s="131"/>
      <c r="Q187" s="131"/>
      <c r="R187" s="131"/>
      <c r="S187" s="131"/>
      <c r="T187" s="132"/>
      <c r="AT187" s="126" t="s">
        <v>87</v>
      </c>
      <c r="AU187" s="126" t="s">
        <v>41</v>
      </c>
      <c r="AV187" s="10" t="s">
        <v>84</v>
      </c>
      <c r="AW187" s="10" t="s">
        <v>17</v>
      </c>
      <c r="AX187" s="10" t="s">
        <v>40</v>
      </c>
      <c r="AY187" s="126" t="s">
        <v>79</v>
      </c>
    </row>
    <row r="188" spans="1:65" s="2" customFormat="1" ht="16.5" customHeight="1" x14ac:dyDescent="0.2">
      <c r="A188" s="21"/>
      <c r="B188" s="89"/>
      <c r="C188" s="133" t="s">
        <v>111</v>
      </c>
      <c r="D188" s="133" t="s">
        <v>89</v>
      </c>
      <c r="E188" s="134" t="s">
        <v>260</v>
      </c>
      <c r="F188" s="135" t="s">
        <v>261</v>
      </c>
      <c r="G188" s="136" t="s">
        <v>90</v>
      </c>
      <c r="H188" s="137">
        <v>19.262</v>
      </c>
      <c r="I188" s="138"/>
      <c r="J188" s="139">
        <f>ROUND(I188*H188,2)</f>
        <v>0</v>
      </c>
      <c r="K188" s="135" t="s">
        <v>83</v>
      </c>
      <c r="L188" s="140"/>
      <c r="M188" s="141" t="s">
        <v>0</v>
      </c>
      <c r="N188" s="142" t="s">
        <v>26</v>
      </c>
      <c r="O188" s="30"/>
      <c r="P188" s="99">
        <f>O188*H188</f>
        <v>0</v>
      </c>
      <c r="Q188" s="99">
        <v>1</v>
      </c>
      <c r="R188" s="99">
        <f>Q188*H188</f>
        <v>19.262</v>
      </c>
      <c r="S188" s="99">
        <v>0</v>
      </c>
      <c r="T188" s="100">
        <f>S188*H188</f>
        <v>0</v>
      </c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R188" s="101" t="s">
        <v>91</v>
      </c>
      <c r="AT188" s="101" t="s">
        <v>89</v>
      </c>
      <c r="AU188" s="101" t="s">
        <v>41</v>
      </c>
      <c r="AY188" s="12" t="s">
        <v>79</v>
      </c>
      <c r="BE188" s="102">
        <f>IF(N188="základní",J188,0)</f>
        <v>0</v>
      </c>
      <c r="BF188" s="102">
        <f>IF(N188="snížená",J188,0)</f>
        <v>0</v>
      </c>
      <c r="BG188" s="102">
        <f>IF(N188="zákl. přenesená",J188,0)</f>
        <v>0</v>
      </c>
      <c r="BH188" s="102">
        <f>IF(N188="sníž. přenesená",J188,0)</f>
        <v>0</v>
      </c>
      <c r="BI188" s="102">
        <f>IF(N188="nulová",J188,0)</f>
        <v>0</v>
      </c>
      <c r="BJ188" s="12" t="s">
        <v>40</v>
      </c>
      <c r="BK188" s="102">
        <f>ROUND(I188*H188,2)</f>
        <v>0</v>
      </c>
      <c r="BL188" s="12" t="s">
        <v>84</v>
      </c>
      <c r="BM188" s="101" t="s">
        <v>279</v>
      </c>
    </row>
    <row r="189" spans="1:65" s="2" customFormat="1" x14ac:dyDescent="0.2">
      <c r="A189" s="21"/>
      <c r="B189" s="22"/>
      <c r="C189" s="21"/>
      <c r="D189" s="103" t="s">
        <v>85</v>
      </c>
      <c r="E189" s="21"/>
      <c r="F189" s="104" t="s">
        <v>261</v>
      </c>
      <c r="G189" s="21"/>
      <c r="H189" s="21"/>
      <c r="I189" s="105"/>
      <c r="J189" s="21"/>
      <c r="K189" s="21"/>
      <c r="L189" s="22"/>
      <c r="M189" s="106"/>
      <c r="N189" s="107"/>
      <c r="O189" s="30"/>
      <c r="P189" s="30"/>
      <c r="Q189" s="30"/>
      <c r="R189" s="30"/>
      <c r="S189" s="30"/>
      <c r="T189" s="3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T189" s="12" t="s">
        <v>85</v>
      </c>
      <c r="AU189" s="12" t="s">
        <v>41</v>
      </c>
    </row>
    <row r="190" spans="1:65" s="9" customFormat="1" x14ac:dyDescent="0.2">
      <c r="B190" s="117"/>
      <c r="D190" s="103" t="s">
        <v>87</v>
      </c>
      <c r="E190" s="118" t="s">
        <v>0</v>
      </c>
      <c r="F190" s="119" t="s">
        <v>280</v>
      </c>
      <c r="H190" s="120">
        <v>19.262</v>
      </c>
      <c r="I190" s="121"/>
      <c r="L190" s="117"/>
      <c r="M190" s="122"/>
      <c r="N190" s="123"/>
      <c r="O190" s="123"/>
      <c r="P190" s="123"/>
      <c r="Q190" s="123"/>
      <c r="R190" s="123"/>
      <c r="S190" s="123"/>
      <c r="T190" s="124"/>
      <c r="AT190" s="118" t="s">
        <v>87</v>
      </c>
      <c r="AU190" s="118" t="s">
        <v>41</v>
      </c>
      <c r="AV190" s="9" t="s">
        <v>41</v>
      </c>
      <c r="AW190" s="9" t="s">
        <v>17</v>
      </c>
      <c r="AX190" s="9" t="s">
        <v>39</v>
      </c>
      <c r="AY190" s="118" t="s">
        <v>79</v>
      </c>
    </row>
    <row r="191" spans="1:65" s="10" customFormat="1" x14ac:dyDescent="0.2">
      <c r="B191" s="125"/>
      <c r="D191" s="103" t="s">
        <v>87</v>
      </c>
      <c r="E191" s="126" t="s">
        <v>0</v>
      </c>
      <c r="F191" s="127" t="s">
        <v>88</v>
      </c>
      <c r="H191" s="128">
        <v>19.262</v>
      </c>
      <c r="I191" s="129"/>
      <c r="L191" s="125"/>
      <c r="M191" s="130"/>
      <c r="N191" s="131"/>
      <c r="O191" s="131"/>
      <c r="P191" s="131"/>
      <c r="Q191" s="131"/>
      <c r="R191" s="131"/>
      <c r="S191" s="131"/>
      <c r="T191" s="132"/>
      <c r="AT191" s="126" t="s">
        <v>87</v>
      </c>
      <c r="AU191" s="126" t="s">
        <v>41</v>
      </c>
      <c r="AV191" s="10" t="s">
        <v>84</v>
      </c>
      <c r="AW191" s="10" t="s">
        <v>17</v>
      </c>
      <c r="AX191" s="10" t="s">
        <v>40</v>
      </c>
      <c r="AY191" s="126" t="s">
        <v>79</v>
      </c>
    </row>
    <row r="192" spans="1:65" s="2" customFormat="1" ht="16.5" customHeight="1" x14ac:dyDescent="0.2">
      <c r="A192" s="21"/>
      <c r="B192" s="89"/>
      <c r="C192" s="90" t="s">
        <v>112</v>
      </c>
      <c r="D192" s="90" t="s">
        <v>81</v>
      </c>
      <c r="E192" s="91" t="s">
        <v>281</v>
      </c>
      <c r="F192" s="92" t="s">
        <v>282</v>
      </c>
      <c r="G192" s="93" t="s">
        <v>103</v>
      </c>
      <c r="H192" s="94">
        <v>92</v>
      </c>
      <c r="I192" s="95"/>
      <c r="J192" s="96">
        <f>ROUND(I192*H192,2)</f>
        <v>0</v>
      </c>
      <c r="K192" s="92" t="s">
        <v>83</v>
      </c>
      <c r="L192" s="22"/>
      <c r="M192" s="97" t="s">
        <v>0</v>
      </c>
      <c r="N192" s="98" t="s">
        <v>26</v>
      </c>
      <c r="O192" s="30"/>
      <c r="P192" s="99">
        <f>O192*H192</f>
        <v>0</v>
      </c>
      <c r="Q192" s="99">
        <v>0</v>
      </c>
      <c r="R192" s="99">
        <f>Q192*H192</f>
        <v>0</v>
      </c>
      <c r="S192" s="99">
        <v>4.2900000000000004E-3</v>
      </c>
      <c r="T192" s="100">
        <f>S192*H192</f>
        <v>0.39468000000000003</v>
      </c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R192" s="101" t="s">
        <v>84</v>
      </c>
      <c r="AT192" s="101" t="s">
        <v>81</v>
      </c>
      <c r="AU192" s="101" t="s">
        <v>41</v>
      </c>
      <c r="AY192" s="12" t="s">
        <v>79</v>
      </c>
      <c r="BE192" s="102">
        <f>IF(N192="základní",J192,0)</f>
        <v>0</v>
      </c>
      <c r="BF192" s="102">
        <f>IF(N192="snížená",J192,0)</f>
        <v>0</v>
      </c>
      <c r="BG192" s="102">
        <f>IF(N192="zákl. přenesená",J192,0)</f>
        <v>0</v>
      </c>
      <c r="BH192" s="102">
        <f>IF(N192="sníž. přenesená",J192,0)</f>
        <v>0</v>
      </c>
      <c r="BI192" s="102">
        <f>IF(N192="nulová",J192,0)</f>
        <v>0</v>
      </c>
      <c r="BJ192" s="12" t="s">
        <v>40</v>
      </c>
      <c r="BK192" s="102">
        <f>ROUND(I192*H192,2)</f>
        <v>0</v>
      </c>
      <c r="BL192" s="12" t="s">
        <v>84</v>
      </c>
      <c r="BM192" s="101" t="s">
        <v>283</v>
      </c>
    </row>
    <row r="193" spans="1:65" s="2" customFormat="1" x14ac:dyDescent="0.2">
      <c r="A193" s="21"/>
      <c r="B193" s="22"/>
      <c r="C193" s="21"/>
      <c r="D193" s="103" t="s">
        <v>85</v>
      </c>
      <c r="E193" s="21"/>
      <c r="F193" s="104" t="s">
        <v>282</v>
      </c>
      <c r="G193" s="21"/>
      <c r="H193" s="21"/>
      <c r="I193" s="105"/>
      <c r="J193" s="21"/>
      <c r="K193" s="21"/>
      <c r="L193" s="22"/>
      <c r="M193" s="106"/>
      <c r="N193" s="107"/>
      <c r="O193" s="30"/>
      <c r="P193" s="30"/>
      <c r="Q193" s="30"/>
      <c r="R193" s="30"/>
      <c r="S193" s="30"/>
      <c r="T193" s="3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T193" s="12" t="s">
        <v>85</v>
      </c>
      <c r="AU193" s="12" t="s">
        <v>41</v>
      </c>
    </row>
    <row r="194" spans="1:65" s="2" customFormat="1" x14ac:dyDescent="0.2">
      <c r="A194" s="21"/>
      <c r="B194" s="22"/>
      <c r="C194" s="21"/>
      <c r="D194" s="108" t="s">
        <v>86</v>
      </c>
      <c r="E194" s="21"/>
      <c r="F194" s="109" t="s">
        <v>284</v>
      </c>
      <c r="G194" s="21"/>
      <c r="H194" s="21"/>
      <c r="I194" s="105"/>
      <c r="J194" s="21"/>
      <c r="K194" s="21"/>
      <c r="L194" s="22"/>
      <c r="M194" s="106"/>
      <c r="N194" s="107"/>
      <c r="O194" s="30"/>
      <c r="P194" s="30"/>
      <c r="Q194" s="30"/>
      <c r="R194" s="30"/>
      <c r="S194" s="30"/>
      <c r="T194" s="3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T194" s="12" t="s">
        <v>86</v>
      </c>
      <c r="AU194" s="12" t="s">
        <v>41</v>
      </c>
    </row>
    <row r="195" spans="1:65" s="9" customFormat="1" x14ac:dyDescent="0.2">
      <c r="B195" s="117"/>
      <c r="D195" s="103" t="s">
        <v>87</v>
      </c>
      <c r="E195" s="118" t="s">
        <v>0</v>
      </c>
      <c r="F195" s="119" t="s">
        <v>285</v>
      </c>
      <c r="H195" s="120">
        <v>90.8</v>
      </c>
      <c r="I195" s="121"/>
      <c r="L195" s="117"/>
      <c r="M195" s="122"/>
      <c r="N195" s="123"/>
      <c r="O195" s="123"/>
      <c r="P195" s="123"/>
      <c r="Q195" s="123"/>
      <c r="R195" s="123"/>
      <c r="S195" s="123"/>
      <c r="T195" s="124"/>
      <c r="AT195" s="118" t="s">
        <v>87</v>
      </c>
      <c r="AU195" s="118" t="s">
        <v>41</v>
      </c>
      <c r="AV195" s="9" t="s">
        <v>41</v>
      </c>
      <c r="AW195" s="9" t="s">
        <v>17</v>
      </c>
      <c r="AX195" s="9" t="s">
        <v>39</v>
      </c>
      <c r="AY195" s="118" t="s">
        <v>79</v>
      </c>
    </row>
    <row r="196" spans="1:65" s="11" customFormat="1" x14ac:dyDescent="0.2">
      <c r="B196" s="146"/>
      <c r="D196" s="103" t="s">
        <v>87</v>
      </c>
      <c r="E196" s="147" t="s">
        <v>0</v>
      </c>
      <c r="F196" s="148" t="s">
        <v>286</v>
      </c>
      <c r="H196" s="149">
        <v>90.8</v>
      </c>
      <c r="I196" s="150"/>
      <c r="L196" s="146"/>
      <c r="M196" s="151"/>
      <c r="N196" s="152"/>
      <c r="O196" s="152"/>
      <c r="P196" s="152"/>
      <c r="Q196" s="152"/>
      <c r="R196" s="152"/>
      <c r="S196" s="152"/>
      <c r="T196" s="153"/>
      <c r="AT196" s="147" t="s">
        <v>87</v>
      </c>
      <c r="AU196" s="147" t="s">
        <v>41</v>
      </c>
      <c r="AV196" s="11" t="s">
        <v>92</v>
      </c>
      <c r="AW196" s="11" t="s">
        <v>17</v>
      </c>
      <c r="AX196" s="11" t="s">
        <v>39</v>
      </c>
      <c r="AY196" s="147" t="s">
        <v>79</v>
      </c>
    </row>
    <row r="197" spans="1:65" s="8" customFormat="1" x14ac:dyDescent="0.2">
      <c r="B197" s="110"/>
      <c r="D197" s="103" t="s">
        <v>87</v>
      </c>
      <c r="E197" s="111" t="s">
        <v>0</v>
      </c>
      <c r="F197" s="112" t="s">
        <v>287</v>
      </c>
      <c r="H197" s="111" t="s">
        <v>0</v>
      </c>
      <c r="I197" s="113"/>
      <c r="L197" s="110"/>
      <c r="M197" s="114"/>
      <c r="N197" s="115"/>
      <c r="O197" s="115"/>
      <c r="P197" s="115"/>
      <c r="Q197" s="115"/>
      <c r="R197" s="115"/>
      <c r="S197" s="115"/>
      <c r="T197" s="116"/>
      <c r="AT197" s="111" t="s">
        <v>87</v>
      </c>
      <c r="AU197" s="111" t="s">
        <v>41</v>
      </c>
      <c r="AV197" s="8" t="s">
        <v>40</v>
      </c>
      <c r="AW197" s="8" t="s">
        <v>17</v>
      </c>
      <c r="AX197" s="8" t="s">
        <v>39</v>
      </c>
      <c r="AY197" s="111" t="s">
        <v>79</v>
      </c>
    </row>
    <row r="198" spans="1:65" s="9" customFormat="1" x14ac:dyDescent="0.2">
      <c r="B198" s="117"/>
      <c r="D198" s="103" t="s">
        <v>87</v>
      </c>
      <c r="E198" s="118" t="s">
        <v>0</v>
      </c>
      <c r="F198" s="119" t="s">
        <v>288</v>
      </c>
      <c r="H198" s="120">
        <v>1.2</v>
      </c>
      <c r="I198" s="121"/>
      <c r="L198" s="117"/>
      <c r="M198" s="122"/>
      <c r="N198" s="123"/>
      <c r="O198" s="123"/>
      <c r="P198" s="123"/>
      <c r="Q198" s="123"/>
      <c r="R198" s="123"/>
      <c r="S198" s="123"/>
      <c r="T198" s="124"/>
      <c r="AT198" s="118" t="s">
        <v>87</v>
      </c>
      <c r="AU198" s="118" t="s">
        <v>41</v>
      </c>
      <c r="AV198" s="9" t="s">
        <v>41</v>
      </c>
      <c r="AW198" s="9" t="s">
        <v>17</v>
      </c>
      <c r="AX198" s="9" t="s">
        <v>39</v>
      </c>
      <c r="AY198" s="118" t="s">
        <v>79</v>
      </c>
    </row>
    <row r="199" spans="1:65" s="10" customFormat="1" x14ac:dyDescent="0.2">
      <c r="B199" s="125"/>
      <c r="D199" s="103" t="s">
        <v>87</v>
      </c>
      <c r="E199" s="126" t="s">
        <v>0</v>
      </c>
      <c r="F199" s="127" t="s">
        <v>88</v>
      </c>
      <c r="H199" s="128">
        <v>92</v>
      </c>
      <c r="I199" s="129"/>
      <c r="L199" s="125"/>
      <c r="M199" s="130"/>
      <c r="N199" s="131"/>
      <c r="O199" s="131"/>
      <c r="P199" s="131"/>
      <c r="Q199" s="131"/>
      <c r="R199" s="131"/>
      <c r="S199" s="131"/>
      <c r="T199" s="132"/>
      <c r="AT199" s="126" t="s">
        <v>87</v>
      </c>
      <c r="AU199" s="126" t="s">
        <v>41</v>
      </c>
      <c r="AV199" s="10" t="s">
        <v>84</v>
      </c>
      <c r="AW199" s="10" t="s">
        <v>17</v>
      </c>
      <c r="AX199" s="10" t="s">
        <v>40</v>
      </c>
      <c r="AY199" s="126" t="s">
        <v>79</v>
      </c>
    </row>
    <row r="200" spans="1:65" s="2" customFormat="1" ht="16.5" customHeight="1" x14ac:dyDescent="0.2">
      <c r="A200" s="21"/>
      <c r="B200" s="89"/>
      <c r="C200" s="133" t="s">
        <v>3</v>
      </c>
      <c r="D200" s="133" t="s">
        <v>89</v>
      </c>
      <c r="E200" s="134" t="s">
        <v>289</v>
      </c>
      <c r="F200" s="135" t="s">
        <v>290</v>
      </c>
      <c r="G200" s="136" t="s">
        <v>103</v>
      </c>
      <c r="H200" s="137">
        <v>92</v>
      </c>
      <c r="I200" s="138"/>
      <c r="J200" s="139">
        <f>ROUND(I200*H200,2)</f>
        <v>0</v>
      </c>
      <c r="K200" s="135" t="s">
        <v>0</v>
      </c>
      <c r="L200" s="140"/>
      <c r="M200" s="141" t="s">
        <v>0</v>
      </c>
      <c r="N200" s="142" t="s">
        <v>26</v>
      </c>
      <c r="O200" s="30"/>
      <c r="P200" s="99">
        <f>O200*H200</f>
        <v>0</v>
      </c>
      <c r="Q200" s="99">
        <v>0</v>
      </c>
      <c r="R200" s="99">
        <f>Q200*H200</f>
        <v>0</v>
      </c>
      <c r="S200" s="99">
        <v>0</v>
      </c>
      <c r="T200" s="100">
        <f>S200*H200</f>
        <v>0</v>
      </c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R200" s="101" t="s">
        <v>91</v>
      </c>
      <c r="AT200" s="101" t="s">
        <v>89</v>
      </c>
      <c r="AU200" s="101" t="s">
        <v>41</v>
      </c>
      <c r="AY200" s="12" t="s">
        <v>79</v>
      </c>
      <c r="BE200" s="102">
        <f>IF(N200="základní",J200,0)</f>
        <v>0</v>
      </c>
      <c r="BF200" s="102">
        <f>IF(N200="snížená",J200,0)</f>
        <v>0</v>
      </c>
      <c r="BG200" s="102">
        <f>IF(N200="zákl. přenesená",J200,0)</f>
        <v>0</v>
      </c>
      <c r="BH200" s="102">
        <f>IF(N200="sníž. přenesená",J200,0)</f>
        <v>0</v>
      </c>
      <c r="BI200" s="102">
        <f>IF(N200="nulová",J200,0)</f>
        <v>0</v>
      </c>
      <c r="BJ200" s="12" t="s">
        <v>40</v>
      </c>
      <c r="BK200" s="102">
        <f>ROUND(I200*H200,2)</f>
        <v>0</v>
      </c>
      <c r="BL200" s="12" t="s">
        <v>84</v>
      </c>
      <c r="BM200" s="101" t="s">
        <v>291</v>
      </c>
    </row>
    <row r="201" spans="1:65" s="2" customFormat="1" x14ac:dyDescent="0.2">
      <c r="A201" s="21"/>
      <c r="B201" s="22"/>
      <c r="C201" s="21"/>
      <c r="D201" s="103" t="s">
        <v>85</v>
      </c>
      <c r="E201" s="21"/>
      <c r="F201" s="104" t="s">
        <v>290</v>
      </c>
      <c r="G201" s="21"/>
      <c r="H201" s="21"/>
      <c r="I201" s="105"/>
      <c r="J201" s="21"/>
      <c r="K201" s="21"/>
      <c r="L201" s="22"/>
      <c r="M201" s="106"/>
      <c r="N201" s="107"/>
      <c r="O201" s="30"/>
      <c r="P201" s="30"/>
      <c r="Q201" s="30"/>
      <c r="R201" s="30"/>
      <c r="S201" s="30"/>
      <c r="T201" s="3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T201" s="12" t="s">
        <v>85</v>
      </c>
      <c r="AU201" s="12" t="s">
        <v>41</v>
      </c>
    </row>
    <row r="202" spans="1:65" s="2" customFormat="1" ht="16.5" customHeight="1" x14ac:dyDescent="0.2">
      <c r="A202" s="21"/>
      <c r="B202" s="89"/>
      <c r="C202" s="90" t="s">
        <v>114</v>
      </c>
      <c r="D202" s="90" t="s">
        <v>81</v>
      </c>
      <c r="E202" s="91" t="s">
        <v>292</v>
      </c>
      <c r="F202" s="92" t="s">
        <v>293</v>
      </c>
      <c r="G202" s="93" t="s">
        <v>103</v>
      </c>
      <c r="H202" s="94">
        <v>48</v>
      </c>
      <c r="I202" s="95"/>
      <c r="J202" s="96">
        <f>ROUND(I202*H202,2)</f>
        <v>0</v>
      </c>
      <c r="K202" s="92" t="s">
        <v>83</v>
      </c>
      <c r="L202" s="22"/>
      <c r="M202" s="97" t="s">
        <v>0</v>
      </c>
      <c r="N202" s="98" t="s">
        <v>26</v>
      </c>
      <c r="O202" s="30"/>
      <c r="P202" s="99">
        <f>O202*H202</f>
        <v>0</v>
      </c>
      <c r="Q202" s="99">
        <v>0</v>
      </c>
      <c r="R202" s="99">
        <f>Q202*H202</f>
        <v>0</v>
      </c>
      <c r="S202" s="99">
        <v>0</v>
      </c>
      <c r="T202" s="100">
        <f>S202*H202</f>
        <v>0</v>
      </c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R202" s="101" t="s">
        <v>84</v>
      </c>
      <c r="AT202" s="101" t="s">
        <v>81</v>
      </c>
      <c r="AU202" s="101" t="s">
        <v>41</v>
      </c>
      <c r="AY202" s="12" t="s">
        <v>79</v>
      </c>
      <c r="BE202" s="102">
        <f>IF(N202="základní",J202,0)</f>
        <v>0</v>
      </c>
      <c r="BF202" s="102">
        <f>IF(N202="snížená",J202,0)</f>
        <v>0</v>
      </c>
      <c r="BG202" s="102">
        <f>IF(N202="zákl. přenesená",J202,0)</f>
        <v>0</v>
      </c>
      <c r="BH202" s="102">
        <f>IF(N202="sníž. přenesená",J202,0)</f>
        <v>0</v>
      </c>
      <c r="BI202" s="102">
        <f>IF(N202="nulová",J202,0)</f>
        <v>0</v>
      </c>
      <c r="BJ202" s="12" t="s">
        <v>40</v>
      </c>
      <c r="BK202" s="102">
        <f>ROUND(I202*H202,2)</f>
        <v>0</v>
      </c>
      <c r="BL202" s="12" t="s">
        <v>84</v>
      </c>
      <c r="BM202" s="101" t="s">
        <v>294</v>
      </c>
    </row>
    <row r="203" spans="1:65" s="2" customFormat="1" x14ac:dyDescent="0.2">
      <c r="A203" s="21"/>
      <c r="B203" s="22"/>
      <c r="C203" s="21"/>
      <c r="D203" s="103" t="s">
        <v>85</v>
      </c>
      <c r="E203" s="21"/>
      <c r="F203" s="104" t="s">
        <v>295</v>
      </c>
      <c r="G203" s="21"/>
      <c r="H203" s="21"/>
      <c r="I203" s="105"/>
      <c r="J203" s="21"/>
      <c r="K203" s="21"/>
      <c r="L203" s="22"/>
      <c r="M203" s="106"/>
      <c r="N203" s="107"/>
      <c r="O203" s="30"/>
      <c r="P203" s="30"/>
      <c r="Q203" s="30"/>
      <c r="R203" s="30"/>
      <c r="S203" s="30"/>
      <c r="T203" s="3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T203" s="12" t="s">
        <v>85</v>
      </c>
      <c r="AU203" s="12" t="s">
        <v>41</v>
      </c>
    </row>
    <row r="204" spans="1:65" s="2" customFormat="1" x14ac:dyDescent="0.2">
      <c r="A204" s="21"/>
      <c r="B204" s="22"/>
      <c r="C204" s="21"/>
      <c r="D204" s="108" t="s">
        <v>86</v>
      </c>
      <c r="E204" s="21"/>
      <c r="F204" s="109" t="s">
        <v>296</v>
      </c>
      <c r="G204" s="21"/>
      <c r="H204" s="21"/>
      <c r="I204" s="105"/>
      <c r="J204" s="21"/>
      <c r="K204" s="21"/>
      <c r="L204" s="22"/>
      <c r="M204" s="106"/>
      <c r="N204" s="107"/>
      <c r="O204" s="30"/>
      <c r="P204" s="30"/>
      <c r="Q204" s="30"/>
      <c r="R204" s="30"/>
      <c r="S204" s="30"/>
      <c r="T204" s="3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T204" s="12" t="s">
        <v>86</v>
      </c>
      <c r="AU204" s="12" t="s">
        <v>41</v>
      </c>
    </row>
    <row r="205" spans="1:65" s="8" customFormat="1" x14ac:dyDescent="0.2">
      <c r="B205" s="110"/>
      <c r="D205" s="103" t="s">
        <v>87</v>
      </c>
      <c r="E205" s="111" t="s">
        <v>0</v>
      </c>
      <c r="F205" s="112" t="s">
        <v>297</v>
      </c>
      <c r="H205" s="111" t="s">
        <v>0</v>
      </c>
      <c r="I205" s="113"/>
      <c r="L205" s="110"/>
      <c r="M205" s="114"/>
      <c r="N205" s="115"/>
      <c r="O205" s="115"/>
      <c r="P205" s="115"/>
      <c r="Q205" s="115"/>
      <c r="R205" s="115"/>
      <c r="S205" s="115"/>
      <c r="T205" s="116"/>
      <c r="AT205" s="111" t="s">
        <v>87</v>
      </c>
      <c r="AU205" s="111" t="s">
        <v>41</v>
      </c>
      <c r="AV205" s="8" t="s">
        <v>40</v>
      </c>
      <c r="AW205" s="8" t="s">
        <v>17</v>
      </c>
      <c r="AX205" s="8" t="s">
        <v>39</v>
      </c>
      <c r="AY205" s="111" t="s">
        <v>79</v>
      </c>
    </row>
    <row r="206" spans="1:65" s="9" customFormat="1" x14ac:dyDescent="0.2">
      <c r="B206" s="117"/>
      <c r="D206" s="103" t="s">
        <v>87</v>
      </c>
      <c r="E206" s="118" t="s">
        <v>0</v>
      </c>
      <c r="F206" s="119" t="s">
        <v>298</v>
      </c>
      <c r="H206" s="120">
        <v>48</v>
      </c>
      <c r="I206" s="121"/>
      <c r="L206" s="117"/>
      <c r="M206" s="122"/>
      <c r="N206" s="123"/>
      <c r="O206" s="123"/>
      <c r="P206" s="123"/>
      <c r="Q206" s="123"/>
      <c r="R206" s="123"/>
      <c r="S206" s="123"/>
      <c r="T206" s="124"/>
      <c r="AT206" s="118" t="s">
        <v>87</v>
      </c>
      <c r="AU206" s="118" t="s">
        <v>41</v>
      </c>
      <c r="AV206" s="9" t="s">
        <v>41</v>
      </c>
      <c r="AW206" s="9" t="s">
        <v>17</v>
      </c>
      <c r="AX206" s="9" t="s">
        <v>39</v>
      </c>
      <c r="AY206" s="118" t="s">
        <v>79</v>
      </c>
    </row>
    <row r="207" spans="1:65" s="10" customFormat="1" x14ac:dyDescent="0.2">
      <c r="B207" s="125"/>
      <c r="D207" s="103" t="s">
        <v>87</v>
      </c>
      <c r="E207" s="126" t="s">
        <v>0</v>
      </c>
      <c r="F207" s="127" t="s">
        <v>88</v>
      </c>
      <c r="H207" s="128">
        <v>48</v>
      </c>
      <c r="I207" s="129"/>
      <c r="L207" s="125"/>
      <c r="M207" s="130"/>
      <c r="N207" s="131"/>
      <c r="O207" s="131"/>
      <c r="P207" s="131"/>
      <c r="Q207" s="131"/>
      <c r="R207" s="131"/>
      <c r="S207" s="131"/>
      <c r="T207" s="132"/>
      <c r="AT207" s="126" t="s">
        <v>87</v>
      </c>
      <c r="AU207" s="126" t="s">
        <v>41</v>
      </c>
      <c r="AV207" s="10" t="s">
        <v>84</v>
      </c>
      <c r="AW207" s="10" t="s">
        <v>17</v>
      </c>
      <c r="AX207" s="10" t="s">
        <v>40</v>
      </c>
      <c r="AY207" s="126" t="s">
        <v>79</v>
      </c>
    </row>
    <row r="208" spans="1:65" s="2" customFormat="1" ht="16.5" customHeight="1" x14ac:dyDescent="0.2">
      <c r="A208" s="21"/>
      <c r="B208" s="89"/>
      <c r="C208" s="90" t="s">
        <v>115</v>
      </c>
      <c r="D208" s="90" t="s">
        <v>81</v>
      </c>
      <c r="E208" s="91" t="s">
        <v>299</v>
      </c>
      <c r="F208" s="92" t="s">
        <v>463</v>
      </c>
      <c r="G208" s="93" t="s">
        <v>103</v>
      </c>
      <c r="H208" s="94">
        <v>184</v>
      </c>
      <c r="I208" s="95"/>
      <c r="J208" s="96">
        <f>ROUND(I208*H208,2)</f>
        <v>0</v>
      </c>
      <c r="K208" s="92" t="s">
        <v>83</v>
      </c>
      <c r="L208" s="22"/>
      <c r="M208" s="97" t="s">
        <v>0</v>
      </c>
      <c r="N208" s="98" t="s">
        <v>26</v>
      </c>
      <c r="O208" s="30"/>
      <c r="P208" s="99">
        <f>O208*H208</f>
        <v>0</v>
      </c>
      <c r="Q208" s="99">
        <v>0</v>
      </c>
      <c r="R208" s="99">
        <f>Q208*H208</f>
        <v>0</v>
      </c>
      <c r="S208" s="99">
        <v>0</v>
      </c>
      <c r="T208" s="100">
        <f>S208*H208</f>
        <v>0</v>
      </c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R208" s="101" t="s">
        <v>84</v>
      </c>
      <c r="AT208" s="101" t="s">
        <v>81</v>
      </c>
      <c r="AU208" s="101" t="s">
        <v>41</v>
      </c>
      <c r="AY208" s="12" t="s">
        <v>79</v>
      </c>
      <c r="BE208" s="102">
        <f>IF(N208="základní",J208,0)</f>
        <v>0</v>
      </c>
      <c r="BF208" s="102">
        <f>IF(N208="snížená",J208,0)</f>
        <v>0</v>
      </c>
      <c r="BG208" s="102">
        <f>IF(N208="zákl. přenesená",J208,0)</f>
        <v>0</v>
      </c>
      <c r="BH208" s="102">
        <f>IF(N208="sníž. přenesená",J208,0)</f>
        <v>0</v>
      </c>
      <c r="BI208" s="102">
        <f>IF(N208="nulová",J208,0)</f>
        <v>0</v>
      </c>
      <c r="BJ208" s="12" t="s">
        <v>40</v>
      </c>
      <c r="BK208" s="102">
        <f>ROUND(I208*H208,2)</f>
        <v>0</v>
      </c>
      <c r="BL208" s="12" t="s">
        <v>84</v>
      </c>
      <c r="BM208" s="101" t="s">
        <v>300</v>
      </c>
    </row>
    <row r="209" spans="1:65" s="2" customFormat="1" x14ac:dyDescent="0.2">
      <c r="A209" s="21"/>
      <c r="B209" s="22"/>
      <c r="C209" s="21"/>
      <c r="D209" s="103" t="s">
        <v>85</v>
      </c>
      <c r="E209" s="21"/>
      <c r="F209" s="104" t="s">
        <v>464</v>
      </c>
      <c r="G209" s="21"/>
      <c r="H209" s="21"/>
      <c r="I209" s="105"/>
      <c r="J209" s="21"/>
      <c r="K209" s="21"/>
      <c r="L209" s="22"/>
      <c r="M209" s="106"/>
      <c r="N209" s="107"/>
      <c r="O209" s="30"/>
      <c r="P209" s="30"/>
      <c r="Q209" s="30"/>
      <c r="R209" s="30"/>
      <c r="S209" s="30"/>
      <c r="T209" s="3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T209" s="12" t="s">
        <v>85</v>
      </c>
      <c r="AU209" s="12" t="s">
        <v>41</v>
      </c>
    </row>
    <row r="210" spans="1:65" s="2" customFormat="1" x14ac:dyDescent="0.2">
      <c r="A210" s="21"/>
      <c r="B210" s="22"/>
      <c r="C210" s="21"/>
      <c r="D210" s="108" t="s">
        <v>86</v>
      </c>
      <c r="E210" s="21"/>
      <c r="F210" s="109" t="s">
        <v>301</v>
      </c>
      <c r="G210" s="21"/>
      <c r="H210" s="21"/>
      <c r="I210" s="105"/>
      <c r="J210" s="21"/>
      <c r="K210" s="21"/>
      <c r="L210" s="22"/>
      <c r="M210" s="106"/>
      <c r="N210" s="107"/>
      <c r="O210" s="30"/>
      <c r="P210" s="30"/>
      <c r="Q210" s="30"/>
      <c r="R210" s="30"/>
      <c r="S210" s="30"/>
      <c r="T210" s="3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T210" s="12" t="s">
        <v>86</v>
      </c>
      <c r="AU210" s="12" t="s">
        <v>41</v>
      </c>
    </row>
    <row r="211" spans="1:65" s="9" customFormat="1" x14ac:dyDescent="0.2">
      <c r="B211" s="117"/>
      <c r="D211" s="103" t="s">
        <v>87</v>
      </c>
      <c r="E211" s="118" t="s">
        <v>0</v>
      </c>
      <c r="F211" s="119" t="s">
        <v>302</v>
      </c>
      <c r="H211" s="120">
        <v>184</v>
      </c>
      <c r="I211" s="121"/>
      <c r="L211" s="117"/>
      <c r="M211" s="122"/>
      <c r="N211" s="123"/>
      <c r="O211" s="123"/>
      <c r="P211" s="123"/>
      <c r="Q211" s="123"/>
      <c r="R211" s="123"/>
      <c r="S211" s="123"/>
      <c r="T211" s="124"/>
      <c r="AT211" s="118" t="s">
        <v>87</v>
      </c>
      <c r="AU211" s="118" t="s">
        <v>41</v>
      </c>
      <c r="AV211" s="9" t="s">
        <v>41</v>
      </c>
      <c r="AW211" s="9" t="s">
        <v>17</v>
      </c>
      <c r="AX211" s="9" t="s">
        <v>39</v>
      </c>
      <c r="AY211" s="118" t="s">
        <v>79</v>
      </c>
    </row>
    <row r="212" spans="1:65" s="10" customFormat="1" x14ac:dyDescent="0.2">
      <c r="B212" s="125"/>
      <c r="D212" s="103" t="s">
        <v>87</v>
      </c>
      <c r="E212" s="126" t="s">
        <v>0</v>
      </c>
      <c r="F212" s="127" t="s">
        <v>88</v>
      </c>
      <c r="H212" s="128">
        <v>184</v>
      </c>
      <c r="I212" s="129"/>
      <c r="L212" s="125"/>
      <c r="M212" s="130"/>
      <c r="N212" s="131"/>
      <c r="O212" s="131"/>
      <c r="P212" s="131"/>
      <c r="Q212" s="131"/>
      <c r="R212" s="131"/>
      <c r="S212" s="131"/>
      <c r="T212" s="132"/>
      <c r="AT212" s="126" t="s">
        <v>87</v>
      </c>
      <c r="AU212" s="126" t="s">
        <v>41</v>
      </c>
      <c r="AV212" s="10" t="s">
        <v>84</v>
      </c>
      <c r="AW212" s="10" t="s">
        <v>17</v>
      </c>
      <c r="AX212" s="10" t="s">
        <v>40</v>
      </c>
      <c r="AY212" s="126" t="s">
        <v>79</v>
      </c>
    </row>
    <row r="213" spans="1:65" s="2" customFormat="1" ht="16.5" customHeight="1" x14ac:dyDescent="0.2">
      <c r="A213" s="21"/>
      <c r="B213" s="89"/>
      <c r="C213" s="90" t="s">
        <v>117</v>
      </c>
      <c r="D213" s="90" t="s">
        <v>81</v>
      </c>
      <c r="E213" s="91" t="s">
        <v>303</v>
      </c>
      <c r="F213" s="92" t="s">
        <v>465</v>
      </c>
      <c r="G213" s="93" t="s">
        <v>103</v>
      </c>
      <c r="H213" s="94">
        <v>954</v>
      </c>
      <c r="I213" s="95"/>
      <c r="J213" s="96">
        <f>ROUND(I213*H213,2)</f>
        <v>0</v>
      </c>
      <c r="K213" s="92" t="s">
        <v>83</v>
      </c>
      <c r="L213" s="22"/>
      <c r="M213" s="97" t="s">
        <v>0</v>
      </c>
      <c r="N213" s="98" t="s">
        <v>26</v>
      </c>
      <c r="O213" s="30"/>
      <c r="P213" s="99">
        <f>O213*H213</f>
        <v>0</v>
      </c>
      <c r="Q213" s="99">
        <v>5.1999999999999995E-4</v>
      </c>
      <c r="R213" s="99">
        <f>Q213*H213</f>
        <v>0.49607999999999997</v>
      </c>
      <c r="S213" s="99">
        <v>0</v>
      </c>
      <c r="T213" s="100">
        <f>S213*H213</f>
        <v>0</v>
      </c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R213" s="101" t="s">
        <v>84</v>
      </c>
      <c r="AT213" s="101" t="s">
        <v>81</v>
      </c>
      <c r="AU213" s="101" t="s">
        <v>41</v>
      </c>
      <c r="AY213" s="12" t="s">
        <v>79</v>
      </c>
      <c r="BE213" s="102">
        <f>IF(N213="základní",J213,0)</f>
        <v>0</v>
      </c>
      <c r="BF213" s="102">
        <f>IF(N213="snížená",J213,0)</f>
        <v>0</v>
      </c>
      <c r="BG213" s="102">
        <f>IF(N213="zákl. přenesená",J213,0)</f>
        <v>0</v>
      </c>
      <c r="BH213" s="102">
        <f>IF(N213="sníž. přenesená",J213,0)</f>
        <v>0</v>
      </c>
      <c r="BI213" s="102">
        <f>IF(N213="nulová",J213,0)</f>
        <v>0</v>
      </c>
      <c r="BJ213" s="12" t="s">
        <v>40</v>
      </c>
      <c r="BK213" s="102">
        <f>ROUND(I213*H213,2)</f>
        <v>0</v>
      </c>
      <c r="BL213" s="12" t="s">
        <v>84</v>
      </c>
      <c r="BM213" s="101" t="s">
        <v>304</v>
      </c>
    </row>
    <row r="214" spans="1:65" s="2" customFormat="1" x14ac:dyDescent="0.2">
      <c r="A214" s="21"/>
      <c r="B214" s="22"/>
      <c r="C214" s="21"/>
      <c r="D214" s="103" t="s">
        <v>85</v>
      </c>
      <c r="E214" s="21"/>
      <c r="F214" s="104" t="s">
        <v>465</v>
      </c>
      <c r="G214" s="21"/>
      <c r="H214" s="21"/>
      <c r="I214" s="105"/>
      <c r="J214" s="21"/>
      <c r="K214" s="21"/>
      <c r="L214" s="22"/>
      <c r="M214" s="106"/>
      <c r="N214" s="107"/>
      <c r="O214" s="30"/>
      <c r="P214" s="30"/>
      <c r="Q214" s="30"/>
      <c r="R214" s="30"/>
      <c r="S214" s="30"/>
      <c r="T214" s="3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T214" s="12" t="s">
        <v>85</v>
      </c>
      <c r="AU214" s="12" t="s">
        <v>41</v>
      </c>
    </row>
    <row r="215" spans="1:65" s="2" customFormat="1" x14ac:dyDescent="0.2">
      <c r="A215" s="21"/>
      <c r="B215" s="22"/>
      <c r="C215" s="21"/>
      <c r="D215" s="108" t="s">
        <v>86</v>
      </c>
      <c r="E215" s="21"/>
      <c r="F215" s="109" t="s">
        <v>305</v>
      </c>
      <c r="G215" s="21"/>
      <c r="H215" s="21"/>
      <c r="I215" s="105"/>
      <c r="J215" s="21"/>
      <c r="K215" s="21"/>
      <c r="L215" s="22"/>
      <c r="M215" s="106"/>
      <c r="N215" s="107"/>
      <c r="O215" s="30"/>
      <c r="P215" s="30"/>
      <c r="Q215" s="30"/>
      <c r="R215" s="30"/>
      <c r="S215" s="30"/>
      <c r="T215" s="3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T215" s="12" t="s">
        <v>86</v>
      </c>
      <c r="AU215" s="12" t="s">
        <v>41</v>
      </c>
    </row>
    <row r="216" spans="1:65" s="9" customFormat="1" x14ac:dyDescent="0.2">
      <c r="B216" s="117"/>
      <c r="D216" s="103" t="s">
        <v>87</v>
      </c>
      <c r="E216" s="118" t="s">
        <v>0</v>
      </c>
      <c r="F216" s="119" t="s">
        <v>306</v>
      </c>
      <c r="H216" s="120">
        <v>953.33299999999997</v>
      </c>
      <c r="I216" s="121"/>
      <c r="L216" s="117"/>
      <c r="M216" s="122"/>
      <c r="N216" s="123"/>
      <c r="O216" s="123"/>
      <c r="P216" s="123"/>
      <c r="Q216" s="123"/>
      <c r="R216" s="123"/>
      <c r="S216" s="123"/>
      <c r="T216" s="124"/>
      <c r="AT216" s="118" t="s">
        <v>87</v>
      </c>
      <c r="AU216" s="118" t="s">
        <v>41</v>
      </c>
      <c r="AV216" s="9" t="s">
        <v>41</v>
      </c>
      <c r="AW216" s="9" t="s">
        <v>17</v>
      </c>
      <c r="AX216" s="9" t="s">
        <v>39</v>
      </c>
      <c r="AY216" s="118" t="s">
        <v>79</v>
      </c>
    </row>
    <row r="217" spans="1:65" s="11" customFormat="1" x14ac:dyDescent="0.2">
      <c r="B217" s="146"/>
      <c r="D217" s="103" t="s">
        <v>87</v>
      </c>
      <c r="E217" s="147" t="s">
        <v>0</v>
      </c>
      <c r="F217" s="148" t="s">
        <v>286</v>
      </c>
      <c r="H217" s="149">
        <v>953.33299999999997</v>
      </c>
      <c r="I217" s="150"/>
      <c r="L217" s="146"/>
      <c r="M217" s="151"/>
      <c r="N217" s="152"/>
      <c r="O217" s="152"/>
      <c r="P217" s="152"/>
      <c r="Q217" s="152"/>
      <c r="R217" s="152"/>
      <c r="S217" s="152"/>
      <c r="T217" s="153"/>
      <c r="AT217" s="147" t="s">
        <v>87</v>
      </c>
      <c r="AU217" s="147" t="s">
        <v>41</v>
      </c>
      <c r="AV217" s="11" t="s">
        <v>92</v>
      </c>
      <c r="AW217" s="11" t="s">
        <v>17</v>
      </c>
      <c r="AX217" s="11" t="s">
        <v>39</v>
      </c>
      <c r="AY217" s="147" t="s">
        <v>79</v>
      </c>
    </row>
    <row r="218" spans="1:65" s="8" customFormat="1" x14ac:dyDescent="0.2">
      <c r="B218" s="110"/>
      <c r="D218" s="103" t="s">
        <v>87</v>
      </c>
      <c r="E218" s="111" t="s">
        <v>0</v>
      </c>
      <c r="F218" s="112" t="s">
        <v>287</v>
      </c>
      <c r="H218" s="111" t="s">
        <v>0</v>
      </c>
      <c r="I218" s="113"/>
      <c r="L218" s="110"/>
      <c r="M218" s="114"/>
      <c r="N218" s="115"/>
      <c r="O218" s="115"/>
      <c r="P218" s="115"/>
      <c r="Q218" s="115"/>
      <c r="R218" s="115"/>
      <c r="S218" s="115"/>
      <c r="T218" s="116"/>
      <c r="AT218" s="111" t="s">
        <v>87</v>
      </c>
      <c r="AU218" s="111" t="s">
        <v>41</v>
      </c>
      <c r="AV218" s="8" t="s">
        <v>40</v>
      </c>
      <c r="AW218" s="8" t="s">
        <v>17</v>
      </c>
      <c r="AX218" s="8" t="s">
        <v>39</v>
      </c>
      <c r="AY218" s="111" t="s">
        <v>79</v>
      </c>
    </row>
    <row r="219" spans="1:65" s="9" customFormat="1" x14ac:dyDescent="0.2">
      <c r="B219" s="117"/>
      <c r="D219" s="103" t="s">
        <v>87</v>
      </c>
      <c r="E219" s="118" t="s">
        <v>0</v>
      </c>
      <c r="F219" s="119" t="s">
        <v>307</v>
      </c>
      <c r="H219" s="120">
        <v>0.66700000000000004</v>
      </c>
      <c r="I219" s="121"/>
      <c r="L219" s="117"/>
      <c r="M219" s="122"/>
      <c r="N219" s="123"/>
      <c r="O219" s="123"/>
      <c r="P219" s="123"/>
      <c r="Q219" s="123"/>
      <c r="R219" s="123"/>
      <c r="S219" s="123"/>
      <c r="T219" s="124"/>
      <c r="AT219" s="118" t="s">
        <v>87</v>
      </c>
      <c r="AU219" s="118" t="s">
        <v>41</v>
      </c>
      <c r="AV219" s="9" t="s">
        <v>41</v>
      </c>
      <c r="AW219" s="9" t="s">
        <v>17</v>
      </c>
      <c r="AX219" s="9" t="s">
        <v>39</v>
      </c>
      <c r="AY219" s="118" t="s">
        <v>79</v>
      </c>
    </row>
    <row r="220" spans="1:65" s="10" customFormat="1" x14ac:dyDescent="0.2">
      <c r="B220" s="125"/>
      <c r="D220" s="103" t="s">
        <v>87</v>
      </c>
      <c r="E220" s="126" t="s">
        <v>0</v>
      </c>
      <c r="F220" s="127" t="s">
        <v>88</v>
      </c>
      <c r="H220" s="128">
        <v>954</v>
      </c>
      <c r="I220" s="129"/>
      <c r="L220" s="125"/>
      <c r="M220" s="130"/>
      <c r="N220" s="131"/>
      <c r="O220" s="131"/>
      <c r="P220" s="131"/>
      <c r="Q220" s="131"/>
      <c r="R220" s="131"/>
      <c r="S220" s="131"/>
      <c r="T220" s="132"/>
      <c r="AT220" s="126" t="s">
        <v>87</v>
      </c>
      <c r="AU220" s="126" t="s">
        <v>41</v>
      </c>
      <c r="AV220" s="10" t="s">
        <v>84</v>
      </c>
      <c r="AW220" s="10" t="s">
        <v>17</v>
      </c>
      <c r="AX220" s="10" t="s">
        <v>40</v>
      </c>
      <c r="AY220" s="126" t="s">
        <v>79</v>
      </c>
    </row>
    <row r="221" spans="1:65" s="7" customFormat="1" ht="22.8" customHeight="1" x14ac:dyDescent="0.25">
      <c r="B221" s="76"/>
      <c r="D221" s="77" t="s">
        <v>38</v>
      </c>
      <c r="E221" s="87" t="s">
        <v>96</v>
      </c>
      <c r="F221" s="87" t="s">
        <v>105</v>
      </c>
      <c r="I221" s="79"/>
      <c r="J221" s="88">
        <f>BK221</f>
        <v>0</v>
      </c>
      <c r="L221" s="76"/>
      <c r="M221" s="81"/>
      <c r="N221" s="82"/>
      <c r="O221" s="82"/>
      <c r="P221" s="83">
        <f>SUM(P222:P230)</f>
        <v>0</v>
      </c>
      <c r="Q221" s="82"/>
      <c r="R221" s="83">
        <f>SUM(R222:R230)</f>
        <v>13.728</v>
      </c>
      <c r="S221" s="82"/>
      <c r="T221" s="84">
        <f>SUM(T222:T230)</f>
        <v>13.728</v>
      </c>
      <c r="AR221" s="77" t="s">
        <v>40</v>
      </c>
      <c r="AT221" s="85" t="s">
        <v>38</v>
      </c>
      <c r="AU221" s="85" t="s">
        <v>40</v>
      </c>
      <c r="AY221" s="77" t="s">
        <v>79</v>
      </c>
      <c r="BK221" s="86">
        <f>SUM(BK222:BK230)</f>
        <v>0</v>
      </c>
    </row>
    <row r="222" spans="1:65" s="2" customFormat="1" ht="16.5" customHeight="1" x14ac:dyDescent="0.2">
      <c r="A222" s="21"/>
      <c r="B222" s="89"/>
      <c r="C222" s="90" t="s">
        <v>118</v>
      </c>
      <c r="D222" s="90" t="s">
        <v>81</v>
      </c>
      <c r="E222" s="91" t="s">
        <v>308</v>
      </c>
      <c r="F222" s="92" t="s">
        <v>309</v>
      </c>
      <c r="G222" s="93" t="s">
        <v>97</v>
      </c>
      <c r="H222" s="94">
        <v>572</v>
      </c>
      <c r="I222" s="95"/>
      <c r="J222" s="96">
        <f>ROUND(I222*H222,2)</f>
        <v>0</v>
      </c>
      <c r="K222" s="92" t="s">
        <v>0</v>
      </c>
      <c r="L222" s="22"/>
      <c r="M222" s="97" t="s">
        <v>0</v>
      </c>
      <c r="N222" s="98" t="s">
        <v>26</v>
      </c>
      <c r="O222" s="30"/>
      <c r="P222" s="99">
        <f>O222*H222</f>
        <v>0</v>
      </c>
      <c r="Q222" s="99">
        <v>0</v>
      </c>
      <c r="R222" s="99">
        <f>Q222*H222</f>
        <v>0</v>
      </c>
      <c r="S222" s="99">
        <v>0</v>
      </c>
      <c r="T222" s="100">
        <f>S222*H222</f>
        <v>0</v>
      </c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R222" s="101" t="s">
        <v>84</v>
      </c>
      <c r="AT222" s="101" t="s">
        <v>81</v>
      </c>
      <c r="AU222" s="101" t="s">
        <v>41</v>
      </c>
      <c r="AY222" s="12" t="s">
        <v>79</v>
      </c>
      <c r="BE222" s="102">
        <f>IF(N222="základní",J222,0)</f>
        <v>0</v>
      </c>
      <c r="BF222" s="102">
        <f>IF(N222="snížená",J222,0)</f>
        <v>0</v>
      </c>
      <c r="BG222" s="102">
        <f>IF(N222="zákl. přenesená",J222,0)</f>
        <v>0</v>
      </c>
      <c r="BH222" s="102">
        <f>IF(N222="sníž. přenesená",J222,0)</f>
        <v>0</v>
      </c>
      <c r="BI222" s="102">
        <f>IF(N222="nulová",J222,0)</f>
        <v>0</v>
      </c>
      <c r="BJ222" s="12" t="s">
        <v>40</v>
      </c>
      <c r="BK222" s="102">
        <f>ROUND(I222*H222,2)</f>
        <v>0</v>
      </c>
      <c r="BL222" s="12" t="s">
        <v>84</v>
      </c>
      <c r="BM222" s="101" t="s">
        <v>310</v>
      </c>
    </row>
    <row r="223" spans="1:65" s="2" customFormat="1" x14ac:dyDescent="0.2">
      <c r="A223" s="21"/>
      <c r="B223" s="22"/>
      <c r="C223" s="21"/>
      <c r="D223" s="103" t="s">
        <v>85</v>
      </c>
      <c r="E223" s="21"/>
      <c r="F223" s="104" t="s">
        <v>309</v>
      </c>
      <c r="G223" s="21"/>
      <c r="H223" s="21"/>
      <c r="I223" s="105"/>
      <c r="J223" s="21"/>
      <c r="K223" s="21"/>
      <c r="L223" s="22"/>
      <c r="M223" s="106"/>
      <c r="N223" s="107"/>
      <c r="O223" s="30"/>
      <c r="P223" s="30"/>
      <c r="Q223" s="30"/>
      <c r="R223" s="30"/>
      <c r="S223" s="30"/>
      <c r="T223" s="3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T223" s="12" t="s">
        <v>85</v>
      </c>
      <c r="AU223" s="12" t="s">
        <v>41</v>
      </c>
    </row>
    <row r="224" spans="1:65" s="9" customFormat="1" x14ac:dyDescent="0.2">
      <c r="B224" s="117"/>
      <c r="D224" s="103" t="s">
        <v>87</v>
      </c>
      <c r="E224" s="118" t="s">
        <v>0</v>
      </c>
      <c r="F224" s="119" t="s">
        <v>311</v>
      </c>
      <c r="H224" s="120">
        <v>572</v>
      </c>
      <c r="I224" s="121"/>
      <c r="L224" s="117"/>
      <c r="M224" s="122"/>
      <c r="N224" s="123"/>
      <c r="O224" s="123"/>
      <c r="P224" s="123"/>
      <c r="Q224" s="123"/>
      <c r="R224" s="123"/>
      <c r="S224" s="123"/>
      <c r="T224" s="124"/>
      <c r="AT224" s="118" t="s">
        <v>87</v>
      </c>
      <c r="AU224" s="118" t="s">
        <v>41</v>
      </c>
      <c r="AV224" s="9" t="s">
        <v>41</v>
      </c>
      <c r="AW224" s="9" t="s">
        <v>17</v>
      </c>
      <c r="AX224" s="9" t="s">
        <v>39</v>
      </c>
      <c r="AY224" s="118" t="s">
        <v>79</v>
      </c>
    </row>
    <row r="225" spans="1:65" s="10" customFormat="1" x14ac:dyDescent="0.2">
      <c r="B225" s="125"/>
      <c r="D225" s="103" t="s">
        <v>87</v>
      </c>
      <c r="E225" s="126" t="s">
        <v>0</v>
      </c>
      <c r="F225" s="127" t="s">
        <v>88</v>
      </c>
      <c r="H225" s="128">
        <v>572</v>
      </c>
      <c r="I225" s="129"/>
      <c r="L225" s="125"/>
      <c r="M225" s="130"/>
      <c r="N225" s="131"/>
      <c r="O225" s="131"/>
      <c r="P225" s="131"/>
      <c r="Q225" s="131"/>
      <c r="R225" s="131"/>
      <c r="S225" s="131"/>
      <c r="T225" s="132"/>
      <c r="AT225" s="126" t="s">
        <v>87</v>
      </c>
      <c r="AU225" s="126" t="s">
        <v>41</v>
      </c>
      <c r="AV225" s="10" t="s">
        <v>84</v>
      </c>
      <c r="AW225" s="10" t="s">
        <v>17</v>
      </c>
      <c r="AX225" s="10" t="s">
        <v>40</v>
      </c>
      <c r="AY225" s="126" t="s">
        <v>79</v>
      </c>
    </row>
    <row r="226" spans="1:65" s="2" customFormat="1" ht="16.5" customHeight="1" x14ac:dyDescent="0.2">
      <c r="A226" s="21"/>
      <c r="B226" s="89"/>
      <c r="C226" s="90" t="s">
        <v>119</v>
      </c>
      <c r="D226" s="90" t="s">
        <v>81</v>
      </c>
      <c r="E226" s="91" t="s">
        <v>312</v>
      </c>
      <c r="F226" s="92" t="s">
        <v>313</v>
      </c>
      <c r="G226" s="93" t="s">
        <v>97</v>
      </c>
      <c r="H226" s="94">
        <v>572</v>
      </c>
      <c r="I226" s="95"/>
      <c r="J226" s="96">
        <f>ROUND(I226*H226,2)</f>
        <v>0</v>
      </c>
      <c r="K226" s="92" t="s">
        <v>83</v>
      </c>
      <c r="L226" s="22"/>
      <c r="M226" s="97" t="s">
        <v>0</v>
      </c>
      <c r="N226" s="98" t="s">
        <v>26</v>
      </c>
      <c r="O226" s="30"/>
      <c r="P226" s="99">
        <f>O226*H226</f>
        <v>0</v>
      </c>
      <c r="Q226" s="99">
        <v>2.4E-2</v>
      </c>
      <c r="R226" s="99">
        <f>Q226*H226</f>
        <v>13.728</v>
      </c>
      <c r="S226" s="99">
        <v>2.4E-2</v>
      </c>
      <c r="T226" s="100">
        <f>S226*H226</f>
        <v>13.728</v>
      </c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R226" s="101" t="s">
        <v>84</v>
      </c>
      <c r="AT226" s="101" t="s">
        <v>81</v>
      </c>
      <c r="AU226" s="101" t="s">
        <v>41</v>
      </c>
      <c r="AY226" s="12" t="s">
        <v>79</v>
      </c>
      <c r="BE226" s="102">
        <f>IF(N226="základní",J226,0)</f>
        <v>0</v>
      </c>
      <c r="BF226" s="102">
        <f>IF(N226="snížená",J226,0)</f>
        <v>0</v>
      </c>
      <c r="BG226" s="102">
        <f>IF(N226="zákl. přenesená",J226,0)</f>
        <v>0</v>
      </c>
      <c r="BH226" s="102">
        <f>IF(N226="sníž. přenesená",J226,0)</f>
        <v>0</v>
      </c>
      <c r="BI226" s="102">
        <f>IF(N226="nulová",J226,0)</f>
        <v>0</v>
      </c>
      <c r="BJ226" s="12" t="s">
        <v>40</v>
      </c>
      <c r="BK226" s="102">
        <f>ROUND(I226*H226,2)</f>
        <v>0</v>
      </c>
      <c r="BL226" s="12" t="s">
        <v>84</v>
      </c>
      <c r="BM226" s="101" t="s">
        <v>314</v>
      </c>
    </row>
    <row r="227" spans="1:65" s="2" customFormat="1" x14ac:dyDescent="0.2">
      <c r="A227" s="21"/>
      <c r="B227" s="22"/>
      <c r="C227" s="21"/>
      <c r="D227" s="103" t="s">
        <v>85</v>
      </c>
      <c r="E227" s="21"/>
      <c r="F227" s="104" t="s">
        <v>315</v>
      </c>
      <c r="G227" s="21"/>
      <c r="H227" s="21"/>
      <c r="I227" s="105"/>
      <c r="J227" s="21"/>
      <c r="K227" s="21"/>
      <c r="L227" s="22"/>
      <c r="M227" s="106"/>
      <c r="N227" s="107"/>
      <c r="O227" s="30"/>
      <c r="P227" s="30"/>
      <c r="Q227" s="30"/>
      <c r="R227" s="30"/>
      <c r="S227" s="30"/>
      <c r="T227" s="3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T227" s="12" t="s">
        <v>85</v>
      </c>
      <c r="AU227" s="12" t="s">
        <v>41</v>
      </c>
    </row>
    <row r="228" spans="1:65" s="2" customFormat="1" x14ac:dyDescent="0.2">
      <c r="A228" s="21"/>
      <c r="B228" s="22"/>
      <c r="C228" s="21"/>
      <c r="D228" s="108" t="s">
        <v>86</v>
      </c>
      <c r="E228" s="21"/>
      <c r="F228" s="109" t="s">
        <v>316</v>
      </c>
      <c r="G228" s="21"/>
      <c r="H228" s="21"/>
      <c r="I228" s="105"/>
      <c r="J228" s="21"/>
      <c r="K228" s="21"/>
      <c r="L228" s="22"/>
      <c r="M228" s="106"/>
      <c r="N228" s="107"/>
      <c r="O228" s="30"/>
      <c r="P228" s="30"/>
      <c r="Q228" s="30"/>
      <c r="R228" s="30"/>
      <c r="S228" s="30"/>
      <c r="T228" s="3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T228" s="12" t="s">
        <v>86</v>
      </c>
      <c r="AU228" s="12" t="s">
        <v>41</v>
      </c>
    </row>
    <row r="229" spans="1:65" s="9" customFormat="1" x14ac:dyDescent="0.2">
      <c r="B229" s="117"/>
      <c r="D229" s="103" t="s">
        <v>87</v>
      </c>
      <c r="E229" s="118" t="s">
        <v>0</v>
      </c>
      <c r="F229" s="119" t="s">
        <v>317</v>
      </c>
      <c r="H229" s="120">
        <v>572</v>
      </c>
      <c r="I229" s="121"/>
      <c r="L229" s="117"/>
      <c r="M229" s="122"/>
      <c r="N229" s="123"/>
      <c r="O229" s="123"/>
      <c r="P229" s="123"/>
      <c r="Q229" s="123"/>
      <c r="R229" s="123"/>
      <c r="S229" s="123"/>
      <c r="T229" s="124"/>
      <c r="AT229" s="118" t="s">
        <v>87</v>
      </c>
      <c r="AU229" s="118" t="s">
        <v>41</v>
      </c>
      <c r="AV229" s="9" t="s">
        <v>41</v>
      </c>
      <c r="AW229" s="9" t="s">
        <v>17</v>
      </c>
      <c r="AX229" s="9" t="s">
        <v>39</v>
      </c>
      <c r="AY229" s="118" t="s">
        <v>79</v>
      </c>
    </row>
    <row r="230" spans="1:65" s="10" customFormat="1" x14ac:dyDescent="0.2">
      <c r="B230" s="125"/>
      <c r="D230" s="103" t="s">
        <v>87</v>
      </c>
      <c r="E230" s="126" t="s">
        <v>0</v>
      </c>
      <c r="F230" s="127" t="s">
        <v>88</v>
      </c>
      <c r="H230" s="128">
        <v>572</v>
      </c>
      <c r="I230" s="129"/>
      <c r="L230" s="125"/>
      <c r="M230" s="130"/>
      <c r="N230" s="131"/>
      <c r="O230" s="131"/>
      <c r="P230" s="131"/>
      <c r="Q230" s="131"/>
      <c r="R230" s="131"/>
      <c r="S230" s="131"/>
      <c r="T230" s="132"/>
      <c r="AT230" s="126" t="s">
        <v>87</v>
      </c>
      <c r="AU230" s="126" t="s">
        <v>41</v>
      </c>
      <c r="AV230" s="10" t="s">
        <v>84</v>
      </c>
      <c r="AW230" s="10" t="s">
        <v>17</v>
      </c>
      <c r="AX230" s="10" t="s">
        <v>40</v>
      </c>
      <c r="AY230" s="126" t="s">
        <v>79</v>
      </c>
    </row>
    <row r="231" spans="1:65" s="7" customFormat="1" ht="22.8" customHeight="1" x14ac:dyDescent="0.25">
      <c r="B231" s="76"/>
      <c r="D231" s="77" t="s">
        <v>38</v>
      </c>
      <c r="E231" s="87" t="s">
        <v>91</v>
      </c>
      <c r="F231" s="87" t="s">
        <v>318</v>
      </c>
      <c r="I231" s="79"/>
      <c r="J231" s="88">
        <f>BK231</f>
        <v>0</v>
      </c>
      <c r="L231" s="76"/>
      <c r="M231" s="81"/>
      <c r="N231" s="82"/>
      <c r="O231" s="82"/>
      <c r="P231" s="83">
        <f>SUM(P232:P264)</f>
        <v>0</v>
      </c>
      <c r="Q231" s="82"/>
      <c r="R231" s="83">
        <f>SUM(R232:R264)</f>
        <v>3.8710139999999993</v>
      </c>
      <c r="S231" s="82"/>
      <c r="T231" s="84">
        <f>SUM(T232:T264)</f>
        <v>0</v>
      </c>
      <c r="AR231" s="77" t="s">
        <v>40</v>
      </c>
      <c r="AT231" s="85" t="s">
        <v>38</v>
      </c>
      <c r="AU231" s="85" t="s">
        <v>40</v>
      </c>
      <c r="AY231" s="77" t="s">
        <v>79</v>
      </c>
      <c r="BK231" s="86">
        <f>SUM(BK232:BK264)</f>
        <v>0</v>
      </c>
    </row>
    <row r="232" spans="1:65" s="2" customFormat="1" ht="16.5" customHeight="1" x14ac:dyDescent="0.2">
      <c r="A232" s="21"/>
      <c r="B232" s="89"/>
      <c r="C232" s="90" t="s">
        <v>120</v>
      </c>
      <c r="D232" s="90" t="s">
        <v>81</v>
      </c>
      <c r="E232" s="91" t="s">
        <v>319</v>
      </c>
      <c r="F232" s="92" t="s">
        <v>320</v>
      </c>
      <c r="G232" s="93" t="s">
        <v>113</v>
      </c>
      <c r="H232" s="94">
        <v>558.20000000000005</v>
      </c>
      <c r="I232" s="95"/>
      <c r="J232" s="96">
        <f>ROUND(I232*H232,2)</f>
        <v>0</v>
      </c>
      <c r="K232" s="92" t="s">
        <v>83</v>
      </c>
      <c r="L232" s="22"/>
      <c r="M232" s="97" t="s">
        <v>0</v>
      </c>
      <c r="N232" s="98" t="s">
        <v>26</v>
      </c>
      <c r="O232" s="30"/>
      <c r="P232" s="99">
        <f>O232*H232</f>
        <v>0</v>
      </c>
      <c r="Q232" s="99">
        <v>1.0000000000000001E-5</v>
      </c>
      <c r="R232" s="99">
        <f>Q232*H232</f>
        <v>5.582000000000001E-3</v>
      </c>
      <c r="S232" s="99">
        <v>0</v>
      </c>
      <c r="T232" s="100">
        <f>S232*H232</f>
        <v>0</v>
      </c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R232" s="101" t="s">
        <v>84</v>
      </c>
      <c r="AT232" s="101" t="s">
        <v>81</v>
      </c>
      <c r="AU232" s="101" t="s">
        <v>41</v>
      </c>
      <c r="AY232" s="12" t="s">
        <v>79</v>
      </c>
      <c r="BE232" s="102">
        <f>IF(N232="základní",J232,0)</f>
        <v>0</v>
      </c>
      <c r="BF232" s="102">
        <f>IF(N232="snížená",J232,0)</f>
        <v>0</v>
      </c>
      <c r="BG232" s="102">
        <f>IF(N232="zákl. přenesená",J232,0)</f>
        <v>0</v>
      </c>
      <c r="BH232" s="102">
        <f>IF(N232="sníž. přenesená",J232,0)</f>
        <v>0</v>
      </c>
      <c r="BI232" s="102">
        <f>IF(N232="nulová",J232,0)</f>
        <v>0</v>
      </c>
      <c r="BJ232" s="12" t="s">
        <v>40</v>
      </c>
      <c r="BK232" s="102">
        <f>ROUND(I232*H232,2)</f>
        <v>0</v>
      </c>
      <c r="BL232" s="12" t="s">
        <v>84</v>
      </c>
      <c r="BM232" s="101" t="s">
        <v>321</v>
      </c>
    </row>
    <row r="233" spans="1:65" s="2" customFormat="1" x14ac:dyDescent="0.2">
      <c r="A233" s="21"/>
      <c r="B233" s="22"/>
      <c r="C233" s="21"/>
      <c r="D233" s="103" t="s">
        <v>85</v>
      </c>
      <c r="E233" s="21"/>
      <c r="F233" s="104" t="s">
        <v>322</v>
      </c>
      <c r="G233" s="21"/>
      <c r="H233" s="21"/>
      <c r="I233" s="105"/>
      <c r="J233" s="21"/>
      <c r="K233" s="21"/>
      <c r="L233" s="22"/>
      <c r="M233" s="106"/>
      <c r="N233" s="107"/>
      <c r="O233" s="30"/>
      <c r="P233" s="30"/>
      <c r="Q233" s="30"/>
      <c r="R233" s="30"/>
      <c r="S233" s="30"/>
      <c r="T233" s="3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T233" s="12" t="s">
        <v>85</v>
      </c>
      <c r="AU233" s="12" t="s">
        <v>41</v>
      </c>
    </row>
    <row r="234" spans="1:65" s="2" customFormat="1" x14ac:dyDescent="0.2">
      <c r="A234" s="21"/>
      <c r="B234" s="22"/>
      <c r="C234" s="21"/>
      <c r="D234" s="108" t="s">
        <v>86</v>
      </c>
      <c r="E234" s="21"/>
      <c r="F234" s="109" t="s">
        <v>323</v>
      </c>
      <c r="G234" s="21"/>
      <c r="H234" s="21"/>
      <c r="I234" s="105"/>
      <c r="J234" s="21"/>
      <c r="K234" s="21"/>
      <c r="L234" s="22"/>
      <c r="M234" s="106"/>
      <c r="N234" s="107"/>
      <c r="O234" s="30"/>
      <c r="P234" s="30"/>
      <c r="Q234" s="30"/>
      <c r="R234" s="30"/>
      <c r="S234" s="30"/>
      <c r="T234" s="3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T234" s="12" t="s">
        <v>86</v>
      </c>
      <c r="AU234" s="12" t="s">
        <v>41</v>
      </c>
    </row>
    <row r="235" spans="1:65" s="9" customFormat="1" x14ac:dyDescent="0.2">
      <c r="B235" s="117"/>
      <c r="D235" s="103" t="s">
        <v>87</v>
      </c>
      <c r="E235" s="118" t="s">
        <v>0</v>
      </c>
      <c r="F235" s="119" t="s">
        <v>324</v>
      </c>
      <c r="H235" s="120">
        <v>558.20000000000005</v>
      </c>
      <c r="I235" s="121"/>
      <c r="L235" s="117"/>
      <c r="M235" s="122"/>
      <c r="N235" s="123"/>
      <c r="O235" s="123"/>
      <c r="P235" s="123"/>
      <c r="Q235" s="123"/>
      <c r="R235" s="123"/>
      <c r="S235" s="123"/>
      <c r="T235" s="124"/>
      <c r="AT235" s="118" t="s">
        <v>87</v>
      </c>
      <c r="AU235" s="118" t="s">
        <v>41</v>
      </c>
      <c r="AV235" s="9" t="s">
        <v>41</v>
      </c>
      <c r="AW235" s="9" t="s">
        <v>17</v>
      </c>
      <c r="AX235" s="9" t="s">
        <v>39</v>
      </c>
      <c r="AY235" s="118" t="s">
        <v>79</v>
      </c>
    </row>
    <row r="236" spans="1:65" s="10" customFormat="1" x14ac:dyDescent="0.2">
      <c r="B236" s="125"/>
      <c r="D236" s="103" t="s">
        <v>87</v>
      </c>
      <c r="E236" s="126" t="s">
        <v>0</v>
      </c>
      <c r="F236" s="127" t="s">
        <v>88</v>
      </c>
      <c r="H236" s="128">
        <v>558.20000000000005</v>
      </c>
      <c r="I236" s="129"/>
      <c r="L236" s="125"/>
      <c r="M236" s="130"/>
      <c r="N236" s="131"/>
      <c r="O236" s="131"/>
      <c r="P236" s="131"/>
      <c r="Q236" s="131"/>
      <c r="R236" s="131"/>
      <c r="S236" s="131"/>
      <c r="T236" s="132"/>
      <c r="AT236" s="126" t="s">
        <v>87</v>
      </c>
      <c r="AU236" s="126" t="s">
        <v>41</v>
      </c>
      <c r="AV236" s="10" t="s">
        <v>84</v>
      </c>
      <c r="AW236" s="10" t="s">
        <v>17</v>
      </c>
      <c r="AX236" s="10" t="s">
        <v>40</v>
      </c>
      <c r="AY236" s="126" t="s">
        <v>79</v>
      </c>
    </row>
    <row r="237" spans="1:65" s="2" customFormat="1" ht="16.5" customHeight="1" x14ac:dyDescent="0.2">
      <c r="A237" s="21"/>
      <c r="B237" s="89"/>
      <c r="C237" s="133" t="s">
        <v>121</v>
      </c>
      <c r="D237" s="133" t="s">
        <v>89</v>
      </c>
      <c r="E237" s="134" t="s">
        <v>325</v>
      </c>
      <c r="F237" s="135" t="s">
        <v>326</v>
      </c>
      <c r="G237" s="136" t="s">
        <v>113</v>
      </c>
      <c r="H237" s="137">
        <v>614.02</v>
      </c>
      <c r="I237" s="138"/>
      <c r="J237" s="139">
        <f>ROUND(I237*H237,2)</f>
        <v>0</v>
      </c>
      <c r="K237" s="135" t="s">
        <v>83</v>
      </c>
      <c r="L237" s="140"/>
      <c r="M237" s="141" t="s">
        <v>0</v>
      </c>
      <c r="N237" s="142" t="s">
        <v>26</v>
      </c>
      <c r="O237" s="30"/>
      <c r="P237" s="99">
        <f>O237*H237</f>
        <v>0</v>
      </c>
      <c r="Q237" s="99">
        <v>3.5999999999999999E-3</v>
      </c>
      <c r="R237" s="99">
        <f>Q237*H237</f>
        <v>2.2104719999999998</v>
      </c>
      <c r="S237" s="99">
        <v>0</v>
      </c>
      <c r="T237" s="100">
        <f>S237*H237</f>
        <v>0</v>
      </c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R237" s="101" t="s">
        <v>91</v>
      </c>
      <c r="AT237" s="101" t="s">
        <v>89</v>
      </c>
      <c r="AU237" s="101" t="s">
        <v>41</v>
      </c>
      <c r="AY237" s="12" t="s">
        <v>79</v>
      </c>
      <c r="BE237" s="102">
        <f>IF(N237="základní",J237,0)</f>
        <v>0</v>
      </c>
      <c r="BF237" s="102">
        <f>IF(N237="snížená",J237,0)</f>
        <v>0</v>
      </c>
      <c r="BG237" s="102">
        <f>IF(N237="zákl. přenesená",J237,0)</f>
        <v>0</v>
      </c>
      <c r="BH237" s="102">
        <f>IF(N237="sníž. přenesená",J237,0)</f>
        <v>0</v>
      </c>
      <c r="BI237" s="102">
        <f>IF(N237="nulová",J237,0)</f>
        <v>0</v>
      </c>
      <c r="BJ237" s="12" t="s">
        <v>40</v>
      </c>
      <c r="BK237" s="102">
        <f>ROUND(I237*H237,2)</f>
        <v>0</v>
      </c>
      <c r="BL237" s="12" t="s">
        <v>84</v>
      </c>
      <c r="BM237" s="101" t="s">
        <v>327</v>
      </c>
    </row>
    <row r="238" spans="1:65" s="2" customFormat="1" x14ac:dyDescent="0.2">
      <c r="A238" s="21"/>
      <c r="B238" s="22"/>
      <c r="C238" s="21"/>
      <c r="D238" s="103" t="s">
        <v>85</v>
      </c>
      <c r="E238" s="21"/>
      <c r="F238" s="104" t="s">
        <v>326</v>
      </c>
      <c r="G238" s="21"/>
      <c r="H238" s="21"/>
      <c r="I238" s="105"/>
      <c r="J238" s="21"/>
      <c r="K238" s="21"/>
      <c r="L238" s="22"/>
      <c r="M238" s="106"/>
      <c r="N238" s="107"/>
      <c r="O238" s="30"/>
      <c r="P238" s="30"/>
      <c r="Q238" s="30"/>
      <c r="R238" s="30"/>
      <c r="S238" s="30"/>
      <c r="T238" s="3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T238" s="12" t="s">
        <v>85</v>
      </c>
      <c r="AU238" s="12" t="s">
        <v>41</v>
      </c>
    </row>
    <row r="239" spans="1:65" s="9" customFormat="1" x14ac:dyDescent="0.2">
      <c r="B239" s="117"/>
      <c r="D239" s="103" t="s">
        <v>87</v>
      </c>
      <c r="E239" s="118" t="s">
        <v>0</v>
      </c>
      <c r="F239" s="119" t="s">
        <v>328</v>
      </c>
      <c r="H239" s="120">
        <v>614.02</v>
      </c>
      <c r="I239" s="121"/>
      <c r="L239" s="117"/>
      <c r="M239" s="122"/>
      <c r="N239" s="123"/>
      <c r="O239" s="123"/>
      <c r="P239" s="123"/>
      <c r="Q239" s="123"/>
      <c r="R239" s="123"/>
      <c r="S239" s="123"/>
      <c r="T239" s="124"/>
      <c r="AT239" s="118" t="s">
        <v>87</v>
      </c>
      <c r="AU239" s="118" t="s">
        <v>41</v>
      </c>
      <c r="AV239" s="9" t="s">
        <v>41</v>
      </c>
      <c r="AW239" s="9" t="s">
        <v>17</v>
      </c>
      <c r="AX239" s="9" t="s">
        <v>39</v>
      </c>
      <c r="AY239" s="118" t="s">
        <v>79</v>
      </c>
    </row>
    <row r="240" spans="1:65" s="10" customFormat="1" x14ac:dyDescent="0.2">
      <c r="B240" s="125"/>
      <c r="D240" s="103" t="s">
        <v>87</v>
      </c>
      <c r="E240" s="126" t="s">
        <v>0</v>
      </c>
      <c r="F240" s="127" t="s">
        <v>88</v>
      </c>
      <c r="H240" s="128">
        <v>614.02</v>
      </c>
      <c r="I240" s="129"/>
      <c r="L240" s="125"/>
      <c r="M240" s="130"/>
      <c r="N240" s="131"/>
      <c r="O240" s="131"/>
      <c r="P240" s="131"/>
      <c r="Q240" s="131"/>
      <c r="R240" s="131"/>
      <c r="S240" s="131"/>
      <c r="T240" s="132"/>
      <c r="AT240" s="126" t="s">
        <v>87</v>
      </c>
      <c r="AU240" s="126" t="s">
        <v>41</v>
      </c>
      <c r="AV240" s="10" t="s">
        <v>84</v>
      </c>
      <c r="AW240" s="10" t="s">
        <v>17</v>
      </c>
      <c r="AX240" s="10" t="s">
        <v>40</v>
      </c>
      <c r="AY240" s="126" t="s">
        <v>79</v>
      </c>
    </row>
    <row r="241" spans="1:65" s="2" customFormat="1" ht="16.5" customHeight="1" x14ac:dyDescent="0.2">
      <c r="A241" s="21"/>
      <c r="B241" s="89"/>
      <c r="C241" s="90" t="s">
        <v>122</v>
      </c>
      <c r="D241" s="90" t="s">
        <v>81</v>
      </c>
      <c r="E241" s="91" t="s">
        <v>329</v>
      </c>
      <c r="F241" s="92" t="s">
        <v>330</v>
      </c>
      <c r="G241" s="93" t="s">
        <v>103</v>
      </c>
      <c r="H241" s="94">
        <v>12</v>
      </c>
      <c r="I241" s="95"/>
      <c r="J241" s="96">
        <f>ROUND(I241*H241,2)</f>
        <v>0</v>
      </c>
      <c r="K241" s="92" t="s">
        <v>83</v>
      </c>
      <c r="L241" s="22"/>
      <c r="M241" s="97" t="s">
        <v>0</v>
      </c>
      <c r="N241" s="98" t="s">
        <v>26</v>
      </c>
      <c r="O241" s="30"/>
      <c r="P241" s="99">
        <f>O241*H241</f>
        <v>0</v>
      </c>
      <c r="Q241" s="99">
        <v>4.0050000000000002E-2</v>
      </c>
      <c r="R241" s="99">
        <f>Q241*H241</f>
        <v>0.48060000000000003</v>
      </c>
      <c r="S241" s="99">
        <v>0</v>
      </c>
      <c r="T241" s="100">
        <f>S241*H241</f>
        <v>0</v>
      </c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R241" s="101" t="s">
        <v>84</v>
      </c>
      <c r="AT241" s="101" t="s">
        <v>81</v>
      </c>
      <c r="AU241" s="101" t="s">
        <v>41</v>
      </c>
      <c r="AY241" s="12" t="s">
        <v>79</v>
      </c>
      <c r="BE241" s="102">
        <f>IF(N241="základní",J241,0)</f>
        <v>0</v>
      </c>
      <c r="BF241" s="102">
        <f>IF(N241="snížená",J241,0)</f>
        <v>0</v>
      </c>
      <c r="BG241" s="102">
        <f>IF(N241="zákl. přenesená",J241,0)</f>
        <v>0</v>
      </c>
      <c r="BH241" s="102">
        <f>IF(N241="sníž. přenesená",J241,0)</f>
        <v>0</v>
      </c>
      <c r="BI241" s="102">
        <f>IF(N241="nulová",J241,0)</f>
        <v>0</v>
      </c>
      <c r="BJ241" s="12" t="s">
        <v>40</v>
      </c>
      <c r="BK241" s="102">
        <f>ROUND(I241*H241,2)</f>
        <v>0</v>
      </c>
      <c r="BL241" s="12" t="s">
        <v>84</v>
      </c>
      <c r="BM241" s="101" t="s">
        <v>331</v>
      </c>
    </row>
    <row r="242" spans="1:65" s="2" customFormat="1" ht="19.2" x14ac:dyDescent="0.2">
      <c r="A242" s="21"/>
      <c r="B242" s="22"/>
      <c r="C242" s="21"/>
      <c r="D242" s="103" t="s">
        <v>85</v>
      </c>
      <c r="E242" s="21"/>
      <c r="F242" s="104" t="s">
        <v>332</v>
      </c>
      <c r="G242" s="21"/>
      <c r="H242" s="21"/>
      <c r="I242" s="105"/>
      <c r="J242" s="21"/>
      <c r="K242" s="21"/>
      <c r="L242" s="22"/>
      <c r="M242" s="106"/>
      <c r="N242" s="107"/>
      <c r="O242" s="30"/>
      <c r="P242" s="30"/>
      <c r="Q242" s="30"/>
      <c r="R242" s="30"/>
      <c r="S242" s="30"/>
      <c r="T242" s="3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T242" s="12" t="s">
        <v>85</v>
      </c>
      <c r="AU242" s="12" t="s">
        <v>41</v>
      </c>
    </row>
    <row r="243" spans="1:65" s="2" customFormat="1" x14ac:dyDescent="0.2">
      <c r="A243" s="21"/>
      <c r="B243" s="22"/>
      <c r="C243" s="21"/>
      <c r="D243" s="108" t="s">
        <v>86</v>
      </c>
      <c r="E243" s="21"/>
      <c r="F243" s="109" t="s">
        <v>333</v>
      </c>
      <c r="G243" s="21"/>
      <c r="H243" s="21"/>
      <c r="I243" s="105"/>
      <c r="J243" s="21"/>
      <c r="K243" s="21"/>
      <c r="L243" s="22"/>
      <c r="M243" s="106"/>
      <c r="N243" s="107"/>
      <c r="O243" s="30"/>
      <c r="P243" s="30"/>
      <c r="Q243" s="30"/>
      <c r="R243" s="30"/>
      <c r="S243" s="30"/>
      <c r="T243" s="3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T243" s="12" t="s">
        <v>86</v>
      </c>
      <c r="AU243" s="12" t="s">
        <v>41</v>
      </c>
    </row>
    <row r="244" spans="1:65" s="2" customFormat="1" ht="21.75" customHeight="1" x14ac:dyDescent="0.2">
      <c r="A244" s="21"/>
      <c r="B244" s="89"/>
      <c r="C244" s="90" t="s">
        <v>123</v>
      </c>
      <c r="D244" s="90" t="s">
        <v>81</v>
      </c>
      <c r="E244" s="91" t="s">
        <v>334</v>
      </c>
      <c r="F244" s="92" t="s">
        <v>335</v>
      </c>
      <c r="G244" s="93" t="s">
        <v>103</v>
      </c>
      <c r="H244" s="94">
        <v>12</v>
      </c>
      <c r="I244" s="95"/>
      <c r="J244" s="96">
        <f>ROUND(I244*H244,2)</f>
        <v>0</v>
      </c>
      <c r="K244" s="92" t="s">
        <v>83</v>
      </c>
      <c r="L244" s="22"/>
      <c r="M244" s="97" t="s">
        <v>0</v>
      </c>
      <c r="N244" s="98" t="s">
        <v>26</v>
      </c>
      <c r="O244" s="30"/>
      <c r="P244" s="99">
        <f>O244*H244</f>
        <v>0</v>
      </c>
      <c r="Q244" s="99">
        <v>5.9800000000000001E-3</v>
      </c>
      <c r="R244" s="99">
        <f>Q244*H244</f>
        <v>7.1760000000000004E-2</v>
      </c>
      <c r="S244" s="99">
        <v>0</v>
      </c>
      <c r="T244" s="100">
        <f>S244*H244</f>
        <v>0</v>
      </c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R244" s="101" t="s">
        <v>84</v>
      </c>
      <c r="AT244" s="101" t="s">
        <v>81</v>
      </c>
      <c r="AU244" s="101" t="s">
        <v>41</v>
      </c>
      <c r="AY244" s="12" t="s">
        <v>79</v>
      </c>
      <c r="BE244" s="102">
        <f>IF(N244="základní",J244,0)</f>
        <v>0</v>
      </c>
      <c r="BF244" s="102">
        <f>IF(N244="snížená",J244,0)</f>
        <v>0</v>
      </c>
      <c r="BG244" s="102">
        <f>IF(N244="zákl. přenesená",J244,0)</f>
        <v>0</v>
      </c>
      <c r="BH244" s="102">
        <f>IF(N244="sníž. přenesená",J244,0)</f>
        <v>0</v>
      </c>
      <c r="BI244" s="102">
        <f>IF(N244="nulová",J244,0)</f>
        <v>0</v>
      </c>
      <c r="BJ244" s="12" t="s">
        <v>40</v>
      </c>
      <c r="BK244" s="102">
        <f>ROUND(I244*H244,2)</f>
        <v>0</v>
      </c>
      <c r="BL244" s="12" t="s">
        <v>84</v>
      </c>
      <c r="BM244" s="101" t="s">
        <v>336</v>
      </c>
    </row>
    <row r="245" spans="1:65" s="2" customFormat="1" ht="19.2" x14ac:dyDescent="0.2">
      <c r="A245" s="21"/>
      <c r="B245" s="22"/>
      <c r="C245" s="21"/>
      <c r="D245" s="103" t="s">
        <v>85</v>
      </c>
      <c r="E245" s="21"/>
      <c r="F245" s="104" t="s">
        <v>337</v>
      </c>
      <c r="G245" s="21"/>
      <c r="H245" s="21"/>
      <c r="I245" s="105"/>
      <c r="J245" s="21"/>
      <c r="K245" s="21"/>
      <c r="L245" s="22"/>
      <c r="M245" s="106"/>
      <c r="N245" s="107"/>
      <c r="O245" s="30"/>
      <c r="P245" s="30"/>
      <c r="Q245" s="30"/>
      <c r="R245" s="30"/>
      <c r="S245" s="30"/>
      <c r="T245" s="3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T245" s="12" t="s">
        <v>85</v>
      </c>
      <c r="AU245" s="12" t="s">
        <v>41</v>
      </c>
    </row>
    <row r="246" spans="1:65" s="2" customFormat="1" x14ac:dyDescent="0.2">
      <c r="A246" s="21"/>
      <c r="B246" s="22"/>
      <c r="C246" s="21"/>
      <c r="D246" s="108" t="s">
        <v>86</v>
      </c>
      <c r="E246" s="21"/>
      <c r="F246" s="109" t="s">
        <v>338</v>
      </c>
      <c r="G246" s="21"/>
      <c r="H246" s="21"/>
      <c r="I246" s="105"/>
      <c r="J246" s="21"/>
      <c r="K246" s="21"/>
      <c r="L246" s="22"/>
      <c r="M246" s="106"/>
      <c r="N246" s="107"/>
      <c r="O246" s="30"/>
      <c r="P246" s="30"/>
      <c r="Q246" s="30"/>
      <c r="R246" s="30"/>
      <c r="S246" s="30"/>
      <c r="T246" s="3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T246" s="12" t="s">
        <v>86</v>
      </c>
      <c r="AU246" s="12" t="s">
        <v>41</v>
      </c>
    </row>
    <row r="247" spans="1:65" s="2" customFormat="1" ht="16.5" customHeight="1" x14ac:dyDescent="0.2">
      <c r="A247" s="21"/>
      <c r="B247" s="89"/>
      <c r="C247" s="90" t="s">
        <v>124</v>
      </c>
      <c r="D247" s="90" t="s">
        <v>81</v>
      </c>
      <c r="E247" s="91" t="s">
        <v>339</v>
      </c>
      <c r="F247" s="92" t="s">
        <v>340</v>
      </c>
      <c r="G247" s="93" t="s">
        <v>103</v>
      </c>
      <c r="H247" s="94">
        <v>12</v>
      </c>
      <c r="I247" s="95"/>
      <c r="J247" s="96">
        <f>ROUND(I247*H247,2)</f>
        <v>0</v>
      </c>
      <c r="K247" s="92" t="s">
        <v>83</v>
      </c>
      <c r="L247" s="22"/>
      <c r="M247" s="97" t="s">
        <v>0</v>
      </c>
      <c r="N247" s="98" t="s">
        <v>26</v>
      </c>
      <c r="O247" s="30"/>
      <c r="P247" s="99">
        <f>O247*H247</f>
        <v>0</v>
      </c>
      <c r="Q247" s="99">
        <v>0</v>
      </c>
      <c r="R247" s="99">
        <f>Q247*H247</f>
        <v>0</v>
      </c>
      <c r="S247" s="99">
        <v>0</v>
      </c>
      <c r="T247" s="100">
        <f>S247*H247</f>
        <v>0</v>
      </c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R247" s="101" t="s">
        <v>84</v>
      </c>
      <c r="AT247" s="101" t="s">
        <v>81</v>
      </c>
      <c r="AU247" s="101" t="s">
        <v>41</v>
      </c>
      <c r="AY247" s="12" t="s">
        <v>79</v>
      </c>
      <c r="BE247" s="102">
        <f>IF(N247="základní",J247,0)</f>
        <v>0</v>
      </c>
      <c r="BF247" s="102">
        <f>IF(N247="snížená",J247,0)</f>
        <v>0</v>
      </c>
      <c r="BG247" s="102">
        <f>IF(N247="zákl. přenesená",J247,0)</f>
        <v>0</v>
      </c>
      <c r="BH247" s="102">
        <f>IF(N247="sníž. přenesená",J247,0)</f>
        <v>0</v>
      </c>
      <c r="BI247" s="102">
        <f>IF(N247="nulová",J247,0)</f>
        <v>0</v>
      </c>
      <c r="BJ247" s="12" t="s">
        <v>40</v>
      </c>
      <c r="BK247" s="102">
        <f>ROUND(I247*H247,2)</f>
        <v>0</v>
      </c>
      <c r="BL247" s="12" t="s">
        <v>84</v>
      </c>
      <c r="BM247" s="101" t="s">
        <v>341</v>
      </c>
    </row>
    <row r="248" spans="1:65" s="2" customFormat="1" ht="19.2" x14ac:dyDescent="0.2">
      <c r="A248" s="21"/>
      <c r="B248" s="22"/>
      <c r="C248" s="21"/>
      <c r="D248" s="103" t="s">
        <v>85</v>
      </c>
      <c r="E248" s="21"/>
      <c r="F248" s="104" t="s">
        <v>342</v>
      </c>
      <c r="G248" s="21"/>
      <c r="H248" s="21"/>
      <c r="I248" s="105"/>
      <c r="J248" s="21"/>
      <c r="K248" s="21"/>
      <c r="L248" s="22"/>
      <c r="M248" s="106"/>
      <c r="N248" s="107"/>
      <c r="O248" s="30"/>
      <c r="P248" s="30"/>
      <c r="Q248" s="30"/>
      <c r="R248" s="30"/>
      <c r="S248" s="30"/>
      <c r="T248" s="3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T248" s="12" t="s">
        <v>85</v>
      </c>
      <c r="AU248" s="12" t="s">
        <v>41</v>
      </c>
    </row>
    <row r="249" spans="1:65" s="2" customFormat="1" x14ac:dyDescent="0.2">
      <c r="A249" s="21"/>
      <c r="B249" s="22"/>
      <c r="C249" s="21"/>
      <c r="D249" s="108" t="s">
        <v>86</v>
      </c>
      <c r="E249" s="21"/>
      <c r="F249" s="109" t="s">
        <v>343</v>
      </c>
      <c r="G249" s="21"/>
      <c r="H249" s="21"/>
      <c r="I249" s="105"/>
      <c r="J249" s="21"/>
      <c r="K249" s="21"/>
      <c r="L249" s="22"/>
      <c r="M249" s="106"/>
      <c r="N249" s="107"/>
      <c r="O249" s="30"/>
      <c r="P249" s="30"/>
      <c r="Q249" s="30"/>
      <c r="R249" s="30"/>
      <c r="S249" s="30"/>
      <c r="T249" s="3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T249" s="12" t="s">
        <v>86</v>
      </c>
      <c r="AU249" s="12" t="s">
        <v>41</v>
      </c>
    </row>
    <row r="250" spans="1:65" s="2" customFormat="1" ht="21.75" customHeight="1" x14ac:dyDescent="0.2">
      <c r="A250" s="21"/>
      <c r="B250" s="89"/>
      <c r="C250" s="90" t="s">
        <v>125</v>
      </c>
      <c r="D250" s="90" t="s">
        <v>81</v>
      </c>
      <c r="E250" s="91" t="s">
        <v>344</v>
      </c>
      <c r="F250" s="92" t="s">
        <v>345</v>
      </c>
      <c r="G250" s="93" t="s">
        <v>103</v>
      </c>
      <c r="H250" s="94">
        <v>12</v>
      </c>
      <c r="I250" s="95"/>
      <c r="J250" s="96">
        <f>ROUND(I250*H250,2)</f>
        <v>0</v>
      </c>
      <c r="K250" s="92" t="s">
        <v>83</v>
      </c>
      <c r="L250" s="22"/>
      <c r="M250" s="97" t="s">
        <v>0</v>
      </c>
      <c r="N250" s="98" t="s">
        <v>26</v>
      </c>
      <c r="O250" s="30"/>
      <c r="P250" s="99">
        <f>O250*H250</f>
        <v>0</v>
      </c>
      <c r="Q250" s="99">
        <v>3.7249999999999998E-2</v>
      </c>
      <c r="R250" s="99">
        <f>Q250*H250</f>
        <v>0.44699999999999995</v>
      </c>
      <c r="S250" s="99">
        <v>0</v>
      </c>
      <c r="T250" s="100">
        <f>S250*H250</f>
        <v>0</v>
      </c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R250" s="101" t="s">
        <v>84</v>
      </c>
      <c r="AT250" s="101" t="s">
        <v>81</v>
      </c>
      <c r="AU250" s="101" t="s">
        <v>41</v>
      </c>
      <c r="AY250" s="12" t="s">
        <v>79</v>
      </c>
      <c r="BE250" s="102">
        <f>IF(N250="základní",J250,0)</f>
        <v>0</v>
      </c>
      <c r="BF250" s="102">
        <f>IF(N250="snížená",J250,0)</f>
        <v>0</v>
      </c>
      <c r="BG250" s="102">
        <f>IF(N250="zákl. přenesená",J250,0)</f>
        <v>0</v>
      </c>
      <c r="BH250" s="102">
        <f>IF(N250="sníž. přenesená",J250,0)</f>
        <v>0</v>
      </c>
      <c r="BI250" s="102">
        <f>IF(N250="nulová",J250,0)</f>
        <v>0</v>
      </c>
      <c r="BJ250" s="12" t="s">
        <v>40</v>
      </c>
      <c r="BK250" s="102">
        <f>ROUND(I250*H250,2)</f>
        <v>0</v>
      </c>
      <c r="BL250" s="12" t="s">
        <v>84</v>
      </c>
      <c r="BM250" s="101" t="s">
        <v>346</v>
      </c>
    </row>
    <row r="251" spans="1:65" s="2" customFormat="1" ht="19.2" x14ac:dyDescent="0.2">
      <c r="A251" s="21"/>
      <c r="B251" s="22"/>
      <c r="C251" s="21"/>
      <c r="D251" s="103" t="s">
        <v>85</v>
      </c>
      <c r="E251" s="21"/>
      <c r="F251" s="104" t="s">
        <v>347</v>
      </c>
      <c r="G251" s="21"/>
      <c r="H251" s="21"/>
      <c r="I251" s="105"/>
      <c r="J251" s="21"/>
      <c r="K251" s="21"/>
      <c r="L251" s="22"/>
      <c r="M251" s="106"/>
      <c r="N251" s="107"/>
      <c r="O251" s="30"/>
      <c r="P251" s="30"/>
      <c r="Q251" s="30"/>
      <c r="R251" s="30"/>
      <c r="S251" s="30"/>
      <c r="T251" s="3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T251" s="12" t="s">
        <v>85</v>
      </c>
      <c r="AU251" s="12" t="s">
        <v>41</v>
      </c>
    </row>
    <row r="252" spans="1:65" s="2" customFormat="1" x14ac:dyDescent="0.2">
      <c r="A252" s="21"/>
      <c r="B252" s="22"/>
      <c r="C252" s="21"/>
      <c r="D252" s="108" t="s">
        <v>86</v>
      </c>
      <c r="E252" s="21"/>
      <c r="F252" s="109" t="s">
        <v>348</v>
      </c>
      <c r="G252" s="21"/>
      <c r="H252" s="21"/>
      <c r="I252" s="105"/>
      <c r="J252" s="21"/>
      <c r="K252" s="21"/>
      <c r="L252" s="22"/>
      <c r="M252" s="106"/>
      <c r="N252" s="107"/>
      <c r="O252" s="30"/>
      <c r="P252" s="30"/>
      <c r="Q252" s="30"/>
      <c r="R252" s="30"/>
      <c r="S252" s="30"/>
      <c r="T252" s="3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T252" s="12" t="s">
        <v>86</v>
      </c>
      <c r="AU252" s="12" t="s">
        <v>41</v>
      </c>
    </row>
    <row r="253" spans="1:65" s="2" customFormat="1" ht="16.5" customHeight="1" x14ac:dyDescent="0.2">
      <c r="A253" s="21"/>
      <c r="B253" s="89"/>
      <c r="C253" s="90" t="s">
        <v>128</v>
      </c>
      <c r="D253" s="90" t="s">
        <v>81</v>
      </c>
      <c r="E253" s="91" t="s">
        <v>349</v>
      </c>
      <c r="F253" s="92" t="s">
        <v>350</v>
      </c>
      <c r="G253" s="93" t="s">
        <v>103</v>
      </c>
      <c r="H253" s="94">
        <v>2</v>
      </c>
      <c r="I253" s="95"/>
      <c r="J253" s="96">
        <f>ROUND(I253*H253,2)</f>
        <v>0</v>
      </c>
      <c r="K253" s="92" t="s">
        <v>83</v>
      </c>
      <c r="L253" s="22"/>
      <c r="M253" s="97" t="s">
        <v>0</v>
      </c>
      <c r="N253" s="98" t="s">
        <v>26</v>
      </c>
      <c r="O253" s="30"/>
      <c r="P253" s="99">
        <f>O253*H253</f>
        <v>0</v>
      </c>
      <c r="Q253" s="99">
        <v>0.1056</v>
      </c>
      <c r="R253" s="99">
        <f>Q253*H253</f>
        <v>0.2112</v>
      </c>
      <c r="S253" s="99">
        <v>0</v>
      </c>
      <c r="T253" s="100">
        <f>S253*H253</f>
        <v>0</v>
      </c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R253" s="101" t="s">
        <v>84</v>
      </c>
      <c r="AT253" s="101" t="s">
        <v>81</v>
      </c>
      <c r="AU253" s="101" t="s">
        <v>41</v>
      </c>
      <c r="AY253" s="12" t="s">
        <v>79</v>
      </c>
      <c r="BE253" s="102">
        <f>IF(N253="základní",J253,0)</f>
        <v>0</v>
      </c>
      <c r="BF253" s="102">
        <f>IF(N253="snížená",J253,0)</f>
        <v>0</v>
      </c>
      <c r="BG253" s="102">
        <f>IF(N253="zákl. přenesená",J253,0)</f>
        <v>0</v>
      </c>
      <c r="BH253" s="102">
        <f>IF(N253="sníž. přenesená",J253,0)</f>
        <v>0</v>
      </c>
      <c r="BI253" s="102">
        <f>IF(N253="nulová",J253,0)</f>
        <v>0</v>
      </c>
      <c r="BJ253" s="12" t="s">
        <v>40</v>
      </c>
      <c r="BK253" s="102">
        <f>ROUND(I253*H253,2)</f>
        <v>0</v>
      </c>
      <c r="BL253" s="12" t="s">
        <v>84</v>
      </c>
      <c r="BM253" s="101" t="s">
        <v>351</v>
      </c>
    </row>
    <row r="254" spans="1:65" s="2" customFormat="1" ht="19.2" x14ac:dyDescent="0.2">
      <c r="A254" s="21"/>
      <c r="B254" s="22"/>
      <c r="C254" s="21"/>
      <c r="D254" s="103" t="s">
        <v>85</v>
      </c>
      <c r="E254" s="21"/>
      <c r="F254" s="104" t="s">
        <v>352</v>
      </c>
      <c r="G254" s="21"/>
      <c r="H254" s="21"/>
      <c r="I254" s="105"/>
      <c r="J254" s="21"/>
      <c r="K254" s="21"/>
      <c r="L254" s="22"/>
      <c r="M254" s="106"/>
      <c r="N254" s="107"/>
      <c r="O254" s="30"/>
      <c r="P254" s="30"/>
      <c r="Q254" s="30"/>
      <c r="R254" s="30"/>
      <c r="S254" s="30"/>
      <c r="T254" s="3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T254" s="12" t="s">
        <v>85</v>
      </c>
      <c r="AU254" s="12" t="s">
        <v>41</v>
      </c>
    </row>
    <row r="255" spans="1:65" s="2" customFormat="1" x14ac:dyDescent="0.2">
      <c r="A255" s="21"/>
      <c r="B255" s="22"/>
      <c r="C255" s="21"/>
      <c r="D255" s="108" t="s">
        <v>86</v>
      </c>
      <c r="E255" s="21"/>
      <c r="F255" s="109" t="s">
        <v>353</v>
      </c>
      <c r="G255" s="21"/>
      <c r="H255" s="21"/>
      <c r="I255" s="105"/>
      <c r="J255" s="21"/>
      <c r="K255" s="21"/>
      <c r="L255" s="22"/>
      <c r="M255" s="106"/>
      <c r="N255" s="107"/>
      <c r="O255" s="30"/>
      <c r="P255" s="30"/>
      <c r="Q255" s="30"/>
      <c r="R255" s="30"/>
      <c r="S255" s="30"/>
      <c r="T255" s="3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T255" s="12" t="s">
        <v>86</v>
      </c>
      <c r="AU255" s="12" t="s">
        <v>41</v>
      </c>
    </row>
    <row r="256" spans="1:65" s="2" customFormat="1" ht="16.5" customHeight="1" x14ac:dyDescent="0.2">
      <c r="A256" s="21"/>
      <c r="B256" s="89"/>
      <c r="C256" s="90" t="s">
        <v>133</v>
      </c>
      <c r="D256" s="90" t="s">
        <v>81</v>
      </c>
      <c r="E256" s="91" t="s">
        <v>354</v>
      </c>
      <c r="F256" s="92" t="s">
        <v>355</v>
      </c>
      <c r="G256" s="93" t="s">
        <v>103</v>
      </c>
      <c r="H256" s="94">
        <v>2</v>
      </c>
      <c r="I256" s="95"/>
      <c r="J256" s="96">
        <f>ROUND(I256*H256,2)</f>
        <v>0</v>
      </c>
      <c r="K256" s="92" t="s">
        <v>83</v>
      </c>
      <c r="L256" s="22"/>
      <c r="M256" s="97" t="s">
        <v>0</v>
      </c>
      <c r="N256" s="98" t="s">
        <v>26</v>
      </c>
      <c r="O256" s="30"/>
      <c r="P256" s="99">
        <f>O256*H256</f>
        <v>0</v>
      </c>
      <c r="Q256" s="99">
        <v>1.2120000000000001E-2</v>
      </c>
      <c r="R256" s="99">
        <f>Q256*H256</f>
        <v>2.4240000000000001E-2</v>
      </c>
      <c r="S256" s="99">
        <v>0</v>
      </c>
      <c r="T256" s="100">
        <f>S256*H256</f>
        <v>0</v>
      </c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R256" s="101" t="s">
        <v>84</v>
      </c>
      <c r="AT256" s="101" t="s">
        <v>81</v>
      </c>
      <c r="AU256" s="101" t="s">
        <v>41</v>
      </c>
      <c r="AY256" s="12" t="s">
        <v>79</v>
      </c>
      <c r="BE256" s="102">
        <f>IF(N256="základní",J256,0)</f>
        <v>0</v>
      </c>
      <c r="BF256" s="102">
        <f>IF(N256="snížená",J256,0)</f>
        <v>0</v>
      </c>
      <c r="BG256" s="102">
        <f>IF(N256="zákl. přenesená",J256,0)</f>
        <v>0</v>
      </c>
      <c r="BH256" s="102">
        <f>IF(N256="sníž. přenesená",J256,0)</f>
        <v>0</v>
      </c>
      <c r="BI256" s="102">
        <f>IF(N256="nulová",J256,0)</f>
        <v>0</v>
      </c>
      <c r="BJ256" s="12" t="s">
        <v>40</v>
      </c>
      <c r="BK256" s="102">
        <f>ROUND(I256*H256,2)</f>
        <v>0</v>
      </c>
      <c r="BL256" s="12" t="s">
        <v>84</v>
      </c>
      <c r="BM256" s="101" t="s">
        <v>356</v>
      </c>
    </row>
    <row r="257" spans="1:65" s="2" customFormat="1" x14ac:dyDescent="0.2">
      <c r="A257" s="21"/>
      <c r="B257" s="22"/>
      <c r="C257" s="21"/>
      <c r="D257" s="103" t="s">
        <v>85</v>
      </c>
      <c r="E257" s="21"/>
      <c r="F257" s="104" t="s">
        <v>357</v>
      </c>
      <c r="G257" s="21"/>
      <c r="H257" s="21"/>
      <c r="I257" s="105"/>
      <c r="J257" s="21"/>
      <c r="K257" s="21"/>
      <c r="L257" s="22"/>
      <c r="M257" s="106"/>
      <c r="N257" s="107"/>
      <c r="O257" s="30"/>
      <c r="P257" s="30"/>
      <c r="Q257" s="30"/>
      <c r="R257" s="30"/>
      <c r="S257" s="30"/>
      <c r="T257" s="3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T257" s="12" t="s">
        <v>85</v>
      </c>
      <c r="AU257" s="12" t="s">
        <v>41</v>
      </c>
    </row>
    <row r="258" spans="1:65" s="2" customFormat="1" x14ac:dyDescent="0.2">
      <c r="A258" s="21"/>
      <c r="B258" s="22"/>
      <c r="C258" s="21"/>
      <c r="D258" s="108" t="s">
        <v>86</v>
      </c>
      <c r="E258" s="21"/>
      <c r="F258" s="109" t="s">
        <v>358</v>
      </c>
      <c r="G258" s="21"/>
      <c r="H258" s="21"/>
      <c r="I258" s="105"/>
      <c r="J258" s="21"/>
      <c r="K258" s="21"/>
      <c r="L258" s="22"/>
      <c r="M258" s="106"/>
      <c r="N258" s="107"/>
      <c r="O258" s="30"/>
      <c r="P258" s="30"/>
      <c r="Q258" s="30"/>
      <c r="R258" s="30"/>
      <c r="S258" s="30"/>
      <c r="T258" s="3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T258" s="12" t="s">
        <v>86</v>
      </c>
      <c r="AU258" s="12" t="s">
        <v>41</v>
      </c>
    </row>
    <row r="259" spans="1:65" s="2" customFormat="1" ht="16.5" customHeight="1" x14ac:dyDescent="0.2">
      <c r="A259" s="21"/>
      <c r="B259" s="89"/>
      <c r="C259" s="90" t="s">
        <v>138</v>
      </c>
      <c r="D259" s="90" t="s">
        <v>81</v>
      </c>
      <c r="E259" s="91" t="s">
        <v>359</v>
      </c>
      <c r="F259" s="92" t="s">
        <v>360</v>
      </c>
      <c r="G259" s="93" t="s">
        <v>103</v>
      </c>
      <c r="H259" s="94">
        <v>2</v>
      </c>
      <c r="I259" s="95"/>
      <c r="J259" s="96">
        <f>ROUND(I259*H259,2)</f>
        <v>0</v>
      </c>
      <c r="K259" s="92" t="s">
        <v>83</v>
      </c>
      <c r="L259" s="22"/>
      <c r="M259" s="97" t="s">
        <v>0</v>
      </c>
      <c r="N259" s="98" t="s">
        <v>26</v>
      </c>
      <c r="O259" s="30"/>
      <c r="P259" s="99">
        <f>O259*H259</f>
        <v>0</v>
      </c>
      <c r="Q259" s="99">
        <v>0</v>
      </c>
      <c r="R259" s="99">
        <f>Q259*H259</f>
        <v>0</v>
      </c>
      <c r="S259" s="99">
        <v>0</v>
      </c>
      <c r="T259" s="100">
        <f>S259*H259</f>
        <v>0</v>
      </c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R259" s="101" t="s">
        <v>84</v>
      </c>
      <c r="AT259" s="101" t="s">
        <v>81</v>
      </c>
      <c r="AU259" s="101" t="s">
        <v>41</v>
      </c>
      <c r="AY259" s="12" t="s">
        <v>79</v>
      </c>
      <c r="BE259" s="102">
        <f>IF(N259="základní",J259,0)</f>
        <v>0</v>
      </c>
      <c r="BF259" s="102">
        <f>IF(N259="snížená",J259,0)</f>
        <v>0</v>
      </c>
      <c r="BG259" s="102">
        <f>IF(N259="zákl. přenesená",J259,0)</f>
        <v>0</v>
      </c>
      <c r="BH259" s="102">
        <f>IF(N259="sníž. přenesená",J259,0)</f>
        <v>0</v>
      </c>
      <c r="BI259" s="102">
        <f>IF(N259="nulová",J259,0)</f>
        <v>0</v>
      </c>
      <c r="BJ259" s="12" t="s">
        <v>40</v>
      </c>
      <c r="BK259" s="102">
        <f>ROUND(I259*H259,2)</f>
        <v>0</v>
      </c>
      <c r="BL259" s="12" t="s">
        <v>84</v>
      </c>
      <c r="BM259" s="101" t="s">
        <v>361</v>
      </c>
    </row>
    <row r="260" spans="1:65" s="2" customFormat="1" ht="19.2" x14ac:dyDescent="0.2">
      <c r="A260" s="21"/>
      <c r="B260" s="22"/>
      <c r="C260" s="21"/>
      <c r="D260" s="103" t="s">
        <v>85</v>
      </c>
      <c r="E260" s="21"/>
      <c r="F260" s="104" t="s">
        <v>362</v>
      </c>
      <c r="G260" s="21"/>
      <c r="H260" s="21"/>
      <c r="I260" s="105"/>
      <c r="J260" s="21"/>
      <c r="K260" s="21"/>
      <c r="L260" s="22"/>
      <c r="M260" s="106"/>
      <c r="N260" s="107"/>
      <c r="O260" s="30"/>
      <c r="P260" s="30"/>
      <c r="Q260" s="30"/>
      <c r="R260" s="30"/>
      <c r="S260" s="30"/>
      <c r="T260" s="3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T260" s="12" t="s">
        <v>85</v>
      </c>
      <c r="AU260" s="12" t="s">
        <v>41</v>
      </c>
    </row>
    <row r="261" spans="1:65" s="2" customFormat="1" x14ac:dyDescent="0.2">
      <c r="A261" s="21"/>
      <c r="B261" s="22"/>
      <c r="C261" s="21"/>
      <c r="D261" s="108" t="s">
        <v>86</v>
      </c>
      <c r="E261" s="21"/>
      <c r="F261" s="109" t="s">
        <v>363</v>
      </c>
      <c r="G261" s="21"/>
      <c r="H261" s="21"/>
      <c r="I261" s="105"/>
      <c r="J261" s="21"/>
      <c r="K261" s="21"/>
      <c r="L261" s="22"/>
      <c r="M261" s="106"/>
      <c r="N261" s="107"/>
      <c r="O261" s="30"/>
      <c r="P261" s="30"/>
      <c r="Q261" s="30"/>
      <c r="R261" s="30"/>
      <c r="S261" s="30"/>
      <c r="T261" s="3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T261" s="12" t="s">
        <v>86</v>
      </c>
      <c r="AU261" s="12" t="s">
        <v>41</v>
      </c>
    </row>
    <row r="262" spans="1:65" s="2" customFormat="1" ht="21.75" customHeight="1" x14ac:dyDescent="0.2">
      <c r="A262" s="21"/>
      <c r="B262" s="89"/>
      <c r="C262" s="90" t="s">
        <v>143</v>
      </c>
      <c r="D262" s="90" t="s">
        <v>81</v>
      </c>
      <c r="E262" s="91" t="s">
        <v>364</v>
      </c>
      <c r="F262" s="92" t="s">
        <v>365</v>
      </c>
      <c r="G262" s="93" t="s">
        <v>103</v>
      </c>
      <c r="H262" s="94">
        <v>2</v>
      </c>
      <c r="I262" s="95"/>
      <c r="J262" s="96">
        <f>ROUND(I262*H262,2)</f>
        <v>0</v>
      </c>
      <c r="K262" s="92" t="s">
        <v>83</v>
      </c>
      <c r="L262" s="22"/>
      <c r="M262" s="97" t="s">
        <v>0</v>
      </c>
      <c r="N262" s="98" t="s">
        <v>26</v>
      </c>
      <c r="O262" s="30"/>
      <c r="P262" s="99">
        <f>O262*H262</f>
        <v>0</v>
      </c>
      <c r="Q262" s="99">
        <v>0.21007999999999999</v>
      </c>
      <c r="R262" s="99">
        <f>Q262*H262</f>
        <v>0.42015999999999998</v>
      </c>
      <c r="S262" s="99">
        <v>0</v>
      </c>
      <c r="T262" s="100">
        <f>S262*H262</f>
        <v>0</v>
      </c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R262" s="101" t="s">
        <v>84</v>
      </c>
      <c r="AT262" s="101" t="s">
        <v>81</v>
      </c>
      <c r="AU262" s="101" t="s">
        <v>41</v>
      </c>
      <c r="AY262" s="12" t="s">
        <v>79</v>
      </c>
      <c r="BE262" s="102">
        <f>IF(N262="základní",J262,0)</f>
        <v>0</v>
      </c>
      <c r="BF262" s="102">
        <f>IF(N262="snížená",J262,0)</f>
        <v>0</v>
      </c>
      <c r="BG262" s="102">
        <f>IF(N262="zákl. přenesená",J262,0)</f>
        <v>0</v>
      </c>
      <c r="BH262" s="102">
        <f>IF(N262="sníž. přenesená",J262,0)</f>
        <v>0</v>
      </c>
      <c r="BI262" s="102">
        <f>IF(N262="nulová",J262,0)</f>
        <v>0</v>
      </c>
      <c r="BJ262" s="12" t="s">
        <v>40</v>
      </c>
      <c r="BK262" s="102">
        <f>ROUND(I262*H262,2)</f>
        <v>0</v>
      </c>
      <c r="BL262" s="12" t="s">
        <v>84</v>
      </c>
      <c r="BM262" s="101" t="s">
        <v>366</v>
      </c>
    </row>
    <row r="263" spans="1:65" s="2" customFormat="1" ht="19.2" x14ac:dyDescent="0.2">
      <c r="A263" s="21"/>
      <c r="B263" s="22"/>
      <c r="C263" s="21"/>
      <c r="D263" s="103" t="s">
        <v>85</v>
      </c>
      <c r="E263" s="21"/>
      <c r="F263" s="104" t="s">
        <v>367</v>
      </c>
      <c r="G263" s="21"/>
      <c r="H263" s="21"/>
      <c r="I263" s="105"/>
      <c r="J263" s="21"/>
      <c r="K263" s="21"/>
      <c r="L263" s="22"/>
      <c r="M263" s="106"/>
      <c r="N263" s="107"/>
      <c r="O263" s="30"/>
      <c r="P263" s="30"/>
      <c r="Q263" s="30"/>
      <c r="R263" s="30"/>
      <c r="S263" s="30"/>
      <c r="T263" s="3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T263" s="12" t="s">
        <v>85</v>
      </c>
      <c r="AU263" s="12" t="s">
        <v>41</v>
      </c>
    </row>
    <row r="264" spans="1:65" s="2" customFormat="1" x14ac:dyDescent="0.2">
      <c r="A264" s="21"/>
      <c r="B264" s="22"/>
      <c r="C264" s="21"/>
      <c r="D264" s="108" t="s">
        <v>86</v>
      </c>
      <c r="E264" s="21"/>
      <c r="F264" s="109" t="s">
        <v>368</v>
      </c>
      <c r="G264" s="21"/>
      <c r="H264" s="21"/>
      <c r="I264" s="105"/>
      <c r="J264" s="21"/>
      <c r="K264" s="21"/>
      <c r="L264" s="22"/>
      <c r="M264" s="106"/>
      <c r="N264" s="107"/>
      <c r="O264" s="30"/>
      <c r="P264" s="30"/>
      <c r="Q264" s="30"/>
      <c r="R264" s="30"/>
      <c r="S264" s="30"/>
      <c r="T264" s="3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T264" s="12" t="s">
        <v>86</v>
      </c>
      <c r="AU264" s="12" t="s">
        <v>41</v>
      </c>
    </row>
    <row r="265" spans="1:65" s="7" customFormat="1" ht="22.8" customHeight="1" x14ac:dyDescent="0.25">
      <c r="B265" s="76"/>
      <c r="D265" s="77" t="s">
        <v>38</v>
      </c>
      <c r="E265" s="87" t="s">
        <v>99</v>
      </c>
      <c r="F265" s="87" t="s">
        <v>116</v>
      </c>
      <c r="I265" s="79"/>
      <c r="J265" s="88">
        <f>BK265</f>
        <v>0</v>
      </c>
      <c r="L265" s="76"/>
      <c r="M265" s="81"/>
      <c r="N265" s="82"/>
      <c r="O265" s="82"/>
      <c r="P265" s="83">
        <f>SUM(P266:P322)</f>
        <v>0</v>
      </c>
      <c r="Q265" s="82"/>
      <c r="R265" s="83">
        <f>SUM(R266:R322)</f>
        <v>9.0498899999999995</v>
      </c>
      <c r="S265" s="82"/>
      <c r="T265" s="84">
        <f>SUM(T266:T322)</f>
        <v>0</v>
      </c>
      <c r="AR265" s="77" t="s">
        <v>40</v>
      </c>
      <c r="AT265" s="85" t="s">
        <v>38</v>
      </c>
      <c r="AU265" s="85" t="s">
        <v>40</v>
      </c>
      <c r="AY265" s="77" t="s">
        <v>79</v>
      </c>
      <c r="BK265" s="86">
        <f>SUM(BK266:BK322)</f>
        <v>0</v>
      </c>
    </row>
    <row r="266" spans="1:65" s="2" customFormat="1" ht="16.5" customHeight="1" x14ac:dyDescent="0.2">
      <c r="A266" s="21"/>
      <c r="B266" s="89"/>
      <c r="C266" s="90" t="s">
        <v>146</v>
      </c>
      <c r="D266" s="90" t="s">
        <v>81</v>
      </c>
      <c r="E266" s="91" t="s">
        <v>369</v>
      </c>
      <c r="F266" s="92" t="s">
        <v>370</v>
      </c>
      <c r="G266" s="93" t="s">
        <v>113</v>
      </c>
      <c r="H266" s="94">
        <v>1454</v>
      </c>
      <c r="I266" s="95"/>
      <c r="J266" s="96">
        <f>ROUND(I266*H266,2)</f>
        <v>0</v>
      </c>
      <c r="K266" s="92" t="s">
        <v>83</v>
      </c>
      <c r="L266" s="22"/>
      <c r="M266" s="97" t="s">
        <v>0</v>
      </c>
      <c r="N266" s="98" t="s">
        <v>26</v>
      </c>
      <c r="O266" s="30"/>
      <c r="P266" s="99">
        <f>O266*H266</f>
        <v>0</v>
      </c>
      <c r="Q266" s="99">
        <v>2.0000000000000002E-5</v>
      </c>
      <c r="R266" s="99">
        <f>Q266*H266</f>
        <v>2.9080000000000002E-2</v>
      </c>
      <c r="S266" s="99">
        <v>0</v>
      </c>
      <c r="T266" s="100">
        <f>S266*H266</f>
        <v>0</v>
      </c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R266" s="101" t="s">
        <v>84</v>
      </c>
      <c r="AT266" s="101" t="s">
        <v>81</v>
      </c>
      <c r="AU266" s="101" t="s">
        <v>41</v>
      </c>
      <c r="AY266" s="12" t="s">
        <v>79</v>
      </c>
      <c r="BE266" s="102">
        <f>IF(N266="základní",J266,0)</f>
        <v>0</v>
      </c>
      <c r="BF266" s="102">
        <f>IF(N266="snížená",J266,0)</f>
        <v>0</v>
      </c>
      <c r="BG266" s="102">
        <f>IF(N266="zákl. přenesená",J266,0)</f>
        <v>0</v>
      </c>
      <c r="BH266" s="102">
        <f>IF(N266="sníž. přenesená",J266,0)</f>
        <v>0</v>
      </c>
      <c r="BI266" s="102">
        <f>IF(N266="nulová",J266,0)</f>
        <v>0</v>
      </c>
      <c r="BJ266" s="12" t="s">
        <v>40</v>
      </c>
      <c r="BK266" s="102">
        <f>ROUND(I266*H266,2)</f>
        <v>0</v>
      </c>
      <c r="BL266" s="12" t="s">
        <v>84</v>
      </c>
      <c r="BM266" s="101" t="s">
        <v>371</v>
      </c>
    </row>
    <row r="267" spans="1:65" s="2" customFormat="1" x14ac:dyDescent="0.2">
      <c r="A267" s="21"/>
      <c r="B267" s="22"/>
      <c r="C267" s="21"/>
      <c r="D267" s="103" t="s">
        <v>85</v>
      </c>
      <c r="E267" s="21"/>
      <c r="F267" s="104" t="s">
        <v>372</v>
      </c>
      <c r="G267" s="21"/>
      <c r="H267" s="21"/>
      <c r="I267" s="105"/>
      <c r="J267" s="21"/>
      <c r="K267" s="21"/>
      <c r="L267" s="22"/>
      <c r="M267" s="106"/>
      <c r="N267" s="107"/>
      <c r="O267" s="30"/>
      <c r="P267" s="30"/>
      <c r="Q267" s="30"/>
      <c r="R267" s="30"/>
      <c r="S267" s="30"/>
      <c r="T267" s="3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T267" s="12" t="s">
        <v>85</v>
      </c>
      <c r="AU267" s="12" t="s">
        <v>41</v>
      </c>
    </row>
    <row r="268" spans="1:65" s="2" customFormat="1" x14ac:dyDescent="0.2">
      <c r="A268" s="21"/>
      <c r="B268" s="22"/>
      <c r="C268" s="21"/>
      <c r="D268" s="108" t="s">
        <v>86</v>
      </c>
      <c r="E268" s="21"/>
      <c r="F268" s="109" t="s">
        <v>373</v>
      </c>
      <c r="G268" s="21"/>
      <c r="H268" s="21"/>
      <c r="I268" s="105"/>
      <c r="J268" s="21"/>
      <c r="K268" s="21"/>
      <c r="L268" s="22"/>
      <c r="M268" s="106"/>
      <c r="N268" s="107"/>
      <c r="O268" s="30"/>
      <c r="P268" s="30"/>
      <c r="Q268" s="30"/>
      <c r="R268" s="30"/>
      <c r="S268" s="30"/>
      <c r="T268" s="3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T268" s="12" t="s">
        <v>86</v>
      </c>
      <c r="AU268" s="12" t="s">
        <v>41</v>
      </c>
    </row>
    <row r="269" spans="1:65" s="8" customFormat="1" x14ac:dyDescent="0.2">
      <c r="B269" s="110"/>
      <c r="D269" s="103" t="s">
        <v>87</v>
      </c>
      <c r="E269" s="111" t="s">
        <v>0</v>
      </c>
      <c r="F269" s="112" t="s">
        <v>374</v>
      </c>
      <c r="H269" s="111" t="s">
        <v>0</v>
      </c>
      <c r="I269" s="113"/>
      <c r="L269" s="110"/>
      <c r="M269" s="114"/>
      <c r="N269" s="115"/>
      <c r="O269" s="115"/>
      <c r="P269" s="115"/>
      <c r="Q269" s="115"/>
      <c r="R269" s="115"/>
      <c r="S269" s="115"/>
      <c r="T269" s="116"/>
      <c r="AT269" s="111" t="s">
        <v>87</v>
      </c>
      <c r="AU269" s="111" t="s">
        <v>41</v>
      </c>
      <c r="AV269" s="8" t="s">
        <v>40</v>
      </c>
      <c r="AW269" s="8" t="s">
        <v>17</v>
      </c>
      <c r="AX269" s="8" t="s">
        <v>39</v>
      </c>
      <c r="AY269" s="111" t="s">
        <v>79</v>
      </c>
    </row>
    <row r="270" spans="1:65" s="9" customFormat="1" x14ac:dyDescent="0.2">
      <c r="B270" s="117"/>
      <c r="D270" s="103" t="s">
        <v>87</v>
      </c>
      <c r="E270" s="118" t="s">
        <v>0</v>
      </c>
      <c r="F270" s="119" t="s">
        <v>375</v>
      </c>
      <c r="H270" s="120">
        <v>1454</v>
      </c>
      <c r="I270" s="121"/>
      <c r="L270" s="117"/>
      <c r="M270" s="122"/>
      <c r="N270" s="123"/>
      <c r="O270" s="123"/>
      <c r="P270" s="123"/>
      <c r="Q270" s="123"/>
      <c r="R270" s="123"/>
      <c r="S270" s="123"/>
      <c r="T270" s="124"/>
      <c r="AT270" s="118" t="s">
        <v>87</v>
      </c>
      <c r="AU270" s="118" t="s">
        <v>41</v>
      </c>
      <c r="AV270" s="9" t="s">
        <v>41</v>
      </c>
      <c r="AW270" s="9" t="s">
        <v>17</v>
      </c>
      <c r="AX270" s="9" t="s">
        <v>39</v>
      </c>
      <c r="AY270" s="118" t="s">
        <v>79</v>
      </c>
    </row>
    <row r="271" spans="1:65" s="10" customFormat="1" x14ac:dyDescent="0.2">
      <c r="B271" s="125"/>
      <c r="D271" s="103" t="s">
        <v>87</v>
      </c>
      <c r="E271" s="126" t="s">
        <v>0</v>
      </c>
      <c r="F271" s="127" t="s">
        <v>88</v>
      </c>
      <c r="H271" s="128">
        <v>1454</v>
      </c>
      <c r="I271" s="129"/>
      <c r="L271" s="125"/>
      <c r="M271" s="130"/>
      <c r="N271" s="131"/>
      <c r="O271" s="131"/>
      <c r="P271" s="131"/>
      <c r="Q271" s="131"/>
      <c r="R271" s="131"/>
      <c r="S271" s="131"/>
      <c r="T271" s="132"/>
      <c r="AT271" s="126" t="s">
        <v>87</v>
      </c>
      <c r="AU271" s="126" t="s">
        <v>41</v>
      </c>
      <c r="AV271" s="10" t="s">
        <v>84</v>
      </c>
      <c r="AW271" s="10" t="s">
        <v>17</v>
      </c>
      <c r="AX271" s="10" t="s">
        <v>40</v>
      </c>
      <c r="AY271" s="126" t="s">
        <v>79</v>
      </c>
    </row>
    <row r="272" spans="1:65" s="2" customFormat="1" ht="16.5" customHeight="1" x14ac:dyDescent="0.2">
      <c r="A272" s="21"/>
      <c r="B272" s="89"/>
      <c r="C272" s="90" t="s">
        <v>147</v>
      </c>
      <c r="D272" s="90" t="s">
        <v>81</v>
      </c>
      <c r="E272" s="91" t="s">
        <v>376</v>
      </c>
      <c r="F272" s="92" t="s">
        <v>377</v>
      </c>
      <c r="G272" s="93" t="s">
        <v>227</v>
      </c>
      <c r="H272" s="94">
        <v>2</v>
      </c>
      <c r="I272" s="95"/>
      <c r="J272" s="96">
        <f>ROUND(I272*H272,2)</f>
        <v>0</v>
      </c>
      <c r="K272" s="92" t="s">
        <v>0</v>
      </c>
      <c r="L272" s="22"/>
      <c r="M272" s="97" t="s">
        <v>0</v>
      </c>
      <c r="N272" s="98" t="s">
        <v>26</v>
      </c>
      <c r="O272" s="30"/>
      <c r="P272" s="99">
        <f>O272*H272</f>
        <v>0</v>
      </c>
      <c r="Q272" s="99">
        <v>0</v>
      </c>
      <c r="R272" s="99">
        <f>Q272*H272</f>
        <v>0</v>
      </c>
      <c r="S272" s="99">
        <v>0</v>
      </c>
      <c r="T272" s="100">
        <f>S272*H272</f>
        <v>0</v>
      </c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R272" s="101" t="s">
        <v>84</v>
      </c>
      <c r="AT272" s="101" t="s">
        <v>81</v>
      </c>
      <c r="AU272" s="101" t="s">
        <v>41</v>
      </c>
      <c r="AY272" s="12" t="s">
        <v>79</v>
      </c>
      <c r="BE272" s="102">
        <f>IF(N272="základní",J272,0)</f>
        <v>0</v>
      </c>
      <c r="BF272" s="102">
        <f>IF(N272="snížená",J272,0)</f>
        <v>0</v>
      </c>
      <c r="BG272" s="102">
        <f>IF(N272="zákl. přenesená",J272,0)</f>
        <v>0</v>
      </c>
      <c r="BH272" s="102">
        <f>IF(N272="sníž. přenesená",J272,0)</f>
        <v>0</v>
      </c>
      <c r="BI272" s="102">
        <f>IF(N272="nulová",J272,0)</f>
        <v>0</v>
      </c>
      <c r="BJ272" s="12" t="s">
        <v>40</v>
      </c>
      <c r="BK272" s="102">
        <f>ROUND(I272*H272,2)</f>
        <v>0</v>
      </c>
      <c r="BL272" s="12" t="s">
        <v>84</v>
      </c>
      <c r="BM272" s="101" t="s">
        <v>378</v>
      </c>
    </row>
    <row r="273" spans="1:65" s="2" customFormat="1" x14ac:dyDescent="0.2">
      <c r="A273" s="21"/>
      <c r="B273" s="22"/>
      <c r="C273" s="21"/>
      <c r="D273" s="103" t="s">
        <v>85</v>
      </c>
      <c r="E273" s="21"/>
      <c r="F273" s="104" t="s">
        <v>377</v>
      </c>
      <c r="G273" s="21"/>
      <c r="H273" s="21"/>
      <c r="I273" s="105"/>
      <c r="J273" s="21"/>
      <c r="K273" s="21"/>
      <c r="L273" s="22"/>
      <c r="M273" s="106"/>
      <c r="N273" s="107"/>
      <c r="O273" s="30"/>
      <c r="P273" s="30"/>
      <c r="Q273" s="30"/>
      <c r="R273" s="30"/>
      <c r="S273" s="30"/>
      <c r="T273" s="3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T273" s="12" t="s">
        <v>85</v>
      </c>
      <c r="AU273" s="12" t="s">
        <v>41</v>
      </c>
    </row>
    <row r="274" spans="1:65" s="9" customFormat="1" x14ac:dyDescent="0.2">
      <c r="B274" s="117"/>
      <c r="D274" s="103" t="s">
        <v>87</v>
      </c>
      <c r="E274" s="118" t="s">
        <v>0</v>
      </c>
      <c r="F274" s="119" t="s">
        <v>41</v>
      </c>
      <c r="H274" s="120">
        <v>2</v>
      </c>
      <c r="I274" s="121"/>
      <c r="L274" s="117"/>
      <c r="M274" s="122"/>
      <c r="N274" s="123"/>
      <c r="O274" s="123"/>
      <c r="P274" s="123"/>
      <c r="Q274" s="123"/>
      <c r="R274" s="123"/>
      <c r="S274" s="123"/>
      <c r="T274" s="124"/>
      <c r="AT274" s="118" t="s">
        <v>87</v>
      </c>
      <c r="AU274" s="118" t="s">
        <v>41</v>
      </c>
      <c r="AV274" s="9" t="s">
        <v>41</v>
      </c>
      <c r="AW274" s="9" t="s">
        <v>17</v>
      </c>
      <c r="AX274" s="9" t="s">
        <v>39</v>
      </c>
      <c r="AY274" s="118" t="s">
        <v>79</v>
      </c>
    </row>
    <row r="275" spans="1:65" s="10" customFormat="1" x14ac:dyDescent="0.2">
      <c r="B275" s="125"/>
      <c r="D275" s="103" t="s">
        <v>87</v>
      </c>
      <c r="E275" s="126" t="s">
        <v>0</v>
      </c>
      <c r="F275" s="127" t="s">
        <v>88</v>
      </c>
      <c r="H275" s="128">
        <v>2</v>
      </c>
      <c r="I275" s="129"/>
      <c r="L275" s="125"/>
      <c r="M275" s="130"/>
      <c r="N275" s="131"/>
      <c r="O275" s="131"/>
      <c r="P275" s="131"/>
      <c r="Q275" s="131"/>
      <c r="R275" s="131"/>
      <c r="S275" s="131"/>
      <c r="T275" s="132"/>
      <c r="AT275" s="126" t="s">
        <v>87</v>
      </c>
      <c r="AU275" s="126" t="s">
        <v>41</v>
      </c>
      <c r="AV275" s="10" t="s">
        <v>84</v>
      </c>
      <c r="AW275" s="10" t="s">
        <v>17</v>
      </c>
      <c r="AX275" s="10" t="s">
        <v>40</v>
      </c>
      <c r="AY275" s="126" t="s">
        <v>79</v>
      </c>
    </row>
    <row r="276" spans="1:65" s="2" customFormat="1" ht="16.5" customHeight="1" x14ac:dyDescent="0.2">
      <c r="A276" s="21"/>
      <c r="B276" s="89"/>
      <c r="C276" s="90" t="s">
        <v>148</v>
      </c>
      <c r="D276" s="90" t="s">
        <v>81</v>
      </c>
      <c r="E276" s="91" t="s">
        <v>379</v>
      </c>
      <c r="F276" s="92" t="s">
        <v>380</v>
      </c>
      <c r="G276" s="93" t="s">
        <v>113</v>
      </c>
      <c r="H276" s="94">
        <v>24</v>
      </c>
      <c r="I276" s="95"/>
      <c r="J276" s="96">
        <f>ROUND(I276*H276,2)</f>
        <v>0</v>
      </c>
      <c r="K276" s="92" t="s">
        <v>0</v>
      </c>
      <c r="L276" s="22"/>
      <c r="M276" s="97" t="s">
        <v>0</v>
      </c>
      <c r="N276" s="98" t="s">
        <v>26</v>
      </c>
      <c r="O276" s="30"/>
      <c r="P276" s="99">
        <f>O276*H276</f>
        <v>0</v>
      </c>
      <c r="Q276" s="99">
        <v>0</v>
      </c>
      <c r="R276" s="99">
        <f>Q276*H276</f>
        <v>0</v>
      </c>
      <c r="S276" s="99">
        <v>0</v>
      </c>
      <c r="T276" s="100">
        <f>S276*H276</f>
        <v>0</v>
      </c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R276" s="101" t="s">
        <v>84</v>
      </c>
      <c r="AT276" s="101" t="s">
        <v>81</v>
      </c>
      <c r="AU276" s="101" t="s">
        <v>41</v>
      </c>
      <c r="AY276" s="12" t="s">
        <v>79</v>
      </c>
      <c r="BE276" s="102">
        <f>IF(N276="základní",J276,0)</f>
        <v>0</v>
      </c>
      <c r="BF276" s="102">
        <f>IF(N276="snížená",J276,0)</f>
        <v>0</v>
      </c>
      <c r="BG276" s="102">
        <f>IF(N276="zákl. přenesená",J276,0)</f>
        <v>0</v>
      </c>
      <c r="BH276" s="102">
        <f>IF(N276="sníž. přenesená",J276,0)</f>
        <v>0</v>
      </c>
      <c r="BI276" s="102">
        <f>IF(N276="nulová",J276,0)</f>
        <v>0</v>
      </c>
      <c r="BJ276" s="12" t="s">
        <v>40</v>
      </c>
      <c r="BK276" s="102">
        <f>ROUND(I276*H276,2)</f>
        <v>0</v>
      </c>
      <c r="BL276" s="12" t="s">
        <v>84</v>
      </c>
      <c r="BM276" s="101" t="s">
        <v>381</v>
      </c>
    </row>
    <row r="277" spans="1:65" s="2" customFormat="1" x14ac:dyDescent="0.2">
      <c r="A277" s="21"/>
      <c r="B277" s="22"/>
      <c r="C277" s="21"/>
      <c r="D277" s="103" t="s">
        <v>85</v>
      </c>
      <c r="E277" s="21"/>
      <c r="F277" s="104" t="s">
        <v>380</v>
      </c>
      <c r="G277" s="21"/>
      <c r="H277" s="21"/>
      <c r="I277" s="105"/>
      <c r="J277" s="21"/>
      <c r="K277" s="21"/>
      <c r="L277" s="22"/>
      <c r="M277" s="106"/>
      <c r="N277" s="107"/>
      <c r="O277" s="30"/>
      <c r="P277" s="30"/>
      <c r="Q277" s="30"/>
      <c r="R277" s="30"/>
      <c r="S277" s="30"/>
      <c r="T277" s="3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T277" s="12" t="s">
        <v>85</v>
      </c>
      <c r="AU277" s="12" t="s">
        <v>41</v>
      </c>
    </row>
    <row r="278" spans="1:65" s="9" customFormat="1" x14ac:dyDescent="0.2">
      <c r="B278" s="117"/>
      <c r="D278" s="103" t="s">
        <v>87</v>
      </c>
      <c r="E278" s="118" t="s">
        <v>0</v>
      </c>
      <c r="F278" s="119" t="s">
        <v>117</v>
      </c>
      <c r="H278" s="120">
        <v>24</v>
      </c>
      <c r="I278" s="121"/>
      <c r="L278" s="117"/>
      <c r="M278" s="122"/>
      <c r="N278" s="123"/>
      <c r="O278" s="123"/>
      <c r="P278" s="123"/>
      <c r="Q278" s="123"/>
      <c r="R278" s="123"/>
      <c r="S278" s="123"/>
      <c r="T278" s="124"/>
      <c r="AT278" s="118" t="s">
        <v>87</v>
      </c>
      <c r="AU278" s="118" t="s">
        <v>41</v>
      </c>
      <c r="AV278" s="9" t="s">
        <v>41</v>
      </c>
      <c r="AW278" s="9" t="s">
        <v>17</v>
      </c>
      <c r="AX278" s="9" t="s">
        <v>39</v>
      </c>
      <c r="AY278" s="118" t="s">
        <v>79</v>
      </c>
    </row>
    <row r="279" spans="1:65" s="10" customFormat="1" x14ac:dyDescent="0.2">
      <c r="B279" s="125"/>
      <c r="D279" s="103" t="s">
        <v>87</v>
      </c>
      <c r="E279" s="126" t="s">
        <v>0</v>
      </c>
      <c r="F279" s="127" t="s">
        <v>88</v>
      </c>
      <c r="H279" s="128">
        <v>24</v>
      </c>
      <c r="I279" s="129"/>
      <c r="L279" s="125"/>
      <c r="M279" s="130"/>
      <c r="N279" s="131"/>
      <c r="O279" s="131"/>
      <c r="P279" s="131"/>
      <c r="Q279" s="131"/>
      <c r="R279" s="131"/>
      <c r="S279" s="131"/>
      <c r="T279" s="132"/>
      <c r="AT279" s="126" t="s">
        <v>87</v>
      </c>
      <c r="AU279" s="126" t="s">
        <v>41</v>
      </c>
      <c r="AV279" s="10" t="s">
        <v>84</v>
      </c>
      <c r="AW279" s="10" t="s">
        <v>17</v>
      </c>
      <c r="AX279" s="10" t="s">
        <v>40</v>
      </c>
      <c r="AY279" s="126" t="s">
        <v>79</v>
      </c>
    </row>
    <row r="280" spans="1:65" s="2" customFormat="1" ht="16.5" customHeight="1" x14ac:dyDescent="0.2">
      <c r="A280" s="21"/>
      <c r="B280" s="89"/>
      <c r="C280" s="90" t="s">
        <v>149</v>
      </c>
      <c r="D280" s="90" t="s">
        <v>81</v>
      </c>
      <c r="E280" s="91" t="s">
        <v>382</v>
      </c>
      <c r="F280" s="92" t="s">
        <v>383</v>
      </c>
      <c r="G280" s="93" t="s">
        <v>113</v>
      </c>
      <c r="H280" s="94">
        <v>24</v>
      </c>
      <c r="I280" s="95"/>
      <c r="J280" s="96">
        <f>ROUND(I280*H280,2)</f>
        <v>0</v>
      </c>
      <c r="K280" s="92" t="s">
        <v>83</v>
      </c>
      <c r="L280" s="22"/>
      <c r="M280" s="97" t="s">
        <v>0</v>
      </c>
      <c r="N280" s="98" t="s">
        <v>26</v>
      </c>
      <c r="O280" s="30"/>
      <c r="P280" s="99">
        <f>O280*H280</f>
        <v>0</v>
      </c>
      <c r="Q280" s="99">
        <v>0.29221000000000003</v>
      </c>
      <c r="R280" s="99">
        <f>Q280*H280</f>
        <v>7.0130400000000002</v>
      </c>
      <c r="S280" s="99">
        <v>0</v>
      </c>
      <c r="T280" s="100">
        <f>S280*H280</f>
        <v>0</v>
      </c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R280" s="101" t="s">
        <v>84</v>
      </c>
      <c r="AT280" s="101" t="s">
        <v>81</v>
      </c>
      <c r="AU280" s="101" t="s">
        <v>41</v>
      </c>
      <c r="AY280" s="12" t="s">
        <v>79</v>
      </c>
      <c r="BE280" s="102">
        <f>IF(N280="základní",J280,0)</f>
        <v>0</v>
      </c>
      <c r="BF280" s="102">
        <f>IF(N280="snížená",J280,0)</f>
        <v>0</v>
      </c>
      <c r="BG280" s="102">
        <f>IF(N280="zákl. přenesená",J280,0)</f>
        <v>0</v>
      </c>
      <c r="BH280" s="102">
        <f>IF(N280="sníž. přenesená",J280,0)</f>
        <v>0</v>
      </c>
      <c r="BI280" s="102">
        <f>IF(N280="nulová",J280,0)</f>
        <v>0</v>
      </c>
      <c r="BJ280" s="12" t="s">
        <v>40</v>
      </c>
      <c r="BK280" s="102">
        <f>ROUND(I280*H280,2)</f>
        <v>0</v>
      </c>
      <c r="BL280" s="12" t="s">
        <v>84</v>
      </c>
      <c r="BM280" s="101" t="s">
        <v>384</v>
      </c>
    </row>
    <row r="281" spans="1:65" s="2" customFormat="1" x14ac:dyDescent="0.2">
      <c r="A281" s="21"/>
      <c r="B281" s="22"/>
      <c r="C281" s="21"/>
      <c r="D281" s="103" t="s">
        <v>85</v>
      </c>
      <c r="E281" s="21"/>
      <c r="F281" s="104" t="s">
        <v>385</v>
      </c>
      <c r="G281" s="21"/>
      <c r="H281" s="21"/>
      <c r="I281" s="105"/>
      <c r="J281" s="21"/>
      <c r="K281" s="21"/>
      <c r="L281" s="22"/>
      <c r="M281" s="106"/>
      <c r="N281" s="107"/>
      <c r="O281" s="30"/>
      <c r="P281" s="30"/>
      <c r="Q281" s="30"/>
      <c r="R281" s="30"/>
      <c r="S281" s="30"/>
      <c r="T281" s="3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T281" s="12" t="s">
        <v>85</v>
      </c>
      <c r="AU281" s="12" t="s">
        <v>41</v>
      </c>
    </row>
    <row r="282" spans="1:65" s="2" customFormat="1" x14ac:dyDescent="0.2">
      <c r="A282" s="21"/>
      <c r="B282" s="22"/>
      <c r="C282" s="21"/>
      <c r="D282" s="108" t="s">
        <v>86</v>
      </c>
      <c r="E282" s="21"/>
      <c r="F282" s="109" t="s">
        <v>386</v>
      </c>
      <c r="G282" s="21"/>
      <c r="H282" s="21"/>
      <c r="I282" s="105"/>
      <c r="J282" s="21"/>
      <c r="K282" s="21"/>
      <c r="L282" s="22"/>
      <c r="M282" s="106"/>
      <c r="N282" s="107"/>
      <c r="O282" s="30"/>
      <c r="P282" s="30"/>
      <c r="Q282" s="30"/>
      <c r="R282" s="30"/>
      <c r="S282" s="30"/>
      <c r="T282" s="3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T282" s="12" t="s">
        <v>86</v>
      </c>
      <c r="AU282" s="12" t="s">
        <v>41</v>
      </c>
    </row>
    <row r="283" spans="1:65" s="9" customFormat="1" x14ac:dyDescent="0.2">
      <c r="B283" s="117"/>
      <c r="D283" s="103" t="s">
        <v>87</v>
      </c>
      <c r="E283" s="118" t="s">
        <v>0</v>
      </c>
      <c r="F283" s="119" t="s">
        <v>117</v>
      </c>
      <c r="H283" s="120">
        <v>24</v>
      </c>
      <c r="I283" s="121"/>
      <c r="L283" s="117"/>
      <c r="M283" s="122"/>
      <c r="N283" s="123"/>
      <c r="O283" s="123"/>
      <c r="P283" s="123"/>
      <c r="Q283" s="123"/>
      <c r="R283" s="123"/>
      <c r="S283" s="123"/>
      <c r="T283" s="124"/>
      <c r="AT283" s="118" t="s">
        <v>87</v>
      </c>
      <c r="AU283" s="118" t="s">
        <v>41</v>
      </c>
      <c r="AV283" s="9" t="s">
        <v>41</v>
      </c>
      <c r="AW283" s="9" t="s">
        <v>17</v>
      </c>
      <c r="AX283" s="9" t="s">
        <v>39</v>
      </c>
      <c r="AY283" s="118" t="s">
        <v>79</v>
      </c>
    </row>
    <row r="284" spans="1:65" s="10" customFormat="1" x14ac:dyDescent="0.2">
      <c r="B284" s="125"/>
      <c r="D284" s="103" t="s">
        <v>87</v>
      </c>
      <c r="E284" s="126" t="s">
        <v>0</v>
      </c>
      <c r="F284" s="127" t="s">
        <v>88</v>
      </c>
      <c r="H284" s="128">
        <v>24</v>
      </c>
      <c r="I284" s="129"/>
      <c r="L284" s="125"/>
      <c r="M284" s="130"/>
      <c r="N284" s="131"/>
      <c r="O284" s="131"/>
      <c r="P284" s="131"/>
      <c r="Q284" s="131"/>
      <c r="R284" s="131"/>
      <c r="S284" s="131"/>
      <c r="T284" s="132"/>
      <c r="AT284" s="126" t="s">
        <v>87</v>
      </c>
      <c r="AU284" s="126" t="s">
        <v>41</v>
      </c>
      <c r="AV284" s="10" t="s">
        <v>84</v>
      </c>
      <c r="AW284" s="10" t="s">
        <v>17</v>
      </c>
      <c r="AX284" s="10" t="s">
        <v>40</v>
      </c>
      <c r="AY284" s="126" t="s">
        <v>79</v>
      </c>
    </row>
    <row r="285" spans="1:65" s="2" customFormat="1" ht="16.5" customHeight="1" x14ac:dyDescent="0.2">
      <c r="A285" s="21"/>
      <c r="B285" s="89"/>
      <c r="C285" s="133" t="s">
        <v>150</v>
      </c>
      <c r="D285" s="133" t="s">
        <v>89</v>
      </c>
      <c r="E285" s="134" t="s">
        <v>387</v>
      </c>
      <c r="F285" s="135" t="s">
        <v>388</v>
      </c>
      <c r="G285" s="136" t="s">
        <v>113</v>
      </c>
      <c r="H285" s="137">
        <v>24</v>
      </c>
      <c r="I285" s="138"/>
      <c r="J285" s="139">
        <f>ROUND(I285*H285,2)</f>
        <v>0</v>
      </c>
      <c r="K285" s="135" t="s">
        <v>0</v>
      </c>
      <c r="L285" s="140"/>
      <c r="M285" s="141" t="s">
        <v>0</v>
      </c>
      <c r="N285" s="142" t="s">
        <v>26</v>
      </c>
      <c r="O285" s="30"/>
      <c r="P285" s="99">
        <f>O285*H285</f>
        <v>0</v>
      </c>
      <c r="Q285" s="99">
        <v>3.2800000000000003E-2</v>
      </c>
      <c r="R285" s="99">
        <f>Q285*H285</f>
        <v>0.78720000000000012</v>
      </c>
      <c r="S285" s="99">
        <v>0</v>
      </c>
      <c r="T285" s="100">
        <f>S285*H285</f>
        <v>0</v>
      </c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R285" s="101" t="s">
        <v>91</v>
      </c>
      <c r="AT285" s="101" t="s">
        <v>89</v>
      </c>
      <c r="AU285" s="101" t="s">
        <v>41</v>
      </c>
      <c r="AY285" s="12" t="s">
        <v>79</v>
      </c>
      <c r="BE285" s="102">
        <f>IF(N285="základní",J285,0)</f>
        <v>0</v>
      </c>
      <c r="BF285" s="102">
        <f>IF(N285="snížená",J285,0)</f>
        <v>0</v>
      </c>
      <c r="BG285" s="102">
        <f>IF(N285="zákl. přenesená",J285,0)</f>
        <v>0</v>
      </c>
      <c r="BH285" s="102">
        <f>IF(N285="sníž. přenesená",J285,0)</f>
        <v>0</v>
      </c>
      <c r="BI285" s="102">
        <f>IF(N285="nulová",J285,0)</f>
        <v>0</v>
      </c>
      <c r="BJ285" s="12" t="s">
        <v>40</v>
      </c>
      <c r="BK285" s="102">
        <f>ROUND(I285*H285,2)</f>
        <v>0</v>
      </c>
      <c r="BL285" s="12" t="s">
        <v>84</v>
      </c>
      <c r="BM285" s="101" t="s">
        <v>389</v>
      </c>
    </row>
    <row r="286" spans="1:65" s="2" customFormat="1" x14ac:dyDescent="0.2">
      <c r="A286" s="21"/>
      <c r="B286" s="22"/>
      <c r="C286" s="21"/>
      <c r="D286" s="103" t="s">
        <v>85</v>
      </c>
      <c r="E286" s="21"/>
      <c r="F286" s="104" t="s">
        <v>388</v>
      </c>
      <c r="G286" s="21"/>
      <c r="H286" s="21"/>
      <c r="I286" s="105"/>
      <c r="J286" s="21"/>
      <c r="K286" s="21"/>
      <c r="L286" s="22"/>
      <c r="M286" s="106"/>
      <c r="N286" s="107"/>
      <c r="O286" s="30"/>
      <c r="P286" s="30"/>
      <c r="Q286" s="30"/>
      <c r="R286" s="30"/>
      <c r="S286" s="30"/>
      <c r="T286" s="3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T286" s="12" t="s">
        <v>85</v>
      </c>
      <c r="AU286" s="12" t="s">
        <v>41</v>
      </c>
    </row>
    <row r="287" spans="1:65" s="2" customFormat="1" ht="16.5" customHeight="1" x14ac:dyDescent="0.2">
      <c r="A287" s="21"/>
      <c r="B287" s="89"/>
      <c r="C287" s="90" t="s">
        <v>155</v>
      </c>
      <c r="D287" s="90" t="s">
        <v>81</v>
      </c>
      <c r="E287" s="91" t="s">
        <v>390</v>
      </c>
      <c r="F287" s="92" t="s">
        <v>391</v>
      </c>
      <c r="G287" s="93" t="s">
        <v>113</v>
      </c>
      <c r="H287" s="94">
        <v>24</v>
      </c>
      <c r="I287" s="95"/>
      <c r="J287" s="96">
        <f>ROUND(I287*H287,2)</f>
        <v>0</v>
      </c>
      <c r="K287" s="92" t="s">
        <v>0</v>
      </c>
      <c r="L287" s="22"/>
      <c r="M287" s="97" t="s">
        <v>0</v>
      </c>
      <c r="N287" s="98" t="s">
        <v>26</v>
      </c>
      <c r="O287" s="30"/>
      <c r="P287" s="99">
        <f>O287*H287</f>
        <v>0</v>
      </c>
      <c r="Q287" s="99">
        <v>0</v>
      </c>
      <c r="R287" s="99">
        <f>Q287*H287</f>
        <v>0</v>
      </c>
      <c r="S287" s="99">
        <v>0</v>
      </c>
      <c r="T287" s="100">
        <f>S287*H287</f>
        <v>0</v>
      </c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R287" s="101" t="s">
        <v>84</v>
      </c>
      <c r="AT287" s="101" t="s">
        <v>81</v>
      </c>
      <c r="AU287" s="101" t="s">
        <v>41</v>
      </c>
      <c r="AY287" s="12" t="s">
        <v>79</v>
      </c>
      <c r="BE287" s="102">
        <f>IF(N287="základní",J287,0)</f>
        <v>0</v>
      </c>
      <c r="BF287" s="102">
        <f>IF(N287="snížená",J287,0)</f>
        <v>0</v>
      </c>
      <c r="BG287" s="102">
        <f>IF(N287="zákl. přenesená",J287,0)</f>
        <v>0</v>
      </c>
      <c r="BH287" s="102">
        <f>IF(N287="sníž. přenesená",J287,0)</f>
        <v>0</v>
      </c>
      <c r="BI287" s="102">
        <f>IF(N287="nulová",J287,0)</f>
        <v>0</v>
      </c>
      <c r="BJ287" s="12" t="s">
        <v>40</v>
      </c>
      <c r="BK287" s="102">
        <f>ROUND(I287*H287,2)</f>
        <v>0</v>
      </c>
      <c r="BL287" s="12" t="s">
        <v>84</v>
      </c>
      <c r="BM287" s="101" t="s">
        <v>392</v>
      </c>
    </row>
    <row r="288" spans="1:65" s="2" customFormat="1" x14ac:dyDescent="0.2">
      <c r="A288" s="21"/>
      <c r="B288" s="22"/>
      <c r="C288" s="21"/>
      <c r="D288" s="103" t="s">
        <v>85</v>
      </c>
      <c r="E288" s="21"/>
      <c r="F288" s="104" t="s">
        <v>391</v>
      </c>
      <c r="G288" s="21"/>
      <c r="H288" s="21"/>
      <c r="I288" s="105"/>
      <c r="J288" s="21"/>
      <c r="K288" s="21"/>
      <c r="L288" s="22"/>
      <c r="M288" s="106"/>
      <c r="N288" s="107"/>
      <c r="O288" s="30"/>
      <c r="P288" s="30"/>
      <c r="Q288" s="30"/>
      <c r="R288" s="30"/>
      <c r="S288" s="30"/>
      <c r="T288" s="3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T288" s="12" t="s">
        <v>85</v>
      </c>
      <c r="AU288" s="12" t="s">
        <v>41</v>
      </c>
    </row>
    <row r="289" spans="1:65" s="9" customFormat="1" x14ac:dyDescent="0.2">
      <c r="B289" s="117"/>
      <c r="D289" s="103" t="s">
        <v>87</v>
      </c>
      <c r="E289" s="118" t="s">
        <v>0</v>
      </c>
      <c r="F289" s="119" t="s">
        <v>117</v>
      </c>
      <c r="H289" s="120">
        <v>24</v>
      </c>
      <c r="I289" s="121"/>
      <c r="L289" s="117"/>
      <c r="M289" s="122"/>
      <c r="N289" s="123"/>
      <c r="O289" s="123"/>
      <c r="P289" s="123"/>
      <c r="Q289" s="123"/>
      <c r="R289" s="123"/>
      <c r="S289" s="123"/>
      <c r="T289" s="124"/>
      <c r="AT289" s="118" t="s">
        <v>87</v>
      </c>
      <c r="AU289" s="118" t="s">
        <v>41</v>
      </c>
      <c r="AV289" s="9" t="s">
        <v>41</v>
      </c>
      <c r="AW289" s="9" t="s">
        <v>17</v>
      </c>
      <c r="AX289" s="9" t="s">
        <v>39</v>
      </c>
      <c r="AY289" s="118" t="s">
        <v>79</v>
      </c>
    </row>
    <row r="290" spans="1:65" s="10" customFormat="1" x14ac:dyDescent="0.2">
      <c r="B290" s="125"/>
      <c r="D290" s="103" t="s">
        <v>87</v>
      </c>
      <c r="E290" s="126" t="s">
        <v>0</v>
      </c>
      <c r="F290" s="127" t="s">
        <v>88</v>
      </c>
      <c r="H290" s="128">
        <v>24</v>
      </c>
      <c r="I290" s="129"/>
      <c r="L290" s="125"/>
      <c r="M290" s="130"/>
      <c r="N290" s="131"/>
      <c r="O290" s="131"/>
      <c r="P290" s="131"/>
      <c r="Q290" s="131"/>
      <c r="R290" s="131"/>
      <c r="S290" s="131"/>
      <c r="T290" s="132"/>
      <c r="AT290" s="126" t="s">
        <v>87</v>
      </c>
      <c r="AU290" s="126" t="s">
        <v>41</v>
      </c>
      <c r="AV290" s="10" t="s">
        <v>84</v>
      </c>
      <c r="AW290" s="10" t="s">
        <v>17</v>
      </c>
      <c r="AX290" s="10" t="s">
        <v>40</v>
      </c>
      <c r="AY290" s="126" t="s">
        <v>79</v>
      </c>
    </row>
    <row r="291" spans="1:65" s="2" customFormat="1" ht="16.5" customHeight="1" x14ac:dyDescent="0.2">
      <c r="A291" s="21"/>
      <c r="B291" s="89"/>
      <c r="C291" s="90" t="s">
        <v>161</v>
      </c>
      <c r="D291" s="90" t="s">
        <v>81</v>
      </c>
      <c r="E291" s="91" t="s">
        <v>393</v>
      </c>
      <c r="F291" s="92" t="s">
        <v>394</v>
      </c>
      <c r="G291" s="93" t="s">
        <v>113</v>
      </c>
      <c r="H291" s="94">
        <v>36</v>
      </c>
      <c r="I291" s="95"/>
      <c r="J291" s="96">
        <f>ROUND(I291*H291,2)</f>
        <v>0</v>
      </c>
      <c r="K291" s="92" t="s">
        <v>0</v>
      </c>
      <c r="L291" s="22"/>
      <c r="M291" s="97" t="s">
        <v>0</v>
      </c>
      <c r="N291" s="98" t="s">
        <v>26</v>
      </c>
      <c r="O291" s="30"/>
      <c r="P291" s="99">
        <f>O291*H291</f>
        <v>0</v>
      </c>
      <c r="Q291" s="99">
        <v>0</v>
      </c>
      <c r="R291" s="99">
        <f>Q291*H291</f>
        <v>0</v>
      </c>
      <c r="S291" s="99">
        <v>0</v>
      </c>
      <c r="T291" s="100">
        <f>S291*H291</f>
        <v>0</v>
      </c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R291" s="101" t="s">
        <v>84</v>
      </c>
      <c r="AT291" s="101" t="s">
        <v>81</v>
      </c>
      <c r="AU291" s="101" t="s">
        <v>41</v>
      </c>
      <c r="AY291" s="12" t="s">
        <v>79</v>
      </c>
      <c r="BE291" s="102">
        <f>IF(N291="základní",J291,0)</f>
        <v>0</v>
      </c>
      <c r="BF291" s="102">
        <f>IF(N291="snížená",J291,0)</f>
        <v>0</v>
      </c>
      <c r="BG291" s="102">
        <f>IF(N291="zákl. přenesená",J291,0)</f>
        <v>0</v>
      </c>
      <c r="BH291" s="102">
        <f>IF(N291="sníž. přenesená",J291,0)</f>
        <v>0</v>
      </c>
      <c r="BI291" s="102">
        <f>IF(N291="nulová",J291,0)</f>
        <v>0</v>
      </c>
      <c r="BJ291" s="12" t="s">
        <v>40</v>
      </c>
      <c r="BK291" s="102">
        <f>ROUND(I291*H291,2)</f>
        <v>0</v>
      </c>
      <c r="BL291" s="12" t="s">
        <v>84</v>
      </c>
      <c r="BM291" s="101" t="s">
        <v>395</v>
      </c>
    </row>
    <row r="292" spans="1:65" s="2" customFormat="1" x14ac:dyDescent="0.2">
      <c r="A292" s="21"/>
      <c r="B292" s="22"/>
      <c r="C292" s="21"/>
      <c r="D292" s="103" t="s">
        <v>85</v>
      </c>
      <c r="E292" s="21"/>
      <c r="F292" s="104" t="s">
        <v>394</v>
      </c>
      <c r="G292" s="21"/>
      <c r="H292" s="21"/>
      <c r="I292" s="105"/>
      <c r="J292" s="21"/>
      <c r="K292" s="21"/>
      <c r="L292" s="22"/>
      <c r="M292" s="106"/>
      <c r="N292" s="107"/>
      <c r="O292" s="30"/>
      <c r="P292" s="30"/>
      <c r="Q292" s="30"/>
      <c r="R292" s="30"/>
      <c r="S292" s="30"/>
      <c r="T292" s="3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T292" s="12" t="s">
        <v>85</v>
      </c>
      <c r="AU292" s="12" t="s">
        <v>41</v>
      </c>
    </row>
    <row r="293" spans="1:65" s="9" customFormat="1" x14ac:dyDescent="0.2">
      <c r="B293" s="117"/>
      <c r="D293" s="103" t="s">
        <v>87</v>
      </c>
      <c r="E293" s="118" t="s">
        <v>0</v>
      </c>
      <c r="F293" s="119" t="s">
        <v>396</v>
      </c>
      <c r="H293" s="120">
        <v>36</v>
      </c>
      <c r="I293" s="121"/>
      <c r="L293" s="117"/>
      <c r="M293" s="122"/>
      <c r="N293" s="123"/>
      <c r="O293" s="123"/>
      <c r="P293" s="123"/>
      <c r="Q293" s="123"/>
      <c r="R293" s="123"/>
      <c r="S293" s="123"/>
      <c r="T293" s="124"/>
      <c r="AT293" s="118" t="s">
        <v>87</v>
      </c>
      <c r="AU293" s="118" t="s">
        <v>41</v>
      </c>
      <c r="AV293" s="9" t="s">
        <v>41</v>
      </c>
      <c r="AW293" s="9" t="s">
        <v>17</v>
      </c>
      <c r="AX293" s="9" t="s">
        <v>39</v>
      </c>
      <c r="AY293" s="118" t="s">
        <v>79</v>
      </c>
    </row>
    <row r="294" spans="1:65" s="10" customFormat="1" x14ac:dyDescent="0.2">
      <c r="B294" s="125"/>
      <c r="D294" s="103" t="s">
        <v>87</v>
      </c>
      <c r="E294" s="126" t="s">
        <v>0</v>
      </c>
      <c r="F294" s="127" t="s">
        <v>88</v>
      </c>
      <c r="H294" s="128">
        <v>36</v>
      </c>
      <c r="I294" s="129"/>
      <c r="L294" s="125"/>
      <c r="M294" s="130"/>
      <c r="N294" s="131"/>
      <c r="O294" s="131"/>
      <c r="P294" s="131"/>
      <c r="Q294" s="131"/>
      <c r="R294" s="131"/>
      <c r="S294" s="131"/>
      <c r="T294" s="132"/>
      <c r="AT294" s="126" t="s">
        <v>87</v>
      </c>
      <c r="AU294" s="126" t="s">
        <v>41</v>
      </c>
      <c r="AV294" s="10" t="s">
        <v>84</v>
      </c>
      <c r="AW294" s="10" t="s">
        <v>17</v>
      </c>
      <c r="AX294" s="10" t="s">
        <v>40</v>
      </c>
      <c r="AY294" s="126" t="s">
        <v>79</v>
      </c>
    </row>
    <row r="295" spans="1:65" s="2" customFormat="1" ht="16.5" customHeight="1" x14ac:dyDescent="0.2">
      <c r="A295" s="21"/>
      <c r="B295" s="89"/>
      <c r="C295" s="90" t="s">
        <v>168</v>
      </c>
      <c r="D295" s="90" t="s">
        <v>81</v>
      </c>
      <c r="E295" s="91" t="s">
        <v>397</v>
      </c>
      <c r="F295" s="92" t="s">
        <v>398</v>
      </c>
      <c r="G295" s="93" t="s">
        <v>227</v>
      </c>
      <c r="H295" s="94">
        <v>1300</v>
      </c>
      <c r="I295" s="95"/>
      <c r="J295" s="96">
        <f>ROUND(I295*H295,2)</f>
        <v>0</v>
      </c>
      <c r="K295" s="92" t="s">
        <v>83</v>
      </c>
      <c r="L295" s="22"/>
      <c r="M295" s="97" t="s">
        <v>0</v>
      </c>
      <c r="N295" s="98" t="s">
        <v>26</v>
      </c>
      <c r="O295" s="30"/>
      <c r="P295" s="99">
        <f>O295*H295</f>
        <v>0</v>
      </c>
      <c r="Q295" s="99">
        <v>6.9999999999999994E-5</v>
      </c>
      <c r="R295" s="99">
        <f>Q295*H295</f>
        <v>9.0999999999999998E-2</v>
      </c>
      <c r="S295" s="99">
        <v>0</v>
      </c>
      <c r="T295" s="100">
        <f>S295*H295</f>
        <v>0</v>
      </c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R295" s="101" t="s">
        <v>84</v>
      </c>
      <c r="AT295" s="101" t="s">
        <v>81</v>
      </c>
      <c r="AU295" s="101" t="s">
        <v>41</v>
      </c>
      <c r="AY295" s="12" t="s">
        <v>79</v>
      </c>
      <c r="BE295" s="102">
        <f>IF(N295="základní",J295,0)</f>
        <v>0</v>
      </c>
      <c r="BF295" s="102">
        <f>IF(N295="snížená",J295,0)</f>
        <v>0</v>
      </c>
      <c r="BG295" s="102">
        <f>IF(N295="zákl. přenesená",J295,0)</f>
        <v>0</v>
      </c>
      <c r="BH295" s="102">
        <f>IF(N295="sníž. přenesená",J295,0)</f>
        <v>0</v>
      </c>
      <c r="BI295" s="102">
        <f>IF(N295="nulová",J295,0)</f>
        <v>0</v>
      </c>
      <c r="BJ295" s="12" t="s">
        <v>40</v>
      </c>
      <c r="BK295" s="102">
        <f>ROUND(I295*H295,2)</f>
        <v>0</v>
      </c>
      <c r="BL295" s="12" t="s">
        <v>84</v>
      </c>
      <c r="BM295" s="101" t="s">
        <v>399</v>
      </c>
    </row>
    <row r="296" spans="1:65" s="2" customFormat="1" x14ac:dyDescent="0.2">
      <c r="A296" s="21"/>
      <c r="B296" s="22"/>
      <c r="C296" s="21"/>
      <c r="D296" s="103" t="s">
        <v>85</v>
      </c>
      <c r="E296" s="21"/>
      <c r="F296" s="104" t="s">
        <v>400</v>
      </c>
      <c r="G296" s="21"/>
      <c r="H296" s="21"/>
      <c r="I296" s="105"/>
      <c r="J296" s="21"/>
      <c r="K296" s="21"/>
      <c r="L296" s="22"/>
      <c r="M296" s="106"/>
      <c r="N296" s="107"/>
      <c r="O296" s="30"/>
      <c r="P296" s="30"/>
      <c r="Q296" s="30"/>
      <c r="R296" s="30"/>
      <c r="S296" s="30"/>
      <c r="T296" s="3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T296" s="12" t="s">
        <v>85</v>
      </c>
      <c r="AU296" s="12" t="s">
        <v>41</v>
      </c>
    </row>
    <row r="297" spans="1:65" s="2" customFormat="1" x14ac:dyDescent="0.2">
      <c r="A297" s="21"/>
      <c r="B297" s="22"/>
      <c r="C297" s="21"/>
      <c r="D297" s="108" t="s">
        <v>86</v>
      </c>
      <c r="E297" s="21"/>
      <c r="F297" s="109" t="s">
        <v>401</v>
      </c>
      <c r="G297" s="21"/>
      <c r="H297" s="21"/>
      <c r="I297" s="105"/>
      <c r="J297" s="21"/>
      <c r="K297" s="21"/>
      <c r="L297" s="22"/>
      <c r="M297" s="106"/>
      <c r="N297" s="107"/>
      <c r="O297" s="30"/>
      <c r="P297" s="30"/>
      <c r="Q297" s="30"/>
      <c r="R297" s="30"/>
      <c r="S297" s="30"/>
      <c r="T297" s="3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T297" s="12" t="s">
        <v>86</v>
      </c>
      <c r="AU297" s="12" t="s">
        <v>41</v>
      </c>
    </row>
    <row r="298" spans="1:65" s="9" customFormat="1" x14ac:dyDescent="0.2">
      <c r="B298" s="117"/>
      <c r="D298" s="103" t="s">
        <v>87</v>
      </c>
      <c r="E298" s="118" t="s">
        <v>0</v>
      </c>
      <c r="F298" s="119" t="s">
        <v>402</v>
      </c>
      <c r="H298" s="120">
        <v>1300</v>
      </c>
      <c r="I298" s="121"/>
      <c r="L298" s="117"/>
      <c r="M298" s="122"/>
      <c r="N298" s="123"/>
      <c r="O298" s="123"/>
      <c r="P298" s="123"/>
      <c r="Q298" s="123"/>
      <c r="R298" s="123"/>
      <c r="S298" s="123"/>
      <c r="T298" s="124"/>
      <c r="AT298" s="118" t="s">
        <v>87</v>
      </c>
      <c r="AU298" s="118" t="s">
        <v>41</v>
      </c>
      <c r="AV298" s="9" t="s">
        <v>41</v>
      </c>
      <c r="AW298" s="9" t="s">
        <v>17</v>
      </c>
      <c r="AX298" s="9" t="s">
        <v>39</v>
      </c>
      <c r="AY298" s="118" t="s">
        <v>79</v>
      </c>
    </row>
    <row r="299" spans="1:65" s="10" customFormat="1" x14ac:dyDescent="0.2">
      <c r="B299" s="125"/>
      <c r="D299" s="103" t="s">
        <v>87</v>
      </c>
      <c r="E299" s="126" t="s">
        <v>0</v>
      </c>
      <c r="F299" s="127" t="s">
        <v>88</v>
      </c>
      <c r="H299" s="128">
        <v>1300</v>
      </c>
      <c r="I299" s="129"/>
      <c r="L299" s="125"/>
      <c r="M299" s="130"/>
      <c r="N299" s="131"/>
      <c r="O299" s="131"/>
      <c r="P299" s="131"/>
      <c r="Q299" s="131"/>
      <c r="R299" s="131"/>
      <c r="S299" s="131"/>
      <c r="T299" s="132"/>
      <c r="AT299" s="126" t="s">
        <v>87</v>
      </c>
      <c r="AU299" s="126" t="s">
        <v>41</v>
      </c>
      <c r="AV299" s="10" t="s">
        <v>84</v>
      </c>
      <c r="AW299" s="10" t="s">
        <v>17</v>
      </c>
      <c r="AX299" s="10" t="s">
        <v>40</v>
      </c>
      <c r="AY299" s="126" t="s">
        <v>79</v>
      </c>
    </row>
    <row r="300" spans="1:65" s="2" customFormat="1" ht="16.5" customHeight="1" x14ac:dyDescent="0.2">
      <c r="A300" s="21"/>
      <c r="B300" s="89"/>
      <c r="C300" s="133" t="s">
        <v>172</v>
      </c>
      <c r="D300" s="133" t="s">
        <v>89</v>
      </c>
      <c r="E300" s="134" t="s">
        <v>403</v>
      </c>
      <c r="F300" s="135" t="s">
        <v>404</v>
      </c>
      <c r="G300" s="136" t="s">
        <v>113</v>
      </c>
      <c r="H300" s="137">
        <v>520</v>
      </c>
      <c r="I300" s="138"/>
      <c r="J300" s="139">
        <f>ROUND(I300*H300,2)</f>
        <v>0</v>
      </c>
      <c r="K300" s="135" t="s">
        <v>83</v>
      </c>
      <c r="L300" s="140"/>
      <c r="M300" s="141" t="s">
        <v>0</v>
      </c>
      <c r="N300" s="142" t="s">
        <v>26</v>
      </c>
      <c r="O300" s="30"/>
      <c r="P300" s="99">
        <f>O300*H300</f>
        <v>0</v>
      </c>
      <c r="Q300" s="99">
        <v>1.98E-3</v>
      </c>
      <c r="R300" s="99">
        <f>Q300*H300</f>
        <v>1.0296000000000001</v>
      </c>
      <c r="S300" s="99">
        <v>0</v>
      </c>
      <c r="T300" s="100">
        <f>S300*H300</f>
        <v>0</v>
      </c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R300" s="101" t="s">
        <v>91</v>
      </c>
      <c r="AT300" s="101" t="s">
        <v>89</v>
      </c>
      <c r="AU300" s="101" t="s">
        <v>41</v>
      </c>
      <c r="AY300" s="12" t="s">
        <v>79</v>
      </c>
      <c r="BE300" s="102">
        <f>IF(N300="základní",J300,0)</f>
        <v>0</v>
      </c>
      <c r="BF300" s="102">
        <f>IF(N300="snížená",J300,0)</f>
        <v>0</v>
      </c>
      <c r="BG300" s="102">
        <f>IF(N300="zákl. přenesená",J300,0)</f>
        <v>0</v>
      </c>
      <c r="BH300" s="102">
        <f>IF(N300="sníž. přenesená",J300,0)</f>
        <v>0</v>
      </c>
      <c r="BI300" s="102">
        <f>IF(N300="nulová",J300,0)</f>
        <v>0</v>
      </c>
      <c r="BJ300" s="12" t="s">
        <v>40</v>
      </c>
      <c r="BK300" s="102">
        <f>ROUND(I300*H300,2)</f>
        <v>0</v>
      </c>
      <c r="BL300" s="12" t="s">
        <v>84</v>
      </c>
      <c r="BM300" s="101" t="s">
        <v>405</v>
      </c>
    </row>
    <row r="301" spans="1:65" s="2" customFormat="1" x14ac:dyDescent="0.2">
      <c r="A301" s="21"/>
      <c r="B301" s="22"/>
      <c r="C301" s="21"/>
      <c r="D301" s="103" t="s">
        <v>85</v>
      </c>
      <c r="E301" s="21"/>
      <c r="F301" s="104" t="s">
        <v>404</v>
      </c>
      <c r="G301" s="21"/>
      <c r="H301" s="21"/>
      <c r="I301" s="105"/>
      <c r="J301" s="21"/>
      <c r="K301" s="21"/>
      <c r="L301" s="22"/>
      <c r="M301" s="106"/>
      <c r="N301" s="107"/>
      <c r="O301" s="30"/>
      <c r="P301" s="30"/>
      <c r="Q301" s="30"/>
      <c r="R301" s="30"/>
      <c r="S301" s="30"/>
      <c r="T301" s="3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T301" s="12" t="s">
        <v>85</v>
      </c>
      <c r="AU301" s="12" t="s">
        <v>41</v>
      </c>
    </row>
    <row r="302" spans="1:65" s="9" customFormat="1" x14ac:dyDescent="0.2">
      <c r="B302" s="117"/>
      <c r="D302" s="103" t="s">
        <v>87</v>
      </c>
      <c r="E302" s="118" t="s">
        <v>0</v>
      </c>
      <c r="F302" s="119" t="s">
        <v>406</v>
      </c>
      <c r="H302" s="120">
        <v>520</v>
      </c>
      <c r="I302" s="121"/>
      <c r="L302" s="117"/>
      <c r="M302" s="122"/>
      <c r="N302" s="123"/>
      <c r="O302" s="123"/>
      <c r="P302" s="123"/>
      <c r="Q302" s="123"/>
      <c r="R302" s="123"/>
      <c r="S302" s="123"/>
      <c r="T302" s="124"/>
      <c r="AT302" s="118" t="s">
        <v>87</v>
      </c>
      <c r="AU302" s="118" t="s">
        <v>41</v>
      </c>
      <c r="AV302" s="9" t="s">
        <v>41</v>
      </c>
      <c r="AW302" s="9" t="s">
        <v>17</v>
      </c>
      <c r="AX302" s="9" t="s">
        <v>39</v>
      </c>
      <c r="AY302" s="118" t="s">
        <v>79</v>
      </c>
    </row>
    <row r="303" spans="1:65" s="10" customFormat="1" x14ac:dyDescent="0.2">
      <c r="B303" s="125"/>
      <c r="D303" s="103" t="s">
        <v>87</v>
      </c>
      <c r="E303" s="126" t="s">
        <v>0</v>
      </c>
      <c r="F303" s="127" t="s">
        <v>88</v>
      </c>
      <c r="H303" s="128">
        <v>520</v>
      </c>
      <c r="I303" s="129"/>
      <c r="L303" s="125"/>
      <c r="M303" s="130"/>
      <c r="N303" s="131"/>
      <c r="O303" s="131"/>
      <c r="P303" s="131"/>
      <c r="Q303" s="131"/>
      <c r="R303" s="131"/>
      <c r="S303" s="131"/>
      <c r="T303" s="132"/>
      <c r="AT303" s="126" t="s">
        <v>87</v>
      </c>
      <c r="AU303" s="126" t="s">
        <v>41</v>
      </c>
      <c r="AV303" s="10" t="s">
        <v>84</v>
      </c>
      <c r="AW303" s="10" t="s">
        <v>17</v>
      </c>
      <c r="AX303" s="10" t="s">
        <v>40</v>
      </c>
      <c r="AY303" s="126" t="s">
        <v>79</v>
      </c>
    </row>
    <row r="304" spans="1:65" s="2" customFormat="1" ht="24.15" customHeight="1" x14ac:dyDescent="0.2">
      <c r="A304" s="21"/>
      <c r="B304" s="89"/>
      <c r="C304" s="133" t="s">
        <v>174</v>
      </c>
      <c r="D304" s="133" t="s">
        <v>89</v>
      </c>
      <c r="E304" s="134" t="s">
        <v>407</v>
      </c>
      <c r="F304" s="135" t="s">
        <v>408</v>
      </c>
      <c r="G304" s="136" t="s">
        <v>409</v>
      </c>
      <c r="H304" s="137">
        <v>13</v>
      </c>
      <c r="I304" s="138"/>
      <c r="J304" s="139">
        <f>ROUND(I304*H304,2)</f>
        <v>0</v>
      </c>
      <c r="K304" s="135" t="s">
        <v>83</v>
      </c>
      <c r="L304" s="140"/>
      <c r="M304" s="141" t="s">
        <v>0</v>
      </c>
      <c r="N304" s="142" t="s">
        <v>26</v>
      </c>
      <c r="O304" s="30"/>
      <c r="P304" s="99">
        <f>O304*H304</f>
        <v>0</v>
      </c>
      <c r="Q304" s="99">
        <v>6.4400000000000004E-3</v>
      </c>
      <c r="R304" s="99">
        <f>Q304*H304</f>
        <v>8.3720000000000003E-2</v>
      </c>
      <c r="S304" s="99">
        <v>0</v>
      </c>
      <c r="T304" s="100">
        <f>S304*H304</f>
        <v>0</v>
      </c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R304" s="101" t="s">
        <v>91</v>
      </c>
      <c r="AT304" s="101" t="s">
        <v>89</v>
      </c>
      <c r="AU304" s="101" t="s">
        <v>41</v>
      </c>
      <c r="AY304" s="12" t="s">
        <v>79</v>
      </c>
      <c r="BE304" s="102">
        <f>IF(N304="základní",J304,0)</f>
        <v>0</v>
      </c>
      <c r="BF304" s="102">
        <f>IF(N304="snížená",J304,0)</f>
        <v>0</v>
      </c>
      <c r="BG304" s="102">
        <f>IF(N304="zákl. přenesená",J304,0)</f>
        <v>0</v>
      </c>
      <c r="BH304" s="102">
        <f>IF(N304="sníž. přenesená",J304,0)</f>
        <v>0</v>
      </c>
      <c r="BI304" s="102">
        <f>IF(N304="nulová",J304,0)</f>
        <v>0</v>
      </c>
      <c r="BJ304" s="12" t="s">
        <v>40</v>
      </c>
      <c r="BK304" s="102">
        <f>ROUND(I304*H304,2)</f>
        <v>0</v>
      </c>
      <c r="BL304" s="12" t="s">
        <v>84</v>
      </c>
      <c r="BM304" s="101" t="s">
        <v>410</v>
      </c>
    </row>
    <row r="305" spans="1:65" s="2" customFormat="1" x14ac:dyDescent="0.2">
      <c r="A305" s="21"/>
      <c r="B305" s="22"/>
      <c r="C305" s="21"/>
      <c r="D305" s="103" t="s">
        <v>85</v>
      </c>
      <c r="E305" s="21"/>
      <c r="F305" s="104" t="s">
        <v>408</v>
      </c>
      <c r="G305" s="21"/>
      <c r="H305" s="21"/>
      <c r="I305" s="105"/>
      <c r="J305" s="21"/>
      <c r="K305" s="21"/>
      <c r="L305" s="22"/>
      <c r="M305" s="106"/>
      <c r="N305" s="107"/>
      <c r="O305" s="30"/>
      <c r="P305" s="30"/>
      <c r="Q305" s="30"/>
      <c r="R305" s="30"/>
      <c r="S305" s="30"/>
      <c r="T305" s="3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T305" s="12" t="s">
        <v>85</v>
      </c>
      <c r="AU305" s="12" t="s">
        <v>41</v>
      </c>
    </row>
    <row r="306" spans="1:65" s="9" customFormat="1" x14ac:dyDescent="0.2">
      <c r="B306" s="117"/>
      <c r="D306" s="103" t="s">
        <v>87</v>
      </c>
      <c r="E306" s="118" t="s">
        <v>0</v>
      </c>
      <c r="F306" s="119" t="s">
        <v>411</v>
      </c>
      <c r="H306" s="120">
        <v>13</v>
      </c>
      <c r="I306" s="121"/>
      <c r="L306" s="117"/>
      <c r="M306" s="122"/>
      <c r="N306" s="123"/>
      <c r="O306" s="123"/>
      <c r="P306" s="123"/>
      <c r="Q306" s="123"/>
      <c r="R306" s="123"/>
      <c r="S306" s="123"/>
      <c r="T306" s="124"/>
      <c r="AT306" s="118" t="s">
        <v>87</v>
      </c>
      <c r="AU306" s="118" t="s">
        <v>41</v>
      </c>
      <c r="AV306" s="9" t="s">
        <v>41</v>
      </c>
      <c r="AW306" s="9" t="s">
        <v>17</v>
      </c>
      <c r="AX306" s="9" t="s">
        <v>39</v>
      </c>
      <c r="AY306" s="118" t="s">
        <v>79</v>
      </c>
    </row>
    <row r="307" spans="1:65" s="10" customFormat="1" x14ac:dyDescent="0.2">
      <c r="B307" s="125"/>
      <c r="D307" s="103" t="s">
        <v>87</v>
      </c>
      <c r="E307" s="126" t="s">
        <v>0</v>
      </c>
      <c r="F307" s="127" t="s">
        <v>88</v>
      </c>
      <c r="H307" s="128">
        <v>13</v>
      </c>
      <c r="I307" s="129"/>
      <c r="L307" s="125"/>
      <c r="M307" s="130"/>
      <c r="N307" s="131"/>
      <c r="O307" s="131"/>
      <c r="P307" s="131"/>
      <c r="Q307" s="131"/>
      <c r="R307" s="131"/>
      <c r="S307" s="131"/>
      <c r="T307" s="132"/>
      <c r="AT307" s="126" t="s">
        <v>87</v>
      </c>
      <c r="AU307" s="126" t="s">
        <v>41</v>
      </c>
      <c r="AV307" s="10" t="s">
        <v>84</v>
      </c>
      <c r="AW307" s="10" t="s">
        <v>17</v>
      </c>
      <c r="AX307" s="10" t="s">
        <v>40</v>
      </c>
      <c r="AY307" s="126" t="s">
        <v>79</v>
      </c>
    </row>
    <row r="308" spans="1:65" s="2" customFormat="1" ht="16.5" customHeight="1" x14ac:dyDescent="0.2">
      <c r="A308" s="21"/>
      <c r="B308" s="89"/>
      <c r="C308" s="133" t="s">
        <v>177</v>
      </c>
      <c r="D308" s="133" t="s">
        <v>89</v>
      </c>
      <c r="E308" s="134" t="s">
        <v>4</v>
      </c>
      <c r="F308" s="135" t="s">
        <v>412</v>
      </c>
      <c r="G308" s="136" t="s">
        <v>227</v>
      </c>
      <c r="H308" s="137">
        <v>650</v>
      </c>
      <c r="I308" s="138"/>
      <c r="J308" s="139">
        <f>ROUND(I308*H308,2)</f>
        <v>0</v>
      </c>
      <c r="K308" s="135" t="s">
        <v>0</v>
      </c>
      <c r="L308" s="140"/>
      <c r="M308" s="141" t="s">
        <v>0</v>
      </c>
      <c r="N308" s="142" t="s">
        <v>26</v>
      </c>
      <c r="O308" s="30"/>
      <c r="P308" s="99">
        <f>O308*H308</f>
        <v>0</v>
      </c>
      <c r="Q308" s="99">
        <v>0</v>
      </c>
      <c r="R308" s="99">
        <f>Q308*H308</f>
        <v>0</v>
      </c>
      <c r="S308" s="99">
        <v>0</v>
      </c>
      <c r="T308" s="100">
        <f>S308*H308</f>
        <v>0</v>
      </c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R308" s="101" t="s">
        <v>91</v>
      </c>
      <c r="AT308" s="101" t="s">
        <v>89</v>
      </c>
      <c r="AU308" s="101" t="s">
        <v>41</v>
      </c>
      <c r="AY308" s="12" t="s">
        <v>79</v>
      </c>
      <c r="BE308" s="102">
        <f>IF(N308="základní",J308,0)</f>
        <v>0</v>
      </c>
      <c r="BF308" s="102">
        <f>IF(N308="snížená",J308,0)</f>
        <v>0</v>
      </c>
      <c r="BG308" s="102">
        <f>IF(N308="zákl. přenesená",J308,0)</f>
        <v>0</v>
      </c>
      <c r="BH308" s="102">
        <f>IF(N308="sníž. přenesená",J308,0)</f>
        <v>0</v>
      </c>
      <c r="BI308" s="102">
        <f>IF(N308="nulová",J308,0)</f>
        <v>0</v>
      </c>
      <c r="BJ308" s="12" t="s">
        <v>40</v>
      </c>
      <c r="BK308" s="102">
        <f>ROUND(I308*H308,2)</f>
        <v>0</v>
      </c>
      <c r="BL308" s="12" t="s">
        <v>84</v>
      </c>
      <c r="BM308" s="101" t="s">
        <v>413</v>
      </c>
    </row>
    <row r="309" spans="1:65" s="2" customFormat="1" x14ac:dyDescent="0.2">
      <c r="A309" s="21"/>
      <c r="B309" s="22"/>
      <c r="C309" s="21"/>
      <c r="D309" s="103" t="s">
        <v>85</v>
      </c>
      <c r="E309" s="21"/>
      <c r="F309" s="104" t="s">
        <v>412</v>
      </c>
      <c r="G309" s="21"/>
      <c r="H309" s="21"/>
      <c r="I309" s="105"/>
      <c r="J309" s="21"/>
      <c r="K309" s="21"/>
      <c r="L309" s="22"/>
      <c r="M309" s="106"/>
      <c r="N309" s="107"/>
      <c r="O309" s="30"/>
      <c r="P309" s="30"/>
      <c r="Q309" s="30"/>
      <c r="R309" s="30"/>
      <c r="S309" s="30"/>
      <c r="T309" s="3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T309" s="12" t="s">
        <v>85</v>
      </c>
      <c r="AU309" s="12" t="s">
        <v>41</v>
      </c>
    </row>
    <row r="310" spans="1:65" s="9" customFormat="1" x14ac:dyDescent="0.2">
      <c r="B310" s="117"/>
      <c r="D310" s="103" t="s">
        <v>87</v>
      </c>
      <c r="E310" s="118" t="s">
        <v>0</v>
      </c>
      <c r="F310" s="119" t="s">
        <v>414</v>
      </c>
      <c r="H310" s="120">
        <v>650</v>
      </c>
      <c r="I310" s="121"/>
      <c r="L310" s="117"/>
      <c r="M310" s="122"/>
      <c r="N310" s="123"/>
      <c r="O310" s="123"/>
      <c r="P310" s="123"/>
      <c r="Q310" s="123"/>
      <c r="R310" s="123"/>
      <c r="S310" s="123"/>
      <c r="T310" s="124"/>
      <c r="AT310" s="118" t="s">
        <v>87</v>
      </c>
      <c r="AU310" s="118" t="s">
        <v>41</v>
      </c>
      <c r="AV310" s="9" t="s">
        <v>41</v>
      </c>
      <c r="AW310" s="9" t="s">
        <v>17</v>
      </c>
      <c r="AX310" s="9" t="s">
        <v>39</v>
      </c>
      <c r="AY310" s="118" t="s">
        <v>79</v>
      </c>
    </row>
    <row r="311" spans="1:65" s="10" customFormat="1" x14ac:dyDescent="0.2">
      <c r="B311" s="125"/>
      <c r="D311" s="103" t="s">
        <v>87</v>
      </c>
      <c r="E311" s="126" t="s">
        <v>0</v>
      </c>
      <c r="F311" s="127" t="s">
        <v>88</v>
      </c>
      <c r="H311" s="128">
        <v>650</v>
      </c>
      <c r="I311" s="129"/>
      <c r="L311" s="125"/>
      <c r="M311" s="130"/>
      <c r="N311" s="131"/>
      <c r="O311" s="131"/>
      <c r="P311" s="131"/>
      <c r="Q311" s="131"/>
      <c r="R311" s="131"/>
      <c r="S311" s="131"/>
      <c r="T311" s="132"/>
      <c r="AT311" s="126" t="s">
        <v>87</v>
      </c>
      <c r="AU311" s="126" t="s">
        <v>41</v>
      </c>
      <c r="AV311" s="10" t="s">
        <v>84</v>
      </c>
      <c r="AW311" s="10" t="s">
        <v>17</v>
      </c>
      <c r="AX311" s="10" t="s">
        <v>40</v>
      </c>
      <c r="AY311" s="126" t="s">
        <v>79</v>
      </c>
    </row>
    <row r="312" spans="1:65" s="2" customFormat="1" ht="16.5" customHeight="1" x14ac:dyDescent="0.2">
      <c r="A312" s="21"/>
      <c r="B312" s="89"/>
      <c r="C312" s="133" t="s">
        <v>184</v>
      </c>
      <c r="D312" s="133" t="s">
        <v>89</v>
      </c>
      <c r="E312" s="134" t="s">
        <v>415</v>
      </c>
      <c r="F312" s="135" t="s">
        <v>416</v>
      </c>
      <c r="G312" s="136" t="s">
        <v>417</v>
      </c>
      <c r="H312" s="137">
        <v>13</v>
      </c>
      <c r="I312" s="138"/>
      <c r="J312" s="139">
        <f>ROUND(I312*H312,2)</f>
        <v>0</v>
      </c>
      <c r="K312" s="135" t="s">
        <v>83</v>
      </c>
      <c r="L312" s="140"/>
      <c r="M312" s="141" t="s">
        <v>0</v>
      </c>
      <c r="N312" s="142" t="s">
        <v>26</v>
      </c>
      <c r="O312" s="30"/>
      <c r="P312" s="99">
        <f>O312*H312</f>
        <v>0</v>
      </c>
      <c r="Q312" s="99">
        <v>1.25E-3</v>
      </c>
      <c r="R312" s="99">
        <f>Q312*H312</f>
        <v>1.6250000000000001E-2</v>
      </c>
      <c r="S312" s="99">
        <v>0</v>
      </c>
      <c r="T312" s="100">
        <f>S312*H312</f>
        <v>0</v>
      </c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R312" s="101" t="s">
        <v>91</v>
      </c>
      <c r="AT312" s="101" t="s">
        <v>89</v>
      </c>
      <c r="AU312" s="101" t="s">
        <v>41</v>
      </c>
      <c r="AY312" s="12" t="s">
        <v>79</v>
      </c>
      <c r="BE312" s="102">
        <f>IF(N312="základní",J312,0)</f>
        <v>0</v>
      </c>
      <c r="BF312" s="102">
        <f>IF(N312="snížená",J312,0)</f>
        <v>0</v>
      </c>
      <c r="BG312" s="102">
        <f>IF(N312="zákl. přenesená",J312,0)</f>
        <v>0</v>
      </c>
      <c r="BH312" s="102">
        <f>IF(N312="sníž. přenesená",J312,0)</f>
        <v>0</v>
      </c>
      <c r="BI312" s="102">
        <f>IF(N312="nulová",J312,0)</f>
        <v>0</v>
      </c>
      <c r="BJ312" s="12" t="s">
        <v>40</v>
      </c>
      <c r="BK312" s="102">
        <f>ROUND(I312*H312,2)</f>
        <v>0</v>
      </c>
      <c r="BL312" s="12" t="s">
        <v>84</v>
      </c>
      <c r="BM312" s="101" t="s">
        <v>418</v>
      </c>
    </row>
    <row r="313" spans="1:65" s="2" customFormat="1" x14ac:dyDescent="0.2">
      <c r="A313" s="21"/>
      <c r="B313" s="22"/>
      <c r="C313" s="21"/>
      <c r="D313" s="103" t="s">
        <v>85</v>
      </c>
      <c r="E313" s="21"/>
      <c r="F313" s="104" t="s">
        <v>416</v>
      </c>
      <c r="G313" s="21"/>
      <c r="H313" s="21"/>
      <c r="I313" s="105"/>
      <c r="J313" s="21"/>
      <c r="K313" s="21"/>
      <c r="L313" s="22"/>
      <c r="M313" s="106"/>
      <c r="N313" s="107"/>
      <c r="O313" s="30"/>
      <c r="P313" s="30"/>
      <c r="Q313" s="30"/>
      <c r="R313" s="30"/>
      <c r="S313" s="30"/>
      <c r="T313" s="3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T313" s="12" t="s">
        <v>85</v>
      </c>
      <c r="AU313" s="12" t="s">
        <v>41</v>
      </c>
    </row>
    <row r="314" spans="1:65" s="9" customFormat="1" x14ac:dyDescent="0.2">
      <c r="B314" s="117"/>
      <c r="D314" s="103" t="s">
        <v>87</v>
      </c>
      <c r="E314" s="118" t="s">
        <v>0</v>
      </c>
      <c r="F314" s="119" t="s">
        <v>411</v>
      </c>
      <c r="H314" s="120">
        <v>13</v>
      </c>
      <c r="I314" s="121"/>
      <c r="L314" s="117"/>
      <c r="M314" s="122"/>
      <c r="N314" s="123"/>
      <c r="O314" s="123"/>
      <c r="P314" s="123"/>
      <c r="Q314" s="123"/>
      <c r="R314" s="123"/>
      <c r="S314" s="123"/>
      <c r="T314" s="124"/>
      <c r="AT314" s="118" t="s">
        <v>87</v>
      </c>
      <c r="AU314" s="118" t="s">
        <v>41</v>
      </c>
      <c r="AV314" s="9" t="s">
        <v>41</v>
      </c>
      <c r="AW314" s="9" t="s">
        <v>17</v>
      </c>
      <c r="AX314" s="9" t="s">
        <v>39</v>
      </c>
      <c r="AY314" s="118" t="s">
        <v>79</v>
      </c>
    </row>
    <row r="315" spans="1:65" s="10" customFormat="1" x14ac:dyDescent="0.2">
      <c r="B315" s="125"/>
      <c r="D315" s="103" t="s">
        <v>87</v>
      </c>
      <c r="E315" s="126" t="s">
        <v>0</v>
      </c>
      <c r="F315" s="127" t="s">
        <v>88</v>
      </c>
      <c r="H315" s="128">
        <v>13</v>
      </c>
      <c r="I315" s="129"/>
      <c r="L315" s="125"/>
      <c r="M315" s="130"/>
      <c r="N315" s="131"/>
      <c r="O315" s="131"/>
      <c r="P315" s="131"/>
      <c r="Q315" s="131"/>
      <c r="R315" s="131"/>
      <c r="S315" s="131"/>
      <c r="T315" s="132"/>
      <c r="AT315" s="126" t="s">
        <v>87</v>
      </c>
      <c r="AU315" s="126" t="s">
        <v>41</v>
      </c>
      <c r="AV315" s="10" t="s">
        <v>84</v>
      </c>
      <c r="AW315" s="10" t="s">
        <v>17</v>
      </c>
      <c r="AX315" s="10" t="s">
        <v>40</v>
      </c>
      <c r="AY315" s="126" t="s">
        <v>79</v>
      </c>
    </row>
    <row r="316" spans="1:65" s="2" customFormat="1" ht="24.15" customHeight="1" x14ac:dyDescent="0.2">
      <c r="A316" s="21"/>
      <c r="B316" s="89"/>
      <c r="C316" s="90" t="s">
        <v>419</v>
      </c>
      <c r="D316" s="90" t="s">
        <v>81</v>
      </c>
      <c r="E316" s="91" t="s">
        <v>420</v>
      </c>
      <c r="F316" s="92" t="s">
        <v>421</v>
      </c>
      <c r="G316" s="93" t="s">
        <v>422</v>
      </c>
      <c r="H316" s="94">
        <v>280</v>
      </c>
      <c r="I316" s="95"/>
      <c r="J316" s="96">
        <f>ROUND(I316*H316,2)</f>
        <v>0</v>
      </c>
      <c r="K316" s="92" t="s">
        <v>0</v>
      </c>
      <c r="L316" s="22"/>
      <c r="M316" s="97" t="s">
        <v>0</v>
      </c>
      <c r="N316" s="98" t="s">
        <v>26</v>
      </c>
      <c r="O316" s="30"/>
      <c r="P316" s="99">
        <f>O316*H316</f>
        <v>0</v>
      </c>
      <c r="Q316" s="99">
        <v>0</v>
      </c>
      <c r="R316" s="99">
        <f>Q316*H316</f>
        <v>0</v>
      </c>
      <c r="S316" s="99">
        <v>0</v>
      </c>
      <c r="T316" s="100">
        <f>S316*H316</f>
        <v>0</v>
      </c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R316" s="101" t="s">
        <v>84</v>
      </c>
      <c r="AT316" s="101" t="s">
        <v>81</v>
      </c>
      <c r="AU316" s="101" t="s">
        <v>41</v>
      </c>
      <c r="AY316" s="12" t="s">
        <v>79</v>
      </c>
      <c r="BE316" s="102">
        <f>IF(N316="základní",J316,0)</f>
        <v>0</v>
      </c>
      <c r="BF316" s="102">
        <f>IF(N316="snížená",J316,0)</f>
        <v>0</v>
      </c>
      <c r="BG316" s="102">
        <f>IF(N316="zákl. přenesená",J316,0)</f>
        <v>0</v>
      </c>
      <c r="BH316" s="102">
        <f>IF(N316="sníž. přenesená",J316,0)</f>
        <v>0</v>
      </c>
      <c r="BI316" s="102">
        <f>IF(N316="nulová",J316,0)</f>
        <v>0</v>
      </c>
      <c r="BJ316" s="12" t="s">
        <v>40</v>
      </c>
      <c r="BK316" s="102">
        <f>ROUND(I316*H316,2)</f>
        <v>0</v>
      </c>
      <c r="BL316" s="12" t="s">
        <v>84</v>
      </c>
      <c r="BM316" s="101" t="s">
        <v>423</v>
      </c>
    </row>
    <row r="317" spans="1:65" s="2" customFormat="1" x14ac:dyDescent="0.2">
      <c r="A317" s="21"/>
      <c r="B317" s="22"/>
      <c r="C317" s="21"/>
      <c r="D317" s="103" t="s">
        <v>85</v>
      </c>
      <c r="E317" s="21"/>
      <c r="F317" s="104" t="s">
        <v>424</v>
      </c>
      <c r="G317" s="21"/>
      <c r="H317" s="21"/>
      <c r="I317" s="105"/>
      <c r="J317" s="21"/>
      <c r="K317" s="21"/>
      <c r="L317" s="22"/>
      <c r="M317" s="106"/>
      <c r="N317" s="107"/>
      <c r="O317" s="30"/>
      <c r="P317" s="30"/>
      <c r="Q317" s="30"/>
      <c r="R317" s="30"/>
      <c r="S317" s="30"/>
      <c r="T317" s="3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T317" s="12" t="s">
        <v>85</v>
      </c>
      <c r="AU317" s="12" t="s">
        <v>41</v>
      </c>
    </row>
    <row r="318" spans="1:65" s="8" customFormat="1" x14ac:dyDescent="0.2">
      <c r="B318" s="110"/>
      <c r="D318" s="103" t="s">
        <v>87</v>
      </c>
      <c r="E318" s="111" t="s">
        <v>0</v>
      </c>
      <c r="F318" s="112" t="s">
        <v>425</v>
      </c>
      <c r="H318" s="111" t="s">
        <v>0</v>
      </c>
      <c r="I318" s="113"/>
      <c r="L318" s="110"/>
      <c r="M318" s="114"/>
      <c r="N318" s="115"/>
      <c r="O318" s="115"/>
      <c r="P318" s="115"/>
      <c r="Q318" s="115"/>
      <c r="R318" s="115"/>
      <c r="S318" s="115"/>
      <c r="T318" s="116"/>
      <c r="AT318" s="111" t="s">
        <v>87</v>
      </c>
      <c r="AU318" s="111" t="s">
        <v>41</v>
      </c>
      <c r="AV318" s="8" t="s">
        <v>40</v>
      </c>
      <c r="AW318" s="8" t="s">
        <v>17</v>
      </c>
      <c r="AX318" s="8" t="s">
        <v>39</v>
      </c>
      <c r="AY318" s="111" t="s">
        <v>79</v>
      </c>
    </row>
    <row r="319" spans="1:65" s="8" customFormat="1" x14ac:dyDescent="0.2">
      <c r="B319" s="110"/>
      <c r="D319" s="103" t="s">
        <v>87</v>
      </c>
      <c r="E319" s="111" t="s">
        <v>0</v>
      </c>
      <c r="F319" s="112" t="s">
        <v>426</v>
      </c>
      <c r="H319" s="111" t="s">
        <v>0</v>
      </c>
      <c r="I319" s="113"/>
      <c r="L319" s="110"/>
      <c r="M319" s="114"/>
      <c r="N319" s="115"/>
      <c r="O319" s="115"/>
      <c r="P319" s="115"/>
      <c r="Q319" s="115"/>
      <c r="R319" s="115"/>
      <c r="S319" s="115"/>
      <c r="T319" s="116"/>
      <c r="AT319" s="111" t="s">
        <v>87</v>
      </c>
      <c r="AU319" s="111" t="s">
        <v>41</v>
      </c>
      <c r="AV319" s="8" t="s">
        <v>40</v>
      </c>
      <c r="AW319" s="8" t="s">
        <v>17</v>
      </c>
      <c r="AX319" s="8" t="s">
        <v>39</v>
      </c>
      <c r="AY319" s="111" t="s">
        <v>79</v>
      </c>
    </row>
    <row r="320" spans="1:65" s="8" customFormat="1" x14ac:dyDescent="0.2">
      <c r="B320" s="110"/>
      <c r="D320" s="103" t="s">
        <v>87</v>
      </c>
      <c r="E320" s="111" t="s">
        <v>0</v>
      </c>
      <c r="F320" s="112" t="s">
        <v>93</v>
      </c>
      <c r="H320" s="111" t="s">
        <v>0</v>
      </c>
      <c r="I320" s="113"/>
      <c r="L320" s="110"/>
      <c r="M320" s="114"/>
      <c r="N320" s="115"/>
      <c r="O320" s="115"/>
      <c r="P320" s="115"/>
      <c r="Q320" s="115"/>
      <c r="R320" s="115"/>
      <c r="S320" s="115"/>
      <c r="T320" s="116"/>
      <c r="AT320" s="111" t="s">
        <v>87</v>
      </c>
      <c r="AU320" s="111" t="s">
        <v>41</v>
      </c>
      <c r="AV320" s="8" t="s">
        <v>40</v>
      </c>
      <c r="AW320" s="8" t="s">
        <v>17</v>
      </c>
      <c r="AX320" s="8" t="s">
        <v>39</v>
      </c>
      <c r="AY320" s="111" t="s">
        <v>79</v>
      </c>
    </row>
    <row r="321" spans="1:65" s="9" customFormat="1" x14ac:dyDescent="0.2">
      <c r="B321" s="117"/>
      <c r="D321" s="103" t="s">
        <v>87</v>
      </c>
      <c r="E321" s="118" t="s">
        <v>0</v>
      </c>
      <c r="F321" s="119" t="s">
        <v>427</v>
      </c>
      <c r="H321" s="120">
        <v>280</v>
      </c>
      <c r="I321" s="121"/>
      <c r="L321" s="117"/>
      <c r="M321" s="122"/>
      <c r="N321" s="123"/>
      <c r="O321" s="123"/>
      <c r="P321" s="123"/>
      <c r="Q321" s="123"/>
      <c r="R321" s="123"/>
      <c r="S321" s="123"/>
      <c r="T321" s="124"/>
      <c r="AT321" s="118" t="s">
        <v>87</v>
      </c>
      <c r="AU321" s="118" t="s">
        <v>41</v>
      </c>
      <c r="AV321" s="9" t="s">
        <v>41</v>
      </c>
      <c r="AW321" s="9" t="s">
        <v>17</v>
      </c>
      <c r="AX321" s="9" t="s">
        <v>39</v>
      </c>
      <c r="AY321" s="118" t="s">
        <v>79</v>
      </c>
    </row>
    <row r="322" spans="1:65" s="10" customFormat="1" x14ac:dyDescent="0.2">
      <c r="B322" s="125"/>
      <c r="D322" s="103" t="s">
        <v>87</v>
      </c>
      <c r="E322" s="126" t="s">
        <v>0</v>
      </c>
      <c r="F322" s="127" t="s">
        <v>88</v>
      </c>
      <c r="H322" s="128">
        <v>280</v>
      </c>
      <c r="I322" s="129"/>
      <c r="L322" s="125"/>
      <c r="M322" s="130"/>
      <c r="N322" s="131"/>
      <c r="O322" s="131"/>
      <c r="P322" s="131"/>
      <c r="Q322" s="131"/>
      <c r="R322" s="131"/>
      <c r="S322" s="131"/>
      <c r="T322" s="132"/>
      <c r="AT322" s="126" t="s">
        <v>87</v>
      </c>
      <c r="AU322" s="126" t="s">
        <v>41</v>
      </c>
      <c r="AV322" s="10" t="s">
        <v>84</v>
      </c>
      <c r="AW322" s="10" t="s">
        <v>17</v>
      </c>
      <c r="AX322" s="10" t="s">
        <v>40</v>
      </c>
      <c r="AY322" s="126" t="s">
        <v>79</v>
      </c>
    </row>
    <row r="323" spans="1:65" s="7" customFormat="1" ht="22.8" customHeight="1" x14ac:dyDescent="0.25">
      <c r="B323" s="76"/>
      <c r="D323" s="77" t="s">
        <v>38</v>
      </c>
      <c r="E323" s="87" t="s">
        <v>126</v>
      </c>
      <c r="F323" s="87" t="s">
        <v>127</v>
      </c>
      <c r="I323" s="79"/>
      <c r="J323" s="88">
        <f>BK323</f>
        <v>0</v>
      </c>
      <c r="L323" s="76"/>
      <c r="M323" s="81"/>
      <c r="N323" s="82"/>
      <c r="O323" s="82"/>
      <c r="P323" s="83">
        <f>SUM(P324:P338)</f>
        <v>0</v>
      </c>
      <c r="Q323" s="82"/>
      <c r="R323" s="83">
        <f>SUM(R324:R338)</f>
        <v>0</v>
      </c>
      <c r="S323" s="82"/>
      <c r="T323" s="84">
        <f>SUM(T324:T338)</f>
        <v>0</v>
      </c>
      <c r="AR323" s="77" t="s">
        <v>40</v>
      </c>
      <c r="AT323" s="85" t="s">
        <v>38</v>
      </c>
      <c r="AU323" s="85" t="s">
        <v>40</v>
      </c>
      <c r="AY323" s="77" t="s">
        <v>79</v>
      </c>
      <c r="BK323" s="86">
        <f>SUM(BK324:BK338)</f>
        <v>0</v>
      </c>
    </row>
    <row r="324" spans="1:65" s="2" customFormat="1" ht="16.5" customHeight="1" x14ac:dyDescent="0.2">
      <c r="A324" s="21"/>
      <c r="B324" s="89"/>
      <c r="C324" s="90" t="s">
        <v>428</v>
      </c>
      <c r="D324" s="90" t="s">
        <v>81</v>
      </c>
      <c r="E324" s="91" t="s">
        <v>129</v>
      </c>
      <c r="F324" s="92" t="s">
        <v>130</v>
      </c>
      <c r="G324" s="93" t="s">
        <v>90</v>
      </c>
      <c r="H324" s="94">
        <v>198.71299999999999</v>
      </c>
      <c r="I324" s="95"/>
      <c r="J324" s="96">
        <f>ROUND(I324*H324,2)</f>
        <v>0</v>
      </c>
      <c r="K324" s="92" t="s">
        <v>83</v>
      </c>
      <c r="L324" s="22"/>
      <c r="M324" s="97" t="s">
        <v>0</v>
      </c>
      <c r="N324" s="98" t="s">
        <v>26</v>
      </c>
      <c r="O324" s="30"/>
      <c r="P324" s="99">
        <f>O324*H324</f>
        <v>0</v>
      </c>
      <c r="Q324" s="99">
        <v>0</v>
      </c>
      <c r="R324" s="99">
        <f>Q324*H324</f>
        <v>0</v>
      </c>
      <c r="S324" s="99">
        <v>0</v>
      </c>
      <c r="T324" s="100">
        <f>S324*H324</f>
        <v>0</v>
      </c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R324" s="101" t="s">
        <v>84</v>
      </c>
      <c r="AT324" s="101" t="s">
        <v>81</v>
      </c>
      <c r="AU324" s="101" t="s">
        <v>41</v>
      </c>
      <c r="AY324" s="12" t="s">
        <v>79</v>
      </c>
      <c r="BE324" s="102">
        <f>IF(N324="základní",J324,0)</f>
        <v>0</v>
      </c>
      <c r="BF324" s="102">
        <f>IF(N324="snížená",J324,0)</f>
        <v>0</v>
      </c>
      <c r="BG324" s="102">
        <f>IF(N324="zákl. přenesená",J324,0)</f>
        <v>0</v>
      </c>
      <c r="BH324" s="102">
        <f>IF(N324="sníž. přenesená",J324,0)</f>
        <v>0</v>
      </c>
      <c r="BI324" s="102">
        <f>IF(N324="nulová",J324,0)</f>
        <v>0</v>
      </c>
      <c r="BJ324" s="12" t="s">
        <v>40</v>
      </c>
      <c r="BK324" s="102">
        <f>ROUND(I324*H324,2)</f>
        <v>0</v>
      </c>
      <c r="BL324" s="12" t="s">
        <v>84</v>
      </c>
      <c r="BM324" s="101" t="s">
        <v>429</v>
      </c>
    </row>
    <row r="325" spans="1:65" s="2" customFormat="1" x14ac:dyDescent="0.2">
      <c r="A325" s="21"/>
      <c r="B325" s="22"/>
      <c r="C325" s="21"/>
      <c r="D325" s="103" t="s">
        <v>85</v>
      </c>
      <c r="E325" s="21"/>
      <c r="F325" s="104" t="s">
        <v>131</v>
      </c>
      <c r="G325" s="21"/>
      <c r="H325" s="21"/>
      <c r="I325" s="105"/>
      <c r="J325" s="21"/>
      <c r="K325" s="21"/>
      <c r="L325" s="22"/>
      <c r="M325" s="106"/>
      <c r="N325" s="107"/>
      <c r="O325" s="30"/>
      <c r="P325" s="30"/>
      <c r="Q325" s="30"/>
      <c r="R325" s="30"/>
      <c r="S325" s="30"/>
      <c r="T325" s="3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T325" s="12" t="s">
        <v>85</v>
      </c>
      <c r="AU325" s="12" t="s">
        <v>41</v>
      </c>
    </row>
    <row r="326" spans="1:65" s="2" customFormat="1" x14ac:dyDescent="0.2">
      <c r="A326" s="21"/>
      <c r="B326" s="22"/>
      <c r="C326" s="21"/>
      <c r="D326" s="108" t="s">
        <v>86</v>
      </c>
      <c r="E326" s="21"/>
      <c r="F326" s="109" t="s">
        <v>132</v>
      </c>
      <c r="G326" s="21"/>
      <c r="H326" s="21"/>
      <c r="I326" s="105"/>
      <c r="J326" s="21"/>
      <c r="K326" s="21"/>
      <c r="L326" s="22"/>
      <c r="M326" s="106"/>
      <c r="N326" s="107"/>
      <c r="O326" s="30"/>
      <c r="P326" s="30"/>
      <c r="Q326" s="30"/>
      <c r="R326" s="30"/>
      <c r="S326" s="30"/>
      <c r="T326" s="3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T326" s="12" t="s">
        <v>86</v>
      </c>
      <c r="AU326" s="12" t="s">
        <v>41</v>
      </c>
    </row>
    <row r="327" spans="1:65" s="2" customFormat="1" ht="16.5" customHeight="1" x14ac:dyDescent="0.2">
      <c r="A327" s="21"/>
      <c r="B327" s="89"/>
      <c r="C327" s="90" t="s">
        <v>430</v>
      </c>
      <c r="D327" s="90" t="s">
        <v>81</v>
      </c>
      <c r="E327" s="91" t="s">
        <v>134</v>
      </c>
      <c r="F327" s="92" t="s">
        <v>135</v>
      </c>
      <c r="G327" s="93" t="s">
        <v>90</v>
      </c>
      <c r="H327" s="94">
        <v>3775.547</v>
      </c>
      <c r="I327" s="95"/>
      <c r="J327" s="96">
        <f>ROUND(I327*H327,2)</f>
        <v>0</v>
      </c>
      <c r="K327" s="92" t="s">
        <v>83</v>
      </c>
      <c r="L327" s="22"/>
      <c r="M327" s="97" t="s">
        <v>0</v>
      </c>
      <c r="N327" s="98" t="s">
        <v>26</v>
      </c>
      <c r="O327" s="30"/>
      <c r="P327" s="99">
        <f>O327*H327</f>
        <v>0</v>
      </c>
      <c r="Q327" s="99">
        <v>0</v>
      </c>
      <c r="R327" s="99">
        <f>Q327*H327</f>
        <v>0</v>
      </c>
      <c r="S327" s="99">
        <v>0</v>
      </c>
      <c r="T327" s="100">
        <f>S327*H327</f>
        <v>0</v>
      </c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R327" s="101" t="s">
        <v>84</v>
      </c>
      <c r="AT327" s="101" t="s">
        <v>81</v>
      </c>
      <c r="AU327" s="101" t="s">
        <v>41</v>
      </c>
      <c r="AY327" s="12" t="s">
        <v>79</v>
      </c>
      <c r="BE327" s="102">
        <f>IF(N327="základní",J327,0)</f>
        <v>0</v>
      </c>
      <c r="BF327" s="102">
        <f>IF(N327="snížená",J327,0)</f>
        <v>0</v>
      </c>
      <c r="BG327" s="102">
        <f>IF(N327="zákl. přenesená",J327,0)</f>
        <v>0</v>
      </c>
      <c r="BH327" s="102">
        <f>IF(N327="sníž. přenesená",J327,0)</f>
        <v>0</v>
      </c>
      <c r="BI327" s="102">
        <f>IF(N327="nulová",J327,0)</f>
        <v>0</v>
      </c>
      <c r="BJ327" s="12" t="s">
        <v>40</v>
      </c>
      <c r="BK327" s="102">
        <f>ROUND(I327*H327,2)</f>
        <v>0</v>
      </c>
      <c r="BL327" s="12" t="s">
        <v>84</v>
      </c>
      <c r="BM327" s="101" t="s">
        <v>431</v>
      </c>
    </row>
    <row r="328" spans="1:65" s="2" customFormat="1" ht="19.2" x14ac:dyDescent="0.2">
      <c r="A328" s="21"/>
      <c r="B328" s="22"/>
      <c r="C328" s="21"/>
      <c r="D328" s="103" t="s">
        <v>85</v>
      </c>
      <c r="E328" s="21"/>
      <c r="F328" s="104" t="s">
        <v>136</v>
      </c>
      <c r="G328" s="21"/>
      <c r="H328" s="21"/>
      <c r="I328" s="105"/>
      <c r="J328" s="21"/>
      <c r="K328" s="21"/>
      <c r="L328" s="22"/>
      <c r="M328" s="106"/>
      <c r="N328" s="107"/>
      <c r="O328" s="30"/>
      <c r="P328" s="30"/>
      <c r="Q328" s="30"/>
      <c r="R328" s="30"/>
      <c r="S328" s="30"/>
      <c r="T328" s="3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T328" s="12" t="s">
        <v>85</v>
      </c>
      <c r="AU328" s="12" t="s">
        <v>41</v>
      </c>
    </row>
    <row r="329" spans="1:65" s="2" customFormat="1" x14ac:dyDescent="0.2">
      <c r="A329" s="21"/>
      <c r="B329" s="22"/>
      <c r="C329" s="21"/>
      <c r="D329" s="108" t="s">
        <v>86</v>
      </c>
      <c r="E329" s="21"/>
      <c r="F329" s="109" t="s">
        <v>137</v>
      </c>
      <c r="G329" s="21"/>
      <c r="H329" s="21"/>
      <c r="I329" s="105"/>
      <c r="J329" s="21"/>
      <c r="K329" s="21"/>
      <c r="L329" s="22"/>
      <c r="M329" s="106"/>
      <c r="N329" s="107"/>
      <c r="O329" s="30"/>
      <c r="P329" s="30"/>
      <c r="Q329" s="30"/>
      <c r="R329" s="30"/>
      <c r="S329" s="30"/>
      <c r="T329" s="3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T329" s="12" t="s">
        <v>86</v>
      </c>
      <c r="AU329" s="12" t="s">
        <v>41</v>
      </c>
    </row>
    <row r="330" spans="1:65" s="9" customFormat="1" x14ac:dyDescent="0.2">
      <c r="B330" s="117"/>
      <c r="D330" s="103" t="s">
        <v>87</v>
      </c>
      <c r="F330" s="119" t="s">
        <v>432</v>
      </c>
      <c r="H330" s="120">
        <v>3775.547</v>
      </c>
      <c r="I330" s="121"/>
      <c r="L330" s="117"/>
      <c r="M330" s="122"/>
      <c r="N330" s="123"/>
      <c r="O330" s="123"/>
      <c r="P330" s="123"/>
      <c r="Q330" s="123"/>
      <c r="R330" s="123"/>
      <c r="S330" s="123"/>
      <c r="T330" s="124"/>
      <c r="AT330" s="118" t="s">
        <v>87</v>
      </c>
      <c r="AU330" s="118" t="s">
        <v>41</v>
      </c>
      <c r="AV330" s="9" t="s">
        <v>41</v>
      </c>
      <c r="AW330" s="9" t="s">
        <v>1</v>
      </c>
      <c r="AX330" s="9" t="s">
        <v>40</v>
      </c>
      <c r="AY330" s="118" t="s">
        <v>79</v>
      </c>
    </row>
    <row r="331" spans="1:65" s="2" customFormat="1" ht="21.75" customHeight="1" x14ac:dyDescent="0.2">
      <c r="A331" s="21"/>
      <c r="B331" s="89"/>
      <c r="C331" s="90" t="s">
        <v>433</v>
      </c>
      <c r="D331" s="90" t="s">
        <v>81</v>
      </c>
      <c r="E331" s="91" t="s">
        <v>139</v>
      </c>
      <c r="F331" s="92" t="s">
        <v>140</v>
      </c>
      <c r="G331" s="93" t="s">
        <v>90</v>
      </c>
      <c r="H331" s="94">
        <v>185.66800000000001</v>
      </c>
      <c r="I331" s="95"/>
      <c r="J331" s="96">
        <f>ROUND(I331*H331,2)</f>
        <v>0</v>
      </c>
      <c r="K331" s="92" t="s">
        <v>83</v>
      </c>
      <c r="L331" s="22"/>
      <c r="M331" s="97" t="s">
        <v>0</v>
      </c>
      <c r="N331" s="98" t="s">
        <v>26</v>
      </c>
      <c r="O331" s="30"/>
      <c r="P331" s="99">
        <f>O331*H331</f>
        <v>0</v>
      </c>
      <c r="Q331" s="99">
        <v>0</v>
      </c>
      <c r="R331" s="99">
        <f>Q331*H331</f>
        <v>0</v>
      </c>
      <c r="S331" s="99">
        <v>0</v>
      </c>
      <c r="T331" s="100">
        <f>S331*H331</f>
        <v>0</v>
      </c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R331" s="101" t="s">
        <v>84</v>
      </c>
      <c r="AT331" s="101" t="s">
        <v>81</v>
      </c>
      <c r="AU331" s="101" t="s">
        <v>41</v>
      </c>
      <c r="AY331" s="12" t="s">
        <v>79</v>
      </c>
      <c r="BE331" s="102">
        <f>IF(N331="základní",J331,0)</f>
        <v>0</v>
      </c>
      <c r="BF331" s="102">
        <f>IF(N331="snížená",J331,0)</f>
        <v>0</v>
      </c>
      <c r="BG331" s="102">
        <f>IF(N331="zákl. přenesená",J331,0)</f>
        <v>0</v>
      </c>
      <c r="BH331" s="102">
        <f>IF(N331="sníž. přenesená",J331,0)</f>
        <v>0</v>
      </c>
      <c r="BI331" s="102">
        <f>IF(N331="nulová",J331,0)</f>
        <v>0</v>
      </c>
      <c r="BJ331" s="12" t="s">
        <v>40</v>
      </c>
      <c r="BK331" s="102">
        <f>ROUND(I331*H331,2)</f>
        <v>0</v>
      </c>
      <c r="BL331" s="12" t="s">
        <v>84</v>
      </c>
      <c r="BM331" s="101" t="s">
        <v>434</v>
      </c>
    </row>
    <row r="332" spans="1:65" s="2" customFormat="1" ht="19.2" x14ac:dyDescent="0.2">
      <c r="A332" s="21"/>
      <c r="B332" s="22"/>
      <c r="C332" s="21"/>
      <c r="D332" s="103" t="s">
        <v>85</v>
      </c>
      <c r="E332" s="21"/>
      <c r="F332" s="104" t="s">
        <v>141</v>
      </c>
      <c r="G332" s="21"/>
      <c r="H332" s="21"/>
      <c r="I332" s="105"/>
      <c r="J332" s="21"/>
      <c r="K332" s="21"/>
      <c r="L332" s="22"/>
      <c r="M332" s="106"/>
      <c r="N332" s="107"/>
      <c r="O332" s="30"/>
      <c r="P332" s="30"/>
      <c r="Q332" s="30"/>
      <c r="R332" s="30"/>
      <c r="S332" s="30"/>
      <c r="T332" s="3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T332" s="12" t="s">
        <v>85</v>
      </c>
      <c r="AU332" s="12" t="s">
        <v>41</v>
      </c>
    </row>
    <row r="333" spans="1:65" s="2" customFormat="1" x14ac:dyDescent="0.2">
      <c r="A333" s="21"/>
      <c r="B333" s="22"/>
      <c r="C333" s="21"/>
      <c r="D333" s="108" t="s">
        <v>86</v>
      </c>
      <c r="E333" s="21"/>
      <c r="F333" s="109" t="s">
        <v>142</v>
      </c>
      <c r="G333" s="21"/>
      <c r="H333" s="21"/>
      <c r="I333" s="105"/>
      <c r="J333" s="21"/>
      <c r="K333" s="21"/>
      <c r="L333" s="22"/>
      <c r="M333" s="106"/>
      <c r="N333" s="107"/>
      <c r="O333" s="30"/>
      <c r="P333" s="30"/>
      <c r="Q333" s="30"/>
      <c r="R333" s="30"/>
      <c r="S333" s="30"/>
      <c r="T333" s="3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T333" s="12" t="s">
        <v>86</v>
      </c>
      <c r="AU333" s="12" t="s">
        <v>41</v>
      </c>
    </row>
    <row r="334" spans="1:65" s="9" customFormat="1" x14ac:dyDescent="0.2">
      <c r="B334" s="117"/>
      <c r="D334" s="103" t="s">
        <v>87</v>
      </c>
      <c r="E334" s="118" t="s">
        <v>0</v>
      </c>
      <c r="F334" s="119" t="s">
        <v>435</v>
      </c>
      <c r="H334" s="120">
        <v>185.66800000000001</v>
      </c>
      <c r="I334" s="121"/>
      <c r="L334" s="117"/>
      <c r="M334" s="122"/>
      <c r="N334" s="123"/>
      <c r="O334" s="123"/>
      <c r="P334" s="123"/>
      <c r="Q334" s="123"/>
      <c r="R334" s="123"/>
      <c r="S334" s="123"/>
      <c r="T334" s="124"/>
      <c r="AT334" s="118" t="s">
        <v>87</v>
      </c>
      <c r="AU334" s="118" t="s">
        <v>41</v>
      </c>
      <c r="AV334" s="9" t="s">
        <v>41</v>
      </c>
      <c r="AW334" s="9" t="s">
        <v>17</v>
      </c>
      <c r="AX334" s="9" t="s">
        <v>39</v>
      </c>
      <c r="AY334" s="118" t="s">
        <v>79</v>
      </c>
    </row>
    <row r="335" spans="1:65" s="10" customFormat="1" x14ac:dyDescent="0.2">
      <c r="B335" s="125"/>
      <c r="D335" s="103" t="s">
        <v>87</v>
      </c>
      <c r="E335" s="126" t="s">
        <v>0</v>
      </c>
      <c r="F335" s="127" t="s">
        <v>88</v>
      </c>
      <c r="H335" s="128">
        <v>185.66800000000001</v>
      </c>
      <c r="I335" s="129"/>
      <c r="L335" s="125"/>
      <c r="M335" s="130"/>
      <c r="N335" s="131"/>
      <c r="O335" s="131"/>
      <c r="P335" s="131"/>
      <c r="Q335" s="131"/>
      <c r="R335" s="131"/>
      <c r="S335" s="131"/>
      <c r="T335" s="132"/>
      <c r="AT335" s="126" t="s">
        <v>87</v>
      </c>
      <c r="AU335" s="126" t="s">
        <v>41</v>
      </c>
      <c r="AV335" s="10" t="s">
        <v>84</v>
      </c>
      <c r="AW335" s="10" t="s">
        <v>17</v>
      </c>
      <c r="AX335" s="10" t="s">
        <v>40</v>
      </c>
      <c r="AY335" s="126" t="s">
        <v>79</v>
      </c>
    </row>
    <row r="336" spans="1:65" s="2" customFormat="1" ht="24.15" customHeight="1" x14ac:dyDescent="0.2">
      <c r="A336" s="21"/>
      <c r="B336" s="89"/>
      <c r="C336" s="90" t="s">
        <v>436</v>
      </c>
      <c r="D336" s="90" t="s">
        <v>81</v>
      </c>
      <c r="E336" s="91" t="s">
        <v>437</v>
      </c>
      <c r="F336" s="92" t="s">
        <v>438</v>
      </c>
      <c r="G336" s="93" t="s">
        <v>90</v>
      </c>
      <c r="H336" s="94">
        <v>13.728</v>
      </c>
      <c r="I336" s="95"/>
      <c r="J336" s="96">
        <f>ROUND(I336*H336,2)</f>
        <v>0</v>
      </c>
      <c r="K336" s="92" t="s">
        <v>83</v>
      </c>
      <c r="L336" s="22"/>
      <c r="M336" s="97" t="s">
        <v>0</v>
      </c>
      <c r="N336" s="98" t="s">
        <v>26</v>
      </c>
      <c r="O336" s="30"/>
      <c r="P336" s="99">
        <f>O336*H336</f>
        <v>0</v>
      </c>
      <c r="Q336" s="99">
        <v>0</v>
      </c>
      <c r="R336" s="99">
        <f>Q336*H336</f>
        <v>0</v>
      </c>
      <c r="S336" s="99">
        <v>0</v>
      </c>
      <c r="T336" s="100">
        <f>S336*H336</f>
        <v>0</v>
      </c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R336" s="101" t="s">
        <v>84</v>
      </c>
      <c r="AT336" s="101" t="s">
        <v>81</v>
      </c>
      <c r="AU336" s="101" t="s">
        <v>41</v>
      </c>
      <c r="AY336" s="12" t="s">
        <v>79</v>
      </c>
      <c r="BE336" s="102">
        <f>IF(N336="základní",J336,0)</f>
        <v>0</v>
      </c>
      <c r="BF336" s="102">
        <f>IF(N336="snížená",J336,0)</f>
        <v>0</v>
      </c>
      <c r="BG336" s="102">
        <f>IF(N336="zákl. přenesená",J336,0)</f>
        <v>0</v>
      </c>
      <c r="BH336" s="102">
        <f>IF(N336="sníž. přenesená",J336,0)</f>
        <v>0</v>
      </c>
      <c r="BI336" s="102">
        <f>IF(N336="nulová",J336,0)</f>
        <v>0</v>
      </c>
      <c r="BJ336" s="12" t="s">
        <v>40</v>
      </c>
      <c r="BK336" s="102">
        <f>ROUND(I336*H336,2)</f>
        <v>0</v>
      </c>
      <c r="BL336" s="12" t="s">
        <v>84</v>
      </c>
      <c r="BM336" s="101" t="s">
        <v>439</v>
      </c>
    </row>
    <row r="337" spans="1:65" s="2" customFormat="1" ht="19.2" x14ac:dyDescent="0.2">
      <c r="A337" s="21"/>
      <c r="B337" s="22"/>
      <c r="C337" s="21"/>
      <c r="D337" s="103" t="s">
        <v>85</v>
      </c>
      <c r="E337" s="21"/>
      <c r="F337" s="104" t="s">
        <v>440</v>
      </c>
      <c r="G337" s="21"/>
      <c r="H337" s="21"/>
      <c r="I337" s="105"/>
      <c r="J337" s="21"/>
      <c r="K337" s="21"/>
      <c r="L337" s="22"/>
      <c r="M337" s="106"/>
      <c r="N337" s="107"/>
      <c r="O337" s="30"/>
      <c r="P337" s="30"/>
      <c r="Q337" s="30"/>
      <c r="R337" s="30"/>
      <c r="S337" s="30"/>
      <c r="T337" s="3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T337" s="12" t="s">
        <v>85</v>
      </c>
      <c r="AU337" s="12" t="s">
        <v>41</v>
      </c>
    </row>
    <row r="338" spans="1:65" s="2" customFormat="1" x14ac:dyDescent="0.2">
      <c r="A338" s="21"/>
      <c r="B338" s="22"/>
      <c r="C338" s="21"/>
      <c r="D338" s="108" t="s">
        <v>86</v>
      </c>
      <c r="E338" s="21"/>
      <c r="F338" s="109" t="s">
        <v>441</v>
      </c>
      <c r="G338" s="21"/>
      <c r="H338" s="21"/>
      <c r="I338" s="105"/>
      <c r="J338" s="21"/>
      <c r="K338" s="21"/>
      <c r="L338" s="22"/>
      <c r="M338" s="106"/>
      <c r="N338" s="107"/>
      <c r="O338" s="30"/>
      <c r="P338" s="30"/>
      <c r="Q338" s="30"/>
      <c r="R338" s="30"/>
      <c r="S338" s="30"/>
      <c r="T338" s="3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T338" s="12" t="s">
        <v>86</v>
      </c>
      <c r="AU338" s="12" t="s">
        <v>41</v>
      </c>
    </row>
    <row r="339" spans="1:65" s="7" customFormat="1" ht="22.8" customHeight="1" x14ac:dyDescent="0.25">
      <c r="B339" s="76"/>
      <c r="D339" s="77" t="s">
        <v>38</v>
      </c>
      <c r="E339" s="87" t="s">
        <v>144</v>
      </c>
      <c r="F339" s="87" t="s">
        <v>145</v>
      </c>
      <c r="I339" s="79"/>
      <c r="J339" s="88">
        <f>BK339</f>
        <v>0</v>
      </c>
      <c r="L339" s="76"/>
      <c r="M339" s="81"/>
      <c r="N339" s="82"/>
      <c r="O339" s="82"/>
      <c r="P339" s="83">
        <f>SUM(P340:P342)</f>
        <v>0</v>
      </c>
      <c r="Q339" s="82"/>
      <c r="R339" s="83">
        <f>SUM(R340:R342)</f>
        <v>0</v>
      </c>
      <c r="S339" s="82"/>
      <c r="T339" s="84">
        <f>SUM(T340:T342)</f>
        <v>0</v>
      </c>
      <c r="AR339" s="77" t="s">
        <v>40</v>
      </c>
      <c r="AT339" s="85" t="s">
        <v>38</v>
      </c>
      <c r="AU339" s="85" t="s">
        <v>40</v>
      </c>
      <c r="AY339" s="77" t="s">
        <v>79</v>
      </c>
      <c r="BK339" s="86">
        <f>SUM(BK340:BK342)</f>
        <v>0</v>
      </c>
    </row>
    <row r="340" spans="1:65" s="2" customFormat="1" ht="16.5" customHeight="1" x14ac:dyDescent="0.2">
      <c r="A340" s="21"/>
      <c r="B340" s="89"/>
      <c r="C340" s="90" t="s">
        <v>442</v>
      </c>
      <c r="D340" s="90" t="s">
        <v>81</v>
      </c>
      <c r="E340" s="91" t="s">
        <v>443</v>
      </c>
      <c r="F340" s="92" t="s">
        <v>444</v>
      </c>
      <c r="G340" s="93" t="s">
        <v>90</v>
      </c>
      <c r="H340" s="94">
        <v>198.71299999999999</v>
      </c>
      <c r="I340" s="95"/>
      <c r="J340" s="96">
        <f>ROUND(I340*H340,2)</f>
        <v>0</v>
      </c>
      <c r="K340" s="92" t="s">
        <v>83</v>
      </c>
      <c r="L340" s="22"/>
      <c r="M340" s="97" t="s">
        <v>0</v>
      </c>
      <c r="N340" s="98" t="s">
        <v>26</v>
      </c>
      <c r="O340" s="30"/>
      <c r="P340" s="99">
        <f>O340*H340</f>
        <v>0</v>
      </c>
      <c r="Q340" s="99">
        <v>0</v>
      </c>
      <c r="R340" s="99">
        <f>Q340*H340</f>
        <v>0</v>
      </c>
      <c r="S340" s="99">
        <v>0</v>
      </c>
      <c r="T340" s="100">
        <f>S340*H340</f>
        <v>0</v>
      </c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R340" s="101" t="s">
        <v>84</v>
      </c>
      <c r="AT340" s="101" t="s">
        <v>81</v>
      </c>
      <c r="AU340" s="101" t="s">
        <v>41</v>
      </c>
      <c r="AY340" s="12" t="s">
        <v>79</v>
      </c>
      <c r="BE340" s="102">
        <f>IF(N340="základní",J340,0)</f>
        <v>0</v>
      </c>
      <c r="BF340" s="102">
        <f>IF(N340="snížená",J340,0)</f>
        <v>0</v>
      </c>
      <c r="BG340" s="102">
        <f>IF(N340="zákl. přenesená",J340,0)</f>
        <v>0</v>
      </c>
      <c r="BH340" s="102">
        <f>IF(N340="sníž. přenesená",J340,0)</f>
        <v>0</v>
      </c>
      <c r="BI340" s="102">
        <f>IF(N340="nulová",J340,0)</f>
        <v>0</v>
      </c>
      <c r="BJ340" s="12" t="s">
        <v>40</v>
      </c>
      <c r="BK340" s="102">
        <f>ROUND(I340*H340,2)</f>
        <v>0</v>
      </c>
      <c r="BL340" s="12" t="s">
        <v>84</v>
      </c>
      <c r="BM340" s="101" t="s">
        <v>445</v>
      </c>
    </row>
    <row r="341" spans="1:65" s="2" customFormat="1" x14ac:dyDescent="0.2">
      <c r="A341" s="21"/>
      <c r="B341" s="22"/>
      <c r="C341" s="21"/>
      <c r="D341" s="103" t="s">
        <v>85</v>
      </c>
      <c r="E341" s="21"/>
      <c r="F341" s="104" t="s">
        <v>446</v>
      </c>
      <c r="G341" s="21"/>
      <c r="H341" s="21"/>
      <c r="I341" s="105"/>
      <c r="J341" s="21"/>
      <c r="K341" s="21"/>
      <c r="L341" s="22"/>
      <c r="M341" s="106"/>
      <c r="N341" s="107"/>
      <c r="O341" s="30"/>
      <c r="P341" s="30"/>
      <c r="Q341" s="30"/>
      <c r="R341" s="30"/>
      <c r="S341" s="30"/>
      <c r="T341" s="3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T341" s="12" t="s">
        <v>85</v>
      </c>
      <c r="AU341" s="12" t="s">
        <v>41</v>
      </c>
    </row>
    <row r="342" spans="1:65" s="2" customFormat="1" x14ac:dyDescent="0.2">
      <c r="A342" s="21"/>
      <c r="B342" s="22"/>
      <c r="C342" s="21"/>
      <c r="D342" s="108" t="s">
        <v>86</v>
      </c>
      <c r="E342" s="21"/>
      <c r="F342" s="109" t="s">
        <v>447</v>
      </c>
      <c r="G342" s="21"/>
      <c r="H342" s="21"/>
      <c r="I342" s="105"/>
      <c r="J342" s="21"/>
      <c r="K342" s="21"/>
      <c r="L342" s="22"/>
      <c r="M342" s="106"/>
      <c r="N342" s="107"/>
      <c r="O342" s="30"/>
      <c r="P342" s="30"/>
      <c r="Q342" s="30"/>
      <c r="R342" s="30"/>
      <c r="S342" s="30"/>
      <c r="T342" s="3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T342" s="12" t="s">
        <v>86</v>
      </c>
      <c r="AU342" s="12" t="s">
        <v>41</v>
      </c>
    </row>
    <row r="343" spans="1:65" s="7" customFormat="1" ht="25.95" customHeight="1" x14ac:dyDescent="0.25">
      <c r="B343" s="76"/>
      <c r="D343" s="77" t="s">
        <v>38</v>
      </c>
      <c r="E343" s="78" t="s">
        <v>151</v>
      </c>
      <c r="F343" s="78" t="s">
        <v>152</v>
      </c>
      <c r="I343" s="79"/>
      <c r="J343" s="80">
        <f>BK343</f>
        <v>0</v>
      </c>
      <c r="L343" s="76"/>
      <c r="M343" s="81"/>
      <c r="N343" s="82"/>
      <c r="O343" s="82"/>
      <c r="P343" s="83">
        <f>P344+P360+P367+P374</f>
        <v>0</v>
      </c>
      <c r="Q343" s="82"/>
      <c r="R343" s="83">
        <f>R344+R360+R367+R374</f>
        <v>0</v>
      </c>
      <c r="S343" s="82"/>
      <c r="T343" s="84">
        <f>T344+T360+T367+T374</f>
        <v>0</v>
      </c>
      <c r="AR343" s="77" t="s">
        <v>95</v>
      </c>
      <c r="AT343" s="85" t="s">
        <v>38</v>
      </c>
      <c r="AU343" s="85" t="s">
        <v>39</v>
      </c>
      <c r="AY343" s="77" t="s">
        <v>79</v>
      </c>
      <c r="BK343" s="86">
        <f>BK344+BK360+BK367+BK374</f>
        <v>0</v>
      </c>
    </row>
    <row r="344" spans="1:65" s="7" customFormat="1" ht="22.8" customHeight="1" x14ac:dyDescent="0.25">
      <c r="B344" s="76"/>
      <c r="D344" s="77" t="s">
        <v>38</v>
      </c>
      <c r="E344" s="87" t="s">
        <v>153</v>
      </c>
      <c r="F344" s="87" t="s">
        <v>154</v>
      </c>
      <c r="I344" s="79"/>
      <c r="J344" s="88">
        <f>BK344</f>
        <v>0</v>
      </c>
      <c r="L344" s="76"/>
      <c r="M344" s="81"/>
      <c r="N344" s="82"/>
      <c r="O344" s="82"/>
      <c r="P344" s="83">
        <f>SUM(P345:P359)</f>
        <v>0</v>
      </c>
      <c r="Q344" s="82"/>
      <c r="R344" s="83">
        <f>SUM(R345:R359)</f>
        <v>0</v>
      </c>
      <c r="S344" s="82"/>
      <c r="T344" s="84">
        <f>SUM(T345:T359)</f>
        <v>0</v>
      </c>
      <c r="AR344" s="77" t="s">
        <v>95</v>
      </c>
      <c r="AT344" s="85" t="s">
        <v>38</v>
      </c>
      <c r="AU344" s="85" t="s">
        <v>40</v>
      </c>
      <c r="AY344" s="77" t="s">
        <v>79</v>
      </c>
      <c r="BK344" s="86">
        <f>SUM(BK345:BK359)</f>
        <v>0</v>
      </c>
    </row>
    <row r="345" spans="1:65" s="2" customFormat="1" ht="16.5" customHeight="1" x14ac:dyDescent="0.2">
      <c r="A345" s="21"/>
      <c r="B345" s="89"/>
      <c r="C345" s="90" t="s">
        <v>448</v>
      </c>
      <c r="D345" s="90" t="s">
        <v>81</v>
      </c>
      <c r="E345" s="91" t="s">
        <v>156</v>
      </c>
      <c r="F345" s="92" t="s">
        <v>157</v>
      </c>
      <c r="G345" s="93" t="s">
        <v>158</v>
      </c>
      <c r="H345" s="94">
        <v>1</v>
      </c>
      <c r="I345" s="95"/>
      <c r="J345" s="96">
        <f>ROUND(I345*H345,2)</f>
        <v>0</v>
      </c>
      <c r="K345" s="92" t="s">
        <v>83</v>
      </c>
      <c r="L345" s="22"/>
      <c r="M345" s="97" t="s">
        <v>0</v>
      </c>
      <c r="N345" s="98" t="s">
        <v>26</v>
      </c>
      <c r="O345" s="30"/>
      <c r="P345" s="99">
        <f>O345*H345</f>
        <v>0</v>
      </c>
      <c r="Q345" s="99">
        <v>0</v>
      </c>
      <c r="R345" s="99">
        <f>Q345*H345</f>
        <v>0</v>
      </c>
      <c r="S345" s="99">
        <v>0</v>
      </c>
      <c r="T345" s="100">
        <f>S345*H345</f>
        <v>0</v>
      </c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R345" s="101" t="s">
        <v>84</v>
      </c>
      <c r="AT345" s="101" t="s">
        <v>81</v>
      </c>
      <c r="AU345" s="101" t="s">
        <v>41</v>
      </c>
      <c r="AY345" s="12" t="s">
        <v>79</v>
      </c>
      <c r="BE345" s="102">
        <f>IF(N345="základní",J345,0)</f>
        <v>0</v>
      </c>
      <c r="BF345" s="102">
        <f>IF(N345="snížená",J345,0)</f>
        <v>0</v>
      </c>
      <c r="BG345" s="102">
        <f>IF(N345="zákl. přenesená",J345,0)</f>
        <v>0</v>
      </c>
      <c r="BH345" s="102">
        <f>IF(N345="sníž. přenesená",J345,0)</f>
        <v>0</v>
      </c>
      <c r="BI345" s="102">
        <f>IF(N345="nulová",J345,0)</f>
        <v>0</v>
      </c>
      <c r="BJ345" s="12" t="s">
        <v>40</v>
      </c>
      <c r="BK345" s="102">
        <f>ROUND(I345*H345,2)</f>
        <v>0</v>
      </c>
      <c r="BL345" s="12" t="s">
        <v>84</v>
      </c>
      <c r="BM345" s="101" t="s">
        <v>449</v>
      </c>
    </row>
    <row r="346" spans="1:65" s="2" customFormat="1" x14ac:dyDescent="0.2">
      <c r="A346" s="21"/>
      <c r="B346" s="22"/>
      <c r="C346" s="21"/>
      <c r="D346" s="103" t="s">
        <v>85</v>
      </c>
      <c r="E346" s="21"/>
      <c r="F346" s="104" t="s">
        <v>157</v>
      </c>
      <c r="G346" s="21"/>
      <c r="H346" s="21"/>
      <c r="I346" s="105"/>
      <c r="J346" s="21"/>
      <c r="K346" s="21"/>
      <c r="L346" s="22"/>
      <c r="M346" s="106"/>
      <c r="N346" s="107"/>
      <c r="O346" s="30"/>
      <c r="P346" s="30"/>
      <c r="Q346" s="30"/>
      <c r="R346" s="30"/>
      <c r="S346" s="30"/>
      <c r="T346" s="3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T346" s="12" t="s">
        <v>85</v>
      </c>
      <c r="AU346" s="12" t="s">
        <v>41</v>
      </c>
    </row>
    <row r="347" spans="1:65" s="2" customFormat="1" x14ac:dyDescent="0.2">
      <c r="A347" s="21"/>
      <c r="B347" s="22"/>
      <c r="C347" s="21"/>
      <c r="D347" s="108" t="s">
        <v>86</v>
      </c>
      <c r="E347" s="21"/>
      <c r="F347" s="109" t="s">
        <v>159</v>
      </c>
      <c r="G347" s="21"/>
      <c r="H347" s="21"/>
      <c r="I347" s="105"/>
      <c r="J347" s="21"/>
      <c r="K347" s="21"/>
      <c r="L347" s="22"/>
      <c r="M347" s="106"/>
      <c r="N347" s="107"/>
      <c r="O347" s="30"/>
      <c r="P347" s="30"/>
      <c r="Q347" s="30"/>
      <c r="R347" s="30"/>
      <c r="S347" s="30"/>
      <c r="T347" s="3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T347" s="12" t="s">
        <v>86</v>
      </c>
      <c r="AU347" s="12" t="s">
        <v>41</v>
      </c>
    </row>
    <row r="348" spans="1:65" s="8" customFormat="1" x14ac:dyDescent="0.2">
      <c r="B348" s="110"/>
      <c r="D348" s="103" t="s">
        <v>87</v>
      </c>
      <c r="E348" s="111" t="s">
        <v>0</v>
      </c>
      <c r="F348" s="112" t="s">
        <v>160</v>
      </c>
      <c r="H348" s="111" t="s">
        <v>0</v>
      </c>
      <c r="I348" s="113"/>
      <c r="L348" s="110"/>
      <c r="M348" s="114"/>
      <c r="N348" s="115"/>
      <c r="O348" s="115"/>
      <c r="P348" s="115"/>
      <c r="Q348" s="115"/>
      <c r="R348" s="115"/>
      <c r="S348" s="115"/>
      <c r="T348" s="116"/>
      <c r="AT348" s="111" t="s">
        <v>87</v>
      </c>
      <c r="AU348" s="111" t="s">
        <v>41</v>
      </c>
      <c r="AV348" s="8" t="s">
        <v>40</v>
      </c>
      <c r="AW348" s="8" t="s">
        <v>17</v>
      </c>
      <c r="AX348" s="8" t="s">
        <v>39</v>
      </c>
      <c r="AY348" s="111" t="s">
        <v>79</v>
      </c>
    </row>
    <row r="349" spans="1:65" s="9" customFormat="1" x14ac:dyDescent="0.2">
      <c r="B349" s="117"/>
      <c r="D349" s="103" t="s">
        <v>87</v>
      </c>
      <c r="E349" s="118" t="s">
        <v>0</v>
      </c>
      <c r="F349" s="119" t="s">
        <v>40</v>
      </c>
      <c r="H349" s="120">
        <v>1</v>
      </c>
      <c r="I349" s="121"/>
      <c r="L349" s="117"/>
      <c r="M349" s="122"/>
      <c r="N349" s="123"/>
      <c r="O349" s="123"/>
      <c r="P349" s="123"/>
      <c r="Q349" s="123"/>
      <c r="R349" s="123"/>
      <c r="S349" s="123"/>
      <c r="T349" s="124"/>
      <c r="AT349" s="118" t="s">
        <v>87</v>
      </c>
      <c r="AU349" s="118" t="s">
        <v>41</v>
      </c>
      <c r="AV349" s="9" t="s">
        <v>41</v>
      </c>
      <c r="AW349" s="9" t="s">
        <v>17</v>
      </c>
      <c r="AX349" s="9" t="s">
        <v>39</v>
      </c>
      <c r="AY349" s="118" t="s">
        <v>79</v>
      </c>
    </row>
    <row r="350" spans="1:65" s="10" customFormat="1" x14ac:dyDescent="0.2">
      <c r="B350" s="125"/>
      <c r="D350" s="103" t="s">
        <v>87</v>
      </c>
      <c r="E350" s="126" t="s">
        <v>0</v>
      </c>
      <c r="F350" s="127" t="s">
        <v>88</v>
      </c>
      <c r="H350" s="128">
        <v>1</v>
      </c>
      <c r="I350" s="129"/>
      <c r="L350" s="125"/>
      <c r="M350" s="130"/>
      <c r="N350" s="131"/>
      <c r="O350" s="131"/>
      <c r="P350" s="131"/>
      <c r="Q350" s="131"/>
      <c r="R350" s="131"/>
      <c r="S350" s="131"/>
      <c r="T350" s="132"/>
      <c r="AT350" s="126" t="s">
        <v>87</v>
      </c>
      <c r="AU350" s="126" t="s">
        <v>41</v>
      </c>
      <c r="AV350" s="10" t="s">
        <v>84</v>
      </c>
      <c r="AW350" s="10" t="s">
        <v>17</v>
      </c>
      <c r="AX350" s="10" t="s">
        <v>40</v>
      </c>
      <c r="AY350" s="126" t="s">
        <v>79</v>
      </c>
    </row>
    <row r="351" spans="1:65" s="2" customFormat="1" ht="16.5" customHeight="1" x14ac:dyDescent="0.2">
      <c r="A351" s="21"/>
      <c r="B351" s="89"/>
      <c r="C351" s="90" t="s">
        <v>450</v>
      </c>
      <c r="D351" s="90" t="s">
        <v>81</v>
      </c>
      <c r="E351" s="91" t="s">
        <v>451</v>
      </c>
      <c r="F351" s="92" t="s">
        <v>452</v>
      </c>
      <c r="G351" s="93" t="s">
        <v>158</v>
      </c>
      <c r="H351" s="94">
        <v>1</v>
      </c>
      <c r="I351" s="95"/>
      <c r="J351" s="96">
        <f>ROUND(I351*H351,2)</f>
        <v>0</v>
      </c>
      <c r="K351" s="92" t="s">
        <v>83</v>
      </c>
      <c r="L351" s="22"/>
      <c r="M351" s="97" t="s">
        <v>0</v>
      </c>
      <c r="N351" s="98" t="s">
        <v>26</v>
      </c>
      <c r="O351" s="30"/>
      <c r="P351" s="99">
        <f>O351*H351</f>
        <v>0</v>
      </c>
      <c r="Q351" s="99">
        <v>0</v>
      </c>
      <c r="R351" s="99">
        <f>Q351*H351</f>
        <v>0</v>
      </c>
      <c r="S351" s="99">
        <v>0</v>
      </c>
      <c r="T351" s="100">
        <f>S351*H351</f>
        <v>0</v>
      </c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R351" s="101" t="s">
        <v>173</v>
      </c>
      <c r="AT351" s="101" t="s">
        <v>81</v>
      </c>
      <c r="AU351" s="101" t="s">
        <v>41</v>
      </c>
      <c r="AY351" s="12" t="s">
        <v>79</v>
      </c>
      <c r="BE351" s="102">
        <f>IF(N351="základní",J351,0)</f>
        <v>0</v>
      </c>
      <c r="BF351" s="102">
        <f>IF(N351="snížená",J351,0)</f>
        <v>0</v>
      </c>
      <c r="BG351" s="102">
        <f>IF(N351="zákl. přenesená",J351,0)</f>
        <v>0</v>
      </c>
      <c r="BH351" s="102">
        <f>IF(N351="sníž. přenesená",J351,0)</f>
        <v>0</v>
      </c>
      <c r="BI351" s="102">
        <f>IF(N351="nulová",J351,0)</f>
        <v>0</v>
      </c>
      <c r="BJ351" s="12" t="s">
        <v>40</v>
      </c>
      <c r="BK351" s="102">
        <f>ROUND(I351*H351,2)</f>
        <v>0</v>
      </c>
      <c r="BL351" s="12" t="s">
        <v>173</v>
      </c>
      <c r="BM351" s="101" t="s">
        <v>453</v>
      </c>
    </row>
    <row r="352" spans="1:65" s="2" customFormat="1" x14ac:dyDescent="0.2">
      <c r="A352" s="21"/>
      <c r="B352" s="22"/>
      <c r="C352" s="21"/>
      <c r="D352" s="103" t="s">
        <v>85</v>
      </c>
      <c r="E352" s="21"/>
      <c r="F352" s="104" t="s">
        <v>452</v>
      </c>
      <c r="G352" s="21"/>
      <c r="H352" s="21"/>
      <c r="I352" s="105"/>
      <c r="J352" s="21"/>
      <c r="K352" s="21"/>
      <c r="L352" s="22"/>
      <c r="M352" s="106"/>
      <c r="N352" s="107"/>
      <c r="O352" s="30"/>
      <c r="P352" s="30"/>
      <c r="Q352" s="30"/>
      <c r="R352" s="30"/>
      <c r="S352" s="30"/>
      <c r="T352" s="3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T352" s="12" t="s">
        <v>85</v>
      </c>
      <c r="AU352" s="12" t="s">
        <v>41</v>
      </c>
    </row>
    <row r="353" spans="1:65" s="2" customFormat="1" x14ac:dyDescent="0.2">
      <c r="A353" s="21"/>
      <c r="B353" s="22"/>
      <c r="C353" s="21"/>
      <c r="D353" s="108" t="s">
        <v>86</v>
      </c>
      <c r="E353" s="21"/>
      <c r="F353" s="109" t="s">
        <v>454</v>
      </c>
      <c r="G353" s="21"/>
      <c r="H353" s="21"/>
      <c r="I353" s="105"/>
      <c r="J353" s="21"/>
      <c r="K353" s="21"/>
      <c r="L353" s="22"/>
      <c r="M353" s="106"/>
      <c r="N353" s="107"/>
      <c r="O353" s="30"/>
      <c r="P353" s="30"/>
      <c r="Q353" s="30"/>
      <c r="R353" s="30"/>
      <c r="S353" s="30"/>
      <c r="T353" s="3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T353" s="12" t="s">
        <v>86</v>
      </c>
      <c r="AU353" s="12" t="s">
        <v>41</v>
      </c>
    </row>
    <row r="354" spans="1:65" s="2" customFormat="1" ht="16.5" customHeight="1" x14ac:dyDescent="0.2">
      <c r="A354" s="21"/>
      <c r="B354" s="89"/>
      <c r="C354" s="90" t="s">
        <v>455</v>
      </c>
      <c r="D354" s="90" t="s">
        <v>81</v>
      </c>
      <c r="E354" s="91" t="s">
        <v>162</v>
      </c>
      <c r="F354" s="92" t="s">
        <v>163</v>
      </c>
      <c r="G354" s="93" t="s">
        <v>158</v>
      </c>
      <c r="H354" s="94">
        <v>1</v>
      </c>
      <c r="I354" s="95"/>
      <c r="J354" s="96">
        <f>ROUND(I354*H354,2)</f>
        <v>0</v>
      </c>
      <c r="K354" s="92" t="s">
        <v>83</v>
      </c>
      <c r="L354" s="22"/>
      <c r="M354" s="97" t="s">
        <v>0</v>
      </c>
      <c r="N354" s="98" t="s">
        <v>26</v>
      </c>
      <c r="O354" s="30"/>
      <c r="P354" s="99">
        <f>O354*H354</f>
        <v>0</v>
      </c>
      <c r="Q354" s="99">
        <v>0</v>
      </c>
      <c r="R354" s="99">
        <f>Q354*H354</f>
        <v>0</v>
      </c>
      <c r="S354" s="99">
        <v>0</v>
      </c>
      <c r="T354" s="100">
        <f>S354*H354</f>
        <v>0</v>
      </c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R354" s="101" t="s">
        <v>84</v>
      </c>
      <c r="AT354" s="101" t="s">
        <v>81</v>
      </c>
      <c r="AU354" s="101" t="s">
        <v>41</v>
      </c>
      <c r="AY354" s="12" t="s">
        <v>79</v>
      </c>
      <c r="BE354" s="102">
        <f>IF(N354="základní",J354,0)</f>
        <v>0</v>
      </c>
      <c r="BF354" s="102">
        <f>IF(N354="snížená",J354,0)</f>
        <v>0</v>
      </c>
      <c r="BG354" s="102">
        <f>IF(N354="zákl. přenesená",J354,0)</f>
        <v>0</v>
      </c>
      <c r="BH354" s="102">
        <f>IF(N354="sníž. přenesená",J354,0)</f>
        <v>0</v>
      </c>
      <c r="BI354" s="102">
        <f>IF(N354="nulová",J354,0)</f>
        <v>0</v>
      </c>
      <c r="BJ354" s="12" t="s">
        <v>40</v>
      </c>
      <c r="BK354" s="102">
        <f>ROUND(I354*H354,2)</f>
        <v>0</v>
      </c>
      <c r="BL354" s="12" t="s">
        <v>84</v>
      </c>
      <c r="BM354" s="101" t="s">
        <v>456</v>
      </c>
    </row>
    <row r="355" spans="1:65" s="2" customFormat="1" x14ac:dyDescent="0.2">
      <c r="A355" s="21"/>
      <c r="B355" s="22"/>
      <c r="C355" s="21"/>
      <c r="D355" s="103" t="s">
        <v>85</v>
      </c>
      <c r="E355" s="21"/>
      <c r="F355" s="104" t="s">
        <v>163</v>
      </c>
      <c r="G355" s="21"/>
      <c r="H355" s="21"/>
      <c r="I355" s="105"/>
      <c r="J355" s="21"/>
      <c r="K355" s="21"/>
      <c r="L355" s="22"/>
      <c r="M355" s="106"/>
      <c r="N355" s="107"/>
      <c r="O355" s="30"/>
      <c r="P355" s="30"/>
      <c r="Q355" s="30"/>
      <c r="R355" s="30"/>
      <c r="S355" s="30"/>
      <c r="T355" s="3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T355" s="12" t="s">
        <v>85</v>
      </c>
      <c r="AU355" s="12" t="s">
        <v>41</v>
      </c>
    </row>
    <row r="356" spans="1:65" s="2" customFormat="1" x14ac:dyDescent="0.2">
      <c r="A356" s="21"/>
      <c r="B356" s="22"/>
      <c r="C356" s="21"/>
      <c r="D356" s="108" t="s">
        <v>86</v>
      </c>
      <c r="E356" s="21"/>
      <c r="F356" s="109" t="s">
        <v>164</v>
      </c>
      <c r="G356" s="21"/>
      <c r="H356" s="21"/>
      <c r="I356" s="105"/>
      <c r="J356" s="21"/>
      <c r="K356" s="21"/>
      <c r="L356" s="22"/>
      <c r="M356" s="106"/>
      <c r="N356" s="107"/>
      <c r="O356" s="30"/>
      <c r="P356" s="30"/>
      <c r="Q356" s="30"/>
      <c r="R356" s="30"/>
      <c r="S356" s="30"/>
      <c r="T356" s="3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T356" s="12" t="s">
        <v>86</v>
      </c>
      <c r="AU356" s="12" t="s">
        <v>41</v>
      </c>
    </row>
    <row r="357" spans="1:65" s="8" customFormat="1" x14ac:dyDescent="0.2">
      <c r="B357" s="110"/>
      <c r="D357" s="103" t="s">
        <v>87</v>
      </c>
      <c r="E357" s="111" t="s">
        <v>0</v>
      </c>
      <c r="F357" s="112" t="s">
        <v>165</v>
      </c>
      <c r="H357" s="111" t="s">
        <v>0</v>
      </c>
      <c r="I357" s="113"/>
      <c r="L357" s="110"/>
      <c r="M357" s="114"/>
      <c r="N357" s="115"/>
      <c r="O357" s="115"/>
      <c r="P357" s="115"/>
      <c r="Q357" s="115"/>
      <c r="R357" s="115"/>
      <c r="S357" s="115"/>
      <c r="T357" s="116"/>
      <c r="AT357" s="111" t="s">
        <v>87</v>
      </c>
      <c r="AU357" s="111" t="s">
        <v>41</v>
      </c>
      <c r="AV357" s="8" t="s">
        <v>40</v>
      </c>
      <c r="AW357" s="8" t="s">
        <v>17</v>
      </c>
      <c r="AX357" s="8" t="s">
        <v>39</v>
      </c>
      <c r="AY357" s="111" t="s">
        <v>79</v>
      </c>
    </row>
    <row r="358" spans="1:65" s="9" customFormat="1" x14ac:dyDescent="0.2">
      <c r="B358" s="117"/>
      <c r="D358" s="103" t="s">
        <v>87</v>
      </c>
      <c r="E358" s="118" t="s">
        <v>0</v>
      </c>
      <c r="F358" s="119" t="s">
        <v>40</v>
      </c>
      <c r="H358" s="120">
        <v>1</v>
      </c>
      <c r="I358" s="121"/>
      <c r="L358" s="117"/>
      <c r="M358" s="122"/>
      <c r="N358" s="123"/>
      <c r="O358" s="123"/>
      <c r="P358" s="123"/>
      <c r="Q358" s="123"/>
      <c r="R358" s="123"/>
      <c r="S358" s="123"/>
      <c r="T358" s="124"/>
      <c r="AT358" s="118" t="s">
        <v>87</v>
      </c>
      <c r="AU358" s="118" t="s">
        <v>41</v>
      </c>
      <c r="AV358" s="9" t="s">
        <v>41</v>
      </c>
      <c r="AW358" s="9" t="s">
        <v>17</v>
      </c>
      <c r="AX358" s="9" t="s">
        <v>39</v>
      </c>
      <c r="AY358" s="118" t="s">
        <v>79</v>
      </c>
    </row>
    <row r="359" spans="1:65" s="10" customFormat="1" x14ac:dyDescent="0.2">
      <c r="B359" s="125"/>
      <c r="D359" s="103" t="s">
        <v>87</v>
      </c>
      <c r="E359" s="126" t="s">
        <v>0</v>
      </c>
      <c r="F359" s="127" t="s">
        <v>88</v>
      </c>
      <c r="H359" s="128">
        <v>1</v>
      </c>
      <c r="I359" s="129"/>
      <c r="L359" s="125"/>
      <c r="M359" s="130"/>
      <c r="N359" s="131"/>
      <c r="O359" s="131"/>
      <c r="P359" s="131"/>
      <c r="Q359" s="131"/>
      <c r="R359" s="131"/>
      <c r="S359" s="131"/>
      <c r="T359" s="132"/>
      <c r="AT359" s="126" t="s">
        <v>87</v>
      </c>
      <c r="AU359" s="126" t="s">
        <v>41</v>
      </c>
      <c r="AV359" s="10" t="s">
        <v>84</v>
      </c>
      <c r="AW359" s="10" t="s">
        <v>17</v>
      </c>
      <c r="AX359" s="10" t="s">
        <v>40</v>
      </c>
      <c r="AY359" s="126" t="s">
        <v>79</v>
      </c>
    </row>
    <row r="360" spans="1:65" s="7" customFormat="1" ht="22.8" customHeight="1" x14ac:dyDescent="0.25">
      <c r="B360" s="76"/>
      <c r="D360" s="77" t="s">
        <v>38</v>
      </c>
      <c r="E360" s="87" t="s">
        <v>166</v>
      </c>
      <c r="F360" s="87" t="s">
        <v>167</v>
      </c>
      <c r="I360" s="79"/>
      <c r="J360" s="88">
        <f>BK360</f>
        <v>0</v>
      </c>
      <c r="L360" s="76"/>
      <c r="M360" s="81"/>
      <c r="N360" s="82"/>
      <c r="O360" s="82"/>
      <c r="P360" s="83">
        <f>SUM(P361:P366)</f>
        <v>0</v>
      </c>
      <c r="Q360" s="82"/>
      <c r="R360" s="83">
        <f>SUM(R361:R366)</f>
        <v>0</v>
      </c>
      <c r="S360" s="82"/>
      <c r="T360" s="84">
        <f>SUM(T361:T366)</f>
        <v>0</v>
      </c>
      <c r="AR360" s="77" t="s">
        <v>95</v>
      </c>
      <c r="AT360" s="85" t="s">
        <v>38</v>
      </c>
      <c r="AU360" s="85" t="s">
        <v>40</v>
      </c>
      <c r="AY360" s="77" t="s">
        <v>79</v>
      </c>
      <c r="BK360" s="86">
        <f>SUM(BK361:BK366)</f>
        <v>0</v>
      </c>
    </row>
    <row r="361" spans="1:65" s="2" customFormat="1" ht="16.5" customHeight="1" x14ac:dyDescent="0.2">
      <c r="A361" s="21"/>
      <c r="B361" s="89"/>
      <c r="C361" s="90" t="s">
        <v>457</v>
      </c>
      <c r="D361" s="90" t="s">
        <v>81</v>
      </c>
      <c r="E361" s="91" t="s">
        <v>169</v>
      </c>
      <c r="F361" s="92" t="s">
        <v>167</v>
      </c>
      <c r="G361" s="93" t="s">
        <v>158</v>
      </c>
      <c r="H361" s="94">
        <v>1</v>
      </c>
      <c r="I361" s="95"/>
      <c r="J361" s="96">
        <f>ROUND(I361*H361,2)</f>
        <v>0</v>
      </c>
      <c r="K361" s="92" t="s">
        <v>83</v>
      </c>
      <c r="L361" s="22"/>
      <c r="M361" s="97" t="s">
        <v>0</v>
      </c>
      <c r="N361" s="98" t="s">
        <v>26</v>
      </c>
      <c r="O361" s="30"/>
      <c r="P361" s="99">
        <f>O361*H361</f>
        <v>0</v>
      </c>
      <c r="Q361" s="99">
        <v>0</v>
      </c>
      <c r="R361" s="99">
        <f>Q361*H361</f>
        <v>0</v>
      </c>
      <c r="S361" s="99">
        <v>0</v>
      </c>
      <c r="T361" s="100">
        <f>S361*H361</f>
        <v>0</v>
      </c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R361" s="101" t="s">
        <v>84</v>
      </c>
      <c r="AT361" s="101" t="s">
        <v>81</v>
      </c>
      <c r="AU361" s="101" t="s">
        <v>41</v>
      </c>
      <c r="AY361" s="12" t="s">
        <v>79</v>
      </c>
      <c r="BE361" s="102">
        <f>IF(N361="základní",J361,0)</f>
        <v>0</v>
      </c>
      <c r="BF361" s="102">
        <f>IF(N361="snížená",J361,0)</f>
        <v>0</v>
      </c>
      <c r="BG361" s="102">
        <f>IF(N361="zákl. přenesená",J361,0)</f>
        <v>0</v>
      </c>
      <c r="BH361" s="102">
        <f>IF(N361="sníž. přenesená",J361,0)</f>
        <v>0</v>
      </c>
      <c r="BI361" s="102">
        <f>IF(N361="nulová",J361,0)</f>
        <v>0</v>
      </c>
      <c r="BJ361" s="12" t="s">
        <v>40</v>
      </c>
      <c r="BK361" s="102">
        <f>ROUND(I361*H361,2)</f>
        <v>0</v>
      </c>
      <c r="BL361" s="12" t="s">
        <v>84</v>
      </c>
      <c r="BM361" s="101" t="s">
        <v>458</v>
      </c>
    </row>
    <row r="362" spans="1:65" s="2" customFormat="1" x14ac:dyDescent="0.2">
      <c r="A362" s="21"/>
      <c r="B362" s="22"/>
      <c r="C362" s="21"/>
      <c r="D362" s="103" t="s">
        <v>85</v>
      </c>
      <c r="E362" s="21"/>
      <c r="F362" s="104" t="s">
        <v>167</v>
      </c>
      <c r="G362" s="21"/>
      <c r="H362" s="21"/>
      <c r="I362" s="105"/>
      <c r="J362" s="21"/>
      <c r="K362" s="21"/>
      <c r="L362" s="22"/>
      <c r="M362" s="106"/>
      <c r="N362" s="107"/>
      <c r="O362" s="30"/>
      <c r="P362" s="30"/>
      <c r="Q362" s="30"/>
      <c r="R362" s="30"/>
      <c r="S362" s="30"/>
      <c r="T362" s="3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T362" s="12" t="s">
        <v>85</v>
      </c>
      <c r="AU362" s="12" t="s">
        <v>41</v>
      </c>
    </row>
    <row r="363" spans="1:65" s="2" customFormat="1" x14ac:dyDescent="0.2">
      <c r="A363" s="21"/>
      <c r="B363" s="22"/>
      <c r="C363" s="21"/>
      <c r="D363" s="108" t="s">
        <v>86</v>
      </c>
      <c r="E363" s="21"/>
      <c r="F363" s="109" t="s">
        <v>170</v>
      </c>
      <c r="G363" s="21"/>
      <c r="H363" s="21"/>
      <c r="I363" s="105"/>
      <c r="J363" s="21"/>
      <c r="K363" s="21"/>
      <c r="L363" s="22"/>
      <c r="M363" s="106"/>
      <c r="N363" s="107"/>
      <c r="O363" s="30"/>
      <c r="P363" s="30"/>
      <c r="Q363" s="30"/>
      <c r="R363" s="30"/>
      <c r="S363" s="30"/>
      <c r="T363" s="3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T363" s="12" t="s">
        <v>86</v>
      </c>
      <c r="AU363" s="12" t="s">
        <v>41</v>
      </c>
    </row>
    <row r="364" spans="1:65" s="8" customFormat="1" x14ac:dyDescent="0.2">
      <c r="B364" s="110"/>
      <c r="D364" s="103" t="s">
        <v>87</v>
      </c>
      <c r="E364" s="111" t="s">
        <v>0</v>
      </c>
      <c r="F364" s="112" t="s">
        <v>171</v>
      </c>
      <c r="H364" s="111" t="s">
        <v>0</v>
      </c>
      <c r="I364" s="113"/>
      <c r="L364" s="110"/>
      <c r="M364" s="114"/>
      <c r="N364" s="115"/>
      <c r="O364" s="115"/>
      <c r="P364" s="115"/>
      <c r="Q364" s="115"/>
      <c r="R364" s="115"/>
      <c r="S364" s="115"/>
      <c r="T364" s="116"/>
      <c r="AT364" s="111" t="s">
        <v>87</v>
      </c>
      <c r="AU364" s="111" t="s">
        <v>41</v>
      </c>
      <c r="AV364" s="8" t="s">
        <v>40</v>
      </c>
      <c r="AW364" s="8" t="s">
        <v>17</v>
      </c>
      <c r="AX364" s="8" t="s">
        <v>39</v>
      </c>
      <c r="AY364" s="111" t="s">
        <v>79</v>
      </c>
    </row>
    <row r="365" spans="1:65" s="9" customFormat="1" x14ac:dyDescent="0.2">
      <c r="B365" s="117"/>
      <c r="D365" s="103" t="s">
        <v>87</v>
      </c>
      <c r="E365" s="118" t="s">
        <v>0</v>
      </c>
      <c r="F365" s="119" t="s">
        <v>40</v>
      </c>
      <c r="H365" s="120">
        <v>1</v>
      </c>
      <c r="I365" s="121"/>
      <c r="L365" s="117"/>
      <c r="M365" s="122"/>
      <c r="N365" s="123"/>
      <c r="O365" s="123"/>
      <c r="P365" s="123"/>
      <c r="Q365" s="123"/>
      <c r="R365" s="123"/>
      <c r="S365" s="123"/>
      <c r="T365" s="124"/>
      <c r="AT365" s="118" t="s">
        <v>87</v>
      </c>
      <c r="AU365" s="118" t="s">
        <v>41</v>
      </c>
      <c r="AV365" s="9" t="s">
        <v>41</v>
      </c>
      <c r="AW365" s="9" t="s">
        <v>17</v>
      </c>
      <c r="AX365" s="9" t="s">
        <v>39</v>
      </c>
      <c r="AY365" s="118" t="s">
        <v>79</v>
      </c>
    </row>
    <row r="366" spans="1:65" s="10" customFormat="1" x14ac:dyDescent="0.2">
      <c r="B366" s="125"/>
      <c r="D366" s="103" t="s">
        <v>87</v>
      </c>
      <c r="E366" s="126" t="s">
        <v>0</v>
      </c>
      <c r="F366" s="127" t="s">
        <v>88</v>
      </c>
      <c r="H366" s="128">
        <v>1</v>
      </c>
      <c r="I366" s="129"/>
      <c r="L366" s="125"/>
      <c r="M366" s="130"/>
      <c r="N366" s="131"/>
      <c r="O366" s="131"/>
      <c r="P366" s="131"/>
      <c r="Q366" s="131"/>
      <c r="R366" s="131"/>
      <c r="S366" s="131"/>
      <c r="T366" s="132"/>
      <c r="AT366" s="126" t="s">
        <v>87</v>
      </c>
      <c r="AU366" s="126" t="s">
        <v>41</v>
      </c>
      <c r="AV366" s="10" t="s">
        <v>84</v>
      </c>
      <c r="AW366" s="10" t="s">
        <v>17</v>
      </c>
      <c r="AX366" s="10" t="s">
        <v>40</v>
      </c>
      <c r="AY366" s="126" t="s">
        <v>79</v>
      </c>
    </row>
    <row r="367" spans="1:65" s="7" customFormat="1" ht="22.8" customHeight="1" x14ac:dyDescent="0.25">
      <c r="B367" s="76"/>
      <c r="D367" s="77" t="s">
        <v>38</v>
      </c>
      <c r="E367" s="87" t="s">
        <v>175</v>
      </c>
      <c r="F367" s="87" t="s">
        <v>176</v>
      </c>
      <c r="I367" s="79"/>
      <c r="J367" s="88">
        <f>BK367</f>
        <v>0</v>
      </c>
      <c r="L367" s="76"/>
      <c r="M367" s="81"/>
      <c r="N367" s="82"/>
      <c r="O367" s="82"/>
      <c r="P367" s="83">
        <f>SUM(P368:P373)</f>
        <v>0</v>
      </c>
      <c r="Q367" s="82"/>
      <c r="R367" s="83">
        <f>SUM(R368:R373)</f>
        <v>0</v>
      </c>
      <c r="S367" s="82"/>
      <c r="T367" s="84">
        <f>SUM(T368:T373)</f>
        <v>0</v>
      </c>
      <c r="AR367" s="77" t="s">
        <v>95</v>
      </c>
      <c r="AT367" s="85" t="s">
        <v>38</v>
      </c>
      <c r="AU367" s="85" t="s">
        <v>40</v>
      </c>
      <c r="AY367" s="77" t="s">
        <v>79</v>
      </c>
      <c r="BK367" s="86">
        <f>SUM(BK368:BK373)</f>
        <v>0</v>
      </c>
    </row>
    <row r="368" spans="1:65" s="2" customFormat="1" ht="16.5" customHeight="1" x14ac:dyDescent="0.2">
      <c r="A368" s="21"/>
      <c r="B368" s="89"/>
      <c r="C368" s="90" t="s">
        <v>459</v>
      </c>
      <c r="D368" s="90" t="s">
        <v>81</v>
      </c>
      <c r="E368" s="91" t="s">
        <v>178</v>
      </c>
      <c r="F368" s="92" t="s">
        <v>179</v>
      </c>
      <c r="G368" s="93" t="s">
        <v>158</v>
      </c>
      <c r="H368" s="94">
        <v>1</v>
      </c>
      <c r="I368" s="95"/>
      <c r="J368" s="96">
        <f>ROUND(I368*H368,2)</f>
        <v>0</v>
      </c>
      <c r="K368" s="92" t="s">
        <v>83</v>
      </c>
      <c r="L368" s="22"/>
      <c r="M368" s="97" t="s">
        <v>0</v>
      </c>
      <c r="N368" s="98" t="s">
        <v>26</v>
      </c>
      <c r="O368" s="30"/>
      <c r="P368" s="99">
        <f>O368*H368</f>
        <v>0</v>
      </c>
      <c r="Q368" s="99">
        <v>0</v>
      </c>
      <c r="R368" s="99">
        <f>Q368*H368</f>
        <v>0</v>
      </c>
      <c r="S368" s="99">
        <v>0</v>
      </c>
      <c r="T368" s="100">
        <f>S368*H368</f>
        <v>0</v>
      </c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R368" s="101" t="s">
        <v>84</v>
      </c>
      <c r="AT368" s="101" t="s">
        <v>81</v>
      </c>
      <c r="AU368" s="101" t="s">
        <v>41</v>
      </c>
      <c r="AY368" s="12" t="s">
        <v>79</v>
      </c>
      <c r="BE368" s="102">
        <f>IF(N368="základní",J368,0)</f>
        <v>0</v>
      </c>
      <c r="BF368" s="102">
        <f>IF(N368="snížená",J368,0)</f>
        <v>0</v>
      </c>
      <c r="BG368" s="102">
        <f>IF(N368="zákl. přenesená",J368,0)</f>
        <v>0</v>
      </c>
      <c r="BH368" s="102">
        <f>IF(N368="sníž. přenesená",J368,0)</f>
        <v>0</v>
      </c>
      <c r="BI368" s="102">
        <f>IF(N368="nulová",J368,0)</f>
        <v>0</v>
      </c>
      <c r="BJ368" s="12" t="s">
        <v>40</v>
      </c>
      <c r="BK368" s="102">
        <f>ROUND(I368*H368,2)</f>
        <v>0</v>
      </c>
      <c r="BL368" s="12" t="s">
        <v>84</v>
      </c>
      <c r="BM368" s="101" t="s">
        <v>460</v>
      </c>
    </row>
    <row r="369" spans="1:65" s="2" customFormat="1" x14ac:dyDescent="0.2">
      <c r="A369" s="21"/>
      <c r="B369" s="22"/>
      <c r="C369" s="21"/>
      <c r="D369" s="103" t="s">
        <v>85</v>
      </c>
      <c r="E369" s="21"/>
      <c r="F369" s="104" t="s">
        <v>179</v>
      </c>
      <c r="G369" s="21"/>
      <c r="H369" s="21"/>
      <c r="I369" s="105"/>
      <c r="J369" s="21"/>
      <c r="K369" s="21"/>
      <c r="L369" s="22"/>
      <c r="M369" s="106"/>
      <c r="N369" s="107"/>
      <c r="O369" s="30"/>
      <c r="P369" s="30"/>
      <c r="Q369" s="30"/>
      <c r="R369" s="30"/>
      <c r="S369" s="30"/>
      <c r="T369" s="3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T369" s="12" t="s">
        <v>85</v>
      </c>
      <c r="AU369" s="12" t="s">
        <v>41</v>
      </c>
    </row>
    <row r="370" spans="1:65" s="2" customFormat="1" x14ac:dyDescent="0.2">
      <c r="A370" s="21"/>
      <c r="B370" s="22"/>
      <c r="C370" s="21"/>
      <c r="D370" s="108" t="s">
        <v>86</v>
      </c>
      <c r="E370" s="21"/>
      <c r="F370" s="109" t="s">
        <v>180</v>
      </c>
      <c r="G370" s="21"/>
      <c r="H370" s="21"/>
      <c r="I370" s="105"/>
      <c r="J370" s="21"/>
      <c r="K370" s="21"/>
      <c r="L370" s="22"/>
      <c r="M370" s="106"/>
      <c r="N370" s="107"/>
      <c r="O370" s="30"/>
      <c r="P370" s="30"/>
      <c r="Q370" s="30"/>
      <c r="R370" s="30"/>
      <c r="S370" s="30"/>
      <c r="T370" s="3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T370" s="12" t="s">
        <v>86</v>
      </c>
      <c r="AU370" s="12" t="s">
        <v>41</v>
      </c>
    </row>
    <row r="371" spans="1:65" s="8" customFormat="1" x14ac:dyDescent="0.2">
      <c r="B371" s="110"/>
      <c r="D371" s="103" t="s">
        <v>87</v>
      </c>
      <c r="E371" s="111" t="s">
        <v>0</v>
      </c>
      <c r="F371" s="112" t="s">
        <v>181</v>
      </c>
      <c r="H371" s="111" t="s">
        <v>0</v>
      </c>
      <c r="I371" s="113"/>
      <c r="L371" s="110"/>
      <c r="M371" s="114"/>
      <c r="N371" s="115"/>
      <c r="O371" s="115"/>
      <c r="P371" s="115"/>
      <c r="Q371" s="115"/>
      <c r="R371" s="115"/>
      <c r="S371" s="115"/>
      <c r="T371" s="116"/>
      <c r="AT371" s="111" t="s">
        <v>87</v>
      </c>
      <c r="AU371" s="111" t="s">
        <v>41</v>
      </c>
      <c r="AV371" s="8" t="s">
        <v>40</v>
      </c>
      <c r="AW371" s="8" t="s">
        <v>17</v>
      </c>
      <c r="AX371" s="8" t="s">
        <v>39</v>
      </c>
      <c r="AY371" s="111" t="s">
        <v>79</v>
      </c>
    </row>
    <row r="372" spans="1:65" s="9" customFormat="1" x14ac:dyDescent="0.2">
      <c r="B372" s="117"/>
      <c r="D372" s="103" t="s">
        <v>87</v>
      </c>
      <c r="E372" s="118" t="s">
        <v>0</v>
      </c>
      <c r="F372" s="119" t="s">
        <v>40</v>
      </c>
      <c r="H372" s="120">
        <v>1</v>
      </c>
      <c r="I372" s="121"/>
      <c r="L372" s="117"/>
      <c r="M372" s="122"/>
      <c r="N372" s="123"/>
      <c r="O372" s="123"/>
      <c r="P372" s="123"/>
      <c r="Q372" s="123"/>
      <c r="R372" s="123"/>
      <c r="S372" s="123"/>
      <c r="T372" s="124"/>
      <c r="AT372" s="118" t="s">
        <v>87</v>
      </c>
      <c r="AU372" s="118" t="s">
        <v>41</v>
      </c>
      <c r="AV372" s="9" t="s">
        <v>41</v>
      </c>
      <c r="AW372" s="9" t="s">
        <v>17</v>
      </c>
      <c r="AX372" s="9" t="s">
        <v>39</v>
      </c>
      <c r="AY372" s="118" t="s">
        <v>79</v>
      </c>
    </row>
    <row r="373" spans="1:65" s="10" customFormat="1" x14ac:dyDescent="0.2">
      <c r="B373" s="125"/>
      <c r="D373" s="103" t="s">
        <v>87</v>
      </c>
      <c r="E373" s="126" t="s">
        <v>0</v>
      </c>
      <c r="F373" s="127" t="s">
        <v>88</v>
      </c>
      <c r="H373" s="128">
        <v>1</v>
      </c>
      <c r="I373" s="129"/>
      <c r="L373" s="125"/>
      <c r="M373" s="130"/>
      <c r="N373" s="131"/>
      <c r="O373" s="131"/>
      <c r="P373" s="131"/>
      <c r="Q373" s="131"/>
      <c r="R373" s="131"/>
      <c r="S373" s="131"/>
      <c r="T373" s="132"/>
      <c r="AT373" s="126" t="s">
        <v>87</v>
      </c>
      <c r="AU373" s="126" t="s">
        <v>41</v>
      </c>
      <c r="AV373" s="10" t="s">
        <v>84</v>
      </c>
      <c r="AW373" s="10" t="s">
        <v>17</v>
      </c>
      <c r="AX373" s="10" t="s">
        <v>40</v>
      </c>
      <c r="AY373" s="126" t="s">
        <v>79</v>
      </c>
    </row>
    <row r="374" spans="1:65" s="7" customFormat="1" ht="22.8" customHeight="1" x14ac:dyDescent="0.25">
      <c r="B374" s="76"/>
      <c r="D374" s="77" t="s">
        <v>38</v>
      </c>
      <c r="E374" s="87" t="s">
        <v>182</v>
      </c>
      <c r="F374" s="87" t="s">
        <v>183</v>
      </c>
      <c r="I374" s="79"/>
      <c r="J374" s="88">
        <f>BK374</f>
        <v>0</v>
      </c>
      <c r="L374" s="76"/>
      <c r="M374" s="81"/>
      <c r="N374" s="82"/>
      <c r="O374" s="82"/>
      <c r="P374" s="83">
        <f>SUM(P375:P380)</f>
        <v>0</v>
      </c>
      <c r="Q374" s="82"/>
      <c r="R374" s="83">
        <f>SUM(R375:R380)</f>
        <v>0</v>
      </c>
      <c r="S374" s="82"/>
      <c r="T374" s="84">
        <f>SUM(T375:T380)</f>
        <v>0</v>
      </c>
      <c r="AR374" s="77" t="s">
        <v>95</v>
      </c>
      <c r="AT374" s="85" t="s">
        <v>38</v>
      </c>
      <c r="AU374" s="85" t="s">
        <v>40</v>
      </c>
      <c r="AY374" s="77" t="s">
        <v>79</v>
      </c>
      <c r="BK374" s="86">
        <f>SUM(BK375:BK380)</f>
        <v>0</v>
      </c>
    </row>
    <row r="375" spans="1:65" s="2" customFormat="1" ht="16.5" customHeight="1" x14ac:dyDescent="0.2">
      <c r="A375" s="21"/>
      <c r="B375" s="89"/>
      <c r="C375" s="90" t="s">
        <v>461</v>
      </c>
      <c r="D375" s="90" t="s">
        <v>81</v>
      </c>
      <c r="E375" s="91" t="s">
        <v>185</v>
      </c>
      <c r="F375" s="92" t="s">
        <v>183</v>
      </c>
      <c r="G375" s="93" t="s">
        <v>158</v>
      </c>
      <c r="H375" s="94">
        <v>1</v>
      </c>
      <c r="I375" s="95"/>
      <c r="J375" s="96">
        <f>ROUND(I375*H375,2)</f>
        <v>0</v>
      </c>
      <c r="K375" s="92" t="s">
        <v>83</v>
      </c>
      <c r="L375" s="22"/>
      <c r="M375" s="97" t="s">
        <v>0</v>
      </c>
      <c r="N375" s="98" t="s">
        <v>26</v>
      </c>
      <c r="O375" s="30"/>
      <c r="P375" s="99">
        <f>O375*H375</f>
        <v>0</v>
      </c>
      <c r="Q375" s="99">
        <v>0</v>
      </c>
      <c r="R375" s="99">
        <f>Q375*H375</f>
        <v>0</v>
      </c>
      <c r="S375" s="99">
        <v>0</v>
      </c>
      <c r="T375" s="100">
        <f>S375*H375</f>
        <v>0</v>
      </c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R375" s="101" t="s">
        <v>84</v>
      </c>
      <c r="AT375" s="101" t="s">
        <v>81</v>
      </c>
      <c r="AU375" s="101" t="s">
        <v>41</v>
      </c>
      <c r="AY375" s="12" t="s">
        <v>79</v>
      </c>
      <c r="BE375" s="102">
        <f>IF(N375="základní",J375,0)</f>
        <v>0</v>
      </c>
      <c r="BF375" s="102">
        <f>IF(N375="snížená",J375,0)</f>
        <v>0</v>
      </c>
      <c r="BG375" s="102">
        <f>IF(N375="zákl. přenesená",J375,0)</f>
        <v>0</v>
      </c>
      <c r="BH375" s="102">
        <f>IF(N375="sníž. přenesená",J375,0)</f>
        <v>0</v>
      </c>
      <c r="BI375" s="102">
        <f>IF(N375="nulová",J375,0)</f>
        <v>0</v>
      </c>
      <c r="BJ375" s="12" t="s">
        <v>40</v>
      </c>
      <c r="BK375" s="102">
        <f>ROUND(I375*H375,2)</f>
        <v>0</v>
      </c>
      <c r="BL375" s="12" t="s">
        <v>84</v>
      </c>
      <c r="BM375" s="101" t="s">
        <v>462</v>
      </c>
    </row>
    <row r="376" spans="1:65" s="2" customFormat="1" x14ac:dyDescent="0.2">
      <c r="A376" s="21"/>
      <c r="B376" s="22"/>
      <c r="C376" s="21"/>
      <c r="D376" s="103" t="s">
        <v>85</v>
      </c>
      <c r="E376" s="21"/>
      <c r="F376" s="104" t="s">
        <v>183</v>
      </c>
      <c r="G376" s="21"/>
      <c r="H376" s="21"/>
      <c r="I376" s="105"/>
      <c r="J376" s="21"/>
      <c r="K376" s="21"/>
      <c r="L376" s="22"/>
      <c r="M376" s="106"/>
      <c r="N376" s="107"/>
      <c r="O376" s="30"/>
      <c r="P376" s="30"/>
      <c r="Q376" s="30"/>
      <c r="R376" s="30"/>
      <c r="S376" s="30"/>
      <c r="T376" s="3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T376" s="12" t="s">
        <v>85</v>
      </c>
      <c r="AU376" s="12" t="s">
        <v>41</v>
      </c>
    </row>
    <row r="377" spans="1:65" s="2" customFormat="1" x14ac:dyDescent="0.2">
      <c r="A377" s="21"/>
      <c r="B377" s="22"/>
      <c r="C377" s="21"/>
      <c r="D377" s="108" t="s">
        <v>86</v>
      </c>
      <c r="E377" s="21"/>
      <c r="F377" s="109" t="s">
        <v>186</v>
      </c>
      <c r="G377" s="21"/>
      <c r="H377" s="21"/>
      <c r="I377" s="105"/>
      <c r="J377" s="21"/>
      <c r="K377" s="21"/>
      <c r="L377" s="22"/>
      <c r="M377" s="106"/>
      <c r="N377" s="107"/>
      <c r="O377" s="30"/>
      <c r="P377" s="30"/>
      <c r="Q377" s="30"/>
      <c r="R377" s="30"/>
      <c r="S377" s="30"/>
      <c r="T377" s="3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T377" s="12" t="s">
        <v>86</v>
      </c>
      <c r="AU377" s="12" t="s">
        <v>41</v>
      </c>
    </row>
    <row r="378" spans="1:65" s="8" customFormat="1" x14ac:dyDescent="0.2">
      <c r="B378" s="110"/>
      <c r="D378" s="103" t="s">
        <v>87</v>
      </c>
      <c r="E378" s="111" t="s">
        <v>0</v>
      </c>
      <c r="F378" s="112" t="s">
        <v>187</v>
      </c>
      <c r="H378" s="111" t="s">
        <v>0</v>
      </c>
      <c r="I378" s="113"/>
      <c r="L378" s="110"/>
      <c r="M378" s="114"/>
      <c r="N378" s="115"/>
      <c r="O378" s="115"/>
      <c r="P378" s="115"/>
      <c r="Q378" s="115"/>
      <c r="R378" s="115"/>
      <c r="S378" s="115"/>
      <c r="T378" s="116"/>
      <c r="AT378" s="111" t="s">
        <v>87</v>
      </c>
      <c r="AU378" s="111" t="s">
        <v>41</v>
      </c>
      <c r="AV378" s="8" t="s">
        <v>40</v>
      </c>
      <c r="AW378" s="8" t="s">
        <v>17</v>
      </c>
      <c r="AX378" s="8" t="s">
        <v>39</v>
      </c>
      <c r="AY378" s="111" t="s">
        <v>79</v>
      </c>
    </row>
    <row r="379" spans="1:65" s="9" customFormat="1" x14ac:dyDescent="0.2">
      <c r="B379" s="117"/>
      <c r="D379" s="103" t="s">
        <v>87</v>
      </c>
      <c r="E379" s="118" t="s">
        <v>0</v>
      </c>
      <c r="F379" s="119" t="s">
        <v>40</v>
      </c>
      <c r="H379" s="120">
        <v>1</v>
      </c>
      <c r="I379" s="121"/>
      <c r="L379" s="117"/>
      <c r="M379" s="122"/>
      <c r="N379" s="123"/>
      <c r="O379" s="123"/>
      <c r="P379" s="123"/>
      <c r="Q379" s="123"/>
      <c r="R379" s="123"/>
      <c r="S379" s="123"/>
      <c r="T379" s="124"/>
      <c r="AT379" s="118" t="s">
        <v>87</v>
      </c>
      <c r="AU379" s="118" t="s">
        <v>41</v>
      </c>
      <c r="AV379" s="9" t="s">
        <v>41</v>
      </c>
      <c r="AW379" s="9" t="s">
        <v>17</v>
      </c>
      <c r="AX379" s="9" t="s">
        <v>39</v>
      </c>
      <c r="AY379" s="118" t="s">
        <v>79</v>
      </c>
    </row>
    <row r="380" spans="1:65" s="10" customFormat="1" x14ac:dyDescent="0.2">
      <c r="B380" s="125"/>
      <c r="D380" s="103" t="s">
        <v>87</v>
      </c>
      <c r="E380" s="126" t="s">
        <v>0</v>
      </c>
      <c r="F380" s="127" t="s">
        <v>88</v>
      </c>
      <c r="H380" s="128">
        <v>1</v>
      </c>
      <c r="I380" s="129"/>
      <c r="L380" s="125"/>
      <c r="M380" s="143"/>
      <c r="N380" s="144"/>
      <c r="O380" s="144"/>
      <c r="P380" s="144"/>
      <c r="Q380" s="144"/>
      <c r="R380" s="144"/>
      <c r="S380" s="144"/>
      <c r="T380" s="145"/>
      <c r="AT380" s="126" t="s">
        <v>87</v>
      </c>
      <c r="AU380" s="126" t="s">
        <v>41</v>
      </c>
      <c r="AV380" s="10" t="s">
        <v>84</v>
      </c>
      <c r="AW380" s="10" t="s">
        <v>17</v>
      </c>
      <c r="AX380" s="10" t="s">
        <v>40</v>
      </c>
      <c r="AY380" s="126" t="s">
        <v>79</v>
      </c>
    </row>
    <row r="381" spans="1:65" s="2" customFormat="1" ht="6.9" customHeight="1" x14ac:dyDescent="0.2">
      <c r="A381" s="21"/>
      <c r="B381" s="24"/>
      <c r="C381" s="25"/>
      <c r="D381" s="25"/>
      <c r="E381" s="25"/>
      <c r="F381" s="25"/>
      <c r="G381" s="25"/>
      <c r="H381" s="25"/>
      <c r="I381" s="25"/>
      <c r="J381" s="25"/>
      <c r="K381" s="25"/>
      <c r="L381" s="22"/>
      <c r="M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</row>
  </sheetData>
  <autoFilter ref="C98:K380"/>
  <mergeCells count="12">
    <mergeCell ref="E91:H91"/>
    <mergeCell ref="L2:V2"/>
    <mergeCell ref="E50:H50"/>
    <mergeCell ref="E52:H52"/>
    <mergeCell ref="E54:H54"/>
    <mergeCell ref="E87:H87"/>
    <mergeCell ref="E89:H89"/>
    <mergeCell ref="E7:H7"/>
    <mergeCell ref="E9:H9"/>
    <mergeCell ref="E11:H11"/>
    <mergeCell ref="E20:H20"/>
    <mergeCell ref="E29:H29"/>
  </mergeCells>
  <hyperlinks>
    <hyperlink ref="F104" r:id="rId1"/>
    <hyperlink ref="F110" r:id="rId2"/>
    <hyperlink ref="F117" r:id="rId3"/>
    <hyperlink ref="F130" r:id="rId4"/>
    <hyperlink ref="F141" r:id="rId5"/>
    <hyperlink ref="F147" r:id="rId6"/>
    <hyperlink ref="F194" r:id="rId7"/>
    <hyperlink ref="F204" r:id="rId8"/>
    <hyperlink ref="F210" r:id="rId9"/>
    <hyperlink ref="F215" r:id="rId10"/>
    <hyperlink ref="F228" r:id="rId11"/>
    <hyperlink ref="F234" r:id="rId12"/>
    <hyperlink ref="F243" r:id="rId13"/>
    <hyperlink ref="F246" r:id="rId14"/>
    <hyperlink ref="F249" r:id="rId15"/>
    <hyperlink ref="F252" r:id="rId16"/>
    <hyperlink ref="F255" r:id="rId17"/>
    <hyperlink ref="F258" r:id="rId18"/>
    <hyperlink ref="F261" r:id="rId19"/>
    <hyperlink ref="F264" r:id="rId20"/>
    <hyperlink ref="F268" r:id="rId21"/>
    <hyperlink ref="F282" r:id="rId22"/>
    <hyperlink ref="F297" r:id="rId23"/>
    <hyperlink ref="F326" r:id="rId24"/>
    <hyperlink ref="F329" r:id="rId25"/>
    <hyperlink ref="F333" r:id="rId26"/>
    <hyperlink ref="F338" r:id="rId27"/>
    <hyperlink ref="F342" r:id="rId28"/>
    <hyperlink ref="F347" r:id="rId29"/>
    <hyperlink ref="F353" r:id="rId30"/>
    <hyperlink ref="F356" r:id="rId31"/>
    <hyperlink ref="F363" r:id="rId32"/>
    <hyperlink ref="F370" r:id="rId33"/>
    <hyperlink ref="F377" r:id="rId34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SO 20-1 - Tramvajový svrš...</vt:lpstr>
      <vt:lpstr>'SO 20-1 - Tramvajový svrš...'!Názvy_tisku</vt:lpstr>
      <vt:lpstr>'SO 20-1 - Tramvajový svrš...'!Oblast_tisku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JINDRA-NOTEBOOK\Jindra</dc:creator>
  <cp:lastModifiedBy>Uzivatel 2022</cp:lastModifiedBy>
  <dcterms:created xsi:type="dcterms:W3CDTF">2024-06-20T09:16:36Z</dcterms:created>
  <dcterms:modified xsi:type="dcterms:W3CDTF">2024-06-20T15:30:44Z</dcterms:modified>
</cp:coreProperties>
</file>